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bRES_TMPL\"/>
    </mc:Choice>
  </mc:AlternateContent>
  <xr:revisionPtr revIDLastSave="0" documentId="13_ncr:1_{C75A2E40-7509-468C-BFAC-3839396ED5DA}" xr6:coauthVersionLast="45" xr6:coauthVersionMax="45" xr10:uidLastSave="{00000000-0000-0000-0000-000000000000}"/>
  <bookViews>
    <workbookView xWindow="3300" yWindow="570" windowWidth="25080" windowHeight="15030" firstSheet="2" activeTab="4" xr2:uid="{00000000-000D-0000-FFFF-FFFF00000000}"/>
  </bookViews>
  <sheets>
    <sheet name="AVA" sheetId="1" r:id="rId1"/>
    <sheet name="ELC1 Fossil and Bio ETRI" sheetId="2" r:id="rId2"/>
    <sheet name="ELC2 RES" sheetId="3" r:id="rId3"/>
    <sheet name="ELC2 RES EFF" sheetId="4" r:id="rId4"/>
    <sheet name="ELC3 Other" sheetId="5" r:id="rId5"/>
    <sheet name="AF solar ocean hydro" sheetId="6" r:id="rId6"/>
    <sheet name="WIND AF ON ENSPRESO" sheetId="7" r:id="rId7"/>
    <sheet name="Wind ENSPRESO CF" sheetId="8" r:id="rId8"/>
    <sheet name="Pivot Wind ENSPRESO" sheetId="9" r:id="rId9"/>
    <sheet name="Wind ENSPRESO CF Averages" sheetId="10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44" i="7" l="1"/>
  <c r="J1343" i="7"/>
  <c r="J1342" i="7"/>
  <c r="J1341" i="7"/>
  <c r="J1340" i="7"/>
  <c r="J1339" i="7"/>
  <c r="J1338" i="7"/>
  <c r="J1336" i="7"/>
  <c r="J1335" i="7"/>
  <c r="J1334" i="7"/>
  <c r="J1333" i="7"/>
  <c r="J1332" i="7"/>
  <c r="J1331" i="7"/>
  <c r="J1330" i="7"/>
  <c r="J1329" i="7"/>
  <c r="J1328" i="7"/>
  <c r="J1326" i="7"/>
  <c r="J1325" i="7"/>
  <c r="J1324" i="7"/>
  <c r="J1323" i="7"/>
  <c r="J1322" i="7"/>
  <c r="J1321" i="7"/>
  <c r="J1320" i="7"/>
  <c r="J1319" i="7"/>
  <c r="J1318" i="7"/>
  <c r="J1317" i="7"/>
  <c r="J1316" i="7"/>
  <c r="J1315" i="7"/>
  <c r="J1314" i="7"/>
  <c r="J1312" i="7"/>
  <c r="J1311" i="7"/>
  <c r="J1310" i="7"/>
  <c r="J1309" i="7"/>
  <c r="J1308" i="7"/>
  <c r="J1307" i="7"/>
  <c r="H1307" i="7"/>
  <c r="G1307" i="7" s="1"/>
  <c r="J1306" i="7"/>
  <c r="J1305" i="7"/>
  <c r="H1305" i="7" s="1"/>
  <c r="G1305" i="7" s="1"/>
  <c r="J1304" i="7"/>
  <c r="H1304" i="7"/>
  <c r="G1304" i="7"/>
  <c r="J1303" i="7"/>
  <c r="H1303" i="7"/>
  <c r="G1303" i="7" s="1"/>
  <c r="J1302" i="7"/>
  <c r="H1302" i="7" s="1"/>
  <c r="G1302" i="7" s="1"/>
  <c r="J1301" i="7"/>
  <c r="J1299" i="7"/>
  <c r="H1299" i="7" s="1"/>
  <c r="G1299" i="7" s="1"/>
  <c r="J1298" i="7"/>
  <c r="H1298" i="7" s="1"/>
  <c r="G1298" i="7" s="1"/>
  <c r="J1297" i="7"/>
  <c r="H1297" i="7" s="1"/>
  <c r="G1297" i="7" s="1"/>
  <c r="J1296" i="7"/>
  <c r="H1296" i="7"/>
  <c r="G1296" i="7" s="1"/>
  <c r="J1295" i="7"/>
  <c r="J1294" i="7"/>
  <c r="H1294" i="7"/>
  <c r="G1294" i="7" s="1"/>
  <c r="J1293" i="7"/>
  <c r="H1293" i="7" s="1"/>
  <c r="G1293" i="7" s="1"/>
  <c r="J1292" i="7"/>
  <c r="H1292" i="7" s="1"/>
  <c r="G1292" i="7" s="1"/>
  <c r="J1291" i="7"/>
  <c r="H1291" i="7" s="1"/>
  <c r="G1291" i="7" s="1"/>
  <c r="J1289" i="7"/>
  <c r="H1289" i="7"/>
  <c r="G1289" i="7" s="1"/>
  <c r="J1288" i="7"/>
  <c r="J1287" i="7"/>
  <c r="J1286" i="7"/>
  <c r="J1285" i="7"/>
  <c r="J1284" i="7"/>
  <c r="H1284" i="7" s="1"/>
  <c r="J1283" i="7"/>
  <c r="H1283" i="7"/>
  <c r="G1283" i="7" s="1"/>
  <c r="J1282" i="7"/>
  <c r="H1282" i="7"/>
  <c r="G1282" i="7" s="1"/>
  <c r="J1281" i="7"/>
  <c r="H1281" i="7"/>
  <c r="G1281" i="7"/>
  <c r="J1280" i="7"/>
  <c r="J1279" i="7"/>
  <c r="H1279" i="7" s="1"/>
  <c r="G1279" i="7" s="1"/>
  <c r="J1278" i="7"/>
  <c r="H1278" i="7"/>
  <c r="G1278" i="7" s="1"/>
  <c r="J1277" i="7"/>
  <c r="J1275" i="7"/>
  <c r="H1275" i="7" s="1"/>
  <c r="G1275" i="7" s="1"/>
  <c r="J1274" i="7"/>
  <c r="H1274" i="7"/>
  <c r="G1274" i="7" s="1"/>
  <c r="J1273" i="7"/>
  <c r="H1273" i="7" s="1"/>
  <c r="G1273" i="7" s="1"/>
  <c r="J1272" i="7"/>
  <c r="J1271" i="7"/>
  <c r="J1270" i="7"/>
  <c r="J1269" i="7"/>
  <c r="H1269" i="7"/>
  <c r="G1269" i="7" s="1"/>
  <c r="J1268" i="7"/>
  <c r="H1268" i="7"/>
  <c r="G1268" i="7" s="1"/>
  <c r="J1267" i="7"/>
  <c r="H1267" i="7"/>
  <c r="G1267" i="7"/>
  <c r="J1266" i="7"/>
  <c r="H1266" i="7" s="1"/>
  <c r="G1266" i="7" s="1"/>
  <c r="J1265" i="7"/>
  <c r="H1265" i="7" s="1"/>
  <c r="G1265" i="7" s="1"/>
  <c r="J1264" i="7"/>
  <c r="J1262" i="7"/>
  <c r="J1261" i="7"/>
  <c r="H1261" i="7" s="1"/>
  <c r="G1261" i="7" s="1"/>
  <c r="J1260" i="7"/>
  <c r="H1260" i="7" s="1"/>
  <c r="G1260" i="7" s="1"/>
  <c r="J1259" i="7"/>
  <c r="H1259" i="7"/>
  <c r="G1259" i="7" s="1"/>
  <c r="J1258" i="7"/>
  <c r="H1258" i="7" s="1"/>
  <c r="G1258" i="7" s="1"/>
  <c r="J1257" i="7"/>
  <c r="J1256" i="7"/>
  <c r="J1255" i="7"/>
  <c r="H1255" i="7" s="1"/>
  <c r="G1255" i="7" s="1"/>
  <c r="J1254" i="7"/>
  <c r="H1254" i="7"/>
  <c r="G1254" i="7"/>
  <c r="J1252" i="7"/>
  <c r="H1252" i="7"/>
  <c r="J1251" i="7"/>
  <c r="H1251" i="7"/>
  <c r="G1251" i="7" s="1"/>
  <c r="J1250" i="7"/>
  <c r="H1250" i="7" s="1"/>
  <c r="G1250" i="7" s="1"/>
  <c r="J1249" i="7"/>
  <c r="H1249" i="7" s="1"/>
  <c r="G1249" i="7" s="1"/>
  <c r="J1248" i="7"/>
  <c r="H1248" i="7"/>
  <c r="G1248" i="7" s="1"/>
  <c r="J1247" i="7"/>
  <c r="J1246" i="7"/>
  <c r="J1245" i="7"/>
  <c r="J1244" i="7"/>
  <c r="H1244" i="7"/>
  <c r="G1244" i="7"/>
  <c r="J1243" i="7"/>
  <c r="H1243" i="7"/>
  <c r="G1243" i="7" s="1"/>
  <c r="J1242" i="7"/>
  <c r="H1242" i="7"/>
  <c r="G1242" i="7"/>
  <c r="J1241" i="7"/>
  <c r="H1241" i="7" s="1"/>
  <c r="G1241" i="7" s="1"/>
  <c r="J1240" i="7"/>
  <c r="J1238" i="7"/>
  <c r="J1237" i="7"/>
  <c r="J1236" i="7"/>
  <c r="H1236" i="7"/>
  <c r="J1235" i="7"/>
  <c r="H1235" i="7"/>
  <c r="G1235" i="7" s="1"/>
  <c r="J1234" i="7"/>
  <c r="H1234" i="7" s="1"/>
  <c r="G1234" i="7" s="1"/>
  <c r="J1233" i="7"/>
  <c r="H1233" i="7" s="1"/>
  <c r="G1233" i="7" s="1"/>
  <c r="J1232" i="7"/>
  <c r="J1231" i="7"/>
  <c r="J1230" i="7"/>
  <c r="H1230" i="7"/>
  <c r="G1230" i="7"/>
  <c r="J1229" i="7"/>
  <c r="H1229" i="7" s="1"/>
  <c r="G1229" i="7" s="1"/>
  <c r="J1228" i="7"/>
  <c r="H1228" i="7" s="1"/>
  <c r="G1228" i="7" s="1"/>
  <c r="J1227" i="7"/>
  <c r="H1227" i="7"/>
  <c r="J1225" i="7"/>
  <c r="H1225" i="7"/>
  <c r="G1225" i="7" s="1"/>
  <c r="J1224" i="7"/>
  <c r="J1223" i="7"/>
  <c r="H1223" i="7"/>
  <c r="G1223" i="7"/>
  <c r="J1222" i="7"/>
  <c r="H1222" i="7" s="1"/>
  <c r="J1221" i="7"/>
  <c r="J1220" i="7"/>
  <c r="J1219" i="7"/>
  <c r="H1219" i="7" s="1"/>
  <c r="G1219" i="7" s="1"/>
  <c r="J1218" i="7"/>
  <c r="H1218" i="7" s="1"/>
  <c r="G1218" i="7" s="1"/>
  <c r="J1217" i="7"/>
  <c r="H1217" i="7" s="1"/>
  <c r="G1217" i="7" s="1"/>
  <c r="J1215" i="7"/>
  <c r="J1214" i="7"/>
  <c r="J1213" i="7"/>
  <c r="J1212" i="7"/>
  <c r="H1212" i="7" s="1"/>
  <c r="G1212" i="7" s="1"/>
  <c r="J1211" i="7"/>
  <c r="H1211" i="7"/>
  <c r="G1211" i="7" s="1"/>
  <c r="J1210" i="7"/>
  <c r="H1210" i="7" s="1"/>
  <c r="G1210" i="7" s="1"/>
  <c r="J1209" i="7"/>
  <c r="J1208" i="7"/>
  <c r="J1207" i="7"/>
  <c r="J1206" i="7"/>
  <c r="H1206" i="7" s="1"/>
  <c r="G1206" i="7" s="1"/>
  <c r="J1205" i="7"/>
  <c r="J1204" i="7"/>
  <c r="H1204" i="7"/>
  <c r="G1204" i="7" s="1"/>
  <c r="J1203" i="7"/>
  <c r="H1203" i="7"/>
  <c r="G1203" i="7"/>
  <c r="J1201" i="7"/>
  <c r="H1201" i="7" s="1"/>
  <c r="G1201" i="7" s="1"/>
  <c r="J1200" i="7"/>
  <c r="J1199" i="7"/>
  <c r="J1198" i="7"/>
  <c r="J1197" i="7"/>
  <c r="H1197" i="7" s="1"/>
  <c r="G1197" i="7" s="1"/>
  <c r="J1196" i="7"/>
  <c r="H1196" i="7" s="1"/>
  <c r="G1196" i="7" s="1"/>
  <c r="J1195" i="7"/>
  <c r="H1195" i="7"/>
  <c r="G1195" i="7" s="1"/>
  <c r="J1194" i="7"/>
  <c r="H1194" i="7" s="1"/>
  <c r="G1194" i="7" s="1"/>
  <c r="J1193" i="7"/>
  <c r="H1193" i="7" s="1"/>
  <c r="G1193" i="7" s="1"/>
  <c r="J1192" i="7"/>
  <c r="J1191" i="7"/>
  <c r="J1190" i="7"/>
  <c r="J1188" i="7"/>
  <c r="H1188" i="7" s="1"/>
  <c r="G1188" i="7" s="1"/>
  <c r="J1187" i="7"/>
  <c r="H1187" i="7" s="1"/>
  <c r="G1187" i="7" s="1"/>
  <c r="J1186" i="7"/>
  <c r="H1186" i="7" s="1"/>
  <c r="G1186" i="7" s="1"/>
  <c r="J1185" i="7"/>
  <c r="H1185" i="7" s="1"/>
  <c r="G1185" i="7" s="1"/>
  <c r="J1184" i="7"/>
  <c r="H1184" i="7"/>
  <c r="G1184" i="7"/>
  <c r="J1183" i="7"/>
  <c r="J1182" i="7"/>
  <c r="J1181" i="7"/>
  <c r="J1180" i="7"/>
  <c r="H1180" i="7" s="1"/>
  <c r="G1180" i="7" s="1"/>
  <c r="J1178" i="7"/>
  <c r="J1177" i="7"/>
  <c r="H1177" i="7"/>
  <c r="G1177" i="7" s="1"/>
  <c r="J1176" i="7"/>
  <c r="H1176" i="7"/>
  <c r="G1176" i="7" s="1"/>
  <c r="J1175" i="7"/>
  <c r="J1174" i="7"/>
  <c r="J1173" i="7"/>
  <c r="J1172" i="7"/>
  <c r="J1171" i="7"/>
  <c r="J1170" i="7"/>
  <c r="H1170" i="7" s="1"/>
  <c r="G1170" i="7" s="1"/>
  <c r="J1169" i="7"/>
  <c r="H1169" i="7"/>
  <c r="G1169" i="7" s="1"/>
  <c r="J1168" i="7"/>
  <c r="J1167" i="7"/>
  <c r="J1166" i="7"/>
  <c r="J1164" i="7"/>
  <c r="H1164" i="7"/>
  <c r="G1164" i="7" s="1"/>
  <c r="J1163" i="7"/>
  <c r="H1163" i="7"/>
  <c r="G1163" i="7" s="1"/>
  <c r="J1162" i="7"/>
  <c r="H1162" i="7"/>
  <c r="G1162" i="7"/>
  <c r="J1161" i="7"/>
  <c r="H1161" i="7"/>
  <c r="J1160" i="7"/>
  <c r="J1159" i="7"/>
  <c r="J1158" i="7"/>
  <c r="J1157" i="7"/>
  <c r="H1157" i="7" s="1"/>
  <c r="J1156" i="7"/>
  <c r="H1156" i="7" s="1"/>
  <c r="G1156" i="7" s="1"/>
  <c r="J1155" i="7"/>
  <c r="H1155" i="7"/>
  <c r="G1155" i="7" s="1"/>
  <c r="J1154" i="7"/>
  <c r="H1154" i="7" s="1"/>
  <c r="G1154" i="7" s="1"/>
  <c r="J1153" i="7"/>
  <c r="H1153" i="7" s="1"/>
  <c r="G1153" i="7" s="1"/>
  <c r="J1151" i="7"/>
  <c r="J1150" i="7"/>
  <c r="J1149" i="7"/>
  <c r="J1148" i="7"/>
  <c r="J1147" i="7"/>
  <c r="H1147" i="7"/>
  <c r="G1147" i="7" s="1"/>
  <c r="J1146" i="7"/>
  <c r="H1146" i="7"/>
  <c r="G1146" i="7" s="1"/>
  <c r="J1145" i="7"/>
  <c r="H1145" i="7"/>
  <c r="G1145" i="7"/>
  <c r="J1144" i="7"/>
  <c r="H1144" i="7"/>
  <c r="G1144" i="7" s="1"/>
  <c r="J1143" i="7"/>
  <c r="H1143" i="7"/>
  <c r="G1143" i="7" s="1"/>
  <c r="J1141" i="7"/>
  <c r="J1140" i="7"/>
  <c r="H1140" i="7" s="1"/>
  <c r="G1140" i="7" s="1"/>
  <c r="J1139" i="7"/>
  <c r="H1139" i="7"/>
  <c r="G1139" i="7" s="1"/>
  <c r="J1138" i="7"/>
  <c r="H1138" i="7" s="1"/>
  <c r="G1138" i="7" s="1"/>
  <c r="J1137" i="7"/>
  <c r="H1137" i="7" s="1"/>
  <c r="G1137" i="7" s="1"/>
  <c r="J1136" i="7"/>
  <c r="J1135" i="7"/>
  <c r="J1134" i="7"/>
  <c r="H1134" i="7" s="1"/>
  <c r="J1133" i="7"/>
  <c r="J1132" i="7"/>
  <c r="H1132" i="7" s="1"/>
  <c r="G1132" i="7" s="1"/>
  <c r="J1131" i="7"/>
  <c r="H1131" i="7" s="1"/>
  <c r="G1131" i="7" s="1"/>
  <c r="J1130" i="7"/>
  <c r="H1130" i="7"/>
  <c r="G1130" i="7" s="1"/>
  <c r="J1129" i="7"/>
  <c r="H1129" i="7" s="1"/>
  <c r="G1129" i="7" s="1"/>
  <c r="J1127" i="7"/>
  <c r="H1127" i="7"/>
  <c r="J1126" i="7"/>
  <c r="J1125" i="7"/>
  <c r="J1124" i="7"/>
  <c r="H1124" i="7" s="1"/>
  <c r="G1124" i="7" s="1"/>
  <c r="J1123" i="7"/>
  <c r="H1123" i="7" s="1"/>
  <c r="G1123" i="7" s="1"/>
  <c r="J1122" i="7"/>
  <c r="H1122" i="7" s="1"/>
  <c r="G1122" i="7" s="1"/>
  <c r="J1121" i="7"/>
  <c r="H1121" i="7" s="1"/>
  <c r="G1121" i="7" s="1"/>
  <c r="J1120" i="7"/>
  <c r="J1119" i="7"/>
  <c r="J1118" i="7"/>
  <c r="H1118" i="7" s="1"/>
  <c r="G1118" i="7" s="1"/>
  <c r="J1117" i="7"/>
  <c r="J1116" i="7"/>
  <c r="H1116" i="7"/>
  <c r="G1116" i="7"/>
  <c r="J1114" i="7"/>
  <c r="H1114" i="7" s="1"/>
  <c r="G1114" i="7" s="1"/>
  <c r="J1113" i="7"/>
  <c r="H1113" i="7" s="1"/>
  <c r="G1113" i="7" s="1"/>
  <c r="J1112" i="7"/>
  <c r="J1111" i="7"/>
  <c r="J1110" i="7"/>
  <c r="J1109" i="7"/>
  <c r="J1108" i="7"/>
  <c r="H1108" i="7"/>
  <c r="J1107" i="7"/>
  <c r="H1107" i="7" s="1"/>
  <c r="G1107" i="7" s="1"/>
  <c r="J1106" i="7"/>
  <c r="H1106" i="7" s="1"/>
  <c r="G1106" i="7" s="1"/>
  <c r="J1104" i="7"/>
  <c r="H1104" i="7"/>
  <c r="G1104" i="7" s="1"/>
  <c r="J1103" i="7"/>
  <c r="J1102" i="7"/>
  <c r="J1101" i="7"/>
  <c r="J1100" i="7"/>
  <c r="J1099" i="7"/>
  <c r="H1099" i="7" s="1"/>
  <c r="G1099" i="7" s="1"/>
  <c r="J1098" i="7"/>
  <c r="H1098" i="7" s="1"/>
  <c r="G1098" i="7" s="1"/>
  <c r="J1097" i="7"/>
  <c r="H1097" i="7" s="1"/>
  <c r="G1097" i="7" s="1"/>
  <c r="J1096" i="7"/>
  <c r="J1095" i="7"/>
  <c r="J1094" i="7"/>
  <c r="J1093" i="7"/>
  <c r="H1093" i="7" s="1"/>
  <c r="G1093" i="7" s="1"/>
  <c r="J1092" i="7"/>
  <c r="H1092" i="7" s="1"/>
  <c r="G1092" i="7" s="1"/>
  <c r="J1090" i="7"/>
  <c r="H1090" i="7" s="1"/>
  <c r="G1090" i="7" s="1"/>
  <c r="J1089" i="7"/>
  <c r="H1089" i="7"/>
  <c r="G1089" i="7"/>
  <c r="J1088" i="7"/>
  <c r="J1087" i="7"/>
  <c r="J1086" i="7"/>
  <c r="J1085" i="7"/>
  <c r="J1084" i="7"/>
  <c r="H1084" i="7" s="1"/>
  <c r="G1084" i="7" s="1"/>
  <c r="J1083" i="7"/>
  <c r="H1083" i="7" s="1"/>
  <c r="G1083" i="7" s="1"/>
  <c r="J1082" i="7"/>
  <c r="H1082" i="7"/>
  <c r="G1082" i="7"/>
  <c r="J1081" i="7"/>
  <c r="J1080" i="7"/>
  <c r="J1079" i="7"/>
  <c r="J1077" i="7"/>
  <c r="J1076" i="7"/>
  <c r="H1076" i="7"/>
  <c r="G1076" i="7"/>
  <c r="J1075" i="7"/>
  <c r="H1075" i="7"/>
  <c r="G1075" i="7" s="1"/>
  <c r="J1074" i="7"/>
  <c r="H1074" i="7"/>
  <c r="G1074" i="7" s="1"/>
  <c r="J1073" i="7"/>
  <c r="H1073" i="7"/>
  <c r="G1073" i="7" s="1"/>
  <c r="J1072" i="7"/>
  <c r="J1071" i="7"/>
  <c r="J1070" i="7"/>
  <c r="J1069" i="7"/>
  <c r="H1069" i="7"/>
  <c r="G1069" i="7" s="1"/>
  <c r="J1067" i="7"/>
  <c r="H1067" i="7" s="1"/>
  <c r="G1067" i="7" s="1"/>
  <c r="J1066" i="7"/>
  <c r="H1066" i="7"/>
  <c r="G1066" i="7" s="1"/>
  <c r="J1065" i="7"/>
  <c r="H1065" i="7" s="1"/>
  <c r="G1065" i="7" s="1"/>
  <c r="J1064" i="7"/>
  <c r="J1063" i="7"/>
  <c r="J1062" i="7"/>
  <c r="J1061" i="7"/>
  <c r="J1060" i="7"/>
  <c r="H1060" i="7" s="1"/>
  <c r="G1060" i="7" s="1"/>
  <c r="J1059" i="7"/>
  <c r="H1059" i="7" s="1"/>
  <c r="G1059" i="7" s="1"/>
  <c r="J1058" i="7"/>
  <c r="H1058" i="7"/>
  <c r="G1058" i="7"/>
  <c r="J1057" i="7"/>
  <c r="H1057" i="7"/>
  <c r="G1057" i="7" s="1"/>
  <c r="J1056" i="7"/>
  <c r="J1055" i="7"/>
  <c r="J1053" i="7"/>
  <c r="J1052" i="7"/>
  <c r="H1052" i="7" s="1"/>
  <c r="G1052" i="7" s="1"/>
  <c r="J1051" i="7"/>
  <c r="H1051" i="7" s="1"/>
  <c r="G1051" i="7" s="1"/>
  <c r="J1050" i="7"/>
  <c r="H1050" i="7" s="1"/>
  <c r="G1050" i="7" s="1"/>
  <c r="J1049" i="7"/>
  <c r="H1049" i="7" s="1"/>
  <c r="G1049" i="7" s="1"/>
  <c r="J1048" i="7"/>
  <c r="H1048" i="7"/>
  <c r="G1048" i="7"/>
  <c r="J1047" i="7"/>
  <c r="H1047" i="7" s="1"/>
  <c r="G1047" i="7" s="1"/>
  <c r="J1046" i="7"/>
  <c r="H1046" i="7" s="1"/>
  <c r="G1046" i="7" s="1"/>
  <c r="J1045" i="7"/>
  <c r="J1044" i="7"/>
  <c r="H1044" i="7"/>
  <c r="G1044" i="7" s="1"/>
  <c r="J1043" i="7"/>
  <c r="H1043" i="7"/>
  <c r="G1043" i="7" s="1"/>
  <c r="J1042" i="7"/>
  <c r="H1042" i="7" s="1"/>
  <c r="G1042" i="7" s="1"/>
  <c r="J1040" i="7"/>
  <c r="J1039" i="7"/>
  <c r="J1038" i="7"/>
  <c r="J1037" i="7"/>
  <c r="H1037" i="7"/>
  <c r="G1037" i="7" s="1"/>
  <c r="J1036" i="7"/>
  <c r="H1036" i="7" s="1"/>
  <c r="G1036" i="7" s="1"/>
  <c r="J1035" i="7"/>
  <c r="H1035" i="7"/>
  <c r="G1035" i="7" s="1"/>
  <c r="J1034" i="7"/>
  <c r="J1033" i="7"/>
  <c r="H1033" i="7" s="1"/>
  <c r="G1033" i="7" s="1"/>
  <c r="J1032" i="7"/>
  <c r="J1030" i="7"/>
  <c r="J1029" i="7"/>
  <c r="J1028" i="7"/>
  <c r="J1027" i="7"/>
  <c r="J1026" i="7"/>
  <c r="H1026" i="7"/>
  <c r="G1026" i="7" s="1"/>
  <c r="J1025" i="7"/>
  <c r="H1025" i="7" s="1"/>
  <c r="G1025" i="7" s="1"/>
  <c r="J1024" i="7"/>
  <c r="J1023" i="7"/>
  <c r="J1022" i="7"/>
  <c r="J1021" i="7"/>
  <c r="J1020" i="7"/>
  <c r="H1020" i="7"/>
  <c r="G1020" i="7"/>
  <c r="J1019" i="7"/>
  <c r="H1019" i="7" s="1"/>
  <c r="G1019" i="7" s="1"/>
  <c r="J1018" i="7"/>
  <c r="H1018" i="7"/>
  <c r="J1016" i="7"/>
  <c r="J1015" i="7"/>
  <c r="J1014" i="7"/>
  <c r="J1013" i="7"/>
  <c r="H1013" i="7" s="1"/>
  <c r="G1013" i="7" s="1"/>
  <c r="J1012" i="7"/>
  <c r="H1012" i="7" s="1"/>
  <c r="G1012" i="7" s="1"/>
  <c r="J1011" i="7"/>
  <c r="H1011" i="7" s="1"/>
  <c r="G1011" i="7" s="1"/>
  <c r="J1010" i="7"/>
  <c r="H1010" i="7" s="1"/>
  <c r="G1010" i="7" s="1"/>
  <c r="J1009" i="7"/>
  <c r="H1009" i="7"/>
  <c r="G1009" i="7" s="1"/>
  <c r="J1008" i="7"/>
  <c r="J1007" i="7"/>
  <c r="J1006" i="7"/>
  <c r="J1005" i="7"/>
  <c r="J1003" i="7"/>
  <c r="H1003" i="7"/>
  <c r="G1003" i="7"/>
  <c r="J1002" i="7"/>
  <c r="H1002" i="7" s="1"/>
  <c r="G1002" i="7" s="1"/>
  <c r="J1001" i="7"/>
  <c r="H1001" i="7"/>
  <c r="G1001" i="7" s="1"/>
  <c r="J1000" i="7"/>
  <c r="J999" i="7"/>
  <c r="J998" i="7"/>
  <c r="J997" i="7"/>
  <c r="J996" i="7"/>
  <c r="H996" i="7" s="1"/>
  <c r="G996" i="7" s="1"/>
  <c r="J995" i="7"/>
  <c r="H995" i="7"/>
  <c r="G995" i="7" s="1"/>
  <c r="J993" i="7"/>
  <c r="H993" i="7"/>
  <c r="G993" i="7" s="1"/>
  <c r="J992" i="7"/>
  <c r="H992" i="7"/>
  <c r="G992" i="7" s="1"/>
  <c r="J991" i="7"/>
  <c r="H991" i="7"/>
  <c r="J990" i="7"/>
  <c r="J989" i="7"/>
  <c r="H989" i="7"/>
  <c r="G989" i="7" s="1"/>
  <c r="J988" i="7"/>
  <c r="J987" i="7"/>
  <c r="H987" i="7" s="1"/>
  <c r="G987" i="7" s="1"/>
  <c r="J986" i="7"/>
  <c r="H986" i="7"/>
  <c r="G986" i="7" s="1"/>
  <c r="J985" i="7"/>
  <c r="H985" i="7"/>
  <c r="G985" i="7"/>
  <c r="J984" i="7"/>
  <c r="J983" i="7"/>
  <c r="J982" i="7"/>
  <c r="J981" i="7"/>
  <c r="J979" i="7"/>
  <c r="H979" i="7"/>
  <c r="G979" i="7" s="1"/>
  <c r="J978" i="7"/>
  <c r="H978" i="7"/>
  <c r="G978" i="7" s="1"/>
  <c r="J977" i="7"/>
  <c r="J976" i="7"/>
  <c r="J975" i="7"/>
  <c r="J974" i="7"/>
  <c r="H974" i="7"/>
  <c r="J973" i="7"/>
  <c r="J972" i="7"/>
  <c r="H972" i="7"/>
  <c r="G972" i="7" s="1"/>
  <c r="J971" i="7"/>
  <c r="H971" i="7"/>
  <c r="G971" i="7" s="1"/>
  <c r="J970" i="7"/>
  <c r="H970" i="7" s="1"/>
  <c r="G970" i="7" s="1"/>
  <c r="J969" i="7"/>
  <c r="H969" i="7"/>
  <c r="G969" i="7"/>
  <c r="J968" i="7"/>
  <c r="J966" i="7"/>
  <c r="J965" i="7"/>
  <c r="J964" i="7"/>
  <c r="H964" i="7" s="1"/>
  <c r="G964" i="7" s="1"/>
  <c r="J963" i="7"/>
  <c r="H963" i="7"/>
  <c r="G963" i="7" s="1"/>
  <c r="J962" i="7"/>
  <c r="H962" i="7" s="1"/>
  <c r="G962" i="7" s="1"/>
  <c r="J961" i="7"/>
  <c r="H961" i="7" s="1"/>
  <c r="G961" i="7" s="1"/>
  <c r="J960" i="7"/>
  <c r="J959" i="7"/>
  <c r="J958" i="7"/>
  <c r="J956" i="7"/>
  <c r="J955" i="7"/>
  <c r="J954" i="7"/>
  <c r="H954" i="7"/>
  <c r="J953" i="7"/>
  <c r="H953" i="7"/>
  <c r="G953" i="7"/>
  <c r="J952" i="7"/>
  <c r="H952" i="7"/>
  <c r="G952" i="7" s="1"/>
  <c r="J951" i="7"/>
  <c r="J950" i="7"/>
  <c r="J949" i="7"/>
  <c r="H949" i="7"/>
  <c r="J948" i="7"/>
  <c r="J947" i="7"/>
  <c r="H947" i="7" s="1"/>
  <c r="G947" i="7" s="1"/>
  <c r="J946" i="7"/>
  <c r="H946" i="7" s="1"/>
  <c r="G946" i="7" s="1"/>
  <c r="J945" i="7"/>
  <c r="H945" i="7" s="1"/>
  <c r="G945" i="7" s="1"/>
  <c r="J944" i="7"/>
  <c r="J942" i="7"/>
  <c r="H942" i="7"/>
  <c r="J941" i="7"/>
  <c r="J940" i="7"/>
  <c r="J939" i="7"/>
  <c r="H939" i="7" s="1"/>
  <c r="G939" i="7" s="1"/>
  <c r="J938" i="7"/>
  <c r="H938" i="7" s="1"/>
  <c r="G938" i="7" s="1"/>
  <c r="J937" i="7"/>
  <c r="H937" i="7" s="1"/>
  <c r="G937" i="7" s="1"/>
  <c r="J936" i="7"/>
  <c r="J935" i="7"/>
  <c r="J934" i="7"/>
  <c r="J933" i="7"/>
  <c r="J932" i="7"/>
  <c r="H932" i="7" s="1"/>
  <c r="J931" i="7"/>
  <c r="H931" i="7" s="1"/>
  <c r="G931" i="7" s="1"/>
  <c r="J929" i="7"/>
  <c r="H929" i="7" s="1"/>
  <c r="G929" i="7" s="1"/>
  <c r="J928" i="7"/>
  <c r="J927" i="7"/>
  <c r="J926" i="7"/>
  <c r="J925" i="7"/>
  <c r="J924" i="7"/>
  <c r="H924" i="7"/>
  <c r="J923" i="7"/>
  <c r="H923" i="7" s="1"/>
  <c r="G923" i="7" s="1"/>
  <c r="J922" i="7"/>
  <c r="H922" i="7" s="1"/>
  <c r="G922" i="7" s="1"/>
  <c r="J921" i="7"/>
  <c r="H921" i="7"/>
  <c r="G921" i="7"/>
  <c r="J919" i="7"/>
  <c r="J918" i="7"/>
  <c r="J917" i="7"/>
  <c r="J916" i="7"/>
  <c r="H916" i="7"/>
  <c r="G916" i="7"/>
  <c r="J915" i="7"/>
  <c r="H915" i="7" s="1"/>
  <c r="G915" i="7" s="1"/>
  <c r="J914" i="7"/>
  <c r="H914" i="7"/>
  <c r="G914" i="7" s="1"/>
  <c r="J913" i="7"/>
  <c r="H913" i="7"/>
  <c r="G913" i="7"/>
  <c r="J912" i="7"/>
  <c r="H912" i="7"/>
  <c r="G912" i="7" s="1"/>
  <c r="J911" i="7"/>
  <c r="J910" i="7"/>
  <c r="H910" i="7" s="1"/>
  <c r="G910" i="7" s="1"/>
  <c r="J909" i="7"/>
  <c r="J908" i="7"/>
  <c r="J907" i="7"/>
  <c r="J905" i="7"/>
  <c r="H905" i="7" s="1"/>
  <c r="G905" i="7" s="1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H861" i="7" s="1"/>
  <c r="J860" i="7"/>
  <c r="H860" i="7" s="1"/>
  <c r="G860" i="7" s="1"/>
  <c r="J859" i="7"/>
  <c r="H859" i="7" s="1"/>
  <c r="G859" i="7" s="1"/>
  <c r="J858" i="7"/>
  <c r="H858" i="7" s="1"/>
  <c r="G858" i="7" s="1"/>
  <c r="J857" i="7"/>
  <c r="H857" i="7" s="1"/>
  <c r="J856" i="7"/>
  <c r="H856" i="7" s="1"/>
  <c r="G856" i="7" s="1"/>
  <c r="J855" i="7"/>
  <c r="H855" i="7" s="1"/>
  <c r="G855" i="7" s="1"/>
  <c r="J854" i="7"/>
  <c r="J853" i="7"/>
  <c r="J852" i="7"/>
  <c r="H852" i="7"/>
  <c r="G852" i="7" s="1"/>
  <c r="J851" i="7"/>
  <c r="H851" i="7"/>
  <c r="G851" i="7" s="1"/>
  <c r="J850" i="7"/>
  <c r="H850" i="7" s="1"/>
  <c r="G850" i="7" s="1"/>
  <c r="J849" i="7"/>
  <c r="H849" i="7"/>
  <c r="G849" i="7"/>
  <c r="J848" i="7"/>
  <c r="J847" i="7"/>
  <c r="J845" i="7"/>
  <c r="J844" i="7"/>
  <c r="J843" i="7"/>
  <c r="H843" i="7" s="1"/>
  <c r="G843" i="7" s="1"/>
  <c r="J842" i="7"/>
  <c r="H842" i="7" s="1"/>
  <c r="G842" i="7" s="1"/>
  <c r="J841" i="7"/>
  <c r="H841" i="7" s="1"/>
  <c r="G841" i="7" s="1"/>
  <c r="J840" i="7"/>
  <c r="J839" i="7"/>
  <c r="J838" i="7"/>
  <c r="J837" i="7"/>
  <c r="H837" i="7" s="1"/>
  <c r="G837" i="7" s="1"/>
  <c r="J836" i="7"/>
  <c r="H836" i="7" s="1"/>
  <c r="G836" i="7" s="1"/>
  <c r="J835" i="7"/>
  <c r="H835" i="7"/>
  <c r="G835" i="7"/>
  <c r="J834" i="7"/>
  <c r="H834" i="7"/>
  <c r="G834" i="7" s="1"/>
  <c r="J833" i="7"/>
  <c r="J832" i="7"/>
  <c r="J831" i="7"/>
  <c r="J830" i="7"/>
  <c r="H830" i="7" s="1"/>
  <c r="G830" i="7" s="1"/>
  <c r="J829" i="7"/>
  <c r="H829" i="7"/>
  <c r="G829" i="7" s="1"/>
  <c r="J828" i="7"/>
  <c r="H828" i="7"/>
  <c r="G828" i="7"/>
  <c r="J827" i="7"/>
  <c r="J826" i="7"/>
  <c r="H826" i="7" s="1"/>
  <c r="G826" i="7" s="1"/>
  <c r="J825" i="7"/>
  <c r="H825" i="7" s="1"/>
  <c r="G825" i="7" s="1"/>
  <c r="J824" i="7"/>
  <c r="J823" i="7"/>
  <c r="J822" i="7"/>
  <c r="H822" i="7"/>
  <c r="G822" i="7" s="1"/>
  <c r="J821" i="7"/>
  <c r="H821" i="7"/>
  <c r="J820" i="7"/>
  <c r="H820" i="7"/>
  <c r="G820" i="7"/>
  <c r="J819" i="7"/>
  <c r="H819" i="7"/>
  <c r="G819" i="7" s="1"/>
  <c r="J818" i="7"/>
  <c r="H818" i="7"/>
  <c r="G818" i="7"/>
  <c r="J817" i="7"/>
  <c r="H817" i="7" s="1"/>
  <c r="G817" i="7" s="1"/>
  <c r="J816" i="7"/>
  <c r="J815" i="7"/>
  <c r="J814" i="7"/>
  <c r="J813" i="7"/>
  <c r="J812" i="7"/>
  <c r="H812" i="7"/>
  <c r="G812" i="7" s="1"/>
  <c r="J811" i="7"/>
  <c r="H811" i="7" s="1"/>
  <c r="G811" i="7" s="1"/>
  <c r="J810" i="7"/>
  <c r="H810" i="7" s="1"/>
  <c r="G810" i="7" s="1"/>
  <c r="J808" i="7"/>
  <c r="J807" i="7"/>
  <c r="J806" i="7"/>
  <c r="H806" i="7"/>
  <c r="G806" i="7" s="1"/>
  <c r="J805" i="7"/>
  <c r="J804" i="7"/>
  <c r="H804" i="7" s="1"/>
  <c r="G804" i="7" s="1"/>
  <c r="J803" i="7"/>
  <c r="H803" i="7"/>
  <c r="G803" i="7"/>
  <c r="J802" i="7"/>
  <c r="H802" i="7"/>
  <c r="G802" i="7" s="1"/>
  <c r="J801" i="7"/>
  <c r="H801" i="7" s="1"/>
  <c r="G801" i="7" s="1"/>
  <c r="J800" i="7"/>
  <c r="J799" i="7"/>
  <c r="H799" i="7"/>
  <c r="G799" i="7"/>
  <c r="J798" i="7"/>
  <c r="H798" i="7"/>
  <c r="G798" i="7" s="1"/>
  <c r="J797" i="7"/>
  <c r="J796" i="7"/>
  <c r="H796" i="7" s="1"/>
  <c r="G796" i="7" s="1"/>
  <c r="J795" i="7"/>
  <c r="H795" i="7"/>
  <c r="G795" i="7" s="1"/>
  <c r="J794" i="7"/>
  <c r="H794" i="7"/>
  <c r="J793" i="7"/>
  <c r="H793" i="7" s="1"/>
  <c r="G793" i="7" s="1"/>
  <c r="J792" i="7"/>
  <c r="J791" i="7"/>
  <c r="J790" i="7"/>
  <c r="H790" i="7" s="1"/>
  <c r="J789" i="7"/>
  <c r="J788" i="7"/>
  <c r="H788" i="7" s="1"/>
  <c r="G788" i="7" s="1"/>
  <c r="J787" i="7"/>
  <c r="H787" i="7"/>
  <c r="G787" i="7" s="1"/>
  <c r="J786" i="7"/>
  <c r="H786" i="7" s="1"/>
  <c r="G786" i="7" s="1"/>
  <c r="J785" i="7"/>
  <c r="H785" i="7" s="1"/>
  <c r="G785" i="7" s="1"/>
  <c r="J784" i="7"/>
  <c r="J783" i="7"/>
  <c r="J782" i="7"/>
  <c r="H782" i="7" s="1"/>
  <c r="G782" i="7" s="1"/>
  <c r="J781" i="7"/>
  <c r="J780" i="7"/>
  <c r="J779" i="7"/>
  <c r="J778" i="7"/>
  <c r="H778" i="7"/>
  <c r="G778" i="7" s="1"/>
  <c r="J777" i="7"/>
  <c r="H777" i="7"/>
  <c r="G777" i="7" s="1"/>
  <c r="J776" i="7"/>
  <c r="J775" i="7"/>
  <c r="J774" i="7"/>
  <c r="J773" i="7"/>
  <c r="J771" i="7"/>
  <c r="H771" i="7" s="1"/>
  <c r="G771" i="7" s="1"/>
  <c r="J770" i="7"/>
  <c r="H770" i="7" s="1"/>
  <c r="G770" i="7" s="1"/>
  <c r="J769" i="7"/>
  <c r="H769" i="7"/>
  <c r="G769" i="7" s="1"/>
  <c r="J768" i="7"/>
  <c r="H768" i="7" s="1"/>
  <c r="J767" i="7"/>
  <c r="J766" i="7"/>
  <c r="H766" i="7" s="1"/>
  <c r="G766" i="7" s="1"/>
  <c r="J765" i="7"/>
  <c r="J764" i="7"/>
  <c r="H764" i="7"/>
  <c r="G764" i="7" s="1"/>
  <c r="J763" i="7"/>
  <c r="H763" i="7"/>
  <c r="G763" i="7" s="1"/>
  <c r="J762" i="7"/>
  <c r="H762" i="7"/>
  <c r="G762" i="7" s="1"/>
  <c r="J761" i="7"/>
  <c r="H761" i="7"/>
  <c r="G761" i="7" s="1"/>
  <c r="J760" i="7"/>
  <c r="J759" i="7"/>
  <c r="J758" i="7"/>
  <c r="H758" i="7"/>
  <c r="G758" i="7"/>
  <c r="J757" i="7"/>
  <c r="J756" i="7"/>
  <c r="H756" i="7" s="1"/>
  <c r="G756" i="7" s="1"/>
  <c r="J755" i="7"/>
  <c r="H755" i="7"/>
  <c r="G755" i="7"/>
  <c r="J754" i="7"/>
  <c r="H754" i="7"/>
  <c r="G754" i="7" s="1"/>
  <c r="J753" i="7"/>
  <c r="H753" i="7" s="1"/>
  <c r="J752" i="7"/>
  <c r="J751" i="7"/>
  <c r="J750" i="7"/>
  <c r="H750" i="7" s="1"/>
  <c r="J749" i="7"/>
  <c r="J748" i="7"/>
  <c r="J747" i="7"/>
  <c r="H747" i="7"/>
  <c r="G747" i="7" s="1"/>
  <c r="J746" i="7"/>
  <c r="H746" i="7"/>
  <c r="G746" i="7" s="1"/>
  <c r="J745" i="7"/>
  <c r="H745" i="7"/>
  <c r="G745" i="7" s="1"/>
  <c r="J744" i="7"/>
  <c r="H744" i="7"/>
  <c r="G744" i="7" s="1"/>
  <c r="J743" i="7"/>
  <c r="J742" i="7"/>
  <c r="H742" i="7" s="1"/>
  <c r="G742" i="7" s="1"/>
  <c r="J741" i="7"/>
  <c r="J740" i="7"/>
  <c r="H740" i="7" s="1"/>
  <c r="G740" i="7" s="1"/>
  <c r="J739" i="7"/>
  <c r="H739" i="7" s="1"/>
  <c r="G739" i="7" s="1"/>
  <c r="J738" i="7"/>
  <c r="H738" i="7"/>
  <c r="G738" i="7" s="1"/>
  <c r="J737" i="7"/>
  <c r="J736" i="7"/>
  <c r="J734" i="7"/>
  <c r="H734" i="7" s="1"/>
  <c r="G734" i="7" s="1"/>
  <c r="J733" i="7"/>
  <c r="J732" i="7"/>
  <c r="J731" i="7"/>
  <c r="H731" i="7" s="1"/>
  <c r="G731" i="7" s="1"/>
  <c r="J730" i="7"/>
  <c r="H730" i="7" s="1"/>
  <c r="G730" i="7" s="1"/>
  <c r="J729" i="7"/>
  <c r="H729" i="7"/>
  <c r="G729" i="7" s="1"/>
  <c r="J728" i="7"/>
  <c r="H728" i="7"/>
  <c r="G728" i="7" s="1"/>
  <c r="J727" i="7"/>
  <c r="J726" i="7"/>
  <c r="H726" i="7" s="1"/>
  <c r="G726" i="7" s="1"/>
  <c r="J725" i="7"/>
  <c r="J724" i="7"/>
  <c r="H724" i="7" s="1"/>
  <c r="G724" i="7" s="1"/>
  <c r="J723" i="7"/>
  <c r="H723" i="7"/>
  <c r="G723" i="7" s="1"/>
  <c r="J722" i="7"/>
  <c r="H722" i="7" s="1"/>
  <c r="G722" i="7" s="1"/>
  <c r="J721" i="7"/>
  <c r="H721" i="7" s="1"/>
  <c r="G721" i="7" s="1"/>
  <c r="J720" i="7"/>
  <c r="J719" i="7"/>
  <c r="J718" i="7"/>
  <c r="H718" i="7" s="1"/>
  <c r="J717" i="7"/>
  <c r="J716" i="7"/>
  <c r="H716" i="7" s="1"/>
  <c r="G716" i="7" s="1"/>
  <c r="J715" i="7"/>
  <c r="H715" i="7" s="1"/>
  <c r="G715" i="7" s="1"/>
  <c r="J714" i="7"/>
  <c r="H714" i="7" s="1"/>
  <c r="G714" i="7" s="1"/>
  <c r="J713" i="7"/>
  <c r="H713" i="7" s="1"/>
  <c r="G713" i="7" s="1"/>
  <c r="J712" i="7"/>
  <c r="J711" i="7"/>
  <c r="H711" i="7"/>
  <c r="J710" i="7"/>
  <c r="J709" i="7"/>
  <c r="J708" i="7"/>
  <c r="H708" i="7"/>
  <c r="G708" i="7"/>
  <c r="J707" i="7"/>
  <c r="H707" i="7"/>
  <c r="G707" i="7" s="1"/>
  <c r="J706" i="7"/>
  <c r="H706" i="7" s="1"/>
  <c r="G706" i="7" s="1"/>
  <c r="J705" i="7"/>
  <c r="H705" i="7"/>
  <c r="G705" i="7" s="1"/>
  <c r="J704" i="7"/>
  <c r="H704" i="7" s="1"/>
  <c r="G704" i="7" s="1"/>
  <c r="J703" i="7"/>
  <c r="J702" i="7"/>
  <c r="H702" i="7"/>
  <c r="G702" i="7"/>
  <c r="J701" i="7"/>
  <c r="J700" i="7"/>
  <c r="H700" i="7"/>
  <c r="G700" i="7" s="1"/>
  <c r="J699" i="7"/>
  <c r="H699" i="7"/>
  <c r="G699" i="7" s="1"/>
  <c r="J697" i="7"/>
  <c r="H697" i="7"/>
  <c r="G697" i="7" s="1"/>
  <c r="J696" i="7"/>
  <c r="J695" i="7"/>
  <c r="J694" i="7"/>
  <c r="H694" i="7" s="1"/>
  <c r="G694" i="7" s="1"/>
  <c r="J693" i="7"/>
  <c r="J692" i="7"/>
  <c r="H692" i="7"/>
  <c r="G692" i="7" s="1"/>
  <c r="J691" i="7"/>
  <c r="H691" i="7" s="1"/>
  <c r="G691" i="7" s="1"/>
  <c r="J690" i="7"/>
  <c r="H690" i="7"/>
  <c r="G690" i="7" s="1"/>
  <c r="J689" i="7"/>
  <c r="H689" i="7" s="1"/>
  <c r="G689" i="7" s="1"/>
  <c r="J688" i="7"/>
  <c r="J687" i="7"/>
  <c r="J686" i="7"/>
  <c r="H686" i="7"/>
  <c r="G686" i="7" s="1"/>
  <c r="J685" i="7"/>
  <c r="H685" i="7"/>
  <c r="G685" i="7" s="1"/>
  <c r="J684" i="7"/>
  <c r="H684" i="7"/>
  <c r="G684" i="7" s="1"/>
  <c r="J683" i="7"/>
  <c r="H683" i="7"/>
  <c r="G683" i="7" s="1"/>
  <c r="J682" i="7"/>
  <c r="H682" i="7"/>
  <c r="G682" i="7" s="1"/>
  <c r="J681" i="7"/>
  <c r="H681" i="7"/>
  <c r="G681" i="7"/>
  <c r="J680" i="7"/>
  <c r="J679" i="7"/>
  <c r="J678" i="7"/>
  <c r="J677" i="7"/>
  <c r="H677" i="7" s="1"/>
  <c r="G677" i="7" s="1"/>
  <c r="J676" i="7"/>
  <c r="H676" i="7"/>
  <c r="G676" i="7" s="1"/>
  <c r="J675" i="7"/>
  <c r="H675" i="7" s="1"/>
  <c r="G675" i="7" s="1"/>
  <c r="J674" i="7"/>
  <c r="H674" i="7" s="1"/>
  <c r="G674" i="7" s="1"/>
  <c r="J673" i="7"/>
  <c r="H673" i="7" s="1"/>
  <c r="G673" i="7" s="1"/>
  <c r="J672" i="7"/>
  <c r="J671" i="7"/>
  <c r="J670" i="7"/>
  <c r="H670" i="7"/>
  <c r="G670" i="7" s="1"/>
  <c r="J669" i="7"/>
  <c r="J668" i="7"/>
  <c r="H668" i="7" s="1"/>
  <c r="J667" i="7"/>
  <c r="H667" i="7"/>
  <c r="G667" i="7" s="1"/>
  <c r="J666" i="7"/>
  <c r="H666" i="7"/>
  <c r="G666" i="7"/>
  <c r="J665" i="7"/>
  <c r="H665" i="7"/>
  <c r="G665" i="7" s="1"/>
  <c r="J664" i="7"/>
  <c r="J663" i="7"/>
  <c r="J662" i="7"/>
  <c r="H662" i="7"/>
  <c r="G662" i="7"/>
  <c r="J660" i="7"/>
  <c r="H660" i="7"/>
  <c r="G660" i="7" s="1"/>
  <c r="J659" i="7"/>
  <c r="H659" i="7"/>
  <c r="G659" i="7" s="1"/>
  <c r="J658" i="7"/>
  <c r="H658" i="7"/>
  <c r="G658" i="7" s="1"/>
  <c r="J657" i="7"/>
  <c r="H657" i="7"/>
  <c r="G657" i="7" s="1"/>
  <c r="J656" i="7"/>
  <c r="H656" i="7"/>
  <c r="G656" i="7" s="1"/>
  <c r="J655" i="7"/>
  <c r="J654" i="7"/>
  <c r="J653" i="7"/>
  <c r="H653" i="7"/>
  <c r="G653" i="7"/>
  <c r="J652" i="7"/>
  <c r="H652" i="7" s="1"/>
  <c r="G652" i="7" s="1"/>
  <c r="J651" i="7"/>
  <c r="H651" i="7" s="1"/>
  <c r="G651" i="7" s="1"/>
  <c r="J650" i="7"/>
  <c r="H650" i="7"/>
  <c r="G650" i="7" s="1"/>
  <c r="J649" i="7"/>
  <c r="H649" i="7"/>
  <c r="G649" i="7"/>
  <c r="J648" i="7"/>
  <c r="J647" i="7"/>
  <c r="H647" i="7" s="1"/>
  <c r="G647" i="7" s="1"/>
  <c r="J646" i="7"/>
  <c r="H646" i="7" s="1"/>
  <c r="G646" i="7" s="1"/>
  <c r="J645" i="7"/>
  <c r="H645" i="7" s="1"/>
  <c r="J644" i="7"/>
  <c r="J643" i="7"/>
  <c r="H643" i="7" s="1"/>
  <c r="G643" i="7" s="1"/>
  <c r="J642" i="7"/>
  <c r="H642" i="7" s="1"/>
  <c r="G642" i="7" s="1"/>
  <c r="J641" i="7"/>
  <c r="H641" i="7" s="1"/>
  <c r="G641" i="7" s="1"/>
  <c r="J640" i="7"/>
  <c r="J639" i="7"/>
  <c r="J638" i="7"/>
  <c r="H638" i="7"/>
  <c r="G638" i="7"/>
  <c r="J637" i="7"/>
  <c r="J636" i="7"/>
  <c r="H636" i="7" s="1"/>
  <c r="G636" i="7" s="1"/>
  <c r="J635" i="7"/>
  <c r="H635" i="7" s="1"/>
  <c r="G635" i="7" s="1"/>
  <c r="J634" i="7"/>
  <c r="H634" i="7" s="1"/>
  <c r="G634" i="7" s="1"/>
  <c r="J633" i="7"/>
  <c r="H633" i="7" s="1"/>
  <c r="G633" i="7" s="1"/>
  <c r="J632" i="7"/>
  <c r="J631" i="7"/>
  <c r="J630" i="7"/>
  <c r="J629" i="7"/>
  <c r="J628" i="7"/>
  <c r="H628" i="7" s="1"/>
  <c r="G628" i="7" s="1"/>
  <c r="J627" i="7"/>
  <c r="H627" i="7" s="1"/>
  <c r="G627" i="7" s="1"/>
  <c r="J626" i="7"/>
  <c r="H626" i="7"/>
  <c r="G626" i="7" s="1"/>
  <c r="J625" i="7"/>
  <c r="H625" i="7"/>
  <c r="G625" i="7" s="1"/>
  <c r="J623" i="7"/>
  <c r="J622" i="7"/>
  <c r="H622" i="7" s="1"/>
  <c r="J621" i="7"/>
  <c r="H621" i="7" s="1"/>
  <c r="G621" i="7" s="1"/>
  <c r="J620" i="7"/>
  <c r="H620" i="7"/>
  <c r="G620" i="7" s="1"/>
  <c r="J619" i="7"/>
  <c r="H619" i="7" s="1"/>
  <c r="G619" i="7" s="1"/>
  <c r="J618" i="7"/>
  <c r="J617" i="7"/>
  <c r="H617" i="7" s="1"/>
  <c r="G617" i="7" s="1"/>
  <c r="J616" i="7"/>
  <c r="J615" i="7"/>
  <c r="J614" i="7"/>
  <c r="H614" i="7" s="1"/>
  <c r="G614" i="7" s="1"/>
  <c r="J613" i="7"/>
  <c r="J612" i="7"/>
  <c r="H612" i="7" s="1"/>
  <c r="G612" i="7" s="1"/>
  <c r="J611" i="7"/>
  <c r="H611" i="7"/>
  <c r="G611" i="7"/>
  <c r="J610" i="7"/>
  <c r="H610" i="7"/>
  <c r="G610" i="7"/>
  <c r="J609" i="7"/>
  <c r="H609" i="7"/>
  <c r="J608" i="7"/>
  <c r="J607" i="7"/>
  <c r="J606" i="7"/>
  <c r="H606" i="7" s="1"/>
  <c r="G606" i="7" s="1"/>
  <c r="J605" i="7"/>
  <c r="J604" i="7"/>
  <c r="H604" i="7" s="1"/>
  <c r="G604" i="7" s="1"/>
  <c r="J603" i="7"/>
  <c r="H603" i="7" s="1"/>
  <c r="G603" i="7" s="1"/>
  <c r="J602" i="7"/>
  <c r="H602" i="7" s="1"/>
  <c r="G602" i="7" s="1"/>
  <c r="J601" i="7"/>
  <c r="H601" i="7" s="1"/>
  <c r="G601" i="7" s="1"/>
  <c r="J600" i="7"/>
  <c r="H600" i="7"/>
  <c r="J599" i="7"/>
  <c r="J598" i="7"/>
  <c r="J597" i="7"/>
  <c r="J596" i="7"/>
  <c r="H596" i="7" s="1"/>
  <c r="G596" i="7" s="1"/>
  <c r="J595" i="7"/>
  <c r="H595" i="7"/>
  <c r="G595" i="7" s="1"/>
  <c r="J594" i="7"/>
  <c r="H594" i="7"/>
  <c r="G594" i="7" s="1"/>
  <c r="J593" i="7"/>
  <c r="H593" i="7"/>
  <c r="G593" i="7" s="1"/>
  <c r="J592" i="7"/>
  <c r="J591" i="7"/>
  <c r="H591" i="7"/>
  <c r="J590" i="7"/>
  <c r="H590" i="7"/>
  <c r="G590" i="7" s="1"/>
  <c r="J589" i="7"/>
  <c r="J588" i="7"/>
  <c r="H588" i="7" s="1"/>
  <c r="G588" i="7" s="1"/>
  <c r="J586" i="7"/>
  <c r="H586" i="7" s="1"/>
  <c r="G586" i="7" s="1"/>
  <c r="J585" i="7"/>
  <c r="H585" i="7" s="1"/>
  <c r="G585" i="7" s="1"/>
  <c r="J584" i="7"/>
  <c r="J583" i="7"/>
  <c r="H583" i="7"/>
  <c r="G583" i="7" s="1"/>
  <c r="J582" i="7"/>
  <c r="H582" i="7"/>
  <c r="G582" i="7" s="1"/>
  <c r="J581" i="7"/>
  <c r="J580" i="7"/>
  <c r="H580" i="7" s="1"/>
  <c r="G580" i="7" s="1"/>
  <c r="J579" i="7"/>
  <c r="H579" i="7" s="1"/>
  <c r="G579" i="7" s="1"/>
  <c r="J578" i="7"/>
  <c r="H578" i="7" s="1"/>
  <c r="G578" i="7" s="1"/>
  <c r="J577" i="7"/>
  <c r="H577" i="7"/>
  <c r="G577" i="7" s="1"/>
  <c r="J576" i="7"/>
  <c r="J575" i="7"/>
  <c r="J574" i="7"/>
  <c r="H574" i="7" s="1"/>
  <c r="G574" i="7" s="1"/>
  <c r="J573" i="7"/>
  <c r="H573" i="7"/>
  <c r="J572" i="7"/>
  <c r="H572" i="7"/>
  <c r="G572" i="7" s="1"/>
  <c r="J571" i="7"/>
  <c r="H571" i="7"/>
  <c r="G571" i="7" s="1"/>
  <c r="J570" i="7"/>
  <c r="J569" i="7"/>
  <c r="H569" i="7" s="1"/>
  <c r="G569" i="7" s="1"/>
  <c r="J568" i="7"/>
  <c r="J567" i="7"/>
  <c r="J566" i="7"/>
  <c r="H566" i="7"/>
  <c r="G566" i="7" s="1"/>
  <c r="J565" i="7"/>
  <c r="J564" i="7"/>
  <c r="H564" i="7" s="1"/>
  <c r="G564" i="7" s="1"/>
  <c r="J563" i="7"/>
  <c r="H563" i="7" s="1"/>
  <c r="G563" i="7" s="1"/>
  <c r="J562" i="7"/>
  <c r="H562" i="7"/>
  <c r="G562" i="7" s="1"/>
  <c r="J561" i="7"/>
  <c r="H561" i="7" s="1"/>
  <c r="G561" i="7" s="1"/>
  <c r="J560" i="7"/>
  <c r="J559" i="7"/>
  <c r="J558" i="7"/>
  <c r="H558" i="7"/>
  <c r="G558" i="7" s="1"/>
  <c r="J557" i="7"/>
  <c r="J556" i="7"/>
  <c r="H556" i="7" s="1"/>
  <c r="G556" i="7" s="1"/>
  <c r="J555" i="7"/>
  <c r="H555" i="7"/>
  <c r="G555" i="7"/>
  <c r="J554" i="7"/>
  <c r="H554" i="7" s="1"/>
  <c r="G554" i="7" s="1"/>
  <c r="J553" i="7"/>
  <c r="H553" i="7"/>
  <c r="G553" i="7"/>
  <c r="J552" i="7"/>
  <c r="J551" i="7"/>
  <c r="H551" i="7"/>
  <c r="J549" i="7"/>
  <c r="J548" i="7"/>
  <c r="H548" i="7"/>
  <c r="G548" i="7" s="1"/>
  <c r="J547" i="7"/>
  <c r="H547" i="7" s="1"/>
  <c r="G547" i="7" s="1"/>
  <c r="J546" i="7"/>
  <c r="H546" i="7" s="1"/>
  <c r="G546" i="7" s="1"/>
  <c r="J545" i="7"/>
  <c r="H545" i="7"/>
  <c r="G545" i="7" s="1"/>
  <c r="J544" i="7"/>
  <c r="J543" i="7"/>
  <c r="H543" i="7"/>
  <c r="J542" i="7"/>
  <c r="H542" i="7"/>
  <c r="G542" i="7" s="1"/>
  <c r="J541" i="7"/>
  <c r="J540" i="7"/>
  <c r="H540" i="7" s="1"/>
  <c r="G540" i="7" s="1"/>
  <c r="J539" i="7"/>
  <c r="H539" i="7" s="1"/>
  <c r="G539" i="7" s="1"/>
  <c r="J538" i="7"/>
  <c r="H538" i="7" s="1"/>
  <c r="G538" i="7" s="1"/>
  <c r="J537" i="7"/>
  <c r="H537" i="7" s="1"/>
  <c r="G537" i="7" s="1"/>
  <c r="J536" i="7"/>
  <c r="J535" i="7"/>
  <c r="H535" i="7"/>
  <c r="G535" i="7"/>
  <c r="J534" i="7"/>
  <c r="H534" i="7" s="1"/>
  <c r="G534" i="7" s="1"/>
  <c r="J533" i="7"/>
  <c r="J532" i="7"/>
  <c r="J531" i="7"/>
  <c r="H531" i="7" s="1"/>
  <c r="G531" i="7" s="1"/>
  <c r="J530" i="7"/>
  <c r="J529" i="7"/>
  <c r="H529" i="7" s="1"/>
  <c r="G529" i="7" s="1"/>
  <c r="J528" i="7"/>
  <c r="J527" i="7"/>
  <c r="H527" i="7"/>
  <c r="J526" i="7"/>
  <c r="H526" i="7" s="1"/>
  <c r="J525" i="7"/>
  <c r="J524" i="7"/>
  <c r="H524" i="7" s="1"/>
  <c r="G524" i="7" s="1"/>
  <c r="J523" i="7"/>
  <c r="H523" i="7" s="1"/>
  <c r="G523" i="7" s="1"/>
  <c r="J522" i="7"/>
  <c r="H522" i="7"/>
  <c r="G522" i="7"/>
  <c r="J521" i="7"/>
  <c r="H521" i="7"/>
  <c r="G521" i="7"/>
  <c r="J520" i="7"/>
  <c r="J519" i="7"/>
  <c r="H519" i="7"/>
  <c r="G519" i="7" s="1"/>
  <c r="J518" i="7"/>
  <c r="H518" i="7" s="1"/>
  <c r="G518" i="7" s="1"/>
  <c r="J517" i="7"/>
  <c r="J516" i="7"/>
  <c r="H516" i="7" s="1"/>
  <c r="G516" i="7" s="1"/>
  <c r="J515" i="7"/>
  <c r="H515" i="7" s="1"/>
  <c r="G515" i="7" s="1"/>
  <c r="J514" i="7"/>
  <c r="H514" i="7" s="1"/>
  <c r="G514" i="7" s="1"/>
  <c r="J512" i="7"/>
  <c r="J511" i="7"/>
  <c r="J510" i="7"/>
  <c r="H510" i="7" s="1"/>
  <c r="G510" i="7" s="1"/>
  <c r="J509" i="7"/>
  <c r="J508" i="7"/>
  <c r="H508" i="7" s="1"/>
  <c r="G508" i="7" s="1"/>
  <c r="J507" i="7"/>
  <c r="H507" i="7"/>
  <c r="G507" i="7"/>
  <c r="J506" i="7"/>
  <c r="H506" i="7"/>
  <c r="G506" i="7"/>
  <c r="J505" i="7"/>
  <c r="H505" i="7"/>
  <c r="G505" i="7" s="1"/>
  <c r="J504" i="7"/>
  <c r="J503" i="7"/>
  <c r="J502" i="7"/>
  <c r="H502" i="7"/>
  <c r="G502" i="7" s="1"/>
  <c r="J501" i="7"/>
  <c r="J500" i="7"/>
  <c r="H500" i="7"/>
  <c r="J499" i="7"/>
  <c r="H499" i="7" s="1"/>
  <c r="G499" i="7" s="1"/>
  <c r="J498" i="7"/>
  <c r="H498" i="7" s="1"/>
  <c r="G498" i="7" s="1"/>
  <c r="J497" i="7"/>
  <c r="H497" i="7" s="1"/>
  <c r="G497" i="7" s="1"/>
  <c r="J496" i="7"/>
  <c r="J495" i="7"/>
  <c r="J494" i="7"/>
  <c r="H494" i="7" s="1"/>
  <c r="G494" i="7" s="1"/>
  <c r="J493" i="7"/>
  <c r="J492" i="7"/>
  <c r="H492" i="7"/>
  <c r="G492" i="7"/>
  <c r="J491" i="7"/>
  <c r="H491" i="7"/>
  <c r="G491" i="7"/>
  <c r="J490" i="7"/>
  <c r="H490" i="7"/>
  <c r="G490" i="7" s="1"/>
  <c r="J489" i="7"/>
  <c r="H489" i="7" s="1"/>
  <c r="G489" i="7" s="1"/>
  <c r="J488" i="7"/>
  <c r="J487" i="7"/>
  <c r="J486" i="7"/>
  <c r="J485" i="7"/>
  <c r="J484" i="7"/>
  <c r="H484" i="7" s="1"/>
  <c r="G484" i="7" s="1"/>
  <c r="J483" i="7"/>
  <c r="J482" i="7"/>
  <c r="H482" i="7" s="1"/>
  <c r="G482" i="7" s="1"/>
  <c r="J481" i="7"/>
  <c r="H481" i="7" s="1"/>
  <c r="G481" i="7" s="1"/>
  <c r="J480" i="7"/>
  <c r="J479" i="7"/>
  <c r="J478" i="7"/>
  <c r="H478" i="7" s="1"/>
  <c r="G478" i="7" s="1"/>
  <c r="J477" i="7"/>
  <c r="J475" i="7"/>
  <c r="H475" i="7"/>
  <c r="G475" i="7"/>
  <c r="J474" i="7"/>
  <c r="H474" i="7"/>
  <c r="G474" i="7"/>
  <c r="J473" i="7"/>
  <c r="H473" i="7"/>
  <c r="G473" i="7" s="1"/>
  <c r="J472" i="7"/>
  <c r="H472" i="7" s="1"/>
  <c r="J471" i="7"/>
  <c r="J470" i="7"/>
  <c r="H470" i="7" s="1"/>
  <c r="G470" i="7" s="1"/>
  <c r="J469" i="7"/>
  <c r="J468" i="7"/>
  <c r="H468" i="7" s="1"/>
  <c r="G468" i="7" s="1"/>
  <c r="J467" i="7"/>
  <c r="H467" i="7"/>
  <c r="G467" i="7" s="1"/>
  <c r="J466" i="7"/>
  <c r="H466" i="7" s="1"/>
  <c r="G466" i="7" s="1"/>
  <c r="J465" i="7"/>
  <c r="H465" i="7" s="1"/>
  <c r="J464" i="7"/>
  <c r="J463" i="7"/>
  <c r="J462" i="7"/>
  <c r="H462" i="7" s="1"/>
  <c r="G462" i="7" s="1"/>
  <c r="J461" i="7"/>
  <c r="J460" i="7"/>
  <c r="H460" i="7"/>
  <c r="G460" i="7" s="1"/>
  <c r="J459" i="7"/>
  <c r="H459" i="7"/>
  <c r="G459" i="7" s="1"/>
  <c r="J458" i="7"/>
  <c r="H458" i="7" s="1"/>
  <c r="G458" i="7" s="1"/>
  <c r="J457" i="7"/>
  <c r="H457" i="7" s="1"/>
  <c r="G457" i="7" s="1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H419" i="7" s="1"/>
  <c r="G419" i="7" s="1"/>
  <c r="J418" i="7"/>
  <c r="H418" i="7" s="1"/>
  <c r="G418" i="7" s="1"/>
  <c r="J417" i="7"/>
  <c r="H417" i="7" s="1"/>
  <c r="G417" i="7" s="1"/>
  <c r="J416" i="7"/>
  <c r="J415" i="7"/>
  <c r="J414" i="7"/>
  <c r="H414" i="7" s="1"/>
  <c r="G414" i="7" s="1"/>
  <c r="J413" i="7"/>
  <c r="J412" i="7"/>
  <c r="H412" i="7"/>
  <c r="J411" i="7"/>
  <c r="H411" i="7" s="1"/>
  <c r="G411" i="7" s="1"/>
  <c r="J410" i="7"/>
  <c r="H410" i="7" s="1"/>
  <c r="G410" i="7" s="1"/>
  <c r="J409" i="7"/>
  <c r="H409" i="7" s="1"/>
  <c r="G409" i="7" s="1"/>
  <c r="J408" i="7"/>
  <c r="J407" i="7"/>
  <c r="H407" i="7" s="1"/>
  <c r="G407" i="7" s="1"/>
  <c r="J406" i="7"/>
  <c r="H406" i="7"/>
  <c r="G406" i="7" s="1"/>
  <c r="J405" i="7"/>
  <c r="J404" i="7"/>
  <c r="H404" i="7"/>
  <c r="G404" i="7" s="1"/>
  <c r="J403" i="7"/>
  <c r="H403" i="7" s="1"/>
  <c r="G403" i="7" s="1"/>
  <c r="J401" i="7"/>
  <c r="H401" i="7" s="1"/>
  <c r="G401" i="7" s="1"/>
  <c r="J400" i="7"/>
  <c r="J399" i="7"/>
  <c r="H399" i="7" s="1"/>
  <c r="J398" i="7"/>
  <c r="J397" i="7"/>
  <c r="J396" i="7"/>
  <c r="H396" i="7"/>
  <c r="G396" i="7" s="1"/>
  <c r="J395" i="7"/>
  <c r="H395" i="7"/>
  <c r="G395" i="7" s="1"/>
  <c r="J394" i="7"/>
  <c r="H394" i="7"/>
  <c r="G394" i="7" s="1"/>
  <c r="J393" i="7"/>
  <c r="H393" i="7"/>
  <c r="G393" i="7"/>
  <c r="J392" i="7"/>
  <c r="J391" i="7"/>
  <c r="J390" i="7"/>
  <c r="H390" i="7"/>
  <c r="G390" i="7" s="1"/>
  <c r="J389" i="7"/>
  <c r="J388" i="7"/>
  <c r="H388" i="7"/>
  <c r="G388" i="7" s="1"/>
  <c r="J387" i="7"/>
  <c r="H387" i="7" s="1"/>
  <c r="G387" i="7" s="1"/>
  <c r="J386" i="7"/>
  <c r="H386" i="7" s="1"/>
  <c r="G386" i="7" s="1"/>
  <c r="J385" i="7"/>
  <c r="H385" i="7" s="1"/>
  <c r="G385" i="7" s="1"/>
  <c r="J384" i="7"/>
  <c r="J383" i="7"/>
  <c r="J382" i="7"/>
  <c r="J381" i="7"/>
  <c r="J380" i="7"/>
  <c r="H380" i="7"/>
  <c r="G380" i="7"/>
  <c r="J379" i="7"/>
  <c r="H379" i="7"/>
  <c r="G379" i="7"/>
  <c r="J378" i="7"/>
  <c r="H378" i="7" s="1"/>
  <c r="G378" i="7" s="1"/>
  <c r="J377" i="7"/>
  <c r="H377" i="7" s="1"/>
  <c r="G377" i="7" s="1"/>
  <c r="J376" i="7"/>
  <c r="H376" i="7"/>
  <c r="G376" i="7" s="1"/>
  <c r="J375" i="7"/>
  <c r="H375" i="7"/>
  <c r="G375" i="7"/>
  <c r="J374" i="7"/>
  <c r="J373" i="7"/>
  <c r="J372" i="7"/>
  <c r="H372" i="7" s="1"/>
  <c r="G372" i="7" s="1"/>
  <c r="J371" i="7"/>
  <c r="H371" i="7" s="1"/>
  <c r="G371" i="7" s="1"/>
  <c r="J370" i="7"/>
  <c r="H370" i="7" s="1"/>
  <c r="G370" i="7" s="1"/>
  <c r="J369" i="7"/>
  <c r="H369" i="7"/>
  <c r="G369" i="7"/>
  <c r="J368" i="7"/>
  <c r="J367" i="7"/>
  <c r="J366" i="7"/>
  <c r="H366" i="7" s="1"/>
  <c r="G366" i="7" s="1"/>
  <c r="J364" i="7"/>
  <c r="H364" i="7"/>
  <c r="G364" i="7" s="1"/>
  <c r="J363" i="7"/>
  <c r="H363" i="7"/>
  <c r="G363" i="7"/>
  <c r="J362" i="7"/>
  <c r="H362" i="7" s="1"/>
  <c r="G362" i="7" s="1"/>
  <c r="J361" i="7"/>
  <c r="H361" i="7" s="1"/>
  <c r="G361" i="7" s="1"/>
  <c r="J360" i="7"/>
  <c r="J359" i="7"/>
  <c r="J358" i="7"/>
  <c r="H358" i="7" s="1"/>
  <c r="G358" i="7" s="1"/>
  <c r="J357" i="7"/>
  <c r="H357" i="7" s="1"/>
  <c r="G357" i="7" s="1"/>
  <c r="J356" i="7"/>
  <c r="H356" i="7" s="1"/>
  <c r="G356" i="7" s="1"/>
  <c r="J355" i="7"/>
  <c r="H355" i="7" s="1"/>
  <c r="G355" i="7" s="1"/>
  <c r="J354" i="7"/>
  <c r="H354" i="7" s="1"/>
  <c r="G354" i="7" s="1"/>
  <c r="J353" i="7"/>
  <c r="H353" i="7" s="1"/>
  <c r="G353" i="7" s="1"/>
  <c r="J352" i="7"/>
  <c r="J351" i="7"/>
  <c r="J350" i="7"/>
  <c r="J349" i="7"/>
  <c r="J348" i="7"/>
  <c r="H348" i="7"/>
  <c r="G348" i="7" s="1"/>
  <c r="J347" i="7"/>
  <c r="H347" i="7"/>
  <c r="G347" i="7"/>
  <c r="J346" i="7"/>
  <c r="H346" i="7"/>
  <c r="G346" i="7"/>
  <c r="J345" i="7"/>
  <c r="H345" i="7"/>
  <c r="G345" i="7" s="1"/>
  <c r="J344" i="7"/>
  <c r="J343" i="7"/>
  <c r="J342" i="7"/>
  <c r="H342" i="7" s="1"/>
  <c r="G342" i="7" s="1"/>
  <c r="J341" i="7"/>
  <c r="H341" i="7"/>
  <c r="J340" i="7"/>
  <c r="J339" i="7"/>
  <c r="H339" i="7"/>
  <c r="G339" i="7"/>
  <c r="J338" i="7"/>
  <c r="H338" i="7"/>
  <c r="G338" i="7"/>
  <c r="J337" i="7"/>
  <c r="H337" i="7" s="1"/>
  <c r="G337" i="7" s="1"/>
  <c r="J336" i="7"/>
  <c r="J335" i="7"/>
  <c r="J334" i="7"/>
  <c r="H334" i="7"/>
  <c r="G334" i="7"/>
  <c r="J333" i="7"/>
  <c r="J332" i="7"/>
  <c r="H332" i="7"/>
  <c r="G332" i="7"/>
  <c r="J331" i="7"/>
  <c r="H331" i="7"/>
  <c r="G331" i="7"/>
  <c r="J330" i="7"/>
  <c r="H330" i="7"/>
  <c r="G330" i="7" s="1"/>
  <c r="J329" i="7"/>
  <c r="H329" i="7"/>
  <c r="G329" i="7" s="1"/>
  <c r="J327" i="7"/>
  <c r="J326" i="7"/>
  <c r="H326" i="7" s="1"/>
  <c r="G326" i="7" s="1"/>
  <c r="J325" i="7"/>
  <c r="J324" i="7"/>
  <c r="J323" i="7"/>
  <c r="H323" i="7"/>
  <c r="G323" i="7"/>
  <c r="J322" i="7"/>
  <c r="H322" i="7"/>
  <c r="G322" i="7" s="1"/>
  <c r="J321" i="7"/>
  <c r="H321" i="7"/>
  <c r="G321" i="7"/>
  <c r="J320" i="7"/>
  <c r="J319" i="7"/>
  <c r="J318" i="7"/>
  <c r="H318" i="7"/>
  <c r="G318" i="7" s="1"/>
  <c r="J317" i="7"/>
  <c r="J316" i="7"/>
  <c r="H316" i="7"/>
  <c r="G316" i="7" s="1"/>
  <c r="J315" i="7"/>
  <c r="H315" i="7" s="1"/>
  <c r="G315" i="7" s="1"/>
  <c r="J314" i="7"/>
  <c r="H314" i="7" s="1"/>
  <c r="G314" i="7" s="1"/>
  <c r="J313" i="7"/>
  <c r="H313" i="7" s="1"/>
  <c r="G313" i="7" s="1"/>
  <c r="J312" i="7"/>
  <c r="J311" i="7"/>
  <c r="J310" i="7"/>
  <c r="H310" i="7"/>
  <c r="G310" i="7" s="1"/>
  <c r="J309" i="7"/>
  <c r="H309" i="7" s="1"/>
  <c r="G309" i="7" s="1"/>
  <c r="J308" i="7"/>
  <c r="H308" i="7"/>
  <c r="G308" i="7"/>
  <c r="J307" i="7"/>
  <c r="H307" i="7"/>
  <c r="G307" i="7"/>
  <c r="J306" i="7"/>
  <c r="H306" i="7"/>
  <c r="G306" i="7"/>
  <c r="J305" i="7"/>
  <c r="H305" i="7" s="1"/>
  <c r="J304" i="7"/>
  <c r="J303" i="7"/>
  <c r="H303" i="7"/>
  <c r="J302" i="7"/>
  <c r="H302" i="7"/>
  <c r="G302" i="7" s="1"/>
  <c r="J301" i="7"/>
  <c r="J300" i="7"/>
  <c r="J299" i="7"/>
  <c r="J298" i="7"/>
  <c r="H298" i="7"/>
  <c r="G298" i="7" s="1"/>
  <c r="J297" i="7"/>
  <c r="H297" i="7"/>
  <c r="G297" i="7" s="1"/>
  <c r="J296" i="7"/>
  <c r="J295" i="7"/>
  <c r="H295" i="7" s="1"/>
  <c r="G295" i="7" s="1"/>
  <c r="J294" i="7"/>
  <c r="H294" i="7" s="1"/>
  <c r="G294" i="7" s="1"/>
  <c r="J293" i="7"/>
  <c r="J292" i="7"/>
  <c r="H292" i="7" s="1"/>
  <c r="G292" i="7" s="1"/>
  <c r="J290" i="7"/>
  <c r="H290" i="7" s="1"/>
  <c r="G290" i="7" s="1"/>
  <c r="J289" i="7"/>
  <c r="H289" i="7"/>
  <c r="G289" i="7" s="1"/>
  <c r="J288" i="7"/>
  <c r="H288" i="7"/>
  <c r="G288" i="7"/>
  <c r="J287" i="7"/>
  <c r="J286" i="7"/>
  <c r="J285" i="7"/>
  <c r="J284" i="7"/>
  <c r="J283" i="7"/>
  <c r="H283" i="7" s="1"/>
  <c r="G283" i="7" s="1"/>
  <c r="J282" i="7"/>
  <c r="H282" i="7" s="1"/>
  <c r="G282" i="7" s="1"/>
  <c r="J281" i="7"/>
  <c r="H281" i="7" s="1"/>
  <c r="G281" i="7" s="1"/>
  <c r="J280" i="7"/>
  <c r="J279" i="7"/>
  <c r="J278" i="7"/>
  <c r="H278" i="7" s="1"/>
  <c r="G278" i="7" s="1"/>
  <c r="J277" i="7"/>
  <c r="J276" i="7"/>
  <c r="J275" i="7"/>
  <c r="H275" i="7" s="1"/>
  <c r="G275" i="7" s="1"/>
  <c r="J274" i="7"/>
  <c r="H274" i="7" s="1"/>
  <c r="G274" i="7" s="1"/>
  <c r="J273" i="7"/>
  <c r="H273" i="7"/>
  <c r="G273" i="7" s="1"/>
  <c r="J272" i="7"/>
  <c r="J271" i="7"/>
  <c r="J270" i="7"/>
  <c r="J269" i="7"/>
  <c r="J268" i="7"/>
  <c r="H268" i="7" s="1"/>
  <c r="G268" i="7" s="1"/>
  <c r="J267" i="7"/>
  <c r="H267" i="7" s="1"/>
  <c r="G267" i="7" s="1"/>
  <c r="J266" i="7"/>
  <c r="H266" i="7" s="1"/>
  <c r="G266" i="7" s="1"/>
  <c r="J265" i="7"/>
  <c r="H265" i="7" s="1"/>
  <c r="G265" i="7" s="1"/>
  <c r="J264" i="7"/>
  <c r="H264" i="7" s="1"/>
  <c r="G264" i="7" s="1"/>
  <c r="J263" i="7"/>
  <c r="H263" i="7" s="1"/>
  <c r="G263" i="7" s="1"/>
  <c r="J262" i="7"/>
  <c r="H262" i="7" s="1"/>
  <c r="G262" i="7" s="1"/>
  <c r="J261" i="7"/>
  <c r="J260" i="7"/>
  <c r="H260" i="7" s="1"/>
  <c r="J259" i="7"/>
  <c r="H259" i="7"/>
  <c r="G259" i="7"/>
  <c r="J258" i="7"/>
  <c r="H258" i="7" s="1"/>
  <c r="G258" i="7" s="1"/>
  <c r="J257" i="7"/>
  <c r="H257" i="7" s="1"/>
  <c r="G257" i="7" s="1"/>
  <c r="J256" i="7"/>
  <c r="H256" i="7" s="1"/>
  <c r="G256" i="7" s="1"/>
  <c r="J255" i="7"/>
  <c r="H255" i="7" s="1"/>
  <c r="J253" i="7"/>
  <c r="J252" i="7"/>
  <c r="H252" i="7"/>
  <c r="J251" i="7"/>
  <c r="J250" i="7"/>
  <c r="H250" i="7"/>
  <c r="G250" i="7"/>
  <c r="J249" i="7"/>
  <c r="H249" i="7"/>
  <c r="G249" i="7"/>
  <c r="J248" i="7"/>
  <c r="J247" i="7"/>
  <c r="J246" i="7"/>
  <c r="J245" i="7"/>
  <c r="H245" i="7" s="1"/>
  <c r="G245" i="7" s="1"/>
  <c r="J244" i="7"/>
  <c r="H244" i="7"/>
  <c r="G244" i="7" s="1"/>
  <c r="J243" i="7"/>
  <c r="H243" i="7"/>
  <c r="G243" i="7"/>
  <c r="J242" i="7"/>
  <c r="H242" i="7"/>
  <c r="G242" i="7" s="1"/>
  <c r="J241" i="7"/>
  <c r="H241" i="7"/>
  <c r="G241" i="7" s="1"/>
  <c r="J240" i="7"/>
  <c r="J239" i="7"/>
  <c r="H239" i="7" s="1"/>
  <c r="G239" i="7" s="1"/>
  <c r="J238" i="7"/>
  <c r="H238" i="7" s="1"/>
  <c r="G238" i="7" s="1"/>
  <c r="J237" i="7"/>
  <c r="H237" i="7" s="1"/>
  <c r="J236" i="7"/>
  <c r="H236" i="7"/>
  <c r="G236" i="7" s="1"/>
  <c r="J235" i="7"/>
  <c r="H235" i="7"/>
  <c r="G235" i="7" s="1"/>
  <c r="J234" i="7"/>
  <c r="H234" i="7"/>
  <c r="G234" i="7"/>
  <c r="J233" i="7"/>
  <c r="H233" i="7"/>
  <c r="G233" i="7"/>
  <c r="J232" i="7"/>
  <c r="H232" i="7" s="1"/>
  <c r="J231" i="7"/>
  <c r="J230" i="7"/>
  <c r="H230" i="7"/>
  <c r="G230" i="7" s="1"/>
  <c r="J229" i="7"/>
  <c r="J228" i="7"/>
  <c r="J227" i="7"/>
  <c r="H227" i="7"/>
  <c r="G227" i="7" s="1"/>
  <c r="J226" i="7"/>
  <c r="H226" i="7"/>
  <c r="G226" i="7" s="1"/>
  <c r="J225" i="7"/>
  <c r="H225" i="7"/>
  <c r="G225" i="7" s="1"/>
  <c r="J224" i="7"/>
  <c r="H224" i="7"/>
  <c r="G224" i="7" s="1"/>
  <c r="J223" i="7"/>
  <c r="H223" i="7"/>
  <c r="G223" i="7" s="1"/>
  <c r="J222" i="7"/>
  <c r="J221" i="7"/>
  <c r="H221" i="7" s="1"/>
  <c r="G221" i="7" s="1"/>
  <c r="J220" i="7"/>
  <c r="H220" i="7"/>
  <c r="G220" i="7" s="1"/>
  <c r="J219" i="7"/>
  <c r="H219" i="7"/>
  <c r="G219" i="7"/>
  <c r="J218" i="7"/>
  <c r="H218" i="7" s="1"/>
  <c r="G218" i="7" s="1"/>
  <c r="J216" i="7"/>
  <c r="J215" i="7"/>
  <c r="J214" i="7"/>
  <c r="H214" i="7" s="1"/>
  <c r="G214" i="7" s="1"/>
  <c r="J213" i="7"/>
  <c r="J212" i="7"/>
  <c r="H212" i="7" s="1"/>
  <c r="G212" i="7" s="1"/>
  <c r="J211" i="7"/>
  <c r="H211" i="7" s="1"/>
  <c r="G211" i="7" s="1"/>
  <c r="J210" i="7"/>
  <c r="H210" i="7"/>
  <c r="G210" i="7"/>
  <c r="J209" i="7"/>
  <c r="H209" i="7"/>
  <c r="G209" i="7"/>
  <c r="J208" i="7"/>
  <c r="J207" i="7"/>
  <c r="J206" i="7"/>
  <c r="H206" i="7" s="1"/>
  <c r="G206" i="7" s="1"/>
  <c r="J205" i="7"/>
  <c r="J204" i="7"/>
  <c r="H204" i="7" s="1"/>
  <c r="G204" i="7" s="1"/>
  <c r="J203" i="7"/>
  <c r="H203" i="7"/>
  <c r="G203" i="7" s="1"/>
  <c r="J202" i="7"/>
  <c r="J201" i="7"/>
  <c r="H201" i="7"/>
  <c r="G201" i="7" s="1"/>
  <c r="J200" i="7"/>
  <c r="H200" i="7" s="1"/>
  <c r="G200" i="7" s="1"/>
  <c r="J199" i="7"/>
  <c r="H199" i="7" s="1"/>
  <c r="G199" i="7" s="1"/>
  <c r="J198" i="7"/>
  <c r="H198" i="7" s="1"/>
  <c r="G198" i="7" s="1"/>
  <c r="J197" i="7"/>
  <c r="J196" i="7"/>
  <c r="H196" i="7" s="1"/>
  <c r="G196" i="7" s="1"/>
  <c r="J195" i="7"/>
  <c r="H195" i="7"/>
  <c r="G195" i="7"/>
  <c r="J194" i="7"/>
  <c r="H194" i="7"/>
  <c r="G194" i="7"/>
  <c r="J193" i="7"/>
  <c r="H193" i="7" s="1"/>
  <c r="G193" i="7" s="1"/>
  <c r="J192" i="7"/>
  <c r="J191" i="7"/>
  <c r="H191" i="7"/>
  <c r="J190" i="7"/>
  <c r="H190" i="7"/>
  <c r="G190" i="7" s="1"/>
  <c r="J189" i="7"/>
  <c r="H189" i="7"/>
  <c r="J188" i="7"/>
  <c r="H188" i="7" s="1"/>
  <c r="G188" i="7" s="1"/>
  <c r="J187" i="7"/>
  <c r="H187" i="7" s="1"/>
  <c r="G187" i="7" s="1"/>
  <c r="J186" i="7"/>
  <c r="H186" i="7" s="1"/>
  <c r="G186" i="7" s="1"/>
  <c r="J185" i="7"/>
  <c r="H185" i="7" s="1"/>
  <c r="G185" i="7" s="1"/>
  <c r="J184" i="7"/>
  <c r="H184" i="7" s="1"/>
  <c r="G184" i="7" s="1"/>
  <c r="J183" i="7"/>
  <c r="J182" i="7"/>
  <c r="H182" i="7" s="1"/>
  <c r="G182" i="7" s="1"/>
  <c r="J181" i="7"/>
  <c r="J179" i="7"/>
  <c r="H179" i="7"/>
  <c r="G179" i="7" s="1"/>
  <c r="J178" i="7"/>
  <c r="H178" i="7"/>
  <c r="G178" i="7"/>
  <c r="J177" i="7"/>
  <c r="H177" i="7"/>
  <c r="G177" i="7"/>
  <c r="J176" i="7"/>
  <c r="J175" i="7"/>
  <c r="J174" i="7"/>
  <c r="H174" i="7"/>
  <c r="G174" i="7"/>
  <c r="J173" i="7"/>
  <c r="H173" i="7"/>
  <c r="G173" i="7" s="1"/>
  <c r="J172" i="7"/>
  <c r="H172" i="7"/>
  <c r="G172" i="7" s="1"/>
  <c r="J171" i="7"/>
  <c r="H171" i="7" s="1"/>
  <c r="G171" i="7" s="1"/>
  <c r="J170" i="7"/>
  <c r="H170" i="7" s="1"/>
  <c r="G170" i="7" s="1"/>
  <c r="J169" i="7"/>
  <c r="H169" i="7" s="1"/>
  <c r="G169" i="7" s="1"/>
  <c r="J168" i="7"/>
  <c r="J167" i="7"/>
  <c r="J166" i="7"/>
  <c r="H166" i="7"/>
  <c r="G166" i="7"/>
  <c r="J165" i="7"/>
  <c r="J164" i="7"/>
  <c r="H164" i="7" s="1"/>
  <c r="G164" i="7" s="1"/>
  <c r="J163" i="7"/>
  <c r="H163" i="7" s="1"/>
  <c r="G163" i="7" s="1"/>
  <c r="J162" i="7"/>
  <c r="H162" i="7"/>
  <c r="G162" i="7" s="1"/>
  <c r="J161" i="7"/>
  <c r="H161" i="7"/>
  <c r="G161" i="7"/>
  <c r="J160" i="7"/>
  <c r="J159" i="7"/>
  <c r="H159" i="7" s="1"/>
  <c r="G159" i="7" s="1"/>
  <c r="J158" i="7"/>
  <c r="J157" i="7"/>
  <c r="J156" i="7"/>
  <c r="H156" i="7"/>
  <c r="G156" i="7" s="1"/>
  <c r="J155" i="7"/>
  <c r="H155" i="7"/>
  <c r="G155" i="7" s="1"/>
  <c r="J154" i="7"/>
  <c r="H154" i="7"/>
  <c r="G154" i="7" s="1"/>
  <c r="J153" i="7"/>
  <c r="H153" i="7" s="1"/>
  <c r="G153" i="7" s="1"/>
  <c r="J152" i="7"/>
  <c r="J151" i="7"/>
  <c r="H151" i="7" s="1"/>
  <c r="G151" i="7" s="1"/>
  <c r="J150" i="7"/>
  <c r="J149" i="7"/>
  <c r="J148" i="7"/>
  <c r="H148" i="7" s="1"/>
  <c r="G148" i="7" s="1"/>
  <c r="J147" i="7"/>
  <c r="H147" i="7"/>
  <c r="G147" i="7"/>
  <c r="J146" i="7"/>
  <c r="H146" i="7" s="1"/>
  <c r="G146" i="7" s="1"/>
  <c r="J145" i="7"/>
  <c r="H145" i="7" s="1"/>
  <c r="G145" i="7" s="1"/>
  <c r="J144" i="7"/>
  <c r="H144" i="7" s="1"/>
  <c r="G144" i="7" s="1"/>
  <c r="J142" i="7"/>
  <c r="H142" i="7" s="1"/>
  <c r="G142" i="7" s="1"/>
  <c r="J141" i="7"/>
  <c r="J140" i="7"/>
  <c r="H140" i="7"/>
  <c r="J139" i="7"/>
  <c r="H139" i="7" s="1"/>
  <c r="G139" i="7" s="1"/>
  <c r="J138" i="7"/>
  <c r="H138" i="7"/>
  <c r="G138" i="7" s="1"/>
  <c r="J137" i="7"/>
  <c r="J136" i="7"/>
  <c r="J135" i="7"/>
  <c r="J134" i="7"/>
  <c r="H134" i="7" s="1"/>
  <c r="G134" i="7" s="1"/>
  <c r="J133" i="7"/>
  <c r="J132" i="7"/>
  <c r="H132" i="7" s="1"/>
  <c r="G132" i="7" s="1"/>
  <c r="J131" i="7"/>
  <c r="H131" i="7" s="1"/>
  <c r="G131" i="7" s="1"/>
  <c r="J130" i="7"/>
  <c r="H130" i="7"/>
  <c r="G130" i="7" s="1"/>
  <c r="J129" i="7"/>
  <c r="H129" i="7" s="1"/>
  <c r="G129" i="7" s="1"/>
  <c r="J128" i="7"/>
  <c r="J127" i="7"/>
  <c r="J126" i="7"/>
  <c r="H126" i="7"/>
  <c r="G126" i="7" s="1"/>
  <c r="J125" i="7"/>
  <c r="H125" i="7"/>
  <c r="G125" i="7" s="1"/>
  <c r="J124" i="7"/>
  <c r="H124" i="7"/>
  <c r="G124" i="7" s="1"/>
  <c r="J123" i="7"/>
  <c r="H123" i="7" s="1"/>
  <c r="G123" i="7" s="1"/>
  <c r="J122" i="7"/>
  <c r="H122" i="7"/>
  <c r="G122" i="7" s="1"/>
  <c r="J121" i="7"/>
  <c r="H121" i="7"/>
  <c r="G121" i="7"/>
  <c r="J120" i="7"/>
  <c r="J119" i="7"/>
  <c r="J118" i="7"/>
  <c r="H118" i="7"/>
  <c r="G118" i="7" s="1"/>
  <c r="J117" i="7"/>
  <c r="J116" i="7"/>
  <c r="H116" i="7"/>
  <c r="G116" i="7" s="1"/>
  <c r="J115" i="7"/>
  <c r="H115" i="7" s="1"/>
  <c r="G115" i="7" s="1"/>
  <c r="J114" i="7"/>
  <c r="H114" i="7" s="1"/>
  <c r="G114" i="7" s="1"/>
  <c r="J113" i="7"/>
  <c r="H113" i="7" s="1"/>
  <c r="G113" i="7" s="1"/>
  <c r="J112" i="7"/>
  <c r="J111" i="7"/>
  <c r="J110" i="7"/>
  <c r="H110" i="7"/>
  <c r="G110" i="7" s="1"/>
  <c r="J109" i="7"/>
  <c r="H109" i="7" s="1"/>
  <c r="G109" i="7" s="1"/>
  <c r="J108" i="7"/>
  <c r="H108" i="7"/>
  <c r="G108" i="7" s="1"/>
  <c r="J107" i="7"/>
  <c r="H107" i="7"/>
  <c r="G107" i="7"/>
  <c r="J105" i="7"/>
  <c r="H105" i="7" s="1"/>
  <c r="G105" i="7" s="1"/>
  <c r="J104" i="7"/>
  <c r="J103" i="7"/>
  <c r="J102" i="7"/>
  <c r="H102" i="7"/>
  <c r="G102" i="7"/>
  <c r="J101" i="7"/>
  <c r="H101" i="7"/>
  <c r="G101" i="7" s="1"/>
  <c r="J100" i="7"/>
  <c r="H100" i="7"/>
  <c r="G100" i="7" s="1"/>
  <c r="J99" i="7"/>
  <c r="J98" i="7"/>
  <c r="H98" i="7" s="1"/>
  <c r="G98" i="7" s="1"/>
  <c r="J97" i="7"/>
  <c r="H97" i="7" s="1"/>
  <c r="G97" i="7" s="1"/>
  <c r="J96" i="7"/>
  <c r="H96" i="7" s="1"/>
  <c r="G96" i="7" s="1"/>
  <c r="J95" i="7"/>
  <c r="J94" i="7"/>
  <c r="J93" i="7"/>
  <c r="J92" i="7"/>
  <c r="H92" i="7" s="1"/>
  <c r="G92" i="7" s="1"/>
  <c r="J91" i="7"/>
  <c r="H91" i="7" s="1"/>
  <c r="G91" i="7" s="1"/>
  <c r="J90" i="7"/>
  <c r="H90" i="7" s="1"/>
  <c r="G90" i="7" s="1"/>
  <c r="J89" i="7"/>
  <c r="H89" i="7"/>
  <c r="G89" i="7" s="1"/>
  <c r="J88" i="7"/>
  <c r="J87" i="7"/>
  <c r="J86" i="7"/>
  <c r="H86" i="7" s="1"/>
  <c r="G86" i="7" s="1"/>
  <c r="J85" i="7"/>
  <c r="J84" i="7"/>
  <c r="H84" i="7"/>
  <c r="G84" i="7" s="1"/>
  <c r="J83" i="7"/>
  <c r="H83" i="7"/>
  <c r="G83" i="7" s="1"/>
  <c r="J82" i="7"/>
  <c r="H82" i="7"/>
  <c r="G82" i="7" s="1"/>
  <c r="J81" i="7"/>
  <c r="H81" i="7"/>
  <c r="G81" i="7" s="1"/>
  <c r="J80" i="7"/>
  <c r="H80" i="7" s="1"/>
  <c r="G80" i="7" s="1"/>
  <c r="J79" i="7"/>
  <c r="J78" i="7"/>
  <c r="J77" i="7"/>
  <c r="H77" i="7" s="1"/>
  <c r="G77" i="7" s="1"/>
  <c r="J76" i="7"/>
  <c r="H76" i="7" s="1"/>
  <c r="G76" i="7" s="1"/>
  <c r="J75" i="7"/>
  <c r="H75" i="7" s="1"/>
  <c r="G75" i="7" s="1"/>
  <c r="J74" i="7"/>
  <c r="H74" i="7"/>
  <c r="G74" i="7" s="1"/>
  <c r="J73" i="7"/>
  <c r="H73" i="7"/>
  <c r="G73" i="7"/>
  <c r="J72" i="7"/>
  <c r="J71" i="7"/>
  <c r="J70" i="7"/>
  <c r="J68" i="7"/>
  <c r="H68" i="7"/>
  <c r="G68" i="7" s="1"/>
  <c r="J67" i="7"/>
  <c r="H67" i="7"/>
  <c r="G67" i="7" s="1"/>
  <c r="J66" i="7"/>
  <c r="H66" i="7"/>
  <c r="G66" i="7" s="1"/>
  <c r="J65" i="7"/>
  <c r="H65" i="7"/>
  <c r="G65" i="7" s="1"/>
  <c r="J64" i="7"/>
  <c r="H64" i="7" s="1"/>
  <c r="J63" i="7"/>
  <c r="H63" i="7"/>
  <c r="J62" i="7"/>
  <c r="J61" i="7"/>
  <c r="J60" i="7"/>
  <c r="H60" i="7" s="1"/>
  <c r="G60" i="7" s="1"/>
  <c r="J59" i="7"/>
  <c r="H59" i="7" s="1"/>
  <c r="G59" i="7" s="1"/>
  <c r="J58" i="7"/>
  <c r="H58" i="7" s="1"/>
  <c r="G58" i="7" s="1"/>
  <c r="J57" i="7"/>
  <c r="H57" i="7"/>
  <c r="G57" i="7" s="1"/>
  <c r="J56" i="7"/>
  <c r="H56" i="7" s="1"/>
  <c r="G56" i="7" s="1"/>
  <c r="J55" i="7"/>
  <c r="J54" i="7"/>
  <c r="H54" i="7" s="1"/>
  <c r="G54" i="7" s="1"/>
  <c r="J53" i="7"/>
  <c r="J52" i="7"/>
  <c r="H52" i="7"/>
  <c r="G52" i="7" s="1"/>
  <c r="J51" i="7"/>
  <c r="H51" i="7"/>
  <c r="G51" i="7" s="1"/>
  <c r="J50" i="7"/>
  <c r="H50" i="7" s="1"/>
  <c r="G50" i="7" s="1"/>
  <c r="J49" i="7"/>
  <c r="H49" i="7"/>
  <c r="G49" i="7" s="1"/>
  <c r="J48" i="7"/>
  <c r="J47" i="7"/>
  <c r="J46" i="7"/>
  <c r="H46" i="7" s="1"/>
  <c r="G46" i="7" s="1"/>
  <c r="J45" i="7"/>
  <c r="J44" i="7"/>
  <c r="H44" i="7" s="1"/>
  <c r="G44" i="7" s="1"/>
  <c r="J43" i="7"/>
  <c r="H43" i="7"/>
  <c r="G43" i="7" s="1"/>
  <c r="J42" i="7"/>
  <c r="H42" i="7" s="1"/>
  <c r="G42" i="7" s="1"/>
  <c r="J41" i="7"/>
  <c r="H41" i="7"/>
  <c r="G41" i="7" s="1"/>
  <c r="J40" i="7"/>
  <c r="H40" i="7"/>
  <c r="J39" i="7"/>
  <c r="J38" i="7"/>
  <c r="H38" i="7"/>
  <c r="G38" i="7" s="1"/>
  <c r="J37" i="7"/>
  <c r="H37" i="7"/>
  <c r="J36" i="7"/>
  <c r="H36" i="7"/>
  <c r="G36" i="7" s="1"/>
  <c r="J35" i="7"/>
  <c r="H35" i="7"/>
  <c r="G35" i="7"/>
  <c r="J34" i="7"/>
  <c r="H34" i="7" s="1"/>
  <c r="G34" i="7" s="1"/>
  <c r="J33" i="7"/>
  <c r="H33" i="7" s="1"/>
  <c r="G33" i="7" s="1"/>
  <c r="J31" i="7"/>
  <c r="J30" i="7"/>
  <c r="H30" i="7" s="1"/>
  <c r="G30" i="7" s="1"/>
  <c r="J29" i="7"/>
  <c r="J28" i="7"/>
  <c r="H28" i="7" s="1"/>
  <c r="G28" i="7" s="1"/>
  <c r="J27" i="7"/>
  <c r="H27" i="7" s="1"/>
  <c r="G27" i="7" s="1"/>
  <c r="J26" i="7"/>
  <c r="H26" i="7" s="1"/>
  <c r="G26" i="7" s="1"/>
  <c r="J25" i="7"/>
  <c r="H25" i="7" s="1"/>
  <c r="G25" i="7" s="1"/>
  <c r="J24" i="7"/>
  <c r="H24" i="7"/>
  <c r="G24" i="7"/>
  <c r="J23" i="7"/>
  <c r="J22" i="7"/>
  <c r="J21" i="7"/>
  <c r="J20" i="7"/>
  <c r="H20" i="7"/>
  <c r="G20" i="7"/>
  <c r="J19" i="7"/>
  <c r="H19" i="7" s="1"/>
  <c r="G19" i="7" s="1"/>
  <c r="J18" i="7"/>
  <c r="H18" i="7" s="1"/>
  <c r="G18" i="7" s="1"/>
  <c r="J17" i="7"/>
  <c r="H17" i="7"/>
  <c r="G17" i="7" s="1"/>
  <c r="J16" i="7"/>
  <c r="H16" i="7"/>
  <c r="J15" i="7"/>
  <c r="J14" i="7"/>
  <c r="H14" i="7"/>
  <c r="G14" i="7" s="1"/>
  <c r="J13" i="7"/>
  <c r="H13" i="7"/>
  <c r="G13" i="7" s="1"/>
  <c r="H1306" i="7"/>
  <c r="G1306" i="7"/>
  <c r="H1270" i="7"/>
  <c r="G1270" i="7" s="1"/>
  <c r="H1246" i="7"/>
  <c r="G1246" i="7" s="1"/>
  <c r="G1236" i="7"/>
  <c r="G1227" i="7"/>
  <c r="H1178" i="7"/>
  <c r="G1178" i="7" s="1"/>
  <c r="H1172" i="7"/>
  <c r="G1172" i="7"/>
  <c r="H1158" i="7"/>
  <c r="G1158" i="7" s="1"/>
  <c r="H1148" i="7"/>
  <c r="G1148" i="7" s="1"/>
  <c r="H1126" i="7"/>
  <c r="G1126" i="7" s="1"/>
  <c r="H1100" i="7"/>
  <c r="G1100" i="7"/>
  <c r="H1094" i="7"/>
  <c r="G1094" i="7" s="1"/>
  <c r="H1070" i="7"/>
  <c r="G1070" i="7"/>
  <c r="H1034" i="7"/>
  <c r="G1034" i="7"/>
  <c r="H1027" i="7"/>
  <c r="G1027" i="7" s="1"/>
  <c r="H1006" i="7"/>
  <c r="G1006" i="7" s="1"/>
  <c r="H998" i="7"/>
  <c r="G998" i="7" s="1"/>
  <c r="G974" i="7"/>
  <c r="H958" i="7"/>
  <c r="G958" i="7"/>
  <c r="H955" i="7"/>
  <c r="G955" i="7" s="1"/>
  <c r="G954" i="7"/>
  <c r="H948" i="7"/>
  <c r="G948" i="7"/>
  <c r="G942" i="7"/>
  <c r="H934" i="7"/>
  <c r="G934" i="7" s="1"/>
  <c r="H908" i="7"/>
  <c r="G908" i="7" s="1"/>
  <c r="H907" i="7"/>
  <c r="G907" i="7" s="1"/>
  <c r="H902" i="7"/>
  <c r="G902" i="7"/>
  <c r="H844" i="7"/>
  <c r="G844" i="7" s="1"/>
  <c r="H827" i="7"/>
  <c r="G827" i="7"/>
  <c r="H780" i="7"/>
  <c r="G780" i="7" s="1"/>
  <c r="H779" i="7"/>
  <c r="G779" i="7"/>
  <c r="H732" i="7"/>
  <c r="G732" i="7" s="1"/>
  <c r="H630" i="7"/>
  <c r="G630" i="7" s="1"/>
  <c r="H618" i="7"/>
  <c r="G618" i="7"/>
  <c r="H570" i="7"/>
  <c r="G570" i="7" s="1"/>
  <c r="H530" i="7"/>
  <c r="G530" i="7"/>
  <c r="G500" i="7"/>
  <c r="H486" i="7"/>
  <c r="G486" i="7" s="1"/>
  <c r="H483" i="7"/>
  <c r="G483" i="7" s="1"/>
  <c r="G412" i="7"/>
  <c r="H350" i="7"/>
  <c r="G350" i="7"/>
  <c r="H324" i="7"/>
  <c r="G324" i="7" s="1"/>
  <c r="H300" i="7"/>
  <c r="G300" i="7"/>
  <c r="H299" i="7"/>
  <c r="G299" i="7"/>
  <c r="H270" i="7"/>
  <c r="G270" i="7" s="1"/>
  <c r="H251" i="7"/>
  <c r="G251" i="7" s="1"/>
  <c r="H228" i="7"/>
  <c r="G228" i="7"/>
  <c r="H202" i="7"/>
  <c r="G202" i="7" s="1"/>
  <c r="H160" i="7"/>
  <c r="G160" i="7"/>
  <c r="G140" i="7"/>
  <c r="H94" i="7"/>
  <c r="G94" i="7"/>
  <c r="H78" i="7"/>
  <c r="G78" i="7" s="1"/>
  <c r="H70" i="7"/>
  <c r="G70" i="7"/>
  <c r="H22" i="7"/>
  <c r="G22" i="7"/>
  <c r="J1968" i="7"/>
  <c r="J1967" i="7"/>
  <c r="J1966" i="7"/>
  <c r="J1965" i="7"/>
  <c r="J1964" i="7"/>
  <c r="J1963" i="7"/>
  <c r="J1962" i="7"/>
  <c r="J1961" i="7"/>
  <c r="J1960" i="7"/>
  <c r="J1959" i="7"/>
  <c r="J1958" i="7"/>
  <c r="J1957" i="7"/>
  <c r="J1956" i="7"/>
  <c r="J1955" i="7"/>
  <c r="J1954" i="7"/>
  <c r="J1953" i="7"/>
  <c r="J1952" i="7"/>
  <c r="J1951" i="7"/>
  <c r="J1950" i="7"/>
  <c r="J1949" i="7"/>
  <c r="J1948" i="7"/>
  <c r="J1947" i="7"/>
  <c r="J1946" i="7"/>
  <c r="J1945" i="7"/>
  <c r="J1944" i="7"/>
  <c r="J1943" i="7"/>
  <c r="J1942" i="7"/>
  <c r="J1941" i="7"/>
  <c r="J1940" i="7"/>
  <c r="J1939" i="7"/>
  <c r="H1939" i="7" s="1"/>
  <c r="G1939" i="7"/>
  <c r="J1938" i="7"/>
  <c r="H1938" i="7" s="1"/>
  <c r="G1938" i="7" s="1"/>
  <c r="J1937" i="7"/>
  <c r="J1936" i="7"/>
  <c r="J1935" i="7"/>
  <c r="J1934" i="7"/>
  <c r="J1933" i="7"/>
  <c r="J1932" i="7"/>
  <c r="J1931" i="7"/>
  <c r="H1931" i="7" s="1"/>
  <c r="G1931" i="7" s="1"/>
  <c r="J1930" i="7"/>
  <c r="H1930" i="7" s="1"/>
  <c r="G1930" i="7" s="1"/>
  <c r="J1929" i="7"/>
  <c r="H1929" i="7" s="1"/>
  <c r="G1929" i="7" s="1"/>
  <c r="J1928" i="7"/>
  <c r="J1927" i="7"/>
  <c r="J1926" i="7"/>
  <c r="J1925" i="7"/>
  <c r="H1925" i="7"/>
  <c r="J1924" i="7"/>
  <c r="J1923" i="7"/>
  <c r="H1923" i="7" s="1"/>
  <c r="G1923" i="7" s="1"/>
  <c r="J1922" i="7"/>
  <c r="H1922" i="7"/>
  <c r="G1922" i="7"/>
  <c r="J1921" i="7"/>
  <c r="H1921" i="7"/>
  <c r="G1921" i="7"/>
  <c r="J1920" i="7"/>
  <c r="J1919" i="7"/>
  <c r="J1918" i="7"/>
  <c r="J1917" i="7"/>
  <c r="J1916" i="7"/>
  <c r="J1915" i="7"/>
  <c r="H1915" i="7" s="1"/>
  <c r="G1915" i="7" s="1"/>
  <c r="J1914" i="7"/>
  <c r="H1914" i="7" s="1"/>
  <c r="G1914" i="7" s="1"/>
  <c r="J1913" i="7"/>
  <c r="J1912" i="7"/>
  <c r="J1911" i="7"/>
  <c r="J1910" i="7"/>
  <c r="J1909" i="7"/>
  <c r="H1909" i="7"/>
  <c r="G1909" i="7"/>
  <c r="J1908" i="7"/>
  <c r="H1908" i="7"/>
  <c r="G1908" i="7" s="1"/>
  <c r="J1907" i="7"/>
  <c r="J1906" i="7"/>
  <c r="H1906" i="7"/>
  <c r="G1906" i="7" s="1"/>
  <c r="J1905" i="7"/>
  <c r="H1905" i="7" s="1"/>
  <c r="G1905" i="7" s="1"/>
  <c r="J1904" i="7"/>
  <c r="J1903" i="7"/>
  <c r="J1902" i="7"/>
  <c r="J1901" i="7"/>
  <c r="J1900" i="7"/>
  <c r="H1900" i="7" s="1"/>
  <c r="G1900" i="7" s="1"/>
  <c r="J1899" i="7"/>
  <c r="H1899" i="7" s="1"/>
  <c r="G1899" i="7" s="1"/>
  <c r="J1898" i="7"/>
  <c r="H1898" i="7" s="1"/>
  <c r="G1898" i="7" s="1"/>
  <c r="J1897" i="7"/>
  <c r="J1896" i="7"/>
  <c r="J1895" i="7"/>
  <c r="J1894" i="7"/>
  <c r="J1893" i="7"/>
  <c r="J1892" i="7"/>
  <c r="J1891" i="7"/>
  <c r="H1891" i="7"/>
  <c r="G1891" i="7"/>
  <c r="J1890" i="7"/>
  <c r="H1890" i="7"/>
  <c r="G1890" i="7" s="1"/>
  <c r="J1889" i="7"/>
  <c r="J1888" i="7"/>
  <c r="J1887" i="7"/>
  <c r="J1886" i="7"/>
  <c r="J1885" i="7"/>
  <c r="H1885" i="7" s="1"/>
  <c r="G1885" i="7" s="1"/>
  <c r="J1884" i="7"/>
  <c r="J1883" i="7"/>
  <c r="H1883" i="7"/>
  <c r="G1883" i="7"/>
  <c r="J1882" i="7"/>
  <c r="H1882" i="7" s="1"/>
  <c r="G1882" i="7" s="1"/>
  <c r="J1881" i="7"/>
  <c r="H1881" i="7" s="1"/>
  <c r="G1881" i="7" s="1"/>
  <c r="J1880" i="7"/>
  <c r="J1879" i="7"/>
  <c r="H1879" i="7"/>
  <c r="G1879" i="7" s="1"/>
  <c r="J1878" i="7"/>
  <c r="J1877" i="7"/>
  <c r="J1876" i="7"/>
  <c r="H1876" i="7" s="1"/>
  <c r="G1876" i="7" s="1"/>
  <c r="J1875" i="7"/>
  <c r="H1875" i="7"/>
  <c r="G1875" i="7"/>
  <c r="J1874" i="7"/>
  <c r="H1874" i="7"/>
  <c r="G1874" i="7" s="1"/>
  <c r="J1873" i="7"/>
  <c r="J1872" i="7"/>
  <c r="J1871" i="7"/>
  <c r="H1871" i="7" s="1"/>
  <c r="G1871" i="7" s="1"/>
  <c r="J1870" i="7"/>
  <c r="H1870" i="7" s="1"/>
  <c r="G1870" i="7" s="1"/>
  <c r="J1869" i="7"/>
  <c r="H1869" i="7" s="1"/>
  <c r="G1869" i="7" s="1"/>
  <c r="J1868" i="7"/>
  <c r="H1868" i="7"/>
  <c r="G1868" i="7" s="1"/>
  <c r="J1867" i="7"/>
  <c r="H1867" i="7"/>
  <c r="G1867" i="7"/>
  <c r="J1866" i="7"/>
  <c r="H1866" i="7"/>
  <c r="G1866" i="7" s="1"/>
  <c r="J1865" i="7"/>
  <c r="H1865" i="7"/>
  <c r="G1865" i="7" s="1"/>
  <c r="J1864" i="7"/>
  <c r="J1863" i="7"/>
  <c r="J1862" i="7"/>
  <c r="J1861" i="7"/>
  <c r="J1860" i="7"/>
  <c r="J1859" i="7"/>
  <c r="H1859" i="7"/>
  <c r="G1859" i="7"/>
  <c r="J1858" i="7"/>
  <c r="H1858" i="7"/>
  <c r="G1858" i="7" s="1"/>
  <c r="J1857" i="7"/>
  <c r="H1857" i="7"/>
  <c r="G1857" i="7"/>
  <c r="J1856" i="7"/>
  <c r="J1855" i="7"/>
  <c r="J1854" i="7"/>
  <c r="J1853" i="7"/>
  <c r="H1853" i="7" s="1"/>
  <c r="G1853" i="7" s="1"/>
  <c r="J1852" i="7"/>
  <c r="H1852" i="7" s="1"/>
  <c r="G1852" i="7" s="1"/>
  <c r="J1851" i="7"/>
  <c r="H1851" i="7" s="1"/>
  <c r="G1851" i="7" s="1"/>
  <c r="J1850" i="7"/>
  <c r="H1850" i="7"/>
  <c r="G1850" i="7" s="1"/>
  <c r="J1849" i="7"/>
  <c r="H1849" i="7" s="1"/>
  <c r="G1849" i="7" s="1"/>
  <c r="J1848" i="7"/>
  <c r="J1847" i="7"/>
  <c r="J1846" i="7"/>
  <c r="J1845" i="7"/>
  <c r="J1844" i="7"/>
  <c r="J1843" i="7"/>
  <c r="J1842" i="7"/>
  <c r="H1842" i="7" s="1"/>
  <c r="G1842" i="7" s="1"/>
  <c r="J1841" i="7"/>
  <c r="H1841" i="7" s="1"/>
  <c r="G1841" i="7" s="1"/>
  <c r="J1840" i="7"/>
  <c r="J1839" i="7"/>
  <c r="J1838" i="7"/>
  <c r="J1837" i="7"/>
  <c r="H1837" i="7" s="1"/>
  <c r="G1837" i="7" s="1"/>
  <c r="J1836" i="7"/>
  <c r="H1836" i="7"/>
  <c r="G1836" i="7" s="1"/>
  <c r="J1835" i="7"/>
  <c r="J1834" i="7"/>
  <c r="H1834" i="7"/>
  <c r="G1834" i="7" s="1"/>
  <c r="J1833" i="7"/>
  <c r="J1832" i="7"/>
  <c r="J1831" i="7"/>
  <c r="H1831" i="7" s="1"/>
  <c r="G1831" i="7" s="1"/>
  <c r="J1830" i="7"/>
  <c r="J1829" i="7"/>
  <c r="H1829" i="7"/>
  <c r="G1829" i="7" s="1"/>
  <c r="J1828" i="7"/>
  <c r="J1827" i="7"/>
  <c r="H1827" i="7" s="1"/>
  <c r="G1827" i="7" s="1"/>
  <c r="J1826" i="7"/>
  <c r="H1826" i="7" s="1"/>
  <c r="G1826" i="7" s="1"/>
  <c r="J1825" i="7"/>
  <c r="H1825" i="7" s="1"/>
  <c r="G1825" i="7" s="1"/>
  <c r="J1824" i="7"/>
  <c r="J1823" i="7"/>
  <c r="J1822" i="7"/>
  <c r="J1821" i="7"/>
  <c r="H1821" i="7" s="1"/>
  <c r="G1821" i="7" s="1"/>
  <c r="J1820" i="7"/>
  <c r="H1820" i="7" s="1"/>
  <c r="G1820" i="7" s="1"/>
  <c r="J1819" i="7"/>
  <c r="H1819" i="7"/>
  <c r="G1819" i="7" s="1"/>
  <c r="J1818" i="7"/>
  <c r="H1818" i="7"/>
  <c r="G1818" i="7" s="1"/>
  <c r="J1817" i="7"/>
  <c r="H1817" i="7"/>
  <c r="J1816" i="7"/>
  <c r="H1816" i="7" s="1"/>
  <c r="G1816" i="7" s="1"/>
  <c r="J1815" i="7"/>
  <c r="H1815" i="7" s="1"/>
  <c r="G1815" i="7" s="1"/>
  <c r="J1814" i="7"/>
  <c r="H1814" i="7" s="1"/>
  <c r="G1814" i="7" s="1"/>
  <c r="J1813" i="7"/>
  <c r="J1812" i="7"/>
  <c r="J1811" i="7"/>
  <c r="H1811" i="7" s="1"/>
  <c r="J1810" i="7"/>
  <c r="H1810" i="7"/>
  <c r="G1810" i="7" s="1"/>
  <c r="J1809" i="7"/>
  <c r="H1809" i="7" s="1"/>
  <c r="G1809" i="7" s="1"/>
  <c r="J1808" i="7"/>
  <c r="J1807" i="7"/>
  <c r="J1806" i="7"/>
  <c r="J1805" i="7"/>
  <c r="J1804" i="7"/>
  <c r="J1803" i="7"/>
  <c r="H1803" i="7" s="1"/>
  <c r="G1803" i="7" s="1"/>
  <c r="J1802" i="7"/>
  <c r="H1802" i="7"/>
  <c r="G1802" i="7" s="1"/>
  <c r="J1801" i="7"/>
  <c r="J1800" i="7"/>
  <c r="J1799" i="7"/>
  <c r="J1798" i="7"/>
  <c r="H1798" i="7"/>
  <c r="J1797" i="7"/>
  <c r="H1797" i="7" s="1"/>
  <c r="G1797" i="7" s="1"/>
  <c r="J1796" i="7"/>
  <c r="J1795" i="7"/>
  <c r="H1795" i="7"/>
  <c r="G1795" i="7" s="1"/>
  <c r="J1794" i="7"/>
  <c r="H1794" i="7"/>
  <c r="G1794" i="7" s="1"/>
  <c r="J1793" i="7"/>
  <c r="H1793" i="7"/>
  <c r="G1793" i="7" s="1"/>
  <c r="J1792" i="7"/>
  <c r="J1791" i="7"/>
  <c r="J1790" i="7"/>
  <c r="H1790" i="7"/>
  <c r="G1790" i="7"/>
  <c r="J1789" i="7"/>
  <c r="J1788" i="7"/>
  <c r="J1787" i="7"/>
  <c r="H1787" i="7"/>
  <c r="G1787" i="7"/>
  <c r="J1786" i="7"/>
  <c r="H1786" i="7" s="1"/>
  <c r="G1786" i="7" s="1"/>
  <c r="J1785" i="7"/>
  <c r="J1784" i="7"/>
  <c r="J1783" i="7"/>
  <c r="H1783" i="7"/>
  <c r="G1783" i="7" s="1"/>
  <c r="J1782" i="7"/>
  <c r="H1782" i="7" s="1"/>
  <c r="G1782" i="7" s="1"/>
  <c r="J1781" i="7"/>
  <c r="H1781" i="7" s="1"/>
  <c r="G1781" i="7" s="1"/>
  <c r="J1780" i="7"/>
  <c r="J1779" i="7"/>
  <c r="H1779" i="7" s="1"/>
  <c r="G1779" i="7" s="1"/>
  <c r="J1778" i="7"/>
  <c r="H1778" i="7"/>
  <c r="G1778" i="7"/>
  <c r="J1777" i="7"/>
  <c r="H1777" i="7"/>
  <c r="G1777" i="7" s="1"/>
  <c r="J1776" i="7"/>
  <c r="J1775" i="7"/>
  <c r="J1774" i="7"/>
  <c r="J1773" i="7"/>
  <c r="J1772" i="7"/>
  <c r="H1772" i="7" s="1"/>
  <c r="G1772" i="7"/>
  <c r="J1771" i="7"/>
  <c r="H1771" i="7" s="1"/>
  <c r="G1771" i="7" s="1"/>
  <c r="J1770" i="7"/>
  <c r="H1770" i="7" s="1"/>
  <c r="G1770" i="7" s="1"/>
  <c r="J1769" i="7"/>
  <c r="J1768" i="7"/>
  <c r="J1767" i="7"/>
  <c r="J1766" i="7"/>
  <c r="J1765" i="7"/>
  <c r="H1765" i="7" s="1"/>
  <c r="G1765" i="7" s="1"/>
  <c r="J1764" i="7"/>
  <c r="J1763" i="7"/>
  <c r="H1763" i="7"/>
  <c r="G1763" i="7" s="1"/>
  <c r="J1762" i="7"/>
  <c r="H1762" i="7"/>
  <c r="G1762" i="7" s="1"/>
  <c r="J1761" i="7"/>
  <c r="H1761" i="7"/>
  <c r="J1760" i="7"/>
  <c r="H1760" i="7"/>
  <c r="G1760" i="7" s="1"/>
  <c r="J1759" i="7"/>
  <c r="J1758" i="7"/>
  <c r="J1757" i="7"/>
  <c r="H1757" i="7"/>
  <c r="G1757" i="7" s="1"/>
  <c r="J1756" i="7"/>
  <c r="J1755" i="7"/>
  <c r="H1755" i="7"/>
  <c r="G1755" i="7" s="1"/>
  <c r="J1754" i="7"/>
  <c r="H1754" i="7"/>
  <c r="G1754" i="7" s="1"/>
  <c r="J1753" i="7"/>
  <c r="J1752" i="7"/>
  <c r="J1751" i="7"/>
  <c r="H1751" i="7" s="1"/>
  <c r="G1751" i="7" s="1"/>
  <c r="J1750" i="7"/>
  <c r="H1750" i="7" s="1"/>
  <c r="G1750" i="7" s="1"/>
  <c r="J1749" i="7"/>
  <c r="J1748" i="7"/>
  <c r="H1748" i="7"/>
  <c r="G1748" i="7" s="1"/>
  <c r="J1747" i="7"/>
  <c r="H1747" i="7"/>
  <c r="G1747" i="7" s="1"/>
  <c r="J1746" i="7"/>
  <c r="H1746" i="7"/>
  <c r="G1746" i="7" s="1"/>
  <c r="J1745" i="7"/>
  <c r="H1745" i="7" s="1"/>
  <c r="G1745" i="7" s="1"/>
  <c r="J1744" i="7"/>
  <c r="J1743" i="7"/>
  <c r="H1743" i="7" s="1"/>
  <c r="J1742" i="7"/>
  <c r="J1741" i="7"/>
  <c r="J1740" i="7"/>
  <c r="J1739" i="7"/>
  <c r="H1739" i="7"/>
  <c r="G1739" i="7" s="1"/>
  <c r="J1738" i="7"/>
  <c r="H1738" i="7"/>
  <c r="G1738" i="7"/>
  <c r="J1737" i="7"/>
  <c r="H1737" i="7" s="1"/>
  <c r="G1737" i="7" s="1"/>
  <c r="J1736" i="7"/>
  <c r="J1735" i="7"/>
  <c r="J1734" i="7"/>
  <c r="J1733" i="7"/>
  <c r="J1732" i="7"/>
  <c r="H1732" i="7"/>
  <c r="G1732" i="7" s="1"/>
  <c r="J1731" i="7"/>
  <c r="J1730" i="7"/>
  <c r="H1730" i="7" s="1"/>
  <c r="G1730" i="7" s="1"/>
  <c r="J1729" i="7"/>
  <c r="H1729" i="7" s="1"/>
  <c r="G1729" i="7" s="1"/>
  <c r="J1728" i="7"/>
  <c r="J1727" i="7"/>
  <c r="J1726" i="7"/>
  <c r="H1726" i="7" s="1"/>
  <c r="G1726" i="7" s="1"/>
  <c r="J1725" i="7"/>
  <c r="J1724" i="7"/>
  <c r="J1723" i="7"/>
  <c r="H1723" i="7" s="1"/>
  <c r="G1723" i="7" s="1"/>
  <c r="J1722" i="7"/>
  <c r="H1722" i="7"/>
  <c r="G1722" i="7"/>
  <c r="J1721" i="7"/>
  <c r="H1721" i="7" s="1"/>
  <c r="G1721" i="7" s="1"/>
  <c r="J1720" i="7"/>
  <c r="J1719" i="7"/>
  <c r="J1718" i="7"/>
  <c r="J1717" i="7"/>
  <c r="J1716" i="7"/>
  <c r="H1716" i="7"/>
  <c r="G1716" i="7" s="1"/>
  <c r="J1715" i="7"/>
  <c r="H1715" i="7"/>
  <c r="G1715" i="7" s="1"/>
  <c r="J1714" i="7"/>
  <c r="H1714" i="7"/>
  <c r="G1714" i="7" s="1"/>
  <c r="J1713" i="7"/>
  <c r="J1712" i="7"/>
  <c r="J1711" i="7"/>
  <c r="J1710" i="7"/>
  <c r="J1709" i="7"/>
  <c r="J1708" i="7"/>
  <c r="J1707" i="7"/>
  <c r="H1707" i="7" s="1"/>
  <c r="G1707" i="7" s="1"/>
  <c r="J1706" i="7"/>
  <c r="H1706" i="7"/>
  <c r="G1706" i="7"/>
  <c r="J1705" i="7"/>
  <c r="J1704" i="7"/>
  <c r="J1703" i="7"/>
  <c r="J1702" i="7"/>
  <c r="J1701" i="7"/>
  <c r="J1700" i="7"/>
  <c r="H1700" i="7"/>
  <c r="G1700" i="7" s="1"/>
  <c r="J1699" i="7"/>
  <c r="H1699" i="7"/>
  <c r="G1699" i="7"/>
  <c r="J1698" i="7"/>
  <c r="H1698" i="7"/>
  <c r="G1698" i="7" s="1"/>
  <c r="J1697" i="7"/>
  <c r="H1697" i="7"/>
  <c r="G1697" i="7" s="1"/>
  <c r="J1696" i="7"/>
  <c r="H1696" i="7"/>
  <c r="J1695" i="7"/>
  <c r="J1694" i="7"/>
  <c r="J1693" i="7"/>
  <c r="H1693" i="7" s="1"/>
  <c r="J1692" i="7"/>
  <c r="H1692" i="7"/>
  <c r="G1692" i="7" s="1"/>
  <c r="J1691" i="7"/>
  <c r="H1691" i="7" s="1"/>
  <c r="G1691" i="7" s="1"/>
  <c r="J1690" i="7"/>
  <c r="H1690" i="7" s="1"/>
  <c r="G1690" i="7" s="1"/>
  <c r="J1689" i="7"/>
  <c r="J1688" i="7"/>
  <c r="J1687" i="7"/>
  <c r="J1686" i="7"/>
  <c r="J1685" i="7"/>
  <c r="H1685" i="7"/>
  <c r="G1685" i="7"/>
  <c r="J1684" i="7"/>
  <c r="H1684" i="7" s="1"/>
  <c r="G1684" i="7" s="1"/>
  <c r="J1683" i="7"/>
  <c r="H1683" i="7" s="1"/>
  <c r="G1683" i="7" s="1"/>
  <c r="J1682" i="7"/>
  <c r="H1682" i="7" s="1"/>
  <c r="G1682" i="7" s="1"/>
  <c r="J1681" i="7"/>
  <c r="J1680" i="7"/>
  <c r="J1679" i="7"/>
  <c r="J1678" i="7"/>
  <c r="J1677" i="7"/>
  <c r="H1677" i="7"/>
  <c r="J1676" i="7"/>
  <c r="J1675" i="7"/>
  <c r="H1675" i="7"/>
  <c r="G1675" i="7" s="1"/>
  <c r="J1674" i="7"/>
  <c r="H1674" i="7" s="1"/>
  <c r="G1674" i="7" s="1"/>
  <c r="J1673" i="7"/>
  <c r="J1672" i="7"/>
  <c r="H1672" i="7"/>
  <c r="G1672" i="7"/>
  <c r="J1671" i="7"/>
  <c r="H1671" i="7"/>
  <c r="G1671" i="7" s="1"/>
  <c r="J1670" i="7"/>
  <c r="H1670" i="7"/>
  <c r="G1670" i="7"/>
  <c r="J1669" i="7"/>
  <c r="H1669" i="7" s="1"/>
  <c r="G1669" i="7" s="1"/>
  <c r="J1668" i="7"/>
  <c r="J1667" i="7"/>
  <c r="H1667" i="7"/>
  <c r="G1667" i="7" s="1"/>
  <c r="J1666" i="7"/>
  <c r="H1666" i="7"/>
  <c r="G1666" i="7" s="1"/>
  <c r="J1665" i="7"/>
  <c r="J1664" i="7"/>
  <c r="J1663" i="7"/>
  <c r="J1662" i="7"/>
  <c r="J1661" i="7"/>
  <c r="J1660" i="7"/>
  <c r="H1660" i="7"/>
  <c r="G1660" i="7"/>
  <c r="J1659" i="7"/>
  <c r="H1659" i="7"/>
  <c r="G1659" i="7" s="1"/>
  <c r="J1658" i="7"/>
  <c r="H1658" i="7"/>
  <c r="G1658" i="7"/>
  <c r="J1657" i="7"/>
  <c r="H1657" i="7" s="1"/>
  <c r="G1657" i="7" s="1"/>
  <c r="J1656" i="7"/>
  <c r="J1655" i="7"/>
  <c r="J1654" i="7"/>
  <c r="J1653" i="7"/>
  <c r="J1652" i="7"/>
  <c r="J1651" i="7"/>
  <c r="J1650" i="7"/>
  <c r="J1649" i="7"/>
  <c r="J1648" i="7"/>
  <c r="J1647" i="7"/>
  <c r="J1646" i="7"/>
  <c r="J1645" i="7"/>
  <c r="J1644" i="7"/>
  <c r="J1643" i="7"/>
  <c r="J1642" i="7"/>
  <c r="J1641" i="7"/>
  <c r="J1640" i="7"/>
  <c r="J1639" i="7"/>
  <c r="J1638" i="7"/>
  <c r="J1637" i="7"/>
  <c r="J1636" i="7"/>
  <c r="J1635" i="7"/>
  <c r="J1634" i="7"/>
  <c r="J1633" i="7"/>
  <c r="J1632" i="7"/>
  <c r="J1631" i="7"/>
  <c r="J1630" i="7"/>
  <c r="H1630" i="7"/>
  <c r="G1630" i="7"/>
  <c r="J1629" i="7"/>
  <c r="H1629" i="7" s="1"/>
  <c r="G1629" i="7" s="1"/>
  <c r="J1628" i="7"/>
  <c r="H1628" i="7"/>
  <c r="G1628" i="7"/>
  <c r="J1627" i="7"/>
  <c r="H1627" i="7" s="1"/>
  <c r="G1627" i="7" s="1"/>
  <c r="J1626" i="7"/>
  <c r="H1626" i="7"/>
  <c r="G1626" i="7"/>
  <c r="J1625" i="7"/>
  <c r="H1625" i="7"/>
  <c r="J1624" i="7"/>
  <c r="J1623" i="7"/>
  <c r="H1623" i="7"/>
  <c r="J1622" i="7"/>
  <c r="J1621" i="7"/>
  <c r="J1620" i="7"/>
  <c r="H1620" i="7" s="1"/>
  <c r="G1620" i="7" s="1"/>
  <c r="J1619" i="7"/>
  <c r="H1619" i="7" s="1"/>
  <c r="G1619" i="7" s="1"/>
  <c r="J1618" i="7"/>
  <c r="H1618" i="7"/>
  <c r="G1618" i="7"/>
  <c r="J1617" i="7"/>
  <c r="H1617" i="7"/>
  <c r="G1617" i="7" s="1"/>
  <c r="J1616" i="7"/>
  <c r="J1615" i="7"/>
  <c r="J1614" i="7"/>
  <c r="J1613" i="7"/>
  <c r="J1612" i="7"/>
  <c r="H1612" i="7"/>
  <c r="G1612" i="7"/>
  <c r="J1611" i="7"/>
  <c r="H1611" i="7" s="1"/>
  <c r="G1611" i="7" s="1"/>
  <c r="J1610" i="7"/>
  <c r="H1610" i="7" s="1"/>
  <c r="G1610" i="7" s="1"/>
  <c r="J1609" i="7"/>
  <c r="H1609" i="7"/>
  <c r="G1609" i="7" s="1"/>
  <c r="J1608" i="7"/>
  <c r="H1608" i="7" s="1"/>
  <c r="G1608" i="7" s="1"/>
  <c r="J1607" i="7"/>
  <c r="H1607" i="7" s="1"/>
  <c r="G1607" i="7" s="1"/>
  <c r="J1606" i="7"/>
  <c r="H1606" i="7" s="1"/>
  <c r="G1606" i="7" s="1"/>
  <c r="J1605" i="7"/>
  <c r="H1605" i="7" s="1"/>
  <c r="G1605" i="7" s="1"/>
  <c r="J1604" i="7"/>
  <c r="H1604" i="7" s="1"/>
  <c r="G1604" i="7" s="1"/>
  <c r="J1603" i="7"/>
  <c r="H1603" i="7"/>
  <c r="G1603" i="7"/>
  <c r="J1602" i="7"/>
  <c r="H1602" i="7"/>
  <c r="G1602" i="7"/>
  <c r="J1601" i="7"/>
  <c r="H1601" i="7" s="1"/>
  <c r="G1601" i="7" s="1"/>
  <c r="J1600" i="7"/>
  <c r="J1599" i="7"/>
  <c r="J1598" i="7"/>
  <c r="H1598" i="7"/>
  <c r="J1597" i="7"/>
  <c r="H1597" i="7" s="1"/>
  <c r="G1597" i="7" s="1"/>
  <c r="J1596" i="7"/>
  <c r="H1596" i="7"/>
  <c r="G1596" i="7" s="1"/>
  <c r="J1595" i="7"/>
  <c r="H1595" i="7" s="1"/>
  <c r="G1595" i="7" s="1"/>
  <c r="J1594" i="7"/>
  <c r="H1594" i="7" s="1"/>
  <c r="G1594" i="7" s="1"/>
  <c r="J1593" i="7"/>
  <c r="H1593" i="7" s="1"/>
  <c r="G1593" i="7" s="1"/>
  <c r="J1592" i="7"/>
  <c r="J1591" i="7"/>
  <c r="J1590" i="7"/>
  <c r="J1589" i="7"/>
  <c r="H1589" i="7" s="1"/>
  <c r="G1589" i="7" s="1"/>
  <c r="J1588" i="7"/>
  <c r="J1587" i="7"/>
  <c r="H1587" i="7"/>
  <c r="G1587" i="7"/>
  <c r="J1586" i="7"/>
  <c r="H1586" i="7"/>
  <c r="G1586" i="7"/>
  <c r="J1585" i="7"/>
  <c r="H1585" i="7"/>
  <c r="G1585" i="7" s="1"/>
  <c r="J1584" i="7"/>
  <c r="H1584" i="7"/>
  <c r="G1584" i="7"/>
  <c r="J1583" i="7"/>
  <c r="H1583" i="7" s="1"/>
  <c r="G1583" i="7" s="1"/>
  <c r="J1582" i="7"/>
  <c r="J1581" i="7"/>
  <c r="J1580" i="7"/>
  <c r="J1579" i="7"/>
  <c r="H1579" i="7" s="1"/>
  <c r="G1579" i="7" s="1"/>
  <c r="J1578" i="7"/>
  <c r="H1578" i="7" s="1"/>
  <c r="G1578" i="7" s="1"/>
  <c r="J1577" i="7"/>
  <c r="H1577" i="7" s="1"/>
  <c r="G1577" i="7" s="1"/>
  <c r="J1576" i="7"/>
  <c r="H1576" i="7" s="1"/>
  <c r="G1576" i="7" s="1"/>
  <c r="J1575" i="7"/>
  <c r="H1575" i="7"/>
  <c r="G1575" i="7"/>
  <c r="J1574" i="7"/>
  <c r="H1574" i="7"/>
  <c r="G1574" i="7" s="1"/>
  <c r="J1573" i="7"/>
  <c r="H1573" i="7"/>
  <c r="G1573" i="7"/>
  <c r="J1572" i="7"/>
  <c r="H1572" i="7"/>
  <c r="G1572" i="7"/>
  <c r="J1571" i="7"/>
  <c r="H1571" i="7" s="1"/>
  <c r="G1571" i="7" s="1"/>
  <c r="J1570" i="7"/>
  <c r="H1570" i="7" s="1"/>
  <c r="G1570" i="7" s="1"/>
  <c r="J1569" i="7"/>
  <c r="J1568" i="7"/>
  <c r="J1567" i="7"/>
  <c r="J1566" i="7"/>
  <c r="J1565" i="7"/>
  <c r="H1565" i="7" s="1"/>
  <c r="G1565" i="7" s="1"/>
  <c r="J1564" i="7"/>
  <c r="H1564" i="7" s="1"/>
  <c r="G1564" i="7" s="1"/>
  <c r="J1563" i="7"/>
  <c r="H1563" i="7" s="1"/>
  <c r="G1563" i="7" s="1"/>
  <c r="J1562" i="7"/>
  <c r="H1562" i="7" s="1"/>
  <c r="G1562" i="7" s="1"/>
  <c r="J1561" i="7"/>
  <c r="J1560" i="7"/>
  <c r="J1559" i="7"/>
  <c r="J1558" i="7"/>
  <c r="J1557" i="7"/>
  <c r="H1557" i="7" s="1"/>
  <c r="G1557" i="7" s="1"/>
  <c r="J1556" i="7"/>
  <c r="H1556" i="7" s="1"/>
  <c r="G1556" i="7" s="1"/>
  <c r="J1555" i="7"/>
  <c r="H1555" i="7"/>
  <c r="G1555" i="7"/>
  <c r="J1554" i="7"/>
  <c r="H1554" i="7" s="1"/>
  <c r="G1554" i="7" s="1"/>
  <c r="J1553" i="7"/>
  <c r="H1553" i="7" s="1"/>
  <c r="G1553" i="7" s="1"/>
  <c r="J1552" i="7"/>
  <c r="H1552" i="7" s="1"/>
  <c r="J1551" i="7"/>
  <c r="H1551" i="7"/>
  <c r="G1551" i="7" s="1"/>
  <c r="J1550" i="7"/>
  <c r="H1550" i="7" s="1"/>
  <c r="G1550" i="7" s="1"/>
  <c r="J1549" i="7"/>
  <c r="H1549" i="7" s="1"/>
  <c r="G1549" i="7" s="1"/>
  <c r="J1548" i="7"/>
  <c r="J1547" i="7"/>
  <c r="H1547" i="7" s="1"/>
  <c r="G1547" i="7" s="1"/>
  <c r="J1546" i="7"/>
  <c r="H1546" i="7"/>
  <c r="G1546" i="7"/>
  <c r="J1545" i="7"/>
  <c r="J1544" i="7"/>
  <c r="J1543" i="7"/>
  <c r="J1542" i="7"/>
  <c r="H1542" i="7"/>
  <c r="J1541" i="7"/>
  <c r="H1541" i="7" s="1"/>
  <c r="G1541" i="7" s="1"/>
  <c r="J1540" i="7"/>
  <c r="H1540" i="7" s="1"/>
  <c r="G1540" i="7" s="1"/>
  <c r="J1539" i="7"/>
  <c r="H1539" i="7"/>
  <c r="G1539" i="7" s="1"/>
  <c r="J1538" i="7"/>
  <c r="H1538" i="7" s="1"/>
  <c r="G1538" i="7" s="1"/>
  <c r="J1537" i="7"/>
  <c r="H1537" i="7"/>
  <c r="G1537" i="7"/>
  <c r="J1536" i="7"/>
  <c r="H1536" i="7"/>
  <c r="G1536" i="7" s="1"/>
  <c r="J1535" i="7"/>
  <c r="J1534" i="7"/>
  <c r="J1533" i="7"/>
  <c r="H1533" i="7" s="1"/>
  <c r="J1532" i="7"/>
  <c r="J1531" i="7"/>
  <c r="H1531" i="7" s="1"/>
  <c r="G1531" i="7" s="1"/>
  <c r="J1530" i="7"/>
  <c r="H1530" i="7"/>
  <c r="G1530" i="7"/>
  <c r="J1529" i="7"/>
  <c r="J1528" i="7"/>
  <c r="J1527" i="7"/>
  <c r="J1526" i="7"/>
  <c r="H1526" i="7"/>
  <c r="G1526" i="7"/>
  <c r="J1525" i="7"/>
  <c r="H1525" i="7" s="1"/>
  <c r="J1524" i="7"/>
  <c r="H1524" i="7" s="1"/>
  <c r="G1524" i="7" s="1"/>
  <c r="J1523" i="7"/>
  <c r="H1523" i="7"/>
  <c r="G1523" i="7" s="1"/>
  <c r="J1522" i="7"/>
  <c r="H1522" i="7" s="1"/>
  <c r="G1522" i="7" s="1"/>
  <c r="J1521" i="7"/>
  <c r="J1520" i="7"/>
  <c r="H1520" i="7" s="1"/>
  <c r="G1520" i="7" s="1"/>
  <c r="J1519" i="7"/>
  <c r="H1519" i="7" s="1"/>
  <c r="G1519" i="7" s="1"/>
  <c r="J1518" i="7"/>
  <c r="H1518" i="7" s="1"/>
  <c r="G1518" i="7" s="1"/>
  <c r="J1517" i="7"/>
  <c r="J1516" i="7"/>
  <c r="J1515" i="7"/>
  <c r="H1515" i="7" s="1"/>
  <c r="G1515" i="7" s="1"/>
  <c r="J1514" i="7"/>
  <c r="H1514" i="7" s="1"/>
  <c r="G1514" i="7" s="1"/>
  <c r="J1513" i="7"/>
  <c r="H1513" i="7"/>
  <c r="G1513" i="7"/>
  <c r="J1512" i="7"/>
  <c r="H1512" i="7"/>
  <c r="J1511" i="7"/>
  <c r="J1510" i="7"/>
  <c r="J1509" i="7"/>
  <c r="J1508" i="7"/>
  <c r="H1508" i="7" s="1"/>
  <c r="G1508" i="7" s="1"/>
  <c r="J1507" i="7"/>
  <c r="H1507" i="7" s="1"/>
  <c r="G1507" i="7" s="1"/>
  <c r="J1506" i="7"/>
  <c r="H1506" i="7"/>
  <c r="G1506" i="7" s="1"/>
  <c r="J1505" i="7"/>
  <c r="H1505" i="7" s="1"/>
  <c r="G1505" i="7" s="1"/>
  <c r="J1504" i="7"/>
  <c r="H1504" i="7" s="1"/>
  <c r="G1504" i="7" s="1"/>
  <c r="J1503" i="7"/>
  <c r="J1502" i="7"/>
  <c r="J1501" i="7"/>
  <c r="J1500" i="7"/>
  <c r="H1500" i="7" s="1"/>
  <c r="G1500" i="7" s="1"/>
  <c r="J1499" i="7"/>
  <c r="H1499" i="7" s="1"/>
  <c r="G1499" i="7" s="1"/>
  <c r="J1498" i="7"/>
  <c r="H1498" i="7"/>
  <c r="G1498" i="7"/>
  <c r="J1497" i="7"/>
  <c r="H1497" i="7" s="1"/>
  <c r="G1497" i="7" s="1"/>
  <c r="J1496" i="7"/>
  <c r="J1495" i="7"/>
  <c r="J1494" i="7"/>
  <c r="H1494" i="7"/>
  <c r="J1493" i="7"/>
  <c r="H1493" i="7" s="1"/>
  <c r="G1493" i="7" s="1"/>
  <c r="J1492" i="7"/>
  <c r="H1492" i="7" s="1"/>
  <c r="G1492" i="7" s="1"/>
  <c r="J1491" i="7"/>
  <c r="H1491" i="7" s="1"/>
  <c r="G1491" i="7" s="1"/>
  <c r="J1490" i="7"/>
  <c r="H1490" i="7"/>
  <c r="G1490" i="7" s="1"/>
  <c r="J1489" i="7"/>
  <c r="J1488" i="7"/>
  <c r="J1487" i="7"/>
  <c r="J1486" i="7"/>
  <c r="J1485" i="7"/>
  <c r="J1484" i="7"/>
  <c r="H1484" i="7"/>
  <c r="G1484" i="7" s="1"/>
  <c r="J1483" i="7"/>
  <c r="H1483" i="7"/>
  <c r="G1483" i="7" s="1"/>
  <c r="J1482" i="7"/>
  <c r="H1482" i="7"/>
  <c r="G1482" i="7" s="1"/>
  <c r="J1481" i="7"/>
  <c r="H1481" i="7" s="1"/>
  <c r="G1481" i="7" s="1"/>
  <c r="J1480" i="7"/>
  <c r="J1479" i="7"/>
  <c r="H1479" i="7" s="1"/>
  <c r="J1478" i="7"/>
  <c r="J1477" i="7"/>
  <c r="H1477" i="7"/>
  <c r="J1476" i="7"/>
  <c r="H1476" i="7" s="1"/>
  <c r="G1476" i="7" s="1"/>
  <c r="J1475" i="7"/>
  <c r="H1475" i="7"/>
  <c r="G1475" i="7"/>
  <c r="J1474" i="7"/>
  <c r="H1474" i="7" s="1"/>
  <c r="G1474" i="7" s="1"/>
  <c r="J1473" i="7"/>
  <c r="H1473" i="7"/>
  <c r="G1473" i="7" s="1"/>
  <c r="J1472" i="7"/>
  <c r="H1472" i="7" s="1"/>
  <c r="G1472" i="7" s="1"/>
  <c r="J1471" i="7"/>
  <c r="J1470" i="7"/>
  <c r="H1470" i="7" s="1"/>
  <c r="G1470" i="7" s="1"/>
  <c r="J1469" i="7"/>
  <c r="J1468" i="7"/>
  <c r="J1467" i="7"/>
  <c r="H1467" i="7" s="1"/>
  <c r="G1467" i="7" s="1"/>
  <c r="J1466" i="7"/>
  <c r="H1466" i="7" s="1"/>
  <c r="J1465" i="7"/>
  <c r="J1464" i="7"/>
  <c r="J1463" i="7"/>
  <c r="J1462" i="7"/>
  <c r="J1461" i="7"/>
  <c r="J1460" i="7"/>
  <c r="J1459" i="7"/>
  <c r="H1459" i="7"/>
  <c r="G1459" i="7"/>
  <c r="J1458" i="7"/>
  <c r="H1458" i="7"/>
  <c r="G1458" i="7"/>
  <c r="J1457" i="7"/>
  <c r="J1456" i="7"/>
  <c r="J1455" i="7"/>
  <c r="J1454" i="7"/>
  <c r="J1453" i="7"/>
  <c r="H1453" i="7"/>
  <c r="G1453" i="7" s="1"/>
  <c r="J1452" i="7"/>
  <c r="H1452" i="7" s="1"/>
  <c r="G1452" i="7" s="1"/>
  <c r="J1451" i="7"/>
  <c r="H1451" i="7" s="1"/>
  <c r="G1451" i="7" s="1"/>
  <c r="J1450" i="7"/>
  <c r="H1450" i="7"/>
  <c r="G1450" i="7" s="1"/>
  <c r="J1449" i="7"/>
  <c r="H1449" i="7" s="1"/>
  <c r="G1449" i="7" s="1"/>
  <c r="J1448" i="7"/>
  <c r="H1448" i="7" s="1"/>
  <c r="G1448" i="7" s="1"/>
  <c r="J1447" i="7"/>
  <c r="H1447" i="7"/>
  <c r="G1447" i="7"/>
  <c r="J1446" i="7"/>
  <c r="H1446" i="7"/>
  <c r="J1445" i="7"/>
  <c r="H1445" i="7" s="1"/>
  <c r="G1445" i="7" s="1"/>
  <c r="J1444" i="7"/>
  <c r="J1443" i="7"/>
  <c r="H1443" i="7" s="1"/>
  <c r="G1443" i="7" s="1"/>
  <c r="J1442" i="7"/>
  <c r="H1442" i="7"/>
  <c r="G1442" i="7" s="1"/>
  <c r="J1441" i="7"/>
  <c r="J1440" i="7"/>
  <c r="J1439" i="7"/>
  <c r="J1438" i="7"/>
  <c r="J1437" i="7"/>
  <c r="H1437" i="7" s="1"/>
  <c r="G1437" i="7" s="1"/>
  <c r="J1436" i="7"/>
  <c r="J1435" i="7"/>
  <c r="H1435" i="7" s="1"/>
  <c r="G1435" i="7"/>
  <c r="J1434" i="7"/>
  <c r="H1434" i="7" s="1"/>
  <c r="G1434" i="7" s="1"/>
  <c r="J1433" i="7"/>
  <c r="H1433" i="7"/>
  <c r="J1432" i="7"/>
  <c r="J1431" i="7"/>
  <c r="J1430" i="7"/>
  <c r="J1429" i="7"/>
  <c r="J1428" i="7"/>
  <c r="J1427" i="7"/>
  <c r="H1427" i="7"/>
  <c r="G1427" i="7" s="1"/>
  <c r="J1426" i="7"/>
  <c r="H1426" i="7" s="1"/>
  <c r="G1426" i="7" s="1"/>
  <c r="J1425" i="7"/>
  <c r="H1425" i="7" s="1"/>
  <c r="G1425" i="7" s="1"/>
  <c r="J1424" i="7"/>
  <c r="J1423" i="7"/>
  <c r="J1422" i="7"/>
  <c r="H1422" i="7" s="1"/>
  <c r="G1422" i="7" s="1"/>
  <c r="J1421" i="7"/>
  <c r="H1421" i="7"/>
  <c r="G1421" i="7" s="1"/>
  <c r="J1420" i="7"/>
  <c r="H1420" i="7" s="1"/>
  <c r="J1419" i="7"/>
  <c r="H1419" i="7"/>
  <c r="G1419" i="7" s="1"/>
  <c r="J1418" i="7"/>
  <c r="H1418" i="7"/>
  <c r="G1418" i="7" s="1"/>
  <c r="J1417" i="7"/>
  <c r="J1416" i="7"/>
  <c r="J1415" i="7"/>
  <c r="J1414" i="7"/>
  <c r="J1413" i="7"/>
  <c r="H1413" i="7" s="1"/>
  <c r="G1413" i="7" s="1"/>
  <c r="J1412" i="7"/>
  <c r="J1411" i="7"/>
  <c r="H1411" i="7"/>
  <c r="G1411" i="7" s="1"/>
  <c r="J1410" i="7"/>
  <c r="H1410" i="7"/>
  <c r="G1410" i="7"/>
  <c r="J1409" i="7"/>
  <c r="H1409" i="7" s="1"/>
  <c r="G1409" i="7" s="1"/>
  <c r="J1408" i="7"/>
  <c r="J1407" i="7"/>
  <c r="J1406" i="7"/>
  <c r="H1406" i="7" s="1"/>
  <c r="J1405" i="7"/>
  <c r="H1405" i="7" s="1"/>
  <c r="G1405" i="7" s="1"/>
  <c r="J1404" i="7"/>
  <c r="H1404" i="7" s="1"/>
  <c r="G1404" i="7" s="1"/>
  <c r="J1403" i="7"/>
  <c r="H1403" i="7" s="1"/>
  <c r="G1403" i="7" s="1"/>
  <c r="J1402" i="7"/>
  <c r="H1402" i="7" s="1"/>
  <c r="G1402" i="7"/>
  <c r="J1401" i="7"/>
  <c r="J1400" i="7"/>
  <c r="H1400" i="7"/>
  <c r="G1400" i="7"/>
  <c r="J1399" i="7"/>
  <c r="H1399" i="7"/>
  <c r="G1399" i="7" s="1"/>
  <c r="J1398" i="7"/>
  <c r="J1397" i="7"/>
  <c r="J1396" i="7"/>
  <c r="H1396" i="7"/>
  <c r="J1395" i="7"/>
  <c r="H1395" i="7"/>
  <c r="J1394" i="7"/>
  <c r="H1394" i="7"/>
  <c r="G1394" i="7" s="1"/>
  <c r="J1393" i="7"/>
  <c r="H1393" i="7"/>
  <c r="G1393" i="7" s="1"/>
  <c r="J1392" i="7"/>
  <c r="J1391" i="7"/>
  <c r="J1390" i="7"/>
  <c r="J1389" i="7"/>
  <c r="H1389" i="7" s="1"/>
  <c r="G1389" i="7" s="1"/>
  <c r="J1388" i="7"/>
  <c r="H1388" i="7"/>
  <c r="G1388" i="7" s="1"/>
  <c r="J1387" i="7"/>
  <c r="H1387" i="7" s="1"/>
  <c r="G1387" i="7" s="1"/>
  <c r="J1386" i="7"/>
  <c r="H1386" i="7" s="1"/>
  <c r="G1386" i="7" s="1"/>
  <c r="J1385" i="7"/>
  <c r="H1385" i="7" s="1"/>
  <c r="G1385" i="7" s="1"/>
  <c r="J1384" i="7"/>
  <c r="J1383" i="7"/>
  <c r="H1383" i="7"/>
  <c r="G1383" i="7" s="1"/>
  <c r="J1382" i="7"/>
  <c r="J1381" i="7"/>
  <c r="H1381" i="7" s="1"/>
  <c r="G1381" i="7" s="1"/>
  <c r="J1380" i="7"/>
  <c r="H1380" i="7"/>
  <c r="G1380" i="7" s="1"/>
  <c r="J1379" i="7"/>
  <c r="H1379" i="7"/>
  <c r="G1379" i="7" s="1"/>
  <c r="J1378" i="7"/>
  <c r="H1378" i="7"/>
  <c r="G1378" i="7" s="1"/>
  <c r="J1377" i="7"/>
  <c r="H1377" i="7" s="1"/>
  <c r="G1377" i="7" s="1"/>
  <c r="J1376" i="7"/>
  <c r="H1376" i="7" s="1"/>
  <c r="G1376" i="7" s="1"/>
  <c r="J1375" i="7"/>
  <c r="H1375" i="7" s="1"/>
  <c r="J1374" i="7"/>
  <c r="H1374" i="7"/>
  <c r="G1374" i="7"/>
  <c r="J1373" i="7"/>
  <c r="H1373" i="7"/>
  <c r="G1373" i="7" s="1"/>
  <c r="J1372" i="7"/>
  <c r="J1371" i="7"/>
  <c r="H1371" i="7" s="1"/>
  <c r="G1371" i="7" s="1"/>
  <c r="J1370" i="7"/>
  <c r="H1370" i="7" s="1"/>
  <c r="G1370" i="7"/>
  <c r="J1369" i="7"/>
  <c r="H1369" i="7" s="1"/>
  <c r="J1368" i="7"/>
  <c r="J1367" i="7"/>
  <c r="J1366" i="7"/>
  <c r="J1365" i="7"/>
  <c r="J1364" i="7"/>
  <c r="J1363" i="7"/>
  <c r="H1363" i="7"/>
  <c r="G1363" i="7" s="1"/>
  <c r="J1362" i="7"/>
  <c r="H1362" i="7"/>
  <c r="G1362" i="7" s="1"/>
  <c r="J1361" i="7"/>
  <c r="H1361" i="7" s="1"/>
  <c r="G1361" i="7" s="1"/>
  <c r="J1360" i="7"/>
  <c r="J1359" i="7"/>
  <c r="H1359" i="7" s="1"/>
  <c r="G1359" i="7" s="1"/>
  <c r="J1358" i="7"/>
  <c r="H1358" i="7" s="1"/>
  <c r="G1358" i="7" s="1"/>
  <c r="J1357" i="7"/>
  <c r="J1356" i="7"/>
  <c r="J1355" i="7"/>
  <c r="H1355" i="7" s="1"/>
  <c r="G1355" i="7" s="1"/>
  <c r="J1354" i="7"/>
  <c r="H1354" i="7" s="1"/>
  <c r="G1354" i="7" s="1"/>
  <c r="J1353" i="7"/>
  <c r="H1353" i="7" s="1"/>
  <c r="G1353" i="7"/>
  <c r="J1352" i="7"/>
  <c r="H1352" i="7" s="1"/>
  <c r="G1352" i="7" s="1"/>
  <c r="J1351" i="7"/>
  <c r="H1351" i="7" s="1"/>
  <c r="G1351" i="7" s="1"/>
  <c r="J1350" i="7"/>
  <c r="H1350" i="7"/>
  <c r="J1349" i="7"/>
  <c r="J1348" i="7"/>
  <c r="H1348" i="7" s="1"/>
  <c r="G1348" i="7" s="1"/>
  <c r="J1347" i="7"/>
  <c r="H1347" i="7" s="1"/>
  <c r="G1347" i="7"/>
  <c r="J1346" i="7"/>
  <c r="H1346" i="7" s="1"/>
  <c r="G1346" i="7" s="1"/>
  <c r="J1345" i="7"/>
  <c r="H1220" i="7"/>
  <c r="G1220" i="7" s="1"/>
  <c r="H1171" i="7"/>
  <c r="G1171" i="7" s="1"/>
  <c r="H1125" i="7"/>
  <c r="G1125" i="7"/>
  <c r="H1028" i="7"/>
  <c r="G1028" i="7"/>
  <c r="G1018" i="7"/>
  <c r="G794" i="7"/>
  <c r="H644" i="7"/>
  <c r="G644" i="7" s="1"/>
  <c r="G573" i="7"/>
  <c r="H532" i="7"/>
  <c r="G532" i="7"/>
  <c r="H493" i="7"/>
  <c r="G493" i="7" s="1"/>
  <c r="H477" i="7"/>
  <c r="G477" i="7" s="1"/>
  <c r="H461" i="7"/>
  <c r="G461" i="7"/>
  <c r="H381" i="7"/>
  <c r="G381" i="7"/>
  <c r="H374" i="7"/>
  <c r="G374" i="7"/>
  <c r="H284" i="7"/>
  <c r="G284" i="7" s="1"/>
  <c r="G237" i="7"/>
  <c r="H222" i="7"/>
  <c r="G222" i="7" s="1"/>
  <c r="H149" i="7"/>
  <c r="G149" i="7"/>
  <c r="H117" i="7"/>
  <c r="G117" i="7" s="1"/>
  <c r="H99" i="7"/>
  <c r="G99" i="7" s="1"/>
  <c r="H61" i="7"/>
  <c r="G61" i="7" s="1"/>
  <c r="G40" i="7"/>
  <c r="G16" i="7"/>
  <c r="G1925" i="7"/>
  <c r="H1913" i="7"/>
  <c r="G1913" i="7" s="1"/>
  <c r="H1897" i="7"/>
  <c r="G1897" i="7"/>
  <c r="H1889" i="7"/>
  <c r="G1889" i="7" s="1"/>
  <c r="H1873" i="7"/>
  <c r="G1873" i="7" s="1"/>
  <c r="H1843" i="7"/>
  <c r="G1843" i="7"/>
  <c r="H1835" i="7"/>
  <c r="G1835" i="7"/>
  <c r="H1833" i="7"/>
  <c r="G1833" i="7"/>
  <c r="H1828" i="7"/>
  <c r="G1828" i="7" s="1"/>
  <c r="G1817" i="7"/>
  <c r="G1811" i="7"/>
  <c r="H1801" i="7"/>
  <c r="G1801" i="7" s="1"/>
  <c r="H1789" i="7"/>
  <c r="G1789" i="7"/>
  <c r="H1785" i="7"/>
  <c r="G1785" i="7" s="1"/>
  <c r="H1769" i="7"/>
  <c r="G1769" i="7"/>
  <c r="G1761" i="7"/>
  <c r="H1753" i="7"/>
  <c r="G1753" i="7" s="1"/>
  <c r="H1741" i="7"/>
  <c r="G1741" i="7" s="1"/>
  <c r="H1733" i="7"/>
  <c r="G1733" i="7"/>
  <c r="H1731" i="7"/>
  <c r="G1731" i="7" s="1"/>
  <c r="H1717" i="7"/>
  <c r="G1717" i="7"/>
  <c r="H1713" i="7"/>
  <c r="G1713" i="7" s="1"/>
  <c r="H1705" i="7"/>
  <c r="G1705" i="7"/>
  <c r="H1689" i="7"/>
  <c r="G1689" i="7" s="1"/>
  <c r="H1681" i="7"/>
  <c r="G1681" i="7"/>
  <c r="G1677" i="7"/>
  <c r="H1673" i="7"/>
  <c r="G1673" i="7" s="1"/>
  <c r="H1665" i="7"/>
  <c r="G1665" i="7" s="1"/>
  <c r="H1661" i="7"/>
  <c r="G1661" i="7"/>
  <c r="G1625" i="7"/>
  <c r="H1581" i="7"/>
  <c r="G1581" i="7" s="1"/>
  <c r="H1569" i="7"/>
  <c r="G1569" i="7" s="1"/>
  <c r="H1561" i="7"/>
  <c r="G1561" i="7"/>
  <c r="H1545" i="7"/>
  <c r="G1545" i="7" s="1"/>
  <c r="G1533" i="7"/>
  <c r="H1529" i="7"/>
  <c r="G1529" i="7"/>
  <c r="H1521" i="7"/>
  <c r="G1521" i="7" s="1"/>
  <c r="H1517" i="7"/>
  <c r="G1517" i="7"/>
  <c r="H1509" i="7"/>
  <c r="G1509" i="7"/>
  <c r="H1501" i="7"/>
  <c r="G1501" i="7"/>
  <c r="H1489" i="7"/>
  <c r="G1489" i="7" s="1"/>
  <c r="H1468" i="7"/>
  <c r="G1468" i="7" s="1"/>
  <c r="G1466" i="7"/>
  <c r="H1465" i="7"/>
  <c r="G1465" i="7" s="1"/>
  <c r="H1457" i="7"/>
  <c r="G1457" i="7" s="1"/>
  <c r="H1441" i="7"/>
  <c r="G1441" i="7"/>
  <c r="G1433" i="7"/>
  <c r="H1417" i="7"/>
  <c r="G1417" i="7" s="1"/>
  <c r="H1401" i="7"/>
  <c r="G1401" i="7" s="1"/>
  <c r="H1397" i="7"/>
  <c r="G1397" i="7" s="1"/>
  <c r="G1396" i="7"/>
  <c r="G1369" i="7"/>
  <c r="H1364" i="7"/>
  <c r="G1364" i="7" s="1"/>
  <c r="H1349" i="7"/>
  <c r="G1349" i="7"/>
  <c r="H1345" i="7"/>
  <c r="G1345" i="7" s="1"/>
  <c r="H1301" i="7"/>
  <c r="G1301" i="7"/>
  <c r="H1285" i="7"/>
  <c r="G1285" i="7" s="1"/>
  <c r="H1257" i="7"/>
  <c r="G1257" i="7" s="1"/>
  <c r="G1252" i="7"/>
  <c r="H1245" i="7"/>
  <c r="G1245" i="7" s="1"/>
  <c r="H1237" i="7"/>
  <c r="G1237" i="7" s="1"/>
  <c r="H1221" i="7"/>
  <c r="G1221" i="7"/>
  <c r="H1209" i="7"/>
  <c r="G1209" i="7" s="1"/>
  <c r="H1181" i="7"/>
  <c r="G1181" i="7" s="1"/>
  <c r="H1173" i="7"/>
  <c r="G1173" i="7"/>
  <c r="G1161" i="7"/>
  <c r="H1149" i="7"/>
  <c r="G1149" i="7"/>
  <c r="H1141" i="7"/>
  <c r="G1141" i="7"/>
  <c r="H1133" i="7"/>
  <c r="G1133" i="7" s="1"/>
  <c r="H1117" i="7"/>
  <c r="G1117" i="7" s="1"/>
  <c r="H1101" i="7"/>
  <c r="G1101" i="7" s="1"/>
  <c r="H1081" i="7"/>
  <c r="G1081" i="7" s="1"/>
  <c r="H1061" i="7"/>
  <c r="G1061" i="7"/>
  <c r="H1053" i="7"/>
  <c r="G1053" i="7"/>
  <c r="H1029" i="7"/>
  <c r="G1029" i="7"/>
  <c r="H1005" i="7"/>
  <c r="G1005" i="7" s="1"/>
  <c r="H997" i="7"/>
  <c r="G997" i="7" s="1"/>
  <c r="H981" i="7"/>
  <c r="G981" i="7"/>
  <c r="H977" i="7"/>
  <c r="G977" i="7" s="1"/>
  <c r="H973" i="7"/>
  <c r="G973" i="7" s="1"/>
  <c r="H956" i="7"/>
  <c r="G956" i="7"/>
  <c r="H941" i="7"/>
  <c r="G941" i="7" s="1"/>
  <c r="H940" i="7"/>
  <c r="G940" i="7" s="1"/>
  <c r="H933" i="7"/>
  <c r="G933" i="7"/>
  <c r="H925" i="7"/>
  <c r="G925" i="7"/>
  <c r="H917" i="7"/>
  <c r="G917" i="7" s="1"/>
  <c r="H901" i="7"/>
  <c r="G901" i="7" s="1"/>
  <c r="G861" i="7"/>
  <c r="G857" i="7"/>
  <c r="H853" i="7"/>
  <c r="G853" i="7"/>
  <c r="H845" i="7"/>
  <c r="G845" i="7" s="1"/>
  <c r="H833" i="7"/>
  <c r="G833" i="7"/>
  <c r="H789" i="7"/>
  <c r="G789" i="7" s="1"/>
  <c r="H773" i="7"/>
  <c r="G773" i="7" s="1"/>
  <c r="H765" i="7"/>
  <c r="G765" i="7"/>
  <c r="H757" i="7"/>
  <c r="G757" i="7" s="1"/>
  <c r="H741" i="7"/>
  <c r="G741" i="7" s="1"/>
  <c r="H737" i="7"/>
  <c r="G737" i="7"/>
  <c r="H733" i="7"/>
  <c r="G733" i="7" s="1"/>
  <c r="H717" i="7"/>
  <c r="G717" i="7" s="1"/>
  <c r="H709" i="7"/>
  <c r="G709" i="7" s="1"/>
  <c r="H701" i="7"/>
  <c r="G701" i="7"/>
  <c r="H693" i="7"/>
  <c r="G693" i="7" s="1"/>
  <c r="H669" i="7"/>
  <c r="G669" i="7"/>
  <c r="G668" i="7"/>
  <c r="G645" i="7"/>
  <c r="H629" i="7"/>
  <c r="G629" i="7"/>
  <c r="G609" i="7"/>
  <c r="H597" i="7"/>
  <c r="G597" i="7" s="1"/>
  <c r="H589" i="7"/>
  <c r="G589" i="7"/>
  <c r="H581" i="7"/>
  <c r="G581" i="7" s="1"/>
  <c r="H557" i="7"/>
  <c r="G557" i="7" s="1"/>
  <c r="H549" i="7"/>
  <c r="G549" i="7"/>
  <c r="H517" i="7"/>
  <c r="G517" i="7"/>
  <c r="H485" i="7"/>
  <c r="G485" i="7" s="1"/>
  <c r="G465" i="7"/>
  <c r="H405" i="7"/>
  <c r="G405" i="7" s="1"/>
  <c r="G341" i="7"/>
  <c r="H317" i="7"/>
  <c r="G317" i="7" s="1"/>
  <c r="G305" i="7"/>
  <c r="H285" i="7"/>
  <c r="G285" i="7"/>
  <c r="H277" i="7"/>
  <c r="G277" i="7" s="1"/>
  <c r="H276" i="7"/>
  <c r="G276" i="7"/>
  <c r="H269" i="7"/>
  <c r="G269" i="7" s="1"/>
  <c r="H261" i="7"/>
  <c r="G261" i="7" s="1"/>
  <c r="G252" i="7"/>
  <c r="H229" i="7"/>
  <c r="G229" i="7"/>
  <c r="H205" i="7"/>
  <c r="G205" i="7" s="1"/>
  <c r="G189" i="7"/>
  <c r="H181" i="7"/>
  <c r="G181" i="7" s="1"/>
  <c r="H141" i="7"/>
  <c r="G141" i="7"/>
  <c r="H137" i="7"/>
  <c r="G137" i="7" s="1"/>
  <c r="H93" i="7"/>
  <c r="G93" i="7" s="1"/>
  <c r="H85" i="7"/>
  <c r="G85" i="7"/>
  <c r="H53" i="7"/>
  <c r="G53" i="7" s="1"/>
  <c r="H29" i="7"/>
  <c r="G29" i="7" s="1"/>
  <c r="G260" i="7"/>
  <c r="H340" i="7"/>
  <c r="G340" i="7" s="1"/>
  <c r="H748" i="7"/>
  <c r="G748" i="7" s="1"/>
  <c r="H781" i="7"/>
  <c r="G781" i="7" s="1"/>
  <c r="G924" i="7"/>
  <c r="G932" i="7"/>
  <c r="H982" i="7"/>
  <c r="G982" i="7"/>
  <c r="H988" i="7"/>
  <c r="G988" i="7"/>
  <c r="H1021" i="7"/>
  <c r="G1021" i="7" s="1"/>
  <c r="H1087" i="7"/>
  <c r="G1087" i="7"/>
  <c r="G1108" i="7"/>
  <c r="H1215" i="7"/>
  <c r="G1215" i="7"/>
  <c r="H1262" i="7"/>
  <c r="G1262" i="7" s="1"/>
  <c r="G1284" i="7"/>
  <c r="H1295" i="7"/>
  <c r="G1295" i="7" s="1"/>
  <c r="G1350" i="7"/>
  <c r="H1356" i="7"/>
  <c r="G1356" i="7"/>
  <c r="H1365" i="7"/>
  <c r="G1365" i="7" s="1"/>
  <c r="H1390" i="7"/>
  <c r="G1390" i="7"/>
  <c r="G1406" i="7"/>
  <c r="H1415" i="7"/>
  <c r="G1415" i="7" s="1"/>
  <c r="G1420" i="7"/>
  <c r="H1428" i="7"/>
  <c r="G1428" i="7"/>
  <c r="H1431" i="7"/>
  <c r="G1431" i="7" s="1"/>
  <c r="H1436" i="7"/>
  <c r="G1436" i="7" s="1"/>
  <c r="H1444" i="7"/>
  <c r="G1444" i="7" s="1"/>
  <c r="H1455" i="7"/>
  <c r="G1455" i="7"/>
  <c r="H1460" i="7"/>
  <c r="G1460" i="7"/>
  <c r="G1479" i="7"/>
  <c r="H1516" i="7"/>
  <c r="G1516" i="7" s="1"/>
  <c r="H1532" i="7"/>
  <c r="G1532" i="7"/>
  <c r="H1535" i="7"/>
  <c r="G1535" i="7"/>
  <c r="H1548" i="7"/>
  <c r="G1548" i="7" s="1"/>
  <c r="H1580" i="7"/>
  <c r="G1580" i="7" s="1"/>
  <c r="H1588" i="7"/>
  <c r="G1588" i="7"/>
  <c r="H1599" i="7"/>
  <c r="G1599" i="7" s="1"/>
  <c r="H1613" i="7"/>
  <c r="G1613" i="7"/>
  <c r="G1623" i="7"/>
  <c r="H1662" i="7"/>
  <c r="G1662" i="7" s="1"/>
  <c r="H1668" i="7"/>
  <c r="G1668" i="7"/>
  <c r="H1676" i="7"/>
  <c r="G1676" i="7" s="1"/>
  <c r="H1679" i="7"/>
  <c r="G1679" i="7" s="1"/>
  <c r="H1708" i="7"/>
  <c r="G1708" i="7"/>
  <c r="H1709" i="7"/>
  <c r="G1709" i="7" s="1"/>
  <c r="H1711" i="7"/>
  <c r="G1711" i="7" s="1"/>
  <c r="H1718" i="7"/>
  <c r="G1718" i="7"/>
  <c r="H1724" i="7"/>
  <c r="G1724" i="7" s="1"/>
  <c r="H1725" i="7"/>
  <c r="G1725" i="7"/>
  <c r="H1740" i="7"/>
  <c r="G1740" i="7"/>
  <c r="G1743" i="7"/>
  <c r="H1756" i="7"/>
  <c r="G1756" i="7"/>
  <c r="H1764" i="7"/>
  <c r="G1764" i="7" s="1"/>
  <c r="H1766" i="7"/>
  <c r="G1766" i="7"/>
  <c r="H1775" i="7"/>
  <c r="G1775" i="7" s="1"/>
  <c r="H1780" i="7"/>
  <c r="G1780" i="7"/>
  <c r="H1788" i="7"/>
  <c r="G1788" i="7"/>
  <c r="H1796" i="7"/>
  <c r="G1796" i="7"/>
  <c r="G1798" i="7"/>
  <c r="H1804" i="7"/>
  <c r="G1804" i="7" s="1"/>
  <c r="H1812" i="7"/>
  <c r="G1812" i="7"/>
  <c r="H1844" i="7"/>
  <c r="G1844" i="7"/>
  <c r="H1860" i="7"/>
  <c r="G1860" i="7" s="1"/>
  <c r="H1884" i="7"/>
  <c r="G1884" i="7"/>
  <c r="H1892" i="7"/>
  <c r="G1892" i="7" s="1"/>
  <c r="H1894" i="7"/>
  <c r="G1894" i="7" s="1"/>
  <c r="H1903" i="7"/>
  <c r="G1903" i="7" s="1"/>
  <c r="H1907" i="7"/>
  <c r="G1907" i="7"/>
  <c r="H1916" i="7"/>
  <c r="G1916" i="7"/>
  <c r="H1924" i="7"/>
  <c r="G1924" i="7" s="1"/>
  <c r="H1932" i="7"/>
  <c r="G1932" i="7"/>
  <c r="H1934" i="7"/>
  <c r="G1934" i="7" s="1"/>
  <c r="H21" i="7"/>
  <c r="G21" i="7"/>
  <c r="G37" i="7"/>
  <c r="H45" i="7"/>
  <c r="G45" i="7" s="1"/>
  <c r="H133" i="7"/>
  <c r="G133" i="7" s="1"/>
  <c r="H157" i="7"/>
  <c r="G157" i="7"/>
  <c r="H165" i="7"/>
  <c r="G165" i="7"/>
  <c r="H253" i="7"/>
  <c r="G253" i="7"/>
  <c r="H397" i="7"/>
  <c r="G397" i="7" s="1"/>
  <c r="H525" i="7"/>
  <c r="G525" i="7" s="1"/>
  <c r="H605" i="7"/>
  <c r="G605" i="7"/>
  <c r="H613" i="7"/>
  <c r="G613" i="7" s="1"/>
  <c r="H637" i="7"/>
  <c r="G637" i="7"/>
  <c r="H725" i="7"/>
  <c r="G725" i="7"/>
  <c r="H749" i="7"/>
  <c r="G749" i="7" s="1"/>
  <c r="G753" i="7"/>
  <c r="H797" i="7"/>
  <c r="G797" i="7" s="1"/>
  <c r="H805" i="7"/>
  <c r="G805" i="7"/>
  <c r="H813" i="7"/>
  <c r="G813" i="7" s="1"/>
  <c r="G821" i="7"/>
  <c r="H909" i="7"/>
  <c r="G909" i="7"/>
  <c r="G949" i="7"/>
  <c r="H965" i="7"/>
  <c r="G965" i="7"/>
  <c r="H1045" i="7"/>
  <c r="G1045" i="7" s="1"/>
  <c r="H1077" i="7"/>
  <c r="G1077" i="7" s="1"/>
  <c r="H1085" i="7"/>
  <c r="G1085" i="7"/>
  <c r="H1109" i="7"/>
  <c r="G1109" i="7" s="1"/>
  <c r="G1157" i="7"/>
  <c r="H1205" i="7"/>
  <c r="G1205" i="7"/>
  <c r="H1213" i="7"/>
  <c r="G1213" i="7" s="1"/>
  <c r="H1277" i="7"/>
  <c r="G1277" i="7"/>
  <c r="H1357" i="7"/>
  <c r="G1357" i="7" s="1"/>
  <c r="H1372" i="7"/>
  <c r="G1372" i="7"/>
  <c r="H1429" i="7"/>
  <c r="G1429" i="7"/>
  <c r="H1461" i="7"/>
  <c r="G1461" i="7" s="1"/>
  <c r="H1469" i="7"/>
  <c r="G1469" i="7"/>
  <c r="G1477" i="7"/>
  <c r="H1485" i="7"/>
  <c r="G1485" i="7" s="1"/>
  <c r="G1525" i="7"/>
  <c r="H1621" i="7"/>
  <c r="G1621" i="7"/>
  <c r="G1693" i="7"/>
  <c r="H1701" i="7"/>
  <c r="G1701" i="7"/>
  <c r="H1749" i="7"/>
  <c r="G1749" i="7"/>
  <c r="H1773" i="7"/>
  <c r="G1773" i="7" s="1"/>
  <c r="H1813" i="7"/>
  <c r="G1813" i="7" s="1"/>
  <c r="H1845" i="7"/>
  <c r="G1845" i="7" s="1"/>
  <c r="H1861" i="7"/>
  <c r="G1861" i="7"/>
  <c r="H1877" i="7"/>
  <c r="G1877" i="7" s="1"/>
  <c r="H1893" i="7"/>
  <c r="G1893" i="7"/>
  <c r="H1917" i="7"/>
  <c r="G1917" i="7"/>
  <c r="H1940" i="7"/>
  <c r="G1940" i="7" s="1"/>
  <c r="H1941" i="7"/>
  <c r="G1941" i="7"/>
  <c r="H6" i="6"/>
  <c r="H35" i="6"/>
  <c r="I6" i="6"/>
  <c r="J6" i="6"/>
  <c r="K6" i="6"/>
  <c r="K35" i="6" s="1"/>
  <c r="M6" i="6"/>
  <c r="N6" i="6"/>
  <c r="N35" i="6" s="1"/>
  <c r="Q6" i="6"/>
  <c r="Q20" i="6" s="1"/>
  <c r="R6" i="6"/>
  <c r="R35" i="6" s="1"/>
  <c r="S6" i="6"/>
  <c r="T6" i="6"/>
  <c r="U6" i="6"/>
  <c r="U35" i="6" s="1"/>
  <c r="W6" i="6"/>
  <c r="W35" i="6"/>
  <c r="X6" i="6"/>
  <c r="X35" i="6"/>
  <c r="Y6" i="6"/>
  <c r="Y35" i="6"/>
  <c r="Z6" i="6"/>
  <c r="AB6" i="6"/>
  <c r="AC6" i="6"/>
  <c r="AE6" i="6"/>
  <c r="AF6" i="6"/>
  <c r="AG6" i="6"/>
  <c r="CH6" i="6"/>
  <c r="AQ6" i="6"/>
  <c r="AQ35" i="6" s="1"/>
  <c r="AH6" i="6"/>
  <c r="AH35" i="6" s="1"/>
  <c r="AI6" i="6"/>
  <c r="AJ6" i="6"/>
  <c r="AK6" i="6"/>
  <c r="AL6" i="6"/>
  <c r="AL20" i="6" s="1"/>
  <c r="AM6" i="6"/>
  <c r="AN6" i="6"/>
  <c r="AO6" i="6"/>
  <c r="BC6" i="6"/>
  <c r="L6" i="6" s="1"/>
  <c r="L35" i="6" s="1"/>
  <c r="BF6" i="6"/>
  <c r="O6" i="6" s="1"/>
  <c r="BG6" i="6"/>
  <c r="P6" i="6" s="1"/>
  <c r="BM6" i="6"/>
  <c r="V6" i="6" s="1"/>
  <c r="BR6" i="6"/>
  <c r="AA6" i="6" s="1"/>
  <c r="BU6" i="6"/>
  <c r="AD6" i="6"/>
  <c r="AD35" i="6"/>
  <c r="CJ6" i="6"/>
  <c r="AS6" i="6" s="1"/>
  <c r="H7" i="6"/>
  <c r="H36" i="6"/>
  <c r="I7" i="6"/>
  <c r="J7" i="6"/>
  <c r="J36" i="6"/>
  <c r="K7" i="6"/>
  <c r="M7" i="6"/>
  <c r="N7" i="6"/>
  <c r="N36" i="6" s="1"/>
  <c r="Q7" i="6"/>
  <c r="Q36" i="6"/>
  <c r="R7" i="6"/>
  <c r="R36" i="6" s="1"/>
  <c r="S7" i="6"/>
  <c r="T7" i="6"/>
  <c r="T36" i="6" s="1"/>
  <c r="U7" i="6"/>
  <c r="W7" i="6"/>
  <c r="W20" i="6" s="1"/>
  <c r="X7" i="6"/>
  <c r="Y7" i="6"/>
  <c r="Z7" i="6"/>
  <c r="AB7" i="6"/>
  <c r="AB36" i="6" s="1"/>
  <c r="AC7" i="6"/>
  <c r="AC36" i="6" s="1"/>
  <c r="AE7" i="6"/>
  <c r="AF7" i="6"/>
  <c r="AF36" i="6"/>
  <c r="AG7" i="6"/>
  <c r="CH7" i="6" s="1"/>
  <c r="AQ7" i="6" s="1"/>
  <c r="AH7" i="6"/>
  <c r="AI7" i="6"/>
  <c r="AJ7" i="6"/>
  <c r="AK7" i="6"/>
  <c r="AL7" i="6"/>
  <c r="AL36" i="6" s="1"/>
  <c r="AM7" i="6"/>
  <c r="AN7" i="6"/>
  <c r="AO7" i="6"/>
  <c r="AT7" i="6"/>
  <c r="AT36" i="6" s="1"/>
  <c r="BC7" i="6"/>
  <c r="L7" i="6"/>
  <c r="L36" i="6" s="1"/>
  <c r="BF7" i="6"/>
  <c r="O7" i="6"/>
  <c r="BG7" i="6"/>
  <c r="P7" i="6"/>
  <c r="P36" i="6"/>
  <c r="BM7" i="6"/>
  <c r="V7" i="6" s="1"/>
  <c r="V36" i="6" s="1"/>
  <c r="BR7" i="6"/>
  <c r="AA7" i="6" s="1"/>
  <c r="AA36" i="6" s="1"/>
  <c r="BU7" i="6"/>
  <c r="AD7" i="6" s="1"/>
  <c r="CI7" i="6"/>
  <c r="AR7" i="6" s="1"/>
  <c r="AR36" i="6" s="1"/>
  <c r="CK7" i="6"/>
  <c r="H8" i="6"/>
  <c r="I8" i="6"/>
  <c r="I37" i="6"/>
  <c r="J8" i="6"/>
  <c r="J37" i="6"/>
  <c r="K8" i="6"/>
  <c r="M8" i="6"/>
  <c r="N8" i="6"/>
  <c r="N37" i="6"/>
  <c r="Q8" i="6"/>
  <c r="Q37" i="6"/>
  <c r="R8" i="6"/>
  <c r="S8" i="6"/>
  <c r="S37" i="6"/>
  <c r="T8" i="6"/>
  <c r="T37" i="6" s="1"/>
  <c r="U8" i="6"/>
  <c r="U37" i="6" s="1"/>
  <c r="W8" i="6"/>
  <c r="W37" i="6" s="1"/>
  <c r="X8" i="6"/>
  <c r="X37" i="6" s="1"/>
  <c r="Y8" i="6"/>
  <c r="Y20" i="6" s="1"/>
  <c r="Z8" i="6"/>
  <c r="Z37" i="6" s="1"/>
  <c r="AB8" i="6"/>
  <c r="AC8" i="6"/>
  <c r="AE8" i="6"/>
  <c r="AF8" i="6"/>
  <c r="AF37" i="6"/>
  <c r="AG8" i="6"/>
  <c r="CH8" i="6" s="1"/>
  <c r="AQ8" i="6" s="1"/>
  <c r="AQ37" i="6" s="1"/>
  <c r="AH8" i="6"/>
  <c r="AH37" i="6"/>
  <c r="AI8" i="6"/>
  <c r="AJ8" i="6"/>
  <c r="AJ37" i="6" s="1"/>
  <c r="AK8" i="6"/>
  <c r="AK37" i="6" s="1"/>
  <c r="AL8" i="6"/>
  <c r="AL37" i="6"/>
  <c r="AM8" i="6"/>
  <c r="AM37" i="6" s="1"/>
  <c r="AN8" i="6"/>
  <c r="AN37" i="6"/>
  <c r="AO8" i="6"/>
  <c r="AO37" i="6" s="1"/>
  <c r="BC8" i="6"/>
  <c r="L8" i="6" s="1"/>
  <c r="BF8" i="6"/>
  <c r="O8" i="6" s="1"/>
  <c r="O37" i="6" s="1"/>
  <c r="BG8" i="6"/>
  <c r="P8" i="6" s="1"/>
  <c r="P37" i="6" s="1"/>
  <c r="BM8" i="6"/>
  <c r="V8" i="6" s="1"/>
  <c r="V37" i="6" s="1"/>
  <c r="BR8" i="6"/>
  <c r="AA8" i="6" s="1"/>
  <c r="AA37" i="6" s="1"/>
  <c r="BU8" i="6"/>
  <c r="AD8" i="6" s="1"/>
  <c r="AD37" i="6" s="1"/>
  <c r="CJ8" i="6"/>
  <c r="AS8" i="6" s="1"/>
  <c r="AS37" i="6" s="1"/>
  <c r="CM8" i="6"/>
  <c r="AV8" i="6" s="1"/>
  <c r="H9" i="6"/>
  <c r="H38" i="6" s="1"/>
  <c r="I9" i="6"/>
  <c r="J9" i="6"/>
  <c r="J38" i="6" s="1"/>
  <c r="K9" i="6"/>
  <c r="K38" i="6" s="1"/>
  <c r="M9" i="6"/>
  <c r="N9" i="6"/>
  <c r="Q9" i="6"/>
  <c r="R9" i="6"/>
  <c r="R38" i="6"/>
  <c r="S9" i="6"/>
  <c r="S38" i="6"/>
  <c r="T9" i="6"/>
  <c r="T38" i="6" s="1"/>
  <c r="U9" i="6"/>
  <c r="U38" i="6" s="1"/>
  <c r="W9" i="6"/>
  <c r="W38" i="6" s="1"/>
  <c r="X9" i="6"/>
  <c r="X38" i="6"/>
  <c r="Y9" i="6"/>
  <c r="Z9" i="6"/>
  <c r="Z38" i="6"/>
  <c r="AB9" i="6"/>
  <c r="AC9" i="6"/>
  <c r="AC38" i="6"/>
  <c r="AE9" i="6"/>
  <c r="AF9" i="6"/>
  <c r="AF38" i="6"/>
  <c r="AG9" i="6"/>
  <c r="CH9" i="6" s="1"/>
  <c r="AQ9" i="6" s="1"/>
  <c r="AQ38" i="6" s="1"/>
  <c r="AH9" i="6"/>
  <c r="AH38" i="6"/>
  <c r="AI9" i="6"/>
  <c r="AI38" i="6"/>
  <c r="AJ9" i="6"/>
  <c r="AK9" i="6"/>
  <c r="AK20" i="6" s="1"/>
  <c r="AK38" i="6"/>
  <c r="AL9" i="6"/>
  <c r="AM9" i="6"/>
  <c r="AM38" i="6"/>
  <c r="AN9" i="6"/>
  <c r="AN38" i="6"/>
  <c r="AO9" i="6"/>
  <c r="BC9" i="6"/>
  <c r="L9" i="6" s="1"/>
  <c r="L38" i="6" s="1"/>
  <c r="BF9" i="6"/>
  <c r="O9" i="6" s="1"/>
  <c r="O38" i="6" s="1"/>
  <c r="BG9" i="6"/>
  <c r="P9" i="6"/>
  <c r="P38" i="6"/>
  <c r="BM9" i="6"/>
  <c r="V9" i="6" s="1"/>
  <c r="V38" i="6" s="1"/>
  <c r="BR9" i="6"/>
  <c r="AA9" i="6" s="1"/>
  <c r="AA38" i="6" s="1"/>
  <c r="BU9" i="6"/>
  <c r="AD9" i="6" s="1"/>
  <c r="AD38" i="6" s="1"/>
  <c r="H10" i="6"/>
  <c r="H39" i="6" s="1"/>
  <c r="I10" i="6"/>
  <c r="J10" i="6"/>
  <c r="J39" i="6" s="1"/>
  <c r="K10" i="6"/>
  <c r="K39" i="6" s="1"/>
  <c r="M10" i="6"/>
  <c r="N10" i="6"/>
  <c r="Q10" i="6"/>
  <c r="Q39" i="6"/>
  <c r="R10" i="6"/>
  <c r="R39" i="6" s="1"/>
  <c r="S10" i="6"/>
  <c r="S39" i="6" s="1"/>
  <c r="T10" i="6"/>
  <c r="T39" i="6" s="1"/>
  <c r="U10" i="6"/>
  <c r="U20" i="6" s="1"/>
  <c r="W10" i="6"/>
  <c r="X10" i="6"/>
  <c r="Y10" i="6"/>
  <c r="Z10" i="6"/>
  <c r="AB10" i="6"/>
  <c r="AB39" i="6" s="1"/>
  <c r="AC10" i="6"/>
  <c r="AE10" i="6"/>
  <c r="AF10" i="6"/>
  <c r="AG10" i="6"/>
  <c r="CI10" i="6" s="1"/>
  <c r="AR10" i="6" s="1"/>
  <c r="AR39" i="6" s="1"/>
  <c r="CH10" i="6"/>
  <c r="AH10" i="6"/>
  <c r="AI10" i="6"/>
  <c r="AI39" i="6" s="1"/>
  <c r="AJ10" i="6"/>
  <c r="AJ39" i="6" s="1"/>
  <c r="AK10" i="6"/>
  <c r="AL10" i="6"/>
  <c r="AL39" i="6" s="1"/>
  <c r="AM10" i="6"/>
  <c r="AM39" i="6" s="1"/>
  <c r="AN10" i="6"/>
  <c r="AN39" i="6" s="1"/>
  <c r="AO10" i="6"/>
  <c r="AO39" i="6" s="1"/>
  <c r="AQ10" i="6"/>
  <c r="AQ39" i="6"/>
  <c r="BC10" i="6"/>
  <c r="L10" i="6"/>
  <c r="L39" i="6" s="1"/>
  <c r="BF10" i="6"/>
  <c r="O10" i="6" s="1"/>
  <c r="O39" i="6" s="1"/>
  <c r="BG10" i="6"/>
  <c r="P10" i="6" s="1"/>
  <c r="P39" i="6" s="1"/>
  <c r="BM10" i="6"/>
  <c r="V10" i="6"/>
  <c r="BR10" i="6"/>
  <c r="AA10" i="6" s="1"/>
  <c r="AA39" i="6" s="1"/>
  <c r="BU10" i="6"/>
  <c r="AD10" i="6" s="1"/>
  <c r="AD39" i="6" s="1"/>
  <c r="CK10" i="6"/>
  <c r="AT10" i="6" s="1"/>
  <c r="AT39" i="6" s="1"/>
  <c r="CL10" i="6"/>
  <c r="AU10" i="6" s="1"/>
  <c r="AU39" i="6" s="1"/>
  <c r="H11" i="6"/>
  <c r="I11" i="6"/>
  <c r="I40" i="6" s="1"/>
  <c r="J11" i="6"/>
  <c r="J40" i="6" s="1"/>
  <c r="K11" i="6"/>
  <c r="K40" i="6" s="1"/>
  <c r="M11" i="6"/>
  <c r="M40" i="6" s="1"/>
  <c r="N11" i="6"/>
  <c r="N40" i="6" s="1"/>
  <c r="Q11" i="6"/>
  <c r="Q40" i="6" s="1"/>
  <c r="R11" i="6"/>
  <c r="R40" i="6" s="1"/>
  <c r="S11" i="6"/>
  <c r="S40" i="6" s="1"/>
  <c r="T11" i="6"/>
  <c r="T40" i="6" s="1"/>
  <c r="U11" i="6"/>
  <c r="U40" i="6" s="1"/>
  <c r="W11" i="6"/>
  <c r="W40" i="6"/>
  <c r="X11" i="6"/>
  <c r="X40" i="6"/>
  <c r="Y11" i="6"/>
  <c r="Z11" i="6"/>
  <c r="AB11" i="6"/>
  <c r="AB40" i="6"/>
  <c r="AC11" i="6"/>
  <c r="AC40" i="6" s="1"/>
  <c r="AE11" i="6"/>
  <c r="AE40" i="6"/>
  <c r="AF11" i="6"/>
  <c r="AG11" i="6"/>
  <c r="CJ11" i="6"/>
  <c r="AS11" i="6" s="1"/>
  <c r="AS40" i="6" s="1"/>
  <c r="AH11" i="6"/>
  <c r="AI11" i="6"/>
  <c r="AJ11" i="6"/>
  <c r="AJ40" i="6" s="1"/>
  <c r="AK11" i="6"/>
  <c r="AL11" i="6"/>
  <c r="AL40" i="6" s="1"/>
  <c r="AM11" i="6"/>
  <c r="AM40" i="6" s="1"/>
  <c r="AN11" i="6"/>
  <c r="AN40" i="6" s="1"/>
  <c r="AO11" i="6"/>
  <c r="AQ11" i="6"/>
  <c r="AQ40" i="6" s="1"/>
  <c r="BC11" i="6"/>
  <c r="L11" i="6"/>
  <c r="L40" i="6"/>
  <c r="BF11" i="6"/>
  <c r="O11" i="6" s="1"/>
  <c r="O40" i="6" s="1"/>
  <c r="BG11" i="6"/>
  <c r="P11" i="6"/>
  <c r="P40" i="6" s="1"/>
  <c r="BM11" i="6"/>
  <c r="V11" i="6"/>
  <c r="V40" i="6" s="1"/>
  <c r="BR11" i="6"/>
  <c r="AA11" i="6" s="1"/>
  <c r="AA40" i="6" s="1"/>
  <c r="BU11" i="6"/>
  <c r="AD11" i="6" s="1"/>
  <c r="AD40" i="6" s="1"/>
  <c r="CG11" i="6"/>
  <c r="AP11" i="6" s="1"/>
  <c r="AP40" i="6" s="1"/>
  <c r="CH11" i="6"/>
  <c r="CI11" i="6"/>
  <c r="AR11" i="6" s="1"/>
  <c r="AR40" i="6" s="1"/>
  <c r="CK11" i="6"/>
  <c r="AT11" i="6" s="1"/>
  <c r="AT40" i="6" s="1"/>
  <c r="CL11" i="6"/>
  <c r="AU11" i="6" s="1"/>
  <c r="AU40" i="6" s="1"/>
  <c r="CM11" i="6"/>
  <c r="AV11" i="6" s="1"/>
  <c r="H12" i="6"/>
  <c r="H41" i="6"/>
  <c r="I12" i="6"/>
  <c r="I41" i="6" s="1"/>
  <c r="J12" i="6"/>
  <c r="J41" i="6" s="1"/>
  <c r="K12" i="6"/>
  <c r="M12" i="6"/>
  <c r="N12" i="6"/>
  <c r="N41" i="6" s="1"/>
  <c r="Q12" i="6"/>
  <c r="R12" i="6"/>
  <c r="S12" i="6"/>
  <c r="S41" i="6"/>
  <c r="T12" i="6"/>
  <c r="T41" i="6" s="1"/>
  <c r="U12" i="6"/>
  <c r="U41" i="6"/>
  <c r="W12" i="6"/>
  <c r="W41" i="6"/>
  <c r="X12" i="6"/>
  <c r="X41" i="6"/>
  <c r="Y12" i="6"/>
  <c r="Z12" i="6"/>
  <c r="AB12" i="6"/>
  <c r="AB41" i="6" s="1"/>
  <c r="AC12" i="6"/>
  <c r="AC41" i="6" s="1"/>
  <c r="AE12" i="6"/>
  <c r="AE41" i="6"/>
  <c r="AF12" i="6"/>
  <c r="AF41" i="6" s="1"/>
  <c r="AG12" i="6"/>
  <c r="CM12" i="6" s="1"/>
  <c r="AV12" i="6" s="1"/>
  <c r="AH12" i="6"/>
  <c r="AH41" i="6" s="1"/>
  <c r="AI12" i="6"/>
  <c r="AJ12" i="6"/>
  <c r="AK12" i="6"/>
  <c r="AL12" i="6"/>
  <c r="AL41" i="6"/>
  <c r="AM12" i="6"/>
  <c r="AM41" i="6" s="1"/>
  <c r="AN12" i="6"/>
  <c r="AN41" i="6"/>
  <c r="AO12" i="6"/>
  <c r="BC12" i="6"/>
  <c r="L12" i="6"/>
  <c r="L41" i="6" s="1"/>
  <c r="BF12" i="6"/>
  <c r="O12" i="6" s="1"/>
  <c r="O41" i="6" s="1"/>
  <c r="BG12" i="6"/>
  <c r="P12" i="6" s="1"/>
  <c r="P41" i="6" s="1"/>
  <c r="BM12" i="6"/>
  <c r="V12" i="6" s="1"/>
  <c r="V41" i="6" s="1"/>
  <c r="BR12" i="6"/>
  <c r="AA12" i="6" s="1"/>
  <c r="AA41" i="6" s="1"/>
  <c r="BU12" i="6"/>
  <c r="AD12" i="6" s="1"/>
  <c r="AD41" i="6" s="1"/>
  <c r="CI12" i="6"/>
  <c r="AR12" i="6" s="1"/>
  <c r="AR41" i="6" s="1"/>
  <c r="H13" i="6"/>
  <c r="H42" i="6" s="1"/>
  <c r="I13" i="6"/>
  <c r="I42" i="6" s="1"/>
  <c r="J13" i="6"/>
  <c r="J42" i="6"/>
  <c r="K13" i="6"/>
  <c r="M13" i="6"/>
  <c r="M42" i="6"/>
  <c r="N13" i="6"/>
  <c r="Q13" i="6"/>
  <c r="Q42" i="6"/>
  <c r="R13" i="6"/>
  <c r="S13" i="6"/>
  <c r="S42" i="6"/>
  <c r="T13" i="6"/>
  <c r="T42" i="6" s="1"/>
  <c r="U13" i="6"/>
  <c r="W13" i="6"/>
  <c r="W42" i="6" s="1"/>
  <c r="X13" i="6"/>
  <c r="X42" i="6" s="1"/>
  <c r="Y13" i="6"/>
  <c r="Y42" i="6"/>
  <c r="Z13" i="6"/>
  <c r="AB13" i="6"/>
  <c r="AB42" i="6" s="1"/>
  <c r="AC13" i="6"/>
  <c r="AC42" i="6"/>
  <c r="AE13" i="6"/>
  <c r="AE42" i="6"/>
  <c r="AF13" i="6"/>
  <c r="AF42" i="6" s="1"/>
  <c r="AG13" i="6"/>
  <c r="CJ13" i="6" s="1"/>
  <c r="AS13" i="6" s="1"/>
  <c r="AS42" i="6" s="1"/>
  <c r="AH13" i="6"/>
  <c r="AH42" i="6" s="1"/>
  <c r="AI13" i="6"/>
  <c r="AI42" i="6" s="1"/>
  <c r="AJ13" i="6"/>
  <c r="AJ42" i="6" s="1"/>
  <c r="AK13" i="6"/>
  <c r="AK42" i="6" s="1"/>
  <c r="AL13" i="6"/>
  <c r="AM13" i="6"/>
  <c r="AN13" i="6"/>
  <c r="AO13" i="6"/>
  <c r="AO42" i="6"/>
  <c r="BC13" i="6"/>
  <c r="L13" i="6" s="1"/>
  <c r="L42" i="6" s="1"/>
  <c r="BF13" i="6"/>
  <c r="O13" i="6" s="1"/>
  <c r="O42" i="6" s="1"/>
  <c r="BG13" i="6"/>
  <c r="P13" i="6"/>
  <c r="P42" i="6" s="1"/>
  <c r="BM13" i="6"/>
  <c r="V13" i="6" s="1"/>
  <c r="V42" i="6" s="1"/>
  <c r="BR13" i="6"/>
  <c r="AA13" i="6" s="1"/>
  <c r="AA42" i="6" s="1"/>
  <c r="BU13" i="6"/>
  <c r="AD13" i="6" s="1"/>
  <c r="AD42" i="6" s="1"/>
  <c r="H14" i="6"/>
  <c r="H43" i="6" s="1"/>
  <c r="I14" i="6"/>
  <c r="I43" i="6" s="1"/>
  <c r="J14" i="6"/>
  <c r="J43" i="6" s="1"/>
  <c r="K14" i="6"/>
  <c r="K20" i="6" s="1"/>
  <c r="L14" i="6"/>
  <c r="L43" i="6" s="1"/>
  <c r="M14" i="6"/>
  <c r="N14" i="6"/>
  <c r="O14" i="6"/>
  <c r="O43" i="6"/>
  <c r="P14" i="6"/>
  <c r="Q14" i="6"/>
  <c r="R14" i="6"/>
  <c r="S14" i="6"/>
  <c r="T14" i="6"/>
  <c r="T43" i="6" s="1"/>
  <c r="U14" i="6"/>
  <c r="U43" i="6"/>
  <c r="V14" i="6"/>
  <c r="V43" i="6" s="1"/>
  <c r="W14" i="6"/>
  <c r="W43" i="6" s="1"/>
  <c r="X14" i="6"/>
  <c r="X43" i="6"/>
  <c r="Y14" i="6"/>
  <c r="Y43" i="6"/>
  <c r="Z14" i="6"/>
  <c r="AA14" i="6"/>
  <c r="AB14" i="6"/>
  <c r="AC14" i="6"/>
  <c r="AC43" i="6"/>
  <c r="AD14" i="6"/>
  <c r="AD43" i="6" s="1"/>
  <c r="AE14" i="6"/>
  <c r="AF14" i="6"/>
  <c r="AG14" i="6"/>
  <c r="AG43" i="6" s="1"/>
  <c r="AH14" i="6"/>
  <c r="AI14" i="6"/>
  <c r="AI43" i="6" s="1"/>
  <c r="AJ14" i="6"/>
  <c r="AJ43" i="6" s="1"/>
  <c r="AK14" i="6"/>
  <c r="AK43" i="6"/>
  <c r="AL14" i="6"/>
  <c r="AM14" i="6"/>
  <c r="AM43" i="6" s="1"/>
  <c r="AN14" i="6"/>
  <c r="AN43" i="6" s="1"/>
  <c r="AO14" i="6"/>
  <c r="AO43" i="6" s="1"/>
  <c r="AP14" i="6"/>
  <c r="AP43" i="6"/>
  <c r="AQ14" i="6"/>
  <c r="AQ43" i="6" s="1"/>
  <c r="AR14" i="6"/>
  <c r="AR43" i="6" s="1"/>
  <c r="AS14" i="6"/>
  <c r="AS43" i="6" s="1"/>
  <c r="AT14" i="6"/>
  <c r="AT43" i="6" s="1"/>
  <c r="AU14" i="6"/>
  <c r="AU43" i="6" s="1"/>
  <c r="AV14" i="6"/>
  <c r="H15" i="6"/>
  <c r="H44" i="6" s="1"/>
  <c r="I15" i="6"/>
  <c r="I44" i="6"/>
  <c r="J15" i="6"/>
  <c r="J44" i="6"/>
  <c r="K15" i="6"/>
  <c r="K44" i="6" s="1"/>
  <c r="M15" i="6"/>
  <c r="M44" i="6" s="1"/>
  <c r="N15" i="6"/>
  <c r="N44" i="6" s="1"/>
  <c r="Q15" i="6"/>
  <c r="Q44" i="6" s="1"/>
  <c r="R15" i="6"/>
  <c r="S15" i="6"/>
  <c r="T15" i="6"/>
  <c r="T44" i="6" s="1"/>
  <c r="U15" i="6"/>
  <c r="U44" i="6" s="1"/>
  <c r="W15" i="6"/>
  <c r="X15" i="6"/>
  <c r="Y15" i="6"/>
  <c r="Y44" i="6" s="1"/>
  <c r="Z15" i="6"/>
  <c r="Z44" i="6"/>
  <c r="AB15" i="6"/>
  <c r="AC15" i="6"/>
  <c r="AE15" i="6"/>
  <c r="AE44" i="6"/>
  <c r="AF15" i="6"/>
  <c r="AG15" i="6"/>
  <c r="CJ15" i="6" s="1"/>
  <c r="AS15" i="6" s="1"/>
  <c r="AS44" i="6" s="1"/>
  <c r="AH15" i="6"/>
  <c r="AH44" i="6" s="1"/>
  <c r="AI15" i="6"/>
  <c r="AI44" i="6"/>
  <c r="AJ15" i="6"/>
  <c r="AK15" i="6"/>
  <c r="AK44" i="6" s="1"/>
  <c r="AL15" i="6"/>
  <c r="AL44" i="6" s="1"/>
  <c r="AM15" i="6"/>
  <c r="AM44" i="6" s="1"/>
  <c r="AN15" i="6"/>
  <c r="AN44" i="6" s="1"/>
  <c r="AO15" i="6"/>
  <c r="AO44" i="6" s="1"/>
  <c r="BC15" i="6"/>
  <c r="L15" i="6"/>
  <c r="L44" i="6" s="1"/>
  <c r="BF15" i="6"/>
  <c r="O15" i="6" s="1"/>
  <c r="O44" i="6"/>
  <c r="BG15" i="6"/>
  <c r="P15" i="6" s="1"/>
  <c r="P44" i="6" s="1"/>
  <c r="BM15" i="6"/>
  <c r="V15" i="6" s="1"/>
  <c r="V44" i="6" s="1"/>
  <c r="BR15" i="6"/>
  <c r="AA15" i="6" s="1"/>
  <c r="AA44" i="6" s="1"/>
  <c r="BU15" i="6"/>
  <c r="AD15" i="6" s="1"/>
  <c r="AD44" i="6" s="1"/>
  <c r="H16" i="6"/>
  <c r="H45" i="6"/>
  <c r="I16" i="6"/>
  <c r="I45" i="6" s="1"/>
  <c r="J16" i="6"/>
  <c r="J45" i="6" s="1"/>
  <c r="K16" i="6"/>
  <c r="K45" i="6"/>
  <c r="M16" i="6"/>
  <c r="M45" i="6" s="1"/>
  <c r="N16" i="6"/>
  <c r="N45" i="6" s="1"/>
  <c r="Q16" i="6"/>
  <c r="R16" i="6"/>
  <c r="R20" i="6" s="1"/>
  <c r="S16" i="6"/>
  <c r="S45" i="6" s="1"/>
  <c r="T16" i="6"/>
  <c r="U16" i="6"/>
  <c r="U45" i="6" s="1"/>
  <c r="W16" i="6"/>
  <c r="W45" i="6" s="1"/>
  <c r="X16" i="6"/>
  <c r="X45" i="6"/>
  <c r="Y16" i="6"/>
  <c r="Z16" i="6"/>
  <c r="AB16" i="6"/>
  <c r="AB45" i="6"/>
  <c r="AC16" i="6"/>
  <c r="AC45" i="6" s="1"/>
  <c r="AE16" i="6"/>
  <c r="AE45" i="6" s="1"/>
  <c r="AF16" i="6"/>
  <c r="AG16" i="6"/>
  <c r="CM16" i="6" s="1"/>
  <c r="AV16" i="6" s="1"/>
  <c r="AH16" i="6"/>
  <c r="AI16" i="6"/>
  <c r="AJ16" i="6"/>
  <c r="AK16" i="6"/>
  <c r="AL16" i="6"/>
  <c r="AL45" i="6"/>
  <c r="AM16" i="6"/>
  <c r="AM45" i="6" s="1"/>
  <c r="AN16" i="6"/>
  <c r="AN45" i="6" s="1"/>
  <c r="AO16" i="6"/>
  <c r="AO45" i="6" s="1"/>
  <c r="AQ16" i="6"/>
  <c r="BC16" i="6"/>
  <c r="L16" i="6"/>
  <c r="L45" i="6" s="1"/>
  <c r="BF16" i="6"/>
  <c r="O16" i="6"/>
  <c r="O45" i="6"/>
  <c r="BG16" i="6"/>
  <c r="P16" i="6"/>
  <c r="BM16" i="6"/>
  <c r="V16" i="6" s="1"/>
  <c r="V45" i="6" s="1"/>
  <c r="BR16" i="6"/>
  <c r="AA16" i="6" s="1"/>
  <c r="AA45" i="6" s="1"/>
  <c r="BU16" i="6"/>
  <c r="AD16" i="6" s="1"/>
  <c r="AD45" i="6" s="1"/>
  <c r="CG16" i="6"/>
  <c r="AP16" i="6"/>
  <c r="AP45" i="6"/>
  <c r="CH16" i="6"/>
  <c r="CI16" i="6"/>
  <c r="AR16" i="6" s="1"/>
  <c r="AR45" i="6" s="1"/>
  <c r="CJ16" i="6"/>
  <c r="AS16" i="6" s="1"/>
  <c r="AS45" i="6" s="1"/>
  <c r="CK16" i="6"/>
  <c r="AT16" i="6"/>
  <c r="AT45" i="6" s="1"/>
  <c r="CL16" i="6"/>
  <c r="AU16" i="6" s="1"/>
  <c r="AU45" i="6" s="1"/>
  <c r="H17" i="6"/>
  <c r="I17" i="6"/>
  <c r="I46" i="6" s="1"/>
  <c r="J17" i="6"/>
  <c r="J46" i="6"/>
  <c r="K17" i="6"/>
  <c r="K46" i="6" s="1"/>
  <c r="L17" i="6"/>
  <c r="L46" i="6"/>
  <c r="M17" i="6"/>
  <c r="M46" i="6" s="1"/>
  <c r="N17" i="6"/>
  <c r="N46" i="6"/>
  <c r="O17" i="6"/>
  <c r="O46" i="6" s="1"/>
  <c r="P17" i="6"/>
  <c r="P46" i="6" s="1"/>
  <c r="Q17" i="6"/>
  <c r="Q46" i="6" s="1"/>
  <c r="R17" i="6"/>
  <c r="R46" i="6" s="1"/>
  <c r="S17" i="6"/>
  <c r="S46" i="6" s="1"/>
  <c r="T17" i="6"/>
  <c r="T46" i="6" s="1"/>
  <c r="U17" i="6"/>
  <c r="U46" i="6" s="1"/>
  <c r="V17" i="6"/>
  <c r="V46" i="6" s="1"/>
  <c r="W17" i="6"/>
  <c r="W46" i="6" s="1"/>
  <c r="X17" i="6"/>
  <c r="X46" i="6" s="1"/>
  <c r="Y17" i="6"/>
  <c r="Y46" i="6" s="1"/>
  <c r="Z17" i="6"/>
  <c r="Z46" i="6" s="1"/>
  <c r="AA17" i="6"/>
  <c r="AA46" i="6" s="1"/>
  <c r="AB17" i="6"/>
  <c r="AB46" i="6"/>
  <c r="AC17" i="6"/>
  <c r="AC46" i="6" s="1"/>
  <c r="AD17" i="6"/>
  <c r="AE17" i="6"/>
  <c r="AE46" i="6" s="1"/>
  <c r="AF17" i="6"/>
  <c r="AG17" i="6"/>
  <c r="AG46" i="6" s="1"/>
  <c r="AH17" i="6"/>
  <c r="AI17" i="6"/>
  <c r="AJ17" i="6"/>
  <c r="AK17" i="6"/>
  <c r="AL17" i="6"/>
  <c r="AM17" i="6"/>
  <c r="AM46" i="6" s="1"/>
  <c r="AN17" i="6"/>
  <c r="AN46" i="6" s="1"/>
  <c r="AO17" i="6"/>
  <c r="AO46" i="6" s="1"/>
  <c r="AP17" i="6"/>
  <c r="AP46" i="6"/>
  <c r="AQ17" i="6"/>
  <c r="AQ46" i="6"/>
  <c r="AR17" i="6"/>
  <c r="AR46" i="6" s="1"/>
  <c r="AS17" i="6"/>
  <c r="AS46" i="6" s="1"/>
  <c r="AT17" i="6"/>
  <c r="AT46" i="6" s="1"/>
  <c r="AU17" i="6"/>
  <c r="AU46" i="6"/>
  <c r="AV17" i="6"/>
  <c r="I35" i="6"/>
  <c r="J35" i="6"/>
  <c r="M35" i="6"/>
  <c r="AB35" i="6"/>
  <c r="AC35" i="6"/>
  <c r="AE35" i="6"/>
  <c r="AF35" i="6"/>
  <c r="AJ35" i="6"/>
  <c r="AK35" i="6"/>
  <c r="AL35" i="6"/>
  <c r="AO35" i="6"/>
  <c r="K36" i="6"/>
  <c r="M36" i="6"/>
  <c r="S36" i="6"/>
  <c r="W36" i="6"/>
  <c r="X36" i="6"/>
  <c r="Z36" i="6"/>
  <c r="AH36" i="6"/>
  <c r="AI36" i="6"/>
  <c r="AJ36" i="6"/>
  <c r="AK36" i="6"/>
  <c r="AM36" i="6"/>
  <c r="AN36" i="6"/>
  <c r="AO36" i="6"/>
  <c r="K37" i="6"/>
  <c r="M37" i="6"/>
  <c r="AB37" i="6"/>
  <c r="AE37" i="6"/>
  <c r="AG37" i="6"/>
  <c r="AI37" i="6"/>
  <c r="M38" i="6"/>
  <c r="N38" i="6"/>
  <c r="AE38" i="6"/>
  <c r="AJ38" i="6"/>
  <c r="AL38" i="6"/>
  <c r="I39" i="6"/>
  <c r="M39" i="6"/>
  <c r="N39" i="6"/>
  <c r="W39" i="6"/>
  <c r="X39" i="6"/>
  <c r="Y39" i="6"/>
  <c r="Z39" i="6"/>
  <c r="AC39" i="6"/>
  <c r="AE39" i="6"/>
  <c r="AF39" i="6"/>
  <c r="AG39" i="6"/>
  <c r="AH39" i="6"/>
  <c r="AK39" i="6"/>
  <c r="H40" i="6"/>
  <c r="Y40" i="6"/>
  <c r="Z40" i="6"/>
  <c r="AF40" i="6"/>
  <c r="AG40" i="6"/>
  <c r="AH40" i="6"/>
  <c r="AI40" i="6"/>
  <c r="AK40" i="6"/>
  <c r="AO40" i="6"/>
  <c r="K41" i="6"/>
  <c r="M41" i="6"/>
  <c r="Q41" i="6"/>
  <c r="R41" i="6"/>
  <c r="Y41" i="6"/>
  <c r="Z41" i="6"/>
  <c r="AI41" i="6"/>
  <c r="AJ41" i="6"/>
  <c r="AK41" i="6"/>
  <c r="AO41" i="6"/>
  <c r="K42" i="6"/>
  <c r="N42" i="6"/>
  <c r="R42" i="6"/>
  <c r="U42" i="6"/>
  <c r="Z42" i="6"/>
  <c r="AL42" i="6"/>
  <c r="AM42" i="6"/>
  <c r="AN42" i="6"/>
  <c r="M43" i="6"/>
  <c r="N43" i="6"/>
  <c r="P43" i="6"/>
  <c r="Q43" i="6"/>
  <c r="R43" i="6"/>
  <c r="S43" i="6"/>
  <c r="Z43" i="6"/>
  <c r="AA43" i="6"/>
  <c r="AE43" i="6"/>
  <c r="AF43" i="6"/>
  <c r="AH43" i="6"/>
  <c r="AL43" i="6"/>
  <c r="R44" i="6"/>
  <c r="W44" i="6"/>
  <c r="X44" i="6"/>
  <c r="AB44" i="6"/>
  <c r="AC44" i="6"/>
  <c r="AF44" i="6"/>
  <c r="AJ44" i="6"/>
  <c r="P45" i="6"/>
  <c r="Q45" i="6"/>
  <c r="T45" i="6"/>
  <c r="Y45" i="6"/>
  <c r="Z45" i="6"/>
  <c r="AF45" i="6"/>
  <c r="AG45" i="6"/>
  <c r="AH45" i="6"/>
  <c r="AI45" i="6"/>
  <c r="AQ45" i="6"/>
  <c r="H46" i="6"/>
  <c r="AD46" i="6"/>
  <c r="AF46" i="6"/>
  <c r="AH46" i="6"/>
  <c r="AI46" i="6"/>
  <c r="AJ46" i="6"/>
  <c r="AK46" i="6"/>
  <c r="AL46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V54" i="6" s="1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65" i="6"/>
  <c r="X76" i="6"/>
  <c r="X77" i="6" s="1"/>
  <c r="X78" i="6" s="1"/>
  <c r="X79" i="6" s="1"/>
  <c r="X81" i="6"/>
  <c r="X82" i="6" s="1"/>
  <c r="X83" i="6" s="1"/>
  <c r="X84" i="6" s="1"/>
  <c r="X89" i="6"/>
  <c r="X90" i="6" s="1"/>
  <c r="X91" i="6" s="1"/>
  <c r="X92" i="6" s="1"/>
  <c r="X94" i="6"/>
  <c r="X95" i="6"/>
  <c r="X96" i="6"/>
  <c r="X97" i="6" s="1"/>
  <c r="X99" i="6"/>
  <c r="X100" i="6"/>
  <c r="X101" i="6" s="1"/>
  <c r="X102" i="6" s="1"/>
  <c r="X104" i="6"/>
  <c r="X105" i="6" s="1"/>
  <c r="X106" i="6" s="1"/>
  <c r="X107" i="6" s="1"/>
  <c r="X109" i="6"/>
  <c r="X110" i="6" s="1"/>
  <c r="X111" i="6" s="1"/>
  <c r="X112" i="6" s="1"/>
  <c r="P116" i="6"/>
  <c r="Q116" i="6"/>
  <c r="R116" i="6" s="1"/>
  <c r="P117" i="6"/>
  <c r="Q117" i="6"/>
  <c r="R117" i="6" s="1"/>
  <c r="P118" i="6"/>
  <c r="Q118" i="6"/>
  <c r="R118" i="6"/>
  <c r="P119" i="6"/>
  <c r="Q119" i="6"/>
  <c r="R119" i="6"/>
  <c r="P120" i="6"/>
  <c r="Q120" i="6"/>
  <c r="R120" i="6"/>
  <c r="F123" i="6"/>
  <c r="F124" i="6"/>
  <c r="F125" i="6"/>
  <c r="F126" i="6"/>
  <c r="F127" i="6"/>
  <c r="I133" i="6"/>
  <c r="J133" i="6"/>
  <c r="K133" i="6"/>
  <c r="L133" i="6"/>
  <c r="H137" i="6"/>
  <c r="I137" i="6" s="1"/>
  <c r="H133" i="6" s="1"/>
  <c r="J137" i="6"/>
  <c r="K137" i="6"/>
  <c r="T152" i="6"/>
  <c r="E160" i="6"/>
  <c r="F160" i="6"/>
  <c r="G160" i="6"/>
  <c r="H160" i="6"/>
  <c r="I160" i="6"/>
  <c r="J160" i="6"/>
  <c r="K160" i="6"/>
  <c r="L160" i="6"/>
  <c r="M160" i="6"/>
  <c r="N160" i="6"/>
  <c r="O160" i="6"/>
  <c r="G91" i="2"/>
  <c r="J91" i="2"/>
  <c r="K91" i="2"/>
  <c r="L91" i="2"/>
  <c r="M91" i="2"/>
  <c r="S91" i="2"/>
  <c r="G92" i="2"/>
  <c r="J92" i="2"/>
  <c r="S92" i="2"/>
  <c r="G93" i="2"/>
  <c r="J93" i="2"/>
  <c r="S93" i="2"/>
  <c r="G94" i="2"/>
  <c r="J94" i="2"/>
  <c r="S94" i="2"/>
  <c r="G95" i="2"/>
  <c r="J95" i="2"/>
  <c r="S95" i="2"/>
  <c r="G96" i="2"/>
  <c r="J96" i="2"/>
  <c r="K96" i="2"/>
  <c r="L96" i="2"/>
  <c r="M96" i="2"/>
  <c r="S96" i="2"/>
  <c r="G97" i="2"/>
  <c r="J97" i="2"/>
  <c r="K97" i="2"/>
  <c r="L97" i="2"/>
  <c r="M97" i="2"/>
  <c r="S97" i="2"/>
  <c r="G98" i="2"/>
  <c r="J98" i="2"/>
  <c r="S98" i="2"/>
  <c r="G99" i="2"/>
  <c r="J99" i="2"/>
  <c r="S99" i="2"/>
  <c r="G100" i="2"/>
  <c r="J100" i="2"/>
  <c r="S100" i="2"/>
  <c r="E5" i="5"/>
  <c r="P5" i="5"/>
  <c r="K5" i="5" s="1"/>
  <c r="E6" i="5"/>
  <c r="P6" i="5"/>
  <c r="H6" i="5" s="1"/>
  <c r="E7" i="5"/>
  <c r="P7" i="5"/>
  <c r="F7" i="5" s="1"/>
  <c r="E8" i="5"/>
  <c r="P8" i="5"/>
  <c r="E9" i="5"/>
  <c r="F9" i="5"/>
  <c r="L9" i="5"/>
  <c r="P9" i="5"/>
  <c r="K9" i="5" s="1"/>
  <c r="E10" i="5"/>
  <c r="H10" i="5"/>
  <c r="I10" i="5"/>
  <c r="P10" i="5"/>
  <c r="N10" i="5"/>
  <c r="E11" i="5"/>
  <c r="P11" i="5"/>
  <c r="F11" i="5" s="1"/>
  <c r="E12" i="5"/>
  <c r="F12" i="5"/>
  <c r="J12" i="5"/>
  <c r="P12" i="5"/>
  <c r="G12" i="5" s="1"/>
  <c r="E13" i="5"/>
  <c r="P13" i="5"/>
  <c r="F13" i="5" s="1"/>
  <c r="E14" i="5"/>
  <c r="I14" i="5"/>
  <c r="P14" i="5"/>
  <c r="H14" i="5" s="1"/>
  <c r="E15" i="5"/>
  <c r="P15" i="5"/>
  <c r="F15" i="5" s="1"/>
  <c r="E16" i="5"/>
  <c r="P16" i="5"/>
  <c r="L16" i="5" s="1"/>
  <c r="E17" i="5"/>
  <c r="P17" i="5"/>
  <c r="E18" i="5"/>
  <c r="F18" i="5"/>
  <c r="J18" i="5"/>
  <c r="L18" i="5"/>
  <c r="M18" i="5"/>
  <c r="N18" i="5"/>
  <c r="P18" i="5"/>
  <c r="G18" i="5"/>
  <c r="E19" i="5"/>
  <c r="P19" i="5"/>
  <c r="J19" i="5" s="1"/>
  <c r="P20" i="5"/>
  <c r="N21" i="5"/>
  <c r="P21" i="5"/>
  <c r="P22" i="5"/>
  <c r="N22" i="5" s="1"/>
  <c r="E23" i="5"/>
  <c r="P23" i="5"/>
  <c r="E24" i="5"/>
  <c r="G24" i="5"/>
  <c r="H24" i="5"/>
  <c r="I24" i="5"/>
  <c r="M24" i="5"/>
  <c r="P24" i="5"/>
  <c r="E25" i="5"/>
  <c r="P25" i="5"/>
  <c r="F25" i="5" s="1"/>
  <c r="E26" i="5"/>
  <c r="P26" i="5"/>
  <c r="G26" i="5" s="1"/>
  <c r="E27" i="5"/>
  <c r="P27" i="5"/>
  <c r="I27" i="5" s="1"/>
  <c r="E28" i="5"/>
  <c r="G28" i="5"/>
  <c r="P28" i="5"/>
  <c r="L28" i="5"/>
  <c r="E29" i="5"/>
  <c r="P29" i="5"/>
  <c r="I29" i="5" s="1"/>
  <c r="E30" i="5"/>
  <c r="P30" i="5"/>
  <c r="E31" i="5"/>
  <c r="P31" i="5"/>
  <c r="E36" i="5"/>
  <c r="L36" i="5"/>
  <c r="M36" i="5"/>
  <c r="P36" i="5"/>
  <c r="H36" i="5" s="1"/>
  <c r="F36" i="5"/>
  <c r="G36" i="5"/>
  <c r="E37" i="5"/>
  <c r="I37" i="5"/>
  <c r="L37" i="5"/>
  <c r="P37" i="5"/>
  <c r="G37" i="5" s="1"/>
  <c r="E38" i="5"/>
  <c r="P38" i="5"/>
  <c r="E39" i="5"/>
  <c r="L39" i="5"/>
  <c r="P39" i="5"/>
  <c r="N39" i="5" s="1"/>
  <c r="E40" i="5"/>
  <c r="P40" i="5"/>
  <c r="K40" i="5" s="1"/>
  <c r="E41" i="5"/>
  <c r="P41" i="5"/>
  <c r="L41" i="5" s="1"/>
  <c r="H41" i="5"/>
  <c r="E42" i="5"/>
  <c r="J42" i="5"/>
  <c r="M42" i="5"/>
  <c r="P42" i="5"/>
  <c r="G42" i="5"/>
  <c r="E43" i="5"/>
  <c r="P43" i="5"/>
  <c r="N43" i="5"/>
  <c r="E44" i="5"/>
  <c r="P44" i="5"/>
  <c r="P48" i="5"/>
  <c r="P49" i="5"/>
  <c r="P50" i="5"/>
  <c r="H62" i="5"/>
  <c r="H17" i="5"/>
  <c r="I62" i="5"/>
  <c r="J17" i="5" s="1"/>
  <c r="J62" i="5"/>
  <c r="L17" i="5" s="1"/>
  <c r="K62" i="5"/>
  <c r="N17" i="5" s="1"/>
  <c r="J68" i="5"/>
  <c r="L20" i="5" s="1"/>
  <c r="M20" i="5" s="1"/>
  <c r="K68" i="5"/>
  <c r="N20" i="5"/>
  <c r="H15" i="7"/>
  <c r="G15" i="7"/>
  <c r="H23" i="7"/>
  <c r="G23" i="7"/>
  <c r="H31" i="7"/>
  <c r="G31" i="7" s="1"/>
  <c r="H39" i="7"/>
  <c r="G39" i="7" s="1"/>
  <c r="H47" i="7"/>
  <c r="G47" i="7" s="1"/>
  <c r="H48" i="7"/>
  <c r="G48" i="7"/>
  <c r="H55" i="7"/>
  <c r="G55" i="7" s="1"/>
  <c r="H62" i="7"/>
  <c r="G62" i="7" s="1"/>
  <c r="G63" i="7"/>
  <c r="G64" i="7"/>
  <c r="H71" i="7"/>
  <c r="G71" i="7" s="1"/>
  <c r="H72" i="7"/>
  <c r="G72" i="7"/>
  <c r="H79" i="7"/>
  <c r="G79" i="7" s="1"/>
  <c r="H87" i="7"/>
  <c r="G87" i="7" s="1"/>
  <c r="H88" i="7"/>
  <c r="G88" i="7" s="1"/>
  <c r="H95" i="7"/>
  <c r="G95" i="7" s="1"/>
  <c r="H103" i="7"/>
  <c r="G103" i="7"/>
  <c r="H104" i="7"/>
  <c r="G104" i="7"/>
  <c r="H111" i="7"/>
  <c r="G111" i="7"/>
  <c r="H112" i="7"/>
  <c r="G112" i="7" s="1"/>
  <c r="H119" i="7"/>
  <c r="G119" i="7" s="1"/>
  <c r="H120" i="7"/>
  <c r="G120" i="7" s="1"/>
  <c r="H127" i="7"/>
  <c r="G127" i="7"/>
  <c r="H128" i="7"/>
  <c r="G128" i="7" s="1"/>
  <c r="H135" i="7"/>
  <c r="G135" i="7" s="1"/>
  <c r="H136" i="7"/>
  <c r="G136" i="7"/>
  <c r="H150" i="7"/>
  <c r="G150" i="7" s="1"/>
  <c r="H152" i="7"/>
  <c r="G152" i="7"/>
  <c r="H158" i="7"/>
  <c r="G158" i="7" s="1"/>
  <c r="H167" i="7"/>
  <c r="G167" i="7" s="1"/>
  <c r="H168" i="7"/>
  <c r="G168" i="7" s="1"/>
  <c r="H175" i="7"/>
  <c r="G175" i="7" s="1"/>
  <c r="H176" i="7"/>
  <c r="G176" i="7"/>
  <c r="H183" i="7"/>
  <c r="G183" i="7"/>
  <c r="G191" i="7"/>
  <c r="H192" i="7"/>
  <c r="G192" i="7"/>
  <c r="H197" i="7"/>
  <c r="G197" i="7"/>
  <c r="H207" i="7"/>
  <c r="G207" i="7"/>
  <c r="H208" i="7"/>
  <c r="G208" i="7" s="1"/>
  <c r="H213" i="7"/>
  <c r="G213" i="7"/>
  <c r="H215" i="7"/>
  <c r="G215" i="7"/>
  <c r="H216" i="7"/>
  <c r="G216" i="7" s="1"/>
  <c r="H231" i="7"/>
  <c r="G231" i="7"/>
  <c r="G232" i="7"/>
  <c r="H240" i="7"/>
  <c r="G240" i="7"/>
  <c r="H246" i="7"/>
  <c r="G246" i="7" s="1"/>
  <c r="H247" i="7"/>
  <c r="G247" i="7" s="1"/>
  <c r="H248" i="7"/>
  <c r="G248" i="7" s="1"/>
  <c r="G255" i="7"/>
  <c r="H271" i="7"/>
  <c r="G271" i="7"/>
  <c r="H272" i="7"/>
  <c r="G272" i="7" s="1"/>
  <c r="H279" i="7"/>
  <c r="G279" i="7" s="1"/>
  <c r="H280" i="7"/>
  <c r="G280" i="7"/>
  <c r="H286" i="7"/>
  <c r="G286" i="7"/>
  <c r="H287" i="7"/>
  <c r="G287" i="7"/>
  <c r="H293" i="7"/>
  <c r="G293" i="7" s="1"/>
  <c r="H296" i="7"/>
  <c r="G296" i="7"/>
  <c r="H301" i="7"/>
  <c r="G301" i="7"/>
  <c r="G303" i="7"/>
  <c r="H304" i="7"/>
  <c r="G304" i="7"/>
  <c r="H311" i="7"/>
  <c r="G311" i="7" s="1"/>
  <c r="H312" i="7"/>
  <c r="G312" i="7"/>
  <c r="H319" i="7"/>
  <c r="G319" i="7" s="1"/>
  <c r="H320" i="7"/>
  <c r="G320" i="7" s="1"/>
  <c r="H325" i="7"/>
  <c r="G325" i="7" s="1"/>
  <c r="H327" i="7"/>
  <c r="G327" i="7" s="1"/>
  <c r="H333" i="7"/>
  <c r="G333" i="7"/>
  <c r="H335" i="7"/>
  <c r="G335" i="7"/>
  <c r="H336" i="7"/>
  <c r="G336" i="7"/>
  <c r="H343" i="7"/>
  <c r="G343" i="7"/>
  <c r="H344" i="7"/>
  <c r="G344" i="7" s="1"/>
  <c r="H349" i="7"/>
  <c r="G349" i="7" s="1"/>
  <c r="H351" i="7"/>
  <c r="G351" i="7"/>
  <c r="H352" i="7"/>
  <c r="G352" i="7" s="1"/>
  <c r="H359" i="7"/>
  <c r="G359" i="7" s="1"/>
  <c r="H360" i="7"/>
  <c r="G360" i="7"/>
  <c r="H367" i="7"/>
  <c r="G367" i="7" s="1"/>
  <c r="H368" i="7"/>
  <c r="G368" i="7"/>
  <c r="H373" i="7"/>
  <c r="G373" i="7" s="1"/>
  <c r="H382" i="7"/>
  <c r="G382" i="7" s="1"/>
  <c r="H383" i="7"/>
  <c r="G383" i="7" s="1"/>
  <c r="H384" i="7"/>
  <c r="G384" i="7" s="1"/>
  <c r="H389" i="7"/>
  <c r="G389" i="7"/>
  <c r="H391" i="7"/>
  <c r="G391" i="7"/>
  <c r="H392" i="7"/>
  <c r="G392" i="7"/>
  <c r="H398" i="7"/>
  <c r="G398" i="7"/>
  <c r="G399" i="7"/>
  <c r="H400" i="7"/>
  <c r="G400" i="7"/>
  <c r="H408" i="7"/>
  <c r="G408" i="7" s="1"/>
  <c r="H413" i="7"/>
  <c r="G413" i="7"/>
  <c r="H415" i="7"/>
  <c r="G415" i="7"/>
  <c r="H416" i="7"/>
  <c r="G416" i="7" s="1"/>
  <c r="H420" i="7"/>
  <c r="G420" i="7"/>
  <c r="H421" i="7"/>
  <c r="G421" i="7"/>
  <c r="H422" i="7"/>
  <c r="G422" i="7"/>
  <c r="H423" i="7"/>
  <c r="G423" i="7" s="1"/>
  <c r="H424" i="7"/>
  <c r="G424" i="7"/>
  <c r="H425" i="7"/>
  <c r="G425" i="7"/>
  <c r="H426" i="7"/>
  <c r="G426" i="7"/>
  <c r="H427" i="7"/>
  <c r="G427" i="7" s="1"/>
  <c r="H428" i="7"/>
  <c r="G428" i="7" s="1"/>
  <c r="H429" i="7"/>
  <c r="G429" i="7"/>
  <c r="H430" i="7"/>
  <c r="G430" i="7"/>
  <c r="H431" i="7"/>
  <c r="G431" i="7"/>
  <c r="H432" i="7"/>
  <c r="G432" i="7" s="1"/>
  <c r="H433" i="7"/>
  <c r="G433" i="7"/>
  <c r="H434" i="7"/>
  <c r="G434" i="7"/>
  <c r="H435" i="7"/>
  <c r="G435" i="7" s="1"/>
  <c r="H436" i="7"/>
  <c r="G436" i="7"/>
  <c r="H437" i="7"/>
  <c r="G437" i="7"/>
  <c r="H438" i="7"/>
  <c r="G438" i="7"/>
  <c r="H439" i="7"/>
  <c r="G439" i="7" s="1"/>
  <c r="H440" i="7"/>
  <c r="G440" i="7"/>
  <c r="H441" i="7"/>
  <c r="G441" i="7"/>
  <c r="H442" i="7"/>
  <c r="G442" i="7"/>
  <c r="H443" i="7"/>
  <c r="G443" i="7" s="1"/>
  <c r="H444" i="7"/>
  <c r="G444" i="7" s="1"/>
  <c r="H445" i="7"/>
  <c r="G445" i="7"/>
  <c r="H446" i="7"/>
  <c r="G446" i="7"/>
  <c r="H447" i="7"/>
  <c r="G447" i="7"/>
  <c r="H448" i="7"/>
  <c r="G448" i="7" s="1"/>
  <c r="H449" i="7"/>
  <c r="G449" i="7"/>
  <c r="H450" i="7"/>
  <c r="G450" i="7"/>
  <c r="H451" i="7"/>
  <c r="G451" i="7" s="1"/>
  <c r="H452" i="7"/>
  <c r="G452" i="7"/>
  <c r="H453" i="7"/>
  <c r="G453" i="7"/>
  <c r="H454" i="7"/>
  <c r="G454" i="7" s="1"/>
  <c r="H455" i="7"/>
  <c r="G455" i="7" s="1"/>
  <c r="H456" i="7"/>
  <c r="G456" i="7"/>
  <c r="H463" i="7"/>
  <c r="G463" i="7"/>
  <c r="H464" i="7"/>
  <c r="G464" i="7"/>
  <c r="H469" i="7"/>
  <c r="G469" i="7" s="1"/>
  <c r="H471" i="7"/>
  <c r="G471" i="7" s="1"/>
  <c r="G472" i="7"/>
  <c r="H479" i="7"/>
  <c r="G479" i="7"/>
  <c r="H480" i="7"/>
  <c r="G480" i="7" s="1"/>
  <c r="H487" i="7"/>
  <c r="G487" i="7" s="1"/>
  <c r="H488" i="7"/>
  <c r="G488" i="7"/>
  <c r="H495" i="7"/>
  <c r="G495" i="7"/>
  <c r="H496" i="7"/>
  <c r="G496" i="7" s="1"/>
  <c r="H501" i="7"/>
  <c r="G501" i="7"/>
  <c r="H503" i="7"/>
  <c r="G503" i="7" s="1"/>
  <c r="H504" i="7"/>
  <c r="G504" i="7"/>
  <c r="H509" i="7"/>
  <c r="G509" i="7" s="1"/>
  <c r="H511" i="7"/>
  <c r="G511" i="7" s="1"/>
  <c r="H512" i="7"/>
  <c r="G512" i="7" s="1"/>
  <c r="H520" i="7"/>
  <c r="G520" i="7" s="1"/>
  <c r="G526" i="7"/>
  <c r="G527" i="7"/>
  <c r="H528" i="7"/>
  <c r="G528" i="7"/>
  <c r="H533" i="7"/>
  <c r="G533" i="7"/>
  <c r="H536" i="7"/>
  <c r="G536" i="7"/>
  <c r="H541" i="7"/>
  <c r="G541" i="7" s="1"/>
  <c r="G543" i="7"/>
  <c r="H544" i="7"/>
  <c r="G544" i="7" s="1"/>
  <c r="G551" i="7"/>
  <c r="H552" i="7"/>
  <c r="G552" i="7" s="1"/>
  <c r="H559" i="7"/>
  <c r="G559" i="7" s="1"/>
  <c r="H560" i="7"/>
  <c r="G560" i="7"/>
  <c r="H565" i="7"/>
  <c r="G565" i="7" s="1"/>
  <c r="H567" i="7"/>
  <c r="G567" i="7"/>
  <c r="H568" i="7"/>
  <c r="G568" i="7" s="1"/>
  <c r="H575" i="7"/>
  <c r="G575" i="7" s="1"/>
  <c r="H576" i="7"/>
  <c r="G576" i="7" s="1"/>
  <c r="H584" i="7"/>
  <c r="G584" i="7" s="1"/>
  <c r="G591" i="7"/>
  <c r="H592" i="7"/>
  <c r="G592" i="7" s="1"/>
  <c r="H598" i="7"/>
  <c r="G598" i="7" s="1"/>
  <c r="H599" i="7"/>
  <c r="G599" i="7"/>
  <c r="G600" i="7"/>
  <c r="H607" i="7"/>
  <c r="G607" i="7" s="1"/>
  <c r="H608" i="7"/>
  <c r="G608" i="7" s="1"/>
  <c r="H615" i="7"/>
  <c r="G615" i="7"/>
  <c r="H616" i="7"/>
  <c r="G616" i="7" s="1"/>
  <c r="G622" i="7"/>
  <c r="H623" i="7"/>
  <c r="G623" i="7"/>
  <c r="H631" i="7"/>
  <c r="G631" i="7"/>
  <c r="H632" i="7"/>
  <c r="G632" i="7"/>
  <c r="H639" i="7"/>
  <c r="G639" i="7" s="1"/>
  <c r="H640" i="7"/>
  <c r="G640" i="7" s="1"/>
  <c r="H648" i="7"/>
  <c r="G648" i="7"/>
  <c r="H654" i="7"/>
  <c r="G654" i="7"/>
  <c r="H655" i="7"/>
  <c r="G655" i="7"/>
  <c r="H663" i="7"/>
  <c r="G663" i="7" s="1"/>
  <c r="H664" i="7"/>
  <c r="G664" i="7" s="1"/>
  <c r="H671" i="7"/>
  <c r="G671" i="7"/>
  <c r="H672" i="7"/>
  <c r="G672" i="7"/>
  <c r="H678" i="7"/>
  <c r="G678" i="7"/>
  <c r="H679" i="7"/>
  <c r="G679" i="7" s="1"/>
  <c r="H680" i="7"/>
  <c r="G680" i="7"/>
  <c r="H687" i="7"/>
  <c r="G687" i="7"/>
  <c r="H688" i="7"/>
  <c r="G688" i="7" s="1"/>
  <c r="H695" i="7"/>
  <c r="G695" i="7"/>
  <c r="H696" i="7"/>
  <c r="G696" i="7"/>
  <c r="H703" i="7"/>
  <c r="G703" i="7" s="1"/>
  <c r="H710" i="7"/>
  <c r="G710" i="7" s="1"/>
  <c r="G711" i="7"/>
  <c r="H712" i="7"/>
  <c r="G712" i="7" s="1"/>
  <c r="G718" i="7"/>
  <c r="H719" i="7"/>
  <c r="G719" i="7"/>
  <c r="H720" i="7"/>
  <c r="G720" i="7" s="1"/>
  <c r="H727" i="7"/>
  <c r="G727" i="7" s="1"/>
  <c r="H736" i="7"/>
  <c r="G736" i="7"/>
  <c r="H743" i="7"/>
  <c r="G743" i="7"/>
  <c r="G750" i="7"/>
  <c r="H751" i="7"/>
  <c r="G751" i="7" s="1"/>
  <c r="H752" i="7"/>
  <c r="G752" i="7"/>
  <c r="H759" i="7"/>
  <c r="G759" i="7" s="1"/>
  <c r="H760" i="7"/>
  <c r="G760" i="7" s="1"/>
  <c r="H767" i="7"/>
  <c r="G767" i="7"/>
  <c r="G768" i="7"/>
  <c r="H774" i="7"/>
  <c r="G774" i="7"/>
  <c r="H775" i="7"/>
  <c r="G775" i="7"/>
  <c r="H776" i="7"/>
  <c r="G776" i="7" s="1"/>
  <c r="H783" i="7"/>
  <c r="G783" i="7"/>
  <c r="H784" i="7"/>
  <c r="G784" i="7"/>
  <c r="G790" i="7"/>
  <c r="H791" i="7"/>
  <c r="G791" i="7"/>
  <c r="H792" i="7"/>
  <c r="G792" i="7"/>
  <c r="H800" i="7"/>
  <c r="G800" i="7"/>
  <c r="H807" i="7"/>
  <c r="G807" i="7"/>
  <c r="H808" i="7"/>
  <c r="G808" i="7" s="1"/>
  <c r="H814" i="7"/>
  <c r="G814" i="7" s="1"/>
  <c r="H815" i="7"/>
  <c r="G815" i="7"/>
  <c r="H816" i="7"/>
  <c r="G816" i="7"/>
  <c r="H823" i="7"/>
  <c r="G823" i="7" s="1"/>
  <c r="H824" i="7"/>
  <c r="G824" i="7"/>
  <c r="H831" i="7"/>
  <c r="G831" i="7" s="1"/>
  <c r="H832" i="7"/>
  <c r="G832" i="7"/>
  <c r="H838" i="7"/>
  <c r="G838" i="7" s="1"/>
  <c r="H839" i="7"/>
  <c r="G839" i="7" s="1"/>
  <c r="H840" i="7"/>
  <c r="G840" i="7" s="1"/>
  <c r="H847" i="7"/>
  <c r="G847" i="7" s="1"/>
  <c r="H848" i="7"/>
  <c r="G848" i="7"/>
  <c r="H854" i="7"/>
  <c r="G854" i="7"/>
  <c r="H862" i="7"/>
  <c r="G862" i="7"/>
  <c r="H863" i="7"/>
  <c r="G863" i="7"/>
  <c r="H864" i="7"/>
  <c r="G864" i="7" s="1"/>
  <c r="H865" i="7"/>
  <c r="G865" i="7" s="1"/>
  <c r="H866" i="7"/>
  <c r="G866" i="7"/>
  <c r="H867" i="7"/>
  <c r="G867" i="7"/>
  <c r="H868" i="7"/>
  <c r="G868" i="7" s="1"/>
  <c r="H869" i="7"/>
  <c r="G869" i="7"/>
  <c r="H870" i="7"/>
  <c r="G870" i="7" s="1"/>
  <c r="H871" i="7"/>
  <c r="G871" i="7"/>
  <c r="H872" i="7"/>
  <c r="G872" i="7" s="1"/>
  <c r="H873" i="7"/>
  <c r="G873" i="7" s="1"/>
  <c r="H874" i="7"/>
  <c r="G874" i="7" s="1"/>
  <c r="H875" i="7"/>
  <c r="G875" i="7" s="1"/>
  <c r="H876" i="7"/>
  <c r="G876" i="7"/>
  <c r="H877" i="7"/>
  <c r="G877" i="7"/>
  <c r="H878" i="7"/>
  <c r="G878" i="7"/>
  <c r="H879" i="7"/>
  <c r="G879" i="7"/>
  <c r="H880" i="7"/>
  <c r="G880" i="7" s="1"/>
  <c r="H881" i="7"/>
  <c r="G881" i="7" s="1"/>
  <c r="H882" i="7"/>
  <c r="G882" i="7"/>
  <c r="H883" i="7"/>
  <c r="G883" i="7"/>
  <c r="H884" i="7"/>
  <c r="G884" i="7" s="1"/>
  <c r="H885" i="7"/>
  <c r="G885" i="7"/>
  <c r="H886" i="7"/>
  <c r="G886" i="7" s="1"/>
  <c r="H887" i="7"/>
  <c r="G887" i="7"/>
  <c r="H888" i="7"/>
  <c r="G888" i="7" s="1"/>
  <c r="H889" i="7"/>
  <c r="G889" i="7" s="1"/>
  <c r="H890" i="7"/>
  <c r="G890" i="7" s="1"/>
  <c r="H891" i="7"/>
  <c r="G891" i="7" s="1"/>
  <c r="H892" i="7"/>
  <c r="G892" i="7"/>
  <c r="H893" i="7"/>
  <c r="G893" i="7"/>
  <c r="H894" i="7"/>
  <c r="G894" i="7"/>
  <c r="H895" i="7"/>
  <c r="G895" i="7"/>
  <c r="H896" i="7"/>
  <c r="G896" i="7" s="1"/>
  <c r="H897" i="7"/>
  <c r="G897" i="7" s="1"/>
  <c r="H898" i="7"/>
  <c r="G898" i="7"/>
  <c r="H899" i="7"/>
  <c r="G899" i="7"/>
  <c r="H900" i="7"/>
  <c r="G900" i="7" s="1"/>
  <c r="H903" i="7"/>
  <c r="G903" i="7"/>
  <c r="H904" i="7"/>
  <c r="G904" i="7" s="1"/>
  <c r="H911" i="7"/>
  <c r="G911" i="7"/>
  <c r="H918" i="7"/>
  <c r="G918" i="7" s="1"/>
  <c r="H919" i="7"/>
  <c r="G919" i="7" s="1"/>
  <c r="H926" i="7"/>
  <c r="G926" i="7" s="1"/>
  <c r="H927" i="7"/>
  <c r="G927" i="7" s="1"/>
  <c r="H928" i="7"/>
  <c r="G928" i="7"/>
  <c r="H935" i="7"/>
  <c r="G935" i="7"/>
  <c r="H936" i="7"/>
  <c r="G936" i="7"/>
  <c r="H944" i="7"/>
  <c r="G944" i="7"/>
  <c r="H950" i="7"/>
  <c r="G950" i="7" s="1"/>
  <c r="H951" i="7"/>
  <c r="G951" i="7" s="1"/>
  <c r="H959" i="7"/>
  <c r="G959" i="7"/>
  <c r="H960" i="7"/>
  <c r="G960" i="7"/>
  <c r="H966" i="7"/>
  <c r="G966" i="7" s="1"/>
  <c r="H968" i="7"/>
  <c r="G968" i="7"/>
  <c r="H975" i="7"/>
  <c r="G975" i="7" s="1"/>
  <c r="H976" i="7"/>
  <c r="G976" i="7"/>
  <c r="H983" i="7"/>
  <c r="G983" i="7" s="1"/>
  <c r="H984" i="7"/>
  <c r="G984" i="7" s="1"/>
  <c r="H990" i="7"/>
  <c r="G990" i="7" s="1"/>
  <c r="G991" i="7"/>
  <c r="H999" i="7"/>
  <c r="G999" i="7"/>
  <c r="H1000" i="7"/>
  <c r="G1000" i="7" s="1"/>
  <c r="H1007" i="7"/>
  <c r="G1007" i="7" s="1"/>
  <c r="H1008" i="7"/>
  <c r="G1008" i="7"/>
  <c r="H1014" i="7"/>
  <c r="G1014" i="7"/>
  <c r="H1015" i="7"/>
  <c r="G1015" i="7"/>
  <c r="H1016" i="7"/>
  <c r="G1016" i="7" s="1"/>
  <c r="H1022" i="7"/>
  <c r="G1022" i="7" s="1"/>
  <c r="H1023" i="7"/>
  <c r="G1023" i="7"/>
  <c r="H1024" i="7"/>
  <c r="G1024" i="7" s="1"/>
  <c r="H1030" i="7"/>
  <c r="G1030" i="7"/>
  <c r="H1032" i="7"/>
  <c r="G1032" i="7"/>
  <c r="H1038" i="7"/>
  <c r="G1038" i="7" s="1"/>
  <c r="H1039" i="7"/>
  <c r="G1039" i="7"/>
  <c r="H1040" i="7"/>
  <c r="G1040" i="7"/>
  <c r="H1055" i="7"/>
  <c r="G1055" i="7"/>
  <c r="H1056" i="7"/>
  <c r="G1056" i="7"/>
  <c r="H1062" i="7"/>
  <c r="G1062" i="7" s="1"/>
  <c r="H1063" i="7"/>
  <c r="G1063" i="7" s="1"/>
  <c r="H1064" i="7"/>
  <c r="G1064" i="7"/>
  <c r="H1071" i="7"/>
  <c r="G1071" i="7"/>
  <c r="H1072" i="7"/>
  <c r="G1072" i="7"/>
  <c r="H1079" i="7"/>
  <c r="G1079" i="7" s="1"/>
  <c r="H1080" i="7"/>
  <c r="G1080" i="7" s="1"/>
  <c r="H1086" i="7"/>
  <c r="G1086" i="7"/>
  <c r="H1088" i="7"/>
  <c r="G1088" i="7" s="1"/>
  <c r="H1095" i="7"/>
  <c r="G1095" i="7"/>
  <c r="H1096" i="7"/>
  <c r="G1096" i="7"/>
  <c r="H1102" i="7"/>
  <c r="G1102" i="7" s="1"/>
  <c r="H1103" i="7"/>
  <c r="G1103" i="7" s="1"/>
  <c r="H1110" i="7"/>
  <c r="G1110" i="7"/>
  <c r="H1111" i="7"/>
  <c r="G1111" i="7"/>
  <c r="H1112" i="7"/>
  <c r="G1112" i="7"/>
  <c r="H1119" i="7"/>
  <c r="G1119" i="7" s="1"/>
  <c r="H1120" i="7"/>
  <c r="G1120" i="7" s="1"/>
  <c r="G1127" i="7"/>
  <c r="G1134" i="7"/>
  <c r="H1135" i="7"/>
  <c r="G1135" i="7"/>
  <c r="H1136" i="7"/>
  <c r="G1136" i="7"/>
  <c r="H1150" i="7"/>
  <c r="G1150" i="7" s="1"/>
  <c r="H1151" i="7"/>
  <c r="G1151" i="7" s="1"/>
  <c r="H1159" i="7"/>
  <c r="G1159" i="7"/>
  <c r="H1160" i="7"/>
  <c r="G1160" i="7" s="1"/>
  <c r="H1166" i="7"/>
  <c r="G1166" i="7"/>
  <c r="H1167" i="7"/>
  <c r="G1167" i="7"/>
  <c r="H1168" i="7"/>
  <c r="G1168" i="7" s="1"/>
  <c r="H1174" i="7"/>
  <c r="G1174" i="7" s="1"/>
  <c r="H1175" i="7"/>
  <c r="G1175" i="7"/>
  <c r="H1182" i="7"/>
  <c r="G1182" i="7"/>
  <c r="H1183" i="7"/>
  <c r="G1183" i="7"/>
  <c r="H1190" i="7"/>
  <c r="G1190" i="7" s="1"/>
  <c r="H1191" i="7"/>
  <c r="G1191" i="7" s="1"/>
  <c r="H1192" i="7"/>
  <c r="G1192" i="7"/>
  <c r="H1198" i="7"/>
  <c r="G1198" i="7" s="1"/>
  <c r="H1199" i="7"/>
  <c r="G1199" i="7"/>
  <c r="H1200" i="7"/>
  <c r="G1200" i="7" s="1"/>
  <c r="H1207" i="7"/>
  <c r="G1207" i="7" s="1"/>
  <c r="H1208" i="7"/>
  <c r="G1208" i="7"/>
  <c r="H1214" i="7"/>
  <c r="G1214" i="7" s="1"/>
  <c r="G1222" i="7"/>
  <c r="H1224" i="7"/>
  <c r="G1224" i="7" s="1"/>
  <c r="H1231" i="7"/>
  <c r="G1231" i="7"/>
  <c r="H1232" i="7"/>
  <c r="G1232" i="7" s="1"/>
  <c r="H1238" i="7"/>
  <c r="G1238" i="7" s="1"/>
  <c r="H1240" i="7"/>
  <c r="G1240" i="7" s="1"/>
  <c r="H1247" i="7"/>
  <c r="G1247" i="7" s="1"/>
  <c r="H1256" i="7"/>
  <c r="G1256" i="7"/>
  <c r="H1264" i="7"/>
  <c r="G1264" i="7"/>
  <c r="H1271" i="7"/>
  <c r="G1271" i="7"/>
  <c r="H1272" i="7"/>
  <c r="G1272" i="7"/>
  <c r="H1280" i="7"/>
  <c r="G1280" i="7" s="1"/>
  <c r="H1286" i="7"/>
  <c r="G1286" i="7" s="1"/>
  <c r="H1287" i="7"/>
  <c r="G1287" i="7"/>
  <c r="H1288" i="7"/>
  <c r="G1288" i="7"/>
  <c r="H1308" i="7"/>
  <c r="G1308" i="7" s="1"/>
  <c r="H1309" i="7"/>
  <c r="G1309" i="7"/>
  <c r="H1310" i="7"/>
  <c r="G1310" i="7" s="1"/>
  <c r="H1311" i="7"/>
  <c r="G1311" i="7"/>
  <c r="H1312" i="7"/>
  <c r="G1312" i="7" s="1"/>
  <c r="H1313" i="7"/>
  <c r="G1313" i="7" s="1"/>
  <c r="H1314" i="7"/>
  <c r="G1314" i="7" s="1"/>
  <c r="H1315" i="7"/>
  <c r="G1315" i="7" s="1"/>
  <c r="H1316" i="7"/>
  <c r="G1316" i="7"/>
  <c r="H1317" i="7"/>
  <c r="G1317" i="7"/>
  <c r="H1318" i="7"/>
  <c r="G1318" i="7"/>
  <c r="H1319" i="7"/>
  <c r="G1319" i="7"/>
  <c r="H1320" i="7"/>
  <c r="G1320" i="7" s="1"/>
  <c r="H1321" i="7"/>
  <c r="G1321" i="7" s="1"/>
  <c r="H1322" i="7"/>
  <c r="G1322" i="7"/>
  <c r="H1323" i="7"/>
  <c r="G1323" i="7"/>
  <c r="H1324" i="7"/>
  <c r="G1324" i="7" s="1"/>
  <c r="H1325" i="7"/>
  <c r="G1325" i="7"/>
  <c r="H1326" i="7"/>
  <c r="G1326" i="7" s="1"/>
  <c r="H1327" i="7"/>
  <c r="G1327" i="7"/>
  <c r="H1328" i="7"/>
  <c r="G1328" i="7" s="1"/>
  <c r="H1329" i="7"/>
  <c r="G1329" i="7" s="1"/>
  <c r="H1330" i="7"/>
  <c r="G1330" i="7" s="1"/>
  <c r="H1331" i="7"/>
  <c r="G1331" i="7" s="1"/>
  <c r="H1332" i="7"/>
  <c r="G1332" i="7"/>
  <c r="H1333" i="7"/>
  <c r="G1333" i="7"/>
  <c r="H1334" i="7"/>
  <c r="G1334" i="7"/>
  <c r="H1335" i="7"/>
  <c r="G1335" i="7"/>
  <c r="H1336" i="7"/>
  <c r="G1336" i="7" s="1"/>
  <c r="H1337" i="7"/>
  <c r="G1337" i="7" s="1"/>
  <c r="H1338" i="7"/>
  <c r="G1338" i="7"/>
  <c r="H1339" i="7"/>
  <c r="G1339" i="7"/>
  <c r="H1340" i="7"/>
  <c r="G1340" i="7" s="1"/>
  <c r="H1341" i="7"/>
  <c r="G1341" i="7"/>
  <c r="H1342" i="7"/>
  <c r="G1342" i="7" s="1"/>
  <c r="H1343" i="7"/>
  <c r="G1343" i="7"/>
  <c r="H1344" i="7"/>
  <c r="G1344" i="7" s="1"/>
  <c r="H1360" i="7"/>
  <c r="G1360" i="7" s="1"/>
  <c r="H1366" i="7"/>
  <c r="G1366" i="7" s="1"/>
  <c r="H1367" i="7"/>
  <c r="G1367" i="7"/>
  <c r="H1368" i="7"/>
  <c r="G1368" i="7"/>
  <c r="G1375" i="7"/>
  <c r="H1382" i="7"/>
  <c r="G1382" i="7"/>
  <c r="H1384" i="7"/>
  <c r="G1384" i="7"/>
  <c r="H1391" i="7"/>
  <c r="G1391" i="7"/>
  <c r="H1392" i="7"/>
  <c r="G1392" i="7" s="1"/>
  <c r="G1395" i="7"/>
  <c r="H1398" i="7"/>
  <c r="G1398" i="7"/>
  <c r="H1407" i="7"/>
  <c r="G1407" i="7" s="1"/>
  <c r="H1408" i="7"/>
  <c r="G1408" i="7"/>
  <c r="H1412" i="7"/>
  <c r="G1412" i="7" s="1"/>
  <c r="H1414" i="7"/>
  <c r="G1414" i="7"/>
  <c r="H1416" i="7"/>
  <c r="G1416" i="7" s="1"/>
  <c r="H1423" i="7"/>
  <c r="G1423" i="7" s="1"/>
  <c r="H1424" i="7"/>
  <c r="G1424" i="7" s="1"/>
  <c r="H1430" i="7"/>
  <c r="G1430" i="7" s="1"/>
  <c r="H1432" i="7"/>
  <c r="G1432" i="7"/>
  <c r="H1438" i="7"/>
  <c r="G1438" i="7"/>
  <c r="H1439" i="7"/>
  <c r="G1439" i="7"/>
  <c r="H1440" i="7"/>
  <c r="G1440" i="7" s="1"/>
  <c r="G1446" i="7"/>
  <c r="H1454" i="7"/>
  <c r="G1454" i="7"/>
  <c r="H1456" i="7"/>
  <c r="G1456" i="7" s="1"/>
  <c r="H1462" i="7"/>
  <c r="G1462" i="7" s="1"/>
  <c r="H1463" i="7"/>
  <c r="G1463" i="7"/>
  <c r="H1464" i="7"/>
  <c r="G1464" i="7" s="1"/>
  <c r="H1471" i="7"/>
  <c r="G1471" i="7"/>
  <c r="H1478" i="7"/>
  <c r="G1478" i="7"/>
  <c r="H1480" i="7"/>
  <c r="G1480" i="7" s="1"/>
  <c r="H1486" i="7"/>
  <c r="G1486" i="7" s="1"/>
  <c r="H1487" i="7"/>
  <c r="G1487" i="7"/>
  <c r="H1488" i="7"/>
  <c r="G1488" i="7"/>
  <c r="G1494" i="7"/>
  <c r="H1495" i="7"/>
  <c r="G1495" i="7"/>
  <c r="H1496" i="7"/>
  <c r="G1496" i="7"/>
  <c r="H1502" i="7"/>
  <c r="G1502" i="7"/>
  <c r="H1503" i="7"/>
  <c r="G1503" i="7" s="1"/>
  <c r="H1510" i="7"/>
  <c r="G1510" i="7" s="1"/>
  <c r="H1511" i="7"/>
  <c r="G1511" i="7" s="1"/>
  <c r="G1512" i="7"/>
  <c r="H1527" i="7"/>
  <c r="G1527" i="7" s="1"/>
  <c r="H1528" i="7"/>
  <c r="G1528" i="7"/>
  <c r="H1534" i="7"/>
  <c r="G1534" i="7" s="1"/>
  <c r="G1542" i="7"/>
  <c r="H1543" i="7"/>
  <c r="G1543" i="7" s="1"/>
  <c r="H1544" i="7"/>
  <c r="G1544" i="7"/>
  <c r="G1552" i="7"/>
  <c r="H1558" i="7"/>
  <c r="G1558" i="7" s="1"/>
  <c r="H1559" i="7"/>
  <c r="G1559" i="7"/>
  <c r="H1560" i="7"/>
  <c r="G1560" i="7"/>
  <c r="H1566" i="7"/>
  <c r="G1566" i="7"/>
  <c r="H1567" i="7"/>
  <c r="G1567" i="7" s="1"/>
  <c r="H1568" i="7"/>
  <c r="G1568" i="7" s="1"/>
  <c r="H1582" i="7"/>
  <c r="G1582" i="7"/>
  <c r="H1590" i="7"/>
  <c r="G1590" i="7"/>
  <c r="H1591" i="7"/>
  <c r="G1591" i="7"/>
  <c r="H1592" i="7"/>
  <c r="G1592" i="7" s="1"/>
  <c r="G1598" i="7"/>
  <c r="H1600" i="7"/>
  <c r="G1600" i="7"/>
  <c r="H1614" i="7"/>
  <c r="G1614" i="7" s="1"/>
  <c r="H1615" i="7"/>
  <c r="G1615" i="7"/>
  <c r="H1616" i="7"/>
  <c r="G1616" i="7" s="1"/>
  <c r="H1622" i="7"/>
  <c r="G1622" i="7"/>
  <c r="H1624" i="7"/>
  <c r="G1624" i="7" s="1"/>
  <c r="H1631" i="7"/>
  <c r="G1631" i="7" s="1"/>
  <c r="H1632" i="7"/>
  <c r="G1632" i="7" s="1"/>
  <c r="H1633" i="7"/>
  <c r="G1633" i="7" s="1"/>
  <c r="H1634" i="7"/>
  <c r="G1634" i="7"/>
  <c r="H1635" i="7"/>
  <c r="G1635" i="7"/>
  <c r="H1636" i="7"/>
  <c r="G1636" i="7"/>
  <c r="H1637" i="7"/>
  <c r="G1637" i="7" s="1"/>
  <c r="H1638" i="7"/>
  <c r="G1638" i="7" s="1"/>
  <c r="H1639" i="7"/>
  <c r="G1639" i="7" s="1"/>
  <c r="H1640" i="7"/>
  <c r="G1640" i="7"/>
  <c r="H1641" i="7"/>
  <c r="G1641" i="7"/>
  <c r="H1642" i="7"/>
  <c r="G1642" i="7" s="1"/>
  <c r="H1643" i="7"/>
  <c r="G1643" i="7"/>
  <c r="H1644" i="7"/>
  <c r="G1644" i="7" s="1"/>
  <c r="H1645" i="7"/>
  <c r="G1645" i="7"/>
  <c r="H1646" i="7"/>
  <c r="G1646" i="7" s="1"/>
  <c r="H1647" i="7"/>
  <c r="G1647" i="7" s="1"/>
  <c r="H1648" i="7"/>
  <c r="G1648" i="7" s="1"/>
  <c r="H1649" i="7"/>
  <c r="G1649" i="7" s="1"/>
  <c r="H1650" i="7"/>
  <c r="G1650" i="7"/>
  <c r="H1651" i="7"/>
  <c r="G1651" i="7"/>
  <c r="H1652" i="7"/>
  <c r="G1652" i="7"/>
  <c r="H1653" i="7"/>
  <c r="G1653" i="7" s="1"/>
  <c r="H1654" i="7"/>
  <c r="G1654" i="7" s="1"/>
  <c r="H1655" i="7"/>
  <c r="G1655" i="7" s="1"/>
  <c r="H1656" i="7"/>
  <c r="G1656" i="7"/>
  <c r="H1663" i="7"/>
  <c r="G1663" i="7"/>
  <c r="H1664" i="7"/>
  <c r="G1664" i="7" s="1"/>
  <c r="H1678" i="7"/>
  <c r="G1678" i="7"/>
  <c r="H1680" i="7"/>
  <c r="G1680" i="7" s="1"/>
  <c r="H1686" i="7"/>
  <c r="G1686" i="7"/>
  <c r="H1687" i="7"/>
  <c r="G1687" i="7" s="1"/>
  <c r="H1688" i="7"/>
  <c r="G1688" i="7" s="1"/>
  <c r="H1694" i="7"/>
  <c r="G1694" i="7" s="1"/>
  <c r="H1695" i="7"/>
  <c r="G1695" i="7" s="1"/>
  <c r="G1696" i="7"/>
  <c r="H1702" i="7"/>
  <c r="G1702" i="7" s="1"/>
  <c r="H1703" i="7"/>
  <c r="G1703" i="7" s="1"/>
  <c r="H1704" i="7"/>
  <c r="G1704" i="7"/>
  <c r="H1710" i="7"/>
  <c r="G1710" i="7"/>
  <c r="H1712" i="7"/>
  <c r="G1712" i="7"/>
  <c r="H1719" i="7"/>
  <c r="G1719" i="7" s="1"/>
  <c r="H1720" i="7"/>
  <c r="G1720" i="7" s="1"/>
  <c r="H1727" i="7"/>
  <c r="G1727" i="7"/>
  <c r="H1728" i="7"/>
  <c r="G1728" i="7" s="1"/>
  <c r="H1734" i="7"/>
  <c r="G1734" i="7"/>
  <c r="H1735" i="7"/>
  <c r="G1735" i="7"/>
  <c r="H1736" i="7"/>
  <c r="G1736" i="7"/>
  <c r="H1742" i="7"/>
  <c r="G1742" i="7" s="1"/>
  <c r="H1744" i="7"/>
  <c r="G1744" i="7"/>
  <c r="H1752" i="7"/>
  <c r="G1752" i="7"/>
  <c r="H1758" i="7"/>
  <c r="G1758" i="7"/>
  <c r="H1759" i="7"/>
  <c r="G1759" i="7" s="1"/>
  <c r="H1767" i="7"/>
  <c r="G1767" i="7" s="1"/>
  <c r="H1768" i="7"/>
  <c r="G1768" i="7"/>
  <c r="H1774" i="7"/>
  <c r="G1774" i="7" s="1"/>
  <c r="H1776" i="7"/>
  <c r="G1776" i="7"/>
  <c r="H1784" i="7"/>
  <c r="G1784" i="7" s="1"/>
  <c r="H1791" i="7"/>
  <c r="G1791" i="7" s="1"/>
  <c r="H1792" i="7"/>
  <c r="G1792" i="7"/>
  <c r="H1799" i="7"/>
  <c r="G1799" i="7" s="1"/>
  <c r="H1800" i="7"/>
  <c r="G1800" i="7"/>
  <c r="H1805" i="7"/>
  <c r="G1805" i="7"/>
  <c r="H1806" i="7"/>
  <c r="G1806" i="7"/>
  <c r="H1807" i="7"/>
  <c r="G1807" i="7" s="1"/>
  <c r="H1808" i="7"/>
  <c r="G1808" i="7"/>
  <c r="H1822" i="7"/>
  <c r="G1822" i="7"/>
  <c r="H1823" i="7"/>
  <c r="G1823" i="7"/>
  <c r="H1824" i="7"/>
  <c r="G1824" i="7" s="1"/>
  <c r="H1830" i="7"/>
  <c r="G1830" i="7" s="1"/>
  <c r="H1832" i="7"/>
  <c r="G1832" i="7"/>
  <c r="H1838" i="7"/>
  <c r="G1838" i="7" s="1"/>
  <c r="H1839" i="7"/>
  <c r="G1839" i="7"/>
  <c r="H1840" i="7"/>
  <c r="G1840" i="7" s="1"/>
  <c r="H1846" i="7"/>
  <c r="G1846" i="7" s="1"/>
  <c r="H1847" i="7"/>
  <c r="G1847" i="7"/>
  <c r="H1848" i="7"/>
  <c r="G1848" i="7" s="1"/>
  <c r="H1854" i="7"/>
  <c r="G1854" i="7"/>
  <c r="H1855" i="7"/>
  <c r="G1855" i="7"/>
  <c r="H1856" i="7"/>
  <c r="G1856" i="7" s="1"/>
  <c r="H1862" i="7"/>
  <c r="G1862" i="7" s="1"/>
  <c r="H1863" i="7"/>
  <c r="G1863" i="7"/>
  <c r="H1864" i="7"/>
  <c r="G1864" i="7"/>
  <c r="H1872" i="7"/>
  <c r="G1872" i="7"/>
  <c r="H1878" i="7"/>
  <c r="G1878" i="7" s="1"/>
  <c r="H1880" i="7"/>
  <c r="G1880" i="7" s="1"/>
  <c r="H1886" i="7"/>
  <c r="G1886" i="7"/>
  <c r="H1887" i="7"/>
  <c r="G1887" i="7" s="1"/>
  <c r="H1888" i="7"/>
  <c r="G1888" i="7"/>
  <c r="H1895" i="7"/>
  <c r="G1895" i="7" s="1"/>
  <c r="H1896" i="7"/>
  <c r="G1896" i="7" s="1"/>
  <c r="H1901" i="7"/>
  <c r="G1901" i="7"/>
  <c r="H1902" i="7"/>
  <c r="G1902" i="7" s="1"/>
  <c r="H1904" i="7"/>
  <c r="G1904" i="7"/>
  <c r="H1910" i="7"/>
  <c r="G1910" i="7"/>
  <c r="H1911" i="7"/>
  <c r="G1911" i="7" s="1"/>
  <c r="H1912" i="7"/>
  <c r="G1912" i="7" s="1"/>
  <c r="H1918" i="7"/>
  <c r="G1918" i="7"/>
  <c r="H1919" i="7"/>
  <c r="G1919" i="7"/>
  <c r="H1920" i="7"/>
  <c r="G1920" i="7"/>
  <c r="H1926" i="7"/>
  <c r="G1926" i="7" s="1"/>
  <c r="H1927" i="7"/>
  <c r="G1927" i="7" s="1"/>
  <c r="H1928" i="7"/>
  <c r="G1928" i="7"/>
  <c r="H1933" i="7"/>
  <c r="G1933" i="7" s="1"/>
  <c r="H1935" i="7"/>
  <c r="G1935" i="7"/>
  <c r="H1936" i="7"/>
  <c r="G1936" i="7" s="1"/>
  <c r="H1937" i="7"/>
  <c r="G1937" i="7" s="1"/>
  <c r="H1942" i="7"/>
  <c r="G1942" i="7"/>
  <c r="H1943" i="7"/>
  <c r="G1943" i="7" s="1"/>
  <c r="H1944" i="7"/>
  <c r="G1944" i="7"/>
  <c r="H1945" i="7"/>
  <c r="G1945" i="7"/>
  <c r="H1946" i="7"/>
  <c r="G1946" i="7" s="1"/>
  <c r="H1947" i="7"/>
  <c r="G1947" i="7" s="1"/>
  <c r="H1948" i="7"/>
  <c r="G1948" i="7"/>
  <c r="H1949" i="7"/>
  <c r="G1949" i="7"/>
  <c r="H1950" i="7"/>
  <c r="G1950" i="7"/>
  <c r="H1951" i="7"/>
  <c r="G1951" i="7" s="1"/>
  <c r="H1952" i="7"/>
  <c r="G1952" i="7" s="1"/>
  <c r="H1953" i="7"/>
  <c r="G1953" i="7"/>
  <c r="H1954" i="7"/>
  <c r="G1954" i="7" s="1"/>
  <c r="H1955" i="7"/>
  <c r="G1955" i="7"/>
  <c r="H1956" i="7"/>
  <c r="G1956" i="7" s="1"/>
  <c r="H1957" i="7"/>
  <c r="G1957" i="7" s="1"/>
  <c r="H1958" i="7"/>
  <c r="G1958" i="7"/>
  <c r="H1959" i="7"/>
  <c r="G1959" i="7" s="1"/>
  <c r="H1960" i="7"/>
  <c r="G1960" i="7"/>
  <c r="H1961" i="7"/>
  <c r="G1961" i="7"/>
  <c r="H1962" i="7"/>
  <c r="G1962" i="7" s="1"/>
  <c r="H1963" i="7"/>
  <c r="G1963" i="7" s="1"/>
  <c r="H1964" i="7"/>
  <c r="G1964" i="7"/>
  <c r="H1965" i="7"/>
  <c r="G1965" i="7"/>
  <c r="H1966" i="7"/>
  <c r="G1966" i="7"/>
  <c r="H1967" i="7"/>
  <c r="G1967" i="7" s="1"/>
  <c r="H1968" i="7"/>
  <c r="G1968" i="7" s="1"/>
  <c r="D15" i="10"/>
  <c r="E15" i="10"/>
  <c r="F15" i="10"/>
  <c r="J32" i="10"/>
  <c r="J980" i="7" s="1"/>
  <c r="H980" i="7" s="1"/>
  <c r="G980" i="7" s="1"/>
  <c r="J33" i="10"/>
  <c r="K33" i="10"/>
  <c r="J34" i="10"/>
  <c r="K34" i="10"/>
  <c r="D47" i="10"/>
  <c r="E47" i="10"/>
  <c r="J809" i="7" s="1"/>
  <c r="H809" i="7" s="1"/>
  <c r="G809" i="7" s="1"/>
  <c r="J624" i="7"/>
  <c r="H624" i="7" s="1"/>
  <c r="G624" i="7" s="1"/>
  <c r="F47" i="10"/>
  <c r="H7" i="5"/>
  <c r="L7" i="5"/>
  <c r="M7" i="5"/>
  <c r="N7" i="5"/>
  <c r="I7" i="5"/>
  <c r="G7" i="5"/>
  <c r="J7" i="5"/>
  <c r="K7" i="5"/>
  <c r="AI35" i="6"/>
  <c r="Z35" i="6"/>
  <c r="H44" i="5"/>
  <c r="AK45" i="6"/>
  <c r="AO38" i="6"/>
  <c r="AG38" i="6"/>
  <c r="CG9" i="6"/>
  <c r="AP9" i="6"/>
  <c r="AP38" i="6"/>
  <c r="CL9" i="6"/>
  <c r="AU9" i="6" s="1"/>
  <c r="AU38" i="6" s="1"/>
  <c r="CM9" i="6"/>
  <c r="AV9" i="6" s="1"/>
  <c r="AG20" i="6"/>
  <c r="CI9" i="6"/>
  <c r="AR9" i="6" s="1"/>
  <c r="AR38" i="6" s="1"/>
  <c r="CJ9" i="6"/>
  <c r="AS9" i="6"/>
  <c r="H16" i="5"/>
  <c r="I16" i="5"/>
  <c r="J16" i="5"/>
  <c r="K16" i="5"/>
  <c r="F16" i="5"/>
  <c r="G16" i="5"/>
  <c r="M16" i="5"/>
  <c r="AJ45" i="6"/>
  <c r="AJ20" i="6"/>
  <c r="N16" i="5"/>
  <c r="F38" i="5"/>
  <c r="M38" i="5"/>
  <c r="G17" i="5"/>
  <c r="L43" i="5"/>
  <c r="M43" i="5"/>
  <c r="F43" i="5"/>
  <c r="G43" i="5"/>
  <c r="J43" i="5"/>
  <c r="L21" i="5"/>
  <c r="M21" i="5"/>
  <c r="I41" i="5"/>
  <c r="J41" i="5"/>
  <c r="K41" i="5"/>
  <c r="L26" i="5"/>
  <c r="H26" i="5"/>
  <c r="K26" i="5"/>
  <c r="M26" i="5"/>
  <c r="N26" i="5"/>
  <c r="S44" i="6"/>
  <c r="V39" i="6"/>
  <c r="U36" i="6"/>
  <c r="J14" i="5"/>
  <c r="F14" i="5"/>
  <c r="N14" i="5"/>
  <c r="K14" i="5"/>
  <c r="L14" i="5"/>
  <c r="M14" i="5"/>
  <c r="H40" i="5"/>
  <c r="F26" i="5"/>
  <c r="G14" i="5"/>
  <c r="G41" i="5"/>
  <c r="G40" i="5"/>
  <c r="J28" i="5"/>
  <c r="I28" i="5"/>
  <c r="K28" i="5"/>
  <c r="F41" i="5"/>
  <c r="M28" i="5"/>
  <c r="L19" i="5"/>
  <c r="H19" i="5"/>
  <c r="F19" i="5"/>
  <c r="G19" i="5"/>
  <c r="I19" i="5"/>
  <c r="I13" i="5"/>
  <c r="F5" i="5"/>
  <c r="N5" i="5"/>
  <c r="G5" i="5"/>
  <c r="H5" i="5"/>
  <c r="I5" i="5"/>
  <c r="L5" i="5"/>
  <c r="J5" i="5"/>
  <c r="I39" i="5"/>
  <c r="F37" i="5"/>
  <c r="G31" i="5"/>
  <c r="J9" i="5"/>
  <c r="G9" i="5"/>
  <c r="H9" i="5"/>
  <c r="I9" i="5"/>
  <c r="M9" i="5"/>
  <c r="B62" i="6"/>
  <c r="B53" i="6"/>
  <c r="B55" i="6"/>
  <c r="B57" i="6"/>
  <c r="B60" i="6"/>
  <c r="B54" i="6"/>
  <c r="H39" i="5"/>
  <c r="N37" i="5"/>
  <c r="F24" i="5"/>
  <c r="M23" i="5"/>
  <c r="I23" i="5"/>
  <c r="J36" i="5"/>
  <c r="N36" i="5"/>
  <c r="K25" i="5"/>
  <c r="K18" i="5"/>
  <c r="K15" i="5"/>
  <c r="L12" i="5"/>
  <c r="J10" i="5"/>
  <c r="J6" i="5"/>
  <c r="H12" i="5"/>
  <c r="F10" i="5"/>
  <c r="F6" i="5"/>
  <c r="L137" i="6"/>
  <c r="AB43" i="6"/>
  <c r="T35" i="6"/>
  <c r="AG42" i="6"/>
  <c r="CG13" i="6"/>
  <c r="AP13" i="6"/>
  <c r="AP42" i="6"/>
  <c r="CK13" i="6"/>
  <c r="AT13" i="6" s="1"/>
  <c r="AT42" i="6" s="1"/>
  <c r="CL13" i="6"/>
  <c r="AU13" i="6"/>
  <c r="AU42" i="6" s="1"/>
  <c r="CM13" i="6"/>
  <c r="AV13" i="6" s="1"/>
  <c r="CH13" i="6"/>
  <c r="AQ13" i="6"/>
  <c r="AQ42" i="6" s="1"/>
  <c r="CI13" i="6"/>
  <c r="AR13" i="6" s="1"/>
  <c r="AR42" i="6" s="1"/>
  <c r="CG15" i="6"/>
  <c r="AP15" i="6" s="1"/>
  <c r="AP44" i="6" s="1"/>
  <c r="AG44" i="6"/>
  <c r="CH15" i="6"/>
  <c r="AQ15" i="6" s="1"/>
  <c r="AQ44" i="6" s="1"/>
  <c r="CL15" i="6"/>
  <c r="AU15" i="6" s="1"/>
  <c r="AU44" i="6" s="1"/>
  <c r="CM15" i="6"/>
  <c r="AV15" i="6" s="1"/>
  <c r="I38" i="6"/>
  <c r="H37" i="6"/>
  <c r="N20" i="6"/>
  <c r="Q38" i="6"/>
  <c r="Y38" i="6"/>
  <c r="CG10" i="6"/>
  <c r="AP10" i="6" s="1"/>
  <c r="AP39" i="6" s="1"/>
  <c r="CK8" i="6"/>
  <c r="AT8" i="6" s="1"/>
  <c r="AT37" i="6" s="1"/>
  <c r="CG6" i="6"/>
  <c r="AP6" i="6" s="1"/>
  <c r="CM10" i="6"/>
  <c r="AV10" i="6" s="1"/>
  <c r="CM6" i="6"/>
  <c r="AV6" i="6"/>
  <c r="AS38" i="6"/>
  <c r="O36" i="6"/>
  <c r="J30" i="5"/>
  <c r="F30" i="5"/>
  <c r="I30" i="5"/>
  <c r="L30" i="5"/>
  <c r="G30" i="5"/>
  <c r="N30" i="5"/>
  <c r="AE36" i="6"/>
  <c r="AE20" i="6"/>
  <c r="K30" i="5"/>
  <c r="X20" i="6"/>
  <c r="I20" i="6"/>
  <c r="I36" i="6"/>
  <c r="J8" i="5"/>
  <c r="K8" i="5"/>
  <c r="L8" i="5"/>
  <c r="M8" i="5"/>
  <c r="G8" i="5"/>
  <c r="H8" i="5"/>
  <c r="I8" i="5"/>
  <c r="F8" i="5"/>
  <c r="AC37" i="6"/>
  <c r="Z20" i="6"/>
  <c r="AI20" i="6"/>
  <c r="AO20" i="6"/>
  <c r="L40" i="5"/>
  <c r="F40" i="5"/>
  <c r="I40" i="5"/>
  <c r="J40" i="5"/>
  <c r="M40" i="5"/>
  <c r="N8" i="5"/>
  <c r="Y36" i="6"/>
  <c r="H30" i="5"/>
  <c r="F44" i="5"/>
  <c r="L44" i="5"/>
  <c r="G44" i="5"/>
  <c r="M44" i="5"/>
  <c r="N44" i="5"/>
  <c r="Q35" i="6"/>
  <c r="M30" i="5"/>
  <c r="AM35" i="6"/>
  <c r="AF20" i="6"/>
  <c r="AB20" i="6"/>
  <c r="AB38" i="6"/>
  <c r="K27" i="5"/>
  <c r="CL12" i="6"/>
  <c r="AU12" i="6"/>
  <c r="AU41" i="6" s="1"/>
  <c r="CJ12" i="6"/>
  <c r="AS12" i="6"/>
  <c r="CH12" i="6"/>
  <c r="AQ12" i="6" s="1"/>
  <c r="AQ41" i="6" s="1"/>
  <c r="AG41" i="6"/>
  <c r="CK12" i="6"/>
  <c r="AT12" i="6"/>
  <c r="AT41" i="6" s="1"/>
  <c r="CG12" i="6"/>
  <c r="AP12" i="6"/>
  <c r="AP41" i="6" s="1"/>
  <c r="L42" i="5"/>
  <c r="F42" i="5"/>
  <c r="I42" i="5"/>
  <c r="K42" i="5"/>
  <c r="H42" i="5"/>
  <c r="G38" i="5"/>
  <c r="H38" i="5"/>
  <c r="I38" i="5"/>
  <c r="N38" i="5"/>
  <c r="J38" i="5"/>
  <c r="K38" i="5"/>
  <c r="L38" i="5"/>
  <c r="J31" i="5"/>
  <c r="K31" i="5"/>
  <c r="F31" i="5"/>
  <c r="M31" i="5"/>
  <c r="I31" i="5"/>
  <c r="H31" i="5"/>
  <c r="L31" i="5"/>
  <c r="R37" i="6"/>
  <c r="J1290" i="7"/>
  <c r="H1290" i="7" s="1"/>
  <c r="G1290" i="7" s="1"/>
  <c r="J1327" i="7"/>
  <c r="J957" i="7"/>
  <c r="H957" i="7" s="1"/>
  <c r="G957" i="7" s="1"/>
  <c r="J1216" i="7"/>
  <c r="H1216" i="7" s="1"/>
  <c r="G1216" i="7" s="1"/>
  <c r="J1179" i="7"/>
  <c r="H1179" i="7" s="1"/>
  <c r="G1179" i="7" s="1"/>
  <c r="J1068" i="7"/>
  <c r="H1068" i="7"/>
  <c r="G1068" i="7" s="1"/>
  <c r="J1253" i="7"/>
  <c r="H1253" i="7"/>
  <c r="G1253" i="7" s="1"/>
  <c r="J994" i="7"/>
  <c r="H994" i="7" s="1"/>
  <c r="G994" i="7" s="1"/>
  <c r="J920" i="7"/>
  <c r="H920" i="7" s="1"/>
  <c r="G920" i="7" s="1"/>
  <c r="J1142" i="7"/>
  <c r="H1142" i="7"/>
  <c r="G1142" i="7" s="1"/>
  <c r="J1105" i="7"/>
  <c r="H1105" i="7" s="1"/>
  <c r="G1105" i="7" s="1"/>
  <c r="J1031" i="7"/>
  <c r="H1031" i="7"/>
  <c r="G1031" i="7" s="1"/>
  <c r="L27" i="5"/>
  <c r="G27" i="5"/>
  <c r="N27" i="5"/>
  <c r="F27" i="5"/>
  <c r="H27" i="5"/>
  <c r="J27" i="5"/>
  <c r="N40" i="5"/>
  <c r="K44" i="5"/>
  <c r="M27" i="5"/>
  <c r="J20" i="6"/>
  <c r="T20" i="6"/>
  <c r="J44" i="5"/>
  <c r="I44" i="5"/>
  <c r="J1300" i="7"/>
  <c r="H1300" i="7"/>
  <c r="G1300" i="7" s="1"/>
  <c r="J1263" i="7"/>
  <c r="H1263" i="7"/>
  <c r="G1263" i="7" s="1"/>
  <c r="J1041" i="7"/>
  <c r="H1041" i="7" s="1"/>
  <c r="G1041" i="7" s="1"/>
  <c r="J967" i="7"/>
  <c r="H967" i="7"/>
  <c r="G967" i="7" s="1"/>
  <c r="J1115" i="7"/>
  <c r="H1115" i="7"/>
  <c r="G1115" i="7"/>
  <c r="J1226" i="7"/>
  <c r="H1226" i="7"/>
  <c r="G1226" i="7" s="1"/>
  <c r="J1152" i="7"/>
  <c r="H1152" i="7" s="1"/>
  <c r="G1152" i="7" s="1"/>
  <c r="J1078" i="7"/>
  <c r="H1078" i="7" s="1"/>
  <c r="G1078" i="7" s="1"/>
  <c r="N42" i="5"/>
  <c r="N31" i="5"/>
  <c r="CG7" i="6"/>
  <c r="AP7" i="6"/>
  <c r="AP36" i="6" s="1"/>
  <c r="AG36" i="6"/>
  <c r="CL7" i="6"/>
  <c r="AU7" i="6"/>
  <c r="AU36" i="6" s="1"/>
  <c r="CM7" i="6"/>
  <c r="AV7" i="6" s="1"/>
  <c r="AV20" i="6" s="1"/>
  <c r="H37" i="5"/>
  <c r="J37" i="5"/>
  <c r="H13" i="5"/>
  <c r="M13" i="5"/>
  <c r="K13" i="5"/>
  <c r="B59" i="6"/>
  <c r="B61" i="6"/>
  <c r="M20" i="6"/>
  <c r="B58" i="6"/>
  <c r="K43" i="5"/>
  <c r="M37" i="5"/>
  <c r="H28" i="5"/>
  <c r="K24" i="5"/>
  <c r="L24" i="5"/>
  <c r="J24" i="5"/>
  <c r="N24" i="5"/>
  <c r="J13" i="5"/>
  <c r="B63" i="6"/>
  <c r="P63" i="6" s="1"/>
  <c r="CL6" i="6"/>
  <c r="AU6" i="6" s="1"/>
  <c r="AG35" i="6"/>
  <c r="CK6" i="6"/>
  <c r="AT6" i="6"/>
  <c r="CI6" i="6"/>
  <c r="AR6" i="6" s="1"/>
  <c r="N6" i="5"/>
  <c r="B56" i="6"/>
  <c r="T56" i="6" s="1"/>
  <c r="N28" i="5"/>
  <c r="H20" i="6"/>
  <c r="B52" i="6"/>
  <c r="L52" i="6" s="1"/>
  <c r="F28" i="5"/>
  <c r="J69" i="7"/>
  <c r="H69" i="7" s="1"/>
  <c r="G69" i="7" s="1"/>
  <c r="J32" i="7"/>
  <c r="H32" i="7"/>
  <c r="G32" i="7" s="1"/>
  <c r="J439" i="7"/>
  <c r="J143" i="7"/>
  <c r="H143" i="7" s="1"/>
  <c r="G143" i="7" s="1"/>
  <c r="J328" i="7"/>
  <c r="H328" i="7" s="1"/>
  <c r="G328" i="7" s="1"/>
  <c r="J106" i="7"/>
  <c r="H106" i="7"/>
  <c r="G106" i="7" s="1"/>
  <c r="J402" i="7"/>
  <c r="H402" i="7"/>
  <c r="G402" i="7" s="1"/>
  <c r="J217" i="7"/>
  <c r="H217" i="7"/>
  <c r="G217" i="7" s="1"/>
  <c r="J180" i="7"/>
  <c r="H180" i="7" s="1"/>
  <c r="G180" i="7" s="1"/>
  <c r="I43" i="5"/>
  <c r="F23" i="5"/>
  <c r="L23" i="5"/>
  <c r="H23" i="5"/>
  <c r="J23" i="5"/>
  <c r="K23" i="5"/>
  <c r="N13" i="5"/>
  <c r="CK9" i="6"/>
  <c r="AT9" i="6" s="1"/>
  <c r="AT38" i="6" s="1"/>
  <c r="J513" i="7"/>
  <c r="H513" i="7"/>
  <c r="G513" i="7" s="1"/>
  <c r="J698" i="7"/>
  <c r="H698" i="7" s="1"/>
  <c r="G698" i="7" s="1"/>
  <c r="J587" i="7"/>
  <c r="H587" i="7"/>
  <c r="G587" i="7" s="1"/>
  <c r="J846" i="7"/>
  <c r="H846" i="7" s="1"/>
  <c r="G846" i="7" s="1"/>
  <c r="J661" i="7"/>
  <c r="H661" i="7"/>
  <c r="G661" i="7"/>
  <c r="J550" i="7"/>
  <c r="H550" i="7" s="1"/>
  <c r="G550" i="7" s="1"/>
  <c r="J883" i="7"/>
  <c r="J772" i="7"/>
  <c r="H772" i="7" s="1"/>
  <c r="G772" i="7" s="1"/>
  <c r="J735" i="7"/>
  <c r="H735" i="7"/>
  <c r="G735" i="7"/>
  <c r="H43" i="5"/>
  <c r="N23" i="5"/>
  <c r="M6" i="5"/>
  <c r="J476" i="7"/>
  <c r="H476" i="7"/>
  <c r="G476" i="7" s="1"/>
  <c r="L13" i="5"/>
  <c r="M39" i="5"/>
  <c r="G39" i="5"/>
  <c r="J39" i="5"/>
  <c r="K39" i="5"/>
  <c r="F39" i="5"/>
  <c r="G23" i="5"/>
  <c r="L6" i="5"/>
  <c r="AN35" i="6"/>
  <c r="AN20" i="6"/>
  <c r="J291" i="7"/>
  <c r="H291" i="7" s="1"/>
  <c r="G291" i="7" s="1"/>
  <c r="CK15" i="6"/>
  <c r="AT15" i="6"/>
  <c r="AT44" i="6"/>
  <c r="H15" i="5"/>
  <c r="I15" i="5"/>
  <c r="N25" i="5"/>
  <c r="L25" i="5"/>
  <c r="I12" i="5"/>
  <c r="M12" i="5"/>
  <c r="N12" i="5"/>
  <c r="L10" i="5"/>
  <c r="M10" i="5"/>
  <c r="CG8" i="6"/>
  <c r="AP8" i="6" s="1"/>
  <c r="AP37" i="6" s="1"/>
  <c r="CI8" i="6"/>
  <c r="AR8" i="6"/>
  <c r="AR37" i="6"/>
  <c r="S35" i="6"/>
  <c r="S20" i="6"/>
  <c r="G10" i="5"/>
  <c r="N41" i="5"/>
  <c r="M25" i="5"/>
  <c r="H18" i="5"/>
  <c r="I18" i="5"/>
  <c r="M15" i="5"/>
  <c r="K12" i="5"/>
  <c r="K10" i="5"/>
  <c r="H29" i="5"/>
  <c r="F29" i="5"/>
  <c r="J1128" i="7"/>
  <c r="H1128" i="7"/>
  <c r="G1128" i="7" s="1"/>
  <c r="J906" i="7"/>
  <c r="H906" i="7"/>
  <c r="G906" i="7" s="1"/>
  <c r="J1054" i="7"/>
  <c r="H1054" i="7" s="1"/>
  <c r="G1054" i="7" s="1"/>
  <c r="J1091" i="7"/>
  <c r="H1091" i="7" s="1"/>
  <c r="G1091" i="7" s="1"/>
  <c r="J1017" i="7"/>
  <c r="H1017" i="7"/>
  <c r="G1017" i="7"/>
  <c r="J1239" i="7"/>
  <c r="H1239" i="7"/>
  <c r="G1239" i="7" s="1"/>
  <c r="AT35" i="6"/>
  <c r="AN56" i="6"/>
  <c r="Q59" i="6"/>
  <c r="B65" i="6"/>
  <c r="I59" i="6" s="1"/>
  <c r="J52" i="6"/>
  <c r="AK52" i="6"/>
  <c r="AD61" i="6"/>
  <c r="AJ61" i="6"/>
  <c r="AS61" i="6"/>
  <c r="AS41" i="6"/>
  <c r="S61" i="6"/>
  <c r="AU56" i="6"/>
  <c r="P58" i="6"/>
  <c r="T52" i="6"/>
  <c r="AH58" i="6"/>
  <c r="AB59" i="6"/>
  <c r="AI58" i="6"/>
  <c r="AQ57" i="6"/>
  <c r="AA60" i="6"/>
  <c r="AD55" i="6"/>
  <c r="U62" i="6"/>
  <c r="AC60" i="6"/>
  <c r="AD60" i="6"/>
  <c r="AV54" i="6"/>
  <c r="AC55" i="6"/>
  <c r="Z55" i="6"/>
  <c r="M62" i="6"/>
  <c r="W53" i="6"/>
  <c r="L62" i="6"/>
  <c r="AP60" i="6"/>
  <c r="AO53" i="6"/>
  <c r="L55" i="6"/>
  <c r="Z53" i="6"/>
  <c r="AD62" i="6"/>
  <c r="Y55" i="6"/>
  <c r="AK60" i="6"/>
  <c r="N55" i="6"/>
  <c r="AU62" i="6"/>
  <c r="I55" i="6"/>
  <c r="P56" i="6"/>
  <c r="AR53" i="6"/>
  <c r="S56" i="6"/>
  <c r="AQ52" i="6"/>
  <c r="AD54" i="6"/>
  <c r="X57" i="6"/>
  <c r="K57" i="6"/>
  <c r="AF60" i="6"/>
  <c r="AE55" i="6"/>
  <c r="AI54" i="6"/>
  <c r="T54" i="6"/>
  <c r="T60" i="6"/>
  <c r="AM57" i="6"/>
  <c r="W63" i="6"/>
  <c r="P52" i="6"/>
  <c r="N54" i="6"/>
  <c r="M53" i="6"/>
  <c r="AI61" i="6"/>
  <c r="I54" i="6"/>
  <c r="J62" i="6"/>
  <c r="AG55" i="6"/>
  <c r="AN57" i="6"/>
  <c r="X54" i="6"/>
  <c r="U59" i="6"/>
  <c r="S55" i="6"/>
  <c r="AV52" i="6"/>
  <c r="AT57" i="6"/>
  <c r="R53" i="6"/>
  <c r="O62" i="6"/>
  <c r="AD53" i="6"/>
  <c r="AE62" i="6"/>
  <c r="AE54" i="6"/>
  <c r="AF54" i="6"/>
  <c r="AN53" i="6"/>
  <c r="AU55" i="6"/>
  <c r="AH62" i="6"/>
  <c r="Y54" i="6"/>
  <c r="AM56" i="6"/>
  <c r="AO54" i="6"/>
  <c r="AJ55" i="6"/>
  <c r="AR62" i="6"/>
  <c r="AV59" i="6"/>
  <c r="H54" i="6"/>
  <c r="Q54" i="6"/>
  <c r="M54" i="6"/>
  <c r="R55" i="6"/>
  <c r="R60" i="6"/>
  <c r="AF62" i="6"/>
  <c r="AI57" i="6"/>
  <c r="AA54" i="6"/>
  <c r="AO62" i="6"/>
  <c r="AE60" i="6"/>
  <c r="W59" i="6"/>
  <c r="AV55" i="6"/>
  <c r="N62" i="6"/>
  <c r="R54" i="6"/>
  <c r="P53" i="6"/>
  <c r="AT60" i="6"/>
  <c r="W62" i="6"/>
  <c r="AF53" i="6"/>
  <c r="AJ62" i="6"/>
  <c r="AN62" i="6"/>
  <c r="K53" i="6"/>
  <c r="AK53" i="6"/>
  <c r="AC62" i="6"/>
  <c r="W57" i="6"/>
  <c r="X53" i="6"/>
  <c r="L53" i="6"/>
  <c r="AE61" i="6"/>
  <c r="AS55" i="6"/>
  <c r="AF57" i="6"/>
  <c r="AV61" i="6"/>
  <c r="AM62" i="6"/>
  <c r="AU54" i="6"/>
  <c r="AG53" i="6"/>
  <c r="AH55" i="6"/>
  <c r="AG60" i="6"/>
  <c r="S62" i="6"/>
  <c r="AL57" i="6"/>
  <c r="AQ62" i="6"/>
  <c r="I62" i="6"/>
  <c r="J60" i="6"/>
  <c r="AO57" i="6"/>
  <c r="AT55" i="6"/>
  <c r="AL53" i="6"/>
  <c r="U56" i="6"/>
  <c r="AF56" i="6"/>
  <c r="AS52" i="6"/>
  <c r="R59" i="6"/>
  <c r="AM61" i="6"/>
  <c r="AD58" i="6"/>
  <c r="AC59" i="6"/>
  <c r="K58" i="6"/>
  <c r="AC56" i="6"/>
  <c r="AL58" i="6"/>
  <c r="AP63" i="6"/>
  <c r="J61" i="6"/>
  <c r="X63" i="6"/>
  <c r="AB63" i="6"/>
  <c r="AP52" i="6"/>
  <c r="AN59" i="6"/>
  <c r="AJ59" i="6"/>
  <c r="R56" i="6"/>
  <c r="AS56" i="6"/>
  <c r="AI52" i="6"/>
  <c r="AM63" i="6"/>
  <c r="AE56" i="6"/>
  <c r="AI59" i="6"/>
  <c r="AK56" i="6"/>
  <c r="AN52" i="6"/>
  <c r="W56" i="6"/>
  <c r="Q58" i="6"/>
  <c r="H61" i="6"/>
  <c r="I58" i="6"/>
  <c r="AC63" i="6"/>
  <c r="J63" i="6"/>
  <c r="AI56" i="6"/>
  <c r="L61" i="6"/>
  <c r="W58" i="6"/>
  <c r="AN61" i="6"/>
  <c r="Y63" i="6"/>
  <c r="AO59" i="6"/>
  <c r="AQ56" i="6"/>
  <c r="AT59" i="6"/>
  <c r="N63" i="6"/>
  <c r="AH52" i="6"/>
  <c r="S59" i="6"/>
  <c r="S63" i="6"/>
  <c r="W61" i="6"/>
  <c r="AN63" i="6"/>
  <c r="AR52" i="6"/>
  <c r="X58" i="6"/>
  <c r="AE58" i="6"/>
  <c r="AB56" i="6"/>
  <c r="AO58" i="6"/>
  <c r="O58" i="6"/>
  <c r="AF61" i="6"/>
  <c r="AQ61" i="6"/>
  <c r="AJ63" i="6"/>
  <c r="AL52" i="6"/>
  <c r="H56" i="6"/>
  <c r="AK59" i="6"/>
  <c r="L56" i="6"/>
  <c r="AF58" i="6"/>
  <c r="AQ58" i="6"/>
  <c r="AO52" i="6"/>
  <c r="AT56" i="6"/>
  <c r="P59" i="6"/>
  <c r="R63" i="6"/>
  <c r="O56" i="6"/>
  <c r="AA35" i="6" l="1"/>
  <c r="AA20" i="6"/>
  <c r="V20" i="6"/>
  <c r="V35" i="6"/>
  <c r="P35" i="6"/>
  <c r="P20" i="6"/>
  <c r="O35" i="6"/>
  <c r="O20" i="6"/>
  <c r="AQ36" i="6"/>
  <c r="AQ20" i="6"/>
  <c r="M17" i="5"/>
  <c r="K17" i="5"/>
  <c r="I17" i="5"/>
  <c r="AP35" i="6"/>
  <c r="AP20" i="6"/>
  <c r="I134" i="6"/>
  <c r="L134" i="6"/>
  <c r="K134" i="6"/>
  <c r="J134" i="6"/>
  <c r="L20" i="6"/>
  <c r="L37" i="6"/>
  <c r="AU35" i="6"/>
  <c r="AD36" i="6"/>
  <c r="AD20" i="6"/>
  <c r="AR20" i="6"/>
  <c r="AR35" i="6"/>
  <c r="AN65" i="6"/>
  <c r="AT20" i="6"/>
  <c r="AS35" i="6"/>
  <c r="V62" i="6"/>
  <c r="P55" i="6"/>
  <c r="O60" i="6"/>
  <c r="AH56" i="6"/>
  <c r="AC61" i="6"/>
  <c r="K52" i="6"/>
  <c r="AJ56" i="6"/>
  <c r="R58" i="6"/>
  <c r="G15" i="5"/>
  <c r="K43" i="6"/>
  <c r="S52" i="6"/>
  <c r="J1202" i="7"/>
  <c r="H1202" i="7" s="1"/>
  <c r="G1202" i="7" s="1"/>
  <c r="J1165" i="7"/>
  <c r="H1165" i="7" s="1"/>
  <c r="G1165" i="7" s="1"/>
  <c r="J943" i="7"/>
  <c r="H943" i="7" s="1"/>
  <c r="G943" i="7" s="1"/>
  <c r="J1276" i="7"/>
  <c r="H1276" i="7" s="1"/>
  <c r="G1276" i="7" s="1"/>
  <c r="J1313" i="7"/>
  <c r="V58" i="6"/>
  <c r="AV57" i="6"/>
  <c r="W52" i="6"/>
  <c r="AF52" i="6"/>
  <c r="AF65" i="6" s="1"/>
  <c r="X61" i="6"/>
  <c r="AU61" i="6"/>
  <c r="Y56" i="6"/>
  <c r="O52" i="6"/>
  <c r="O65" i="6" s="1"/>
  <c r="G29" i="5"/>
  <c r="N15" i="5"/>
  <c r="V60" i="6"/>
  <c r="AA56" i="6"/>
  <c r="M41" i="5"/>
  <c r="L15" i="5"/>
  <c r="AB61" i="6"/>
  <c r="AR56" i="6"/>
  <c r="N29" i="5"/>
  <c r="J15" i="5"/>
  <c r="AM54" i="6"/>
  <c r="AR60" i="6"/>
  <c r="O59" i="6"/>
  <c r="O61" i="6"/>
  <c r="AM59" i="6"/>
  <c r="M60" i="6"/>
  <c r="Y57" i="6"/>
  <c r="V55" i="6"/>
  <c r="Q61" i="6"/>
  <c r="N59" i="6"/>
  <c r="Z61" i="6"/>
  <c r="AN58" i="6"/>
  <c r="Z56" i="6"/>
  <c r="M29" i="5"/>
  <c r="N9" i="5"/>
  <c r="AG61" i="6"/>
  <c r="V56" i="6"/>
  <c r="L29" i="5"/>
  <c r="L22" i="5"/>
  <c r="Q62" i="6"/>
  <c r="Y52" i="6"/>
  <c r="Y65" i="6" s="1"/>
  <c r="AP61" i="6"/>
  <c r="J56" i="6"/>
  <c r="K29" i="5"/>
  <c r="M22" i="5"/>
  <c r="R45" i="6"/>
  <c r="K61" i="6"/>
  <c r="N58" i="6"/>
  <c r="AL61" i="6"/>
  <c r="I56" i="6"/>
  <c r="J29" i="5"/>
  <c r="U39" i="6"/>
  <c r="AS53" i="6"/>
  <c r="AD63" i="6"/>
  <c r="T58" i="6"/>
  <c r="Y61" i="6"/>
  <c r="AO56" i="6"/>
  <c r="AC20" i="6"/>
  <c r="N52" i="6"/>
  <c r="AO61" i="6"/>
  <c r="AQ59" i="6"/>
  <c r="AV60" i="6"/>
  <c r="AM53" i="6"/>
  <c r="H53" i="6"/>
  <c r="AU60" i="6"/>
  <c r="AB55" i="6"/>
  <c r="V57" i="6"/>
  <c r="AS57" i="6"/>
  <c r="X62" i="6"/>
  <c r="N56" i="6"/>
  <c r="L58" i="6"/>
  <c r="AI63" i="6"/>
  <c r="AG56" i="6"/>
  <c r="AM20" i="6"/>
  <c r="CI15" i="6"/>
  <c r="AR15" i="6" s="1"/>
  <c r="AR44" i="6" s="1"/>
  <c r="J58" i="6"/>
  <c r="AU52" i="6"/>
  <c r="Z58" i="6"/>
  <c r="AP59" i="6"/>
  <c r="AK61" i="6"/>
  <c r="Z54" i="6"/>
  <c r="M55" i="6"/>
  <c r="AP62" i="6"/>
  <c r="AH53" i="6"/>
  <c r="AT54" i="6"/>
  <c r="P57" i="6"/>
  <c r="AB53" i="6"/>
  <c r="J55" i="6"/>
  <c r="AJ57" i="6"/>
  <c r="I52" i="6"/>
  <c r="S58" i="6"/>
  <c r="AE63" i="6"/>
  <c r="G13" i="5"/>
  <c r="AP54" i="6"/>
  <c r="AA57" i="6"/>
  <c r="O55" i="6"/>
  <c r="N53" i="6"/>
  <c r="H57" i="6"/>
  <c r="Q60" i="6"/>
  <c r="R61" i="6"/>
  <c r="AB58" i="6"/>
  <c r="O63" i="6"/>
  <c r="AA63" i="6"/>
  <c r="AK63" i="6"/>
  <c r="AK65" i="6" s="1"/>
  <c r="AU58" i="6"/>
  <c r="AJ60" i="6"/>
  <c r="AI53" i="6"/>
  <c r="AI65" i="6" s="1"/>
  <c r="S54" i="6"/>
  <c r="T57" i="6"/>
  <c r="O54" i="6"/>
  <c r="AG54" i="6"/>
  <c r="AM55" i="6"/>
  <c r="AL60" i="6"/>
  <c r="Z60" i="6"/>
  <c r="AD52" i="6"/>
  <c r="AG58" i="6"/>
  <c r="V63" i="6"/>
  <c r="N19" i="5"/>
  <c r="AS54" i="6"/>
  <c r="AH57" i="6"/>
  <c r="Z57" i="6"/>
  <c r="H55" i="6"/>
  <c r="AQ55" i="6"/>
  <c r="U57" i="6"/>
  <c r="AV56" i="6"/>
  <c r="AS58" i="6"/>
  <c r="T63" i="6"/>
  <c r="K37" i="5"/>
  <c r="M19" i="5"/>
  <c r="K6" i="5"/>
  <c r="V53" i="6"/>
  <c r="AA61" i="6"/>
  <c r="O53" i="6"/>
  <c r="AQ53" i="6"/>
  <c r="AQ65" i="6" s="1"/>
  <c r="W55" i="6"/>
  <c r="AT52" i="6"/>
  <c r="AP58" i="6"/>
  <c r="AR63" i="6"/>
  <c r="AH20" i="6"/>
  <c r="K19" i="5"/>
  <c r="G6" i="5"/>
  <c r="X55" i="6"/>
  <c r="AA53" i="6"/>
  <c r="N60" i="6"/>
  <c r="AB54" i="6"/>
  <c r="AH60" i="6"/>
  <c r="M56" i="6"/>
  <c r="AC58" i="6"/>
  <c r="AV63" i="6"/>
  <c r="J54" i="6"/>
  <c r="AI60" i="6"/>
  <c r="K54" i="6"/>
  <c r="R52" i="6"/>
  <c r="AJ58" i="6"/>
  <c r="Z63" i="6"/>
  <c r="I6" i="5"/>
  <c r="AV53" i="6"/>
  <c r="AV65" i="6" s="1"/>
  <c r="AL55" i="6"/>
  <c r="J53" i="6"/>
  <c r="J65" i="6" s="1"/>
  <c r="AN55" i="6"/>
  <c r="I57" i="6"/>
  <c r="AC54" i="6"/>
  <c r="I53" i="6"/>
  <c r="L59" i="6"/>
  <c r="AA58" i="6"/>
  <c r="U63" i="6"/>
  <c r="AE59" i="6"/>
  <c r="J26" i="5"/>
  <c r="P61" i="6"/>
  <c r="Q56" i="6"/>
  <c r="M58" i="6"/>
  <c r="I61" i="6"/>
  <c r="H63" i="6"/>
  <c r="AT61" i="6"/>
  <c r="AE53" i="6"/>
  <c r="J57" i="6"/>
  <c r="R62" i="6"/>
  <c r="U54" i="6"/>
  <c r="AQ54" i="6"/>
  <c r="H60" i="6"/>
  <c r="X60" i="6"/>
  <c r="AM58" i="6"/>
  <c r="U58" i="6"/>
  <c r="I63" i="6"/>
  <c r="K59" i="6"/>
  <c r="J254" i="7"/>
  <c r="H254" i="7" s="1"/>
  <c r="G254" i="7" s="1"/>
  <c r="J365" i="7"/>
  <c r="H365" i="7" s="1"/>
  <c r="G365" i="7" s="1"/>
  <c r="I26" i="5"/>
  <c r="G11" i="5"/>
  <c r="CJ10" i="6"/>
  <c r="AS10" i="6" s="1"/>
  <c r="AS39" i="6" s="1"/>
  <c r="CL8" i="6"/>
  <c r="AU8" i="6" s="1"/>
  <c r="AU37" i="6" s="1"/>
  <c r="P54" i="6"/>
  <c r="P65" i="6" s="1"/>
  <c r="Q55" i="6"/>
  <c r="Q57" i="6"/>
  <c r="AU59" i="6"/>
  <c r="Y58" i="6"/>
  <c r="L63" i="6"/>
  <c r="AD59" i="6"/>
  <c r="AQ63" i="6"/>
  <c r="AS62" i="6"/>
  <c r="AA55" i="6"/>
  <c r="AT53" i="6"/>
  <c r="P60" i="6"/>
  <c r="T53" i="6"/>
  <c r="AU53" i="6"/>
  <c r="S60" i="6"/>
  <c r="K62" i="6"/>
  <c r="R57" i="6"/>
  <c r="AJ52" i="6"/>
  <c r="Q63" i="6"/>
  <c r="AR59" i="6"/>
  <c r="N11" i="5"/>
  <c r="M5" i="5"/>
  <c r="H59" i="6"/>
  <c r="AF63" i="6"/>
  <c r="AF55" i="6"/>
  <c r="AL54" i="6"/>
  <c r="AG62" i="6"/>
  <c r="AI62" i="6"/>
  <c r="O57" i="6"/>
  <c r="AG57" i="6"/>
  <c r="I60" i="6"/>
  <c r="AK62" i="6"/>
  <c r="AR57" i="6"/>
  <c r="K63" i="6"/>
  <c r="AG63" i="6"/>
  <c r="AH59" i="6"/>
  <c r="AH65" i="6" s="1"/>
  <c r="G25" i="5"/>
  <c r="M11" i="5"/>
  <c r="CJ7" i="6"/>
  <c r="AS7" i="6" s="1"/>
  <c r="AS36" i="6" s="1"/>
  <c r="X56" i="6"/>
  <c r="T61" i="6"/>
  <c r="K56" i="6"/>
  <c r="K55" i="6"/>
  <c r="AD57" i="6"/>
  <c r="AV62" i="6"/>
  <c r="S57" i="6"/>
  <c r="L57" i="6"/>
  <c r="AA62" i="6"/>
  <c r="AR55" i="6"/>
  <c r="H62" i="6"/>
  <c r="AM60" i="6"/>
  <c r="AS63" i="6"/>
  <c r="N61" i="6"/>
  <c r="AG52" i="6"/>
  <c r="AL59" i="6"/>
  <c r="L11" i="5"/>
  <c r="AJ54" i="6"/>
  <c r="AO55" i="6"/>
  <c r="AO65" i="6" s="1"/>
  <c r="AH54" i="6"/>
  <c r="AL62" i="6"/>
  <c r="W60" i="6"/>
  <c r="U61" i="6"/>
  <c r="X52" i="6"/>
  <c r="Z59" i="6"/>
  <c r="J25" i="5"/>
  <c r="K11" i="5"/>
  <c r="Y37" i="6"/>
  <c r="T59" i="6"/>
  <c r="AU63" i="6"/>
  <c r="Y53" i="6"/>
  <c r="AL63" i="6"/>
  <c r="H58" i="6"/>
  <c r="AR58" i="6"/>
  <c r="H52" i="6"/>
  <c r="H65" i="6" s="1"/>
  <c r="AS60" i="6"/>
  <c r="AP57" i="6"/>
  <c r="AR54" i="6"/>
  <c r="M57" i="6"/>
  <c r="AB62" i="6"/>
  <c r="AP55" i="6"/>
  <c r="AQ60" i="6"/>
  <c r="V61" i="6"/>
  <c r="V52" i="6"/>
  <c r="J59" i="6"/>
  <c r="K36" i="5"/>
  <c r="I25" i="5"/>
  <c r="J11" i="5"/>
  <c r="M63" i="6"/>
  <c r="AL56" i="6"/>
  <c r="AE52" i="6"/>
  <c r="AO63" i="6"/>
  <c r="U55" i="6"/>
  <c r="S53" i="6"/>
  <c r="L54" i="6"/>
  <c r="L65" i="6" s="1"/>
  <c r="AC53" i="6"/>
  <c r="AU57" i="6"/>
  <c r="U53" i="6"/>
  <c r="AN60" i="6"/>
  <c r="AB57" i="6"/>
  <c r="Y60" i="6"/>
  <c r="AD56" i="6"/>
  <c r="AA59" i="6"/>
  <c r="M52" i="6"/>
  <c r="M59" i="6"/>
  <c r="J930" i="7"/>
  <c r="H930" i="7" s="1"/>
  <c r="G930" i="7" s="1"/>
  <c r="J1337" i="7"/>
  <c r="J1004" i="7"/>
  <c r="H1004" i="7" s="1"/>
  <c r="G1004" i="7" s="1"/>
  <c r="J1189" i="7"/>
  <c r="H1189" i="7" s="1"/>
  <c r="G1189" i="7" s="1"/>
  <c r="I36" i="5"/>
  <c r="H25" i="5"/>
  <c r="I11" i="5"/>
  <c r="N57" i="6"/>
  <c r="AR61" i="6"/>
  <c r="AS59" i="6"/>
  <c r="AK58" i="6"/>
  <c r="X59" i="6"/>
  <c r="Y62" i="6"/>
  <c r="Z62" i="6"/>
  <c r="AK57" i="6"/>
  <c r="AC52" i="6"/>
  <c r="W54" i="6"/>
  <c r="Q53" i="6"/>
  <c r="AK55" i="6"/>
  <c r="U60" i="6"/>
  <c r="AH63" i="6"/>
  <c r="Z52" i="6"/>
  <c r="Q52" i="6"/>
  <c r="Y59" i="6"/>
  <c r="H11" i="5"/>
  <c r="V59" i="6"/>
  <c r="AT63" i="6"/>
  <c r="AI55" i="6"/>
  <c r="T62" i="6"/>
  <c r="P62" i="6"/>
  <c r="AP56" i="6"/>
  <c r="AN54" i="6"/>
  <c r="K60" i="6"/>
  <c r="AO60" i="6"/>
  <c r="M61" i="6"/>
  <c r="AA52" i="6"/>
  <c r="AB52" i="6"/>
  <c r="AG59" i="6"/>
  <c r="AV58" i="6"/>
  <c r="AH61" i="6"/>
  <c r="AT62" i="6"/>
  <c r="T55" i="6"/>
  <c r="AM52" i="6"/>
  <c r="AF59" i="6"/>
  <c r="AJ53" i="6"/>
  <c r="AK54" i="6"/>
  <c r="AE57" i="6"/>
  <c r="AP53" i="6"/>
  <c r="AC57" i="6"/>
  <c r="AB60" i="6"/>
  <c r="L60" i="6"/>
  <c r="AT58" i="6"/>
  <c r="U52" i="6"/>
  <c r="AT65" i="6" l="1"/>
  <c r="W65" i="6"/>
  <c r="AU20" i="6"/>
  <c r="M65" i="6"/>
  <c r="J123" i="6"/>
  <c r="P76" i="6" s="1"/>
  <c r="J126" i="6"/>
  <c r="P91" i="6" s="1"/>
  <c r="J116" i="6"/>
  <c r="H76" i="6" s="1"/>
  <c r="J127" i="6"/>
  <c r="P96" i="6" s="1"/>
  <c r="J125" i="6"/>
  <c r="P86" i="6" s="1"/>
  <c r="J120" i="6"/>
  <c r="H96" i="6" s="1"/>
  <c r="J119" i="6"/>
  <c r="H91" i="6" s="1"/>
  <c r="J124" i="6"/>
  <c r="P81" i="6" s="1"/>
  <c r="J118" i="6"/>
  <c r="H86" i="6" s="1"/>
  <c r="J117" i="6"/>
  <c r="H81" i="6" s="1"/>
  <c r="X65" i="6"/>
  <c r="S65" i="6"/>
  <c r="K127" i="6"/>
  <c r="P97" i="6" s="1"/>
  <c r="K125" i="6"/>
  <c r="P87" i="6" s="1"/>
  <c r="K124" i="6"/>
  <c r="P82" i="6" s="1"/>
  <c r="K118" i="6"/>
  <c r="H87" i="6" s="1"/>
  <c r="K120" i="6"/>
  <c r="H97" i="6" s="1"/>
  <c r="K119" i="6"/>
  <c r="H92" i="6" s="1"/>
  <c r="K117" i="6"/>
  <c r="H82" i="6" s="1"/>
  <c r="K126" i="6"/>
  <c r="P92" i="6" s="1"/>
  <c r="K116" i="6"/>
  <c r="H77" i="6" s="1"/>
  <c r="K123" i="6"/>
  <c r="P77" i="6" s="1"/>
  <c r="L118" i="6"/>
  <c r="H88" i="6" s="1"/>
  <c r="L117" i="6"/>
  <c r="H83" i="6" s="1"/>
  <c r="L124" i="6"/>
  <c r="P83" i="6" s="1"/>
  <c r="L123" i="6"/>
  <c r="P78" i="6" s="1"/>
  <c r="L127" i="6"/>
  <c r="P98" i="6" s="1"/>
  <c r="L126" i="6"/>
  <c r="P93" i="6" s="1"/>
  <c r="L125" i="6"/>
  <c r="P88" i="6" s="1"/>
  <c r="L116" i="6"/>
  <c r="H78" i="6" s="1"/>
  <c r="L119" i="6"/>
  <c r="H93" i="6" s="1"/>
  <c r="L120" i="6"/>
  <c r="H98" i="6" s="1"/>
  <c r="Z65" i="6"/>
  <c r="N65" i="6"/>
  <c r="I124" i="6"/>
  <c r="P80" i="6" s="1"/>
  <c r="I116" i="6"/>
  <c r="I119" i="6"/>
  <c r="I117" i="6"/>
  <c r="I127" i="6"/>
  <c r="P95" i="6" s="1"/>
  <c r="I120" i="6"/>
  <c r="I126" i="6"/>
  <c r="P90" i="6" s="1"/>
  <c r="I125" i="6"/>
  <c r="P85" i="6" s="1"/>
  <c r="I123" i="6"/>
  <c r="P75" i="6" s="1"/>
  <c r="I118" i="6"/>
  <c r="R65" i="6"/>
  <c r="K65" i="6"/>
  <c r="U65" i="6"/>
  <c r="AL65" i="6"/>
  <c r="Q65" i="6"/>
  <c r="AE65" i="6"/>
  <c r="AG65" i="6"/>
  <c r="AS65" i="6"/>
  <c r="AD65" i="6"/>
  <c r="V65" i="6"/>
  <c r="AJ65" i="6"/>
  <c r="AS20" i="6"/>
  <c r="I65" i="6"/>
  <c r="AM65" i="6"/>
  <c r="AU65" i="6"/>
  <c r="AC65" i="6"/>
  <c r="AB65" i="6"/>
  <c r="AR65" i="6"/>
  <c r="T65" i="6"/>
  <c r="AP65" i="6"/>
  <c r="AA65" i="6"/>
  <c r="N117" i="6" l="1"/>
  <c r="H80" i="6"/>
  <c r="N120" i="6"/>
  <c r="H95" i="6"/>
  <c r="H90" i="6"/>
  <c r="N119" i="6"/>
  <c r="N118" i="6"/>
  <c r="H85" i="6"/>
  <c r="H75" i="6"/>
  <c r="N116" i="6"/>
</calcChain>
</file>

<file path=xl/sharedStrings.xml><?xml version="1.0" encoding="utf-8"?>
<sst xmlns="http://schemas.openxmlformats.org/spreadsheetml/2006/main" count="14216" uniqueCount="359">
  <si>
    <t>~TFM_AVA</t>
  </si>
  <si>
    <t>PSET_SET</t>
  </si>
  <si>
    <t>PSET_PN</t>
  </si>
  <si>
    <t>PSET_PD</t>
  </si>
  <si>
    <t>PSET_CO</t>
  </si>
  <si>
    <t>PSET_CI</t>
  </si>
  <si>
    <t>AllRegions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</si>
  <si>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</si>
  <si>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</si>
  <si>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</si>
  <si>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</si>
  <si>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</si>
  <si>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</si>
  <si>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</si>
  <si>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</si>
  <si>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</si>
  <si>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</si>
  <si>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</si>
  <si>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</si>
  <si>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</si>
  <si>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</si>
  <si>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</si>
  <si>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</si>
  <si>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</si>
  <si>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</si>
  <si>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</si>
  <si>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</si>
  <si>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</si>
  <si>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</si>
  <si>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</si>
  <si>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</si>
  <si>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</si>
  <si>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</si>
  <si>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</si>
  <si>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</si>
  <si>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</si>
  <si>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</si>
  <si>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</si>
  <si>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</si>
  <si>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HR</t>
  </si>
  <si>
    <t>ME</t>
  </si>
  <si>
    <t>MK</t>
  </si>
  <si>
    <t>RS</t>
  </si>
  <si>
    <t>KS</t>
  </si>
  <si>
    <t>*</t>
  </si>
  <si>
    <t>EUWINON*</t>
  </si>
  <si>
    <t>EUWINOF*</t>
  </si>
  <si>
    <t>EUPVSOL*</t>
  </si>
  <si>
    <t>EUPVSOLM*</t>
  </si>
  <si>
    <t>EUCSPSOL*</t>
  </si>
  <si>
    <t>EUPVSOLH*</t>
  </si>
  <si>
    <t>EUOCE*</t>
  </si>
  <si>
    <t>DumEOCE*</t>
  </si>
  <si>
    <t>EUSTCOHind75</t>
  </si>
  <si>
    <t>EUIGCOHCCSpos75</t>
  </si>
  <si>
    <t>EUIGCOHCCSpoxy75</t>
  </si>
  <si>
    <t>EUSTCOLind75</t>
  </si>
  <si>
    <t>EUPCCOLCCSoxy20</t>
  </si>
  <si>
    <t>EUIGCOLCCSpos75</t>
  </si>
  <si>
    <t>EUIGCOLCCSpoxy75</t>
  </si>
  <si>
    <t>EUSTREF75</t>
  </si>
  <si>
    <t>EUGTDSTind75</t>
  </si>
  <si>
    <t>EUSTHFO75</t>
  </si>
  <si>
    <t>EUHFOsuppos75</t>
  </si>
  <si>
    <t>EUIGHFOCCSpre75</t>
  </si>
  <si>
    <t>EUSTGASind75</t>
  </si>
  <si>
    <t>EUCCGTGAS75</t>
  </si>
  <si>
    <t>EUCCGASCCSpre75</t>
  </si>
  <si>
    <t>EUCCGASCCSpoxy75</t>
  </si>
  <si>
    <t>EUNUC2nd01</t>
  </si>
  <si>
    <t>EUNUCFUS75</t>
  </si>
  <si>
    <t>EUCCGASind01</t>
  </si>
  <si>
    <t>EUGTGASind01</t>
  </si>
  <si>
    <t>EUNUCLifeExt</t>
  </si>
  <si>
    <t>~TFM_DINS-AT: Region=AT,BE,BG,CY,CZ,DE,DK,EE,ES,FI,FR,EL,HU,IE,IT,LT,LU,LV,MT,NL,PL,PT,RO,SE,SI,SK,UK,CH,IS,NO,AL,BA,HR,KS,ME,MK,RS</t>
  </si>
  <si>
    <t>~TFM_INS</t>
  </si>
  <si>
    <t>Curr</t>
  </si>
  <si>
    <t>YEAR</t>
  </si>
  <si>
    <t>INVCOST</t>
  </si>
  <si>
    <t>FIXOM</t>
  </si>
  <si>
    <t>VAROM</t>
  </si>
  <si>
    <t>ATTRIBUTE</t>
  </si>
  <si>
    <t>ALLREGIONS</t>
  </si>
  <si>
    <t>EUCCGTGAS15</t>
  </si>
  <si>
    <t>EUR13</t>
  </si>
  <si>
    <t>EFF</t>
  </si>
  <si>
    <t>EUOCGTGASA01</t>
  </si>
  <si>
    <t>EUOCGTGAS01</t>
  </si>
  <si>
    <t>EUFBCOL01</t>
  </si>
  <si>
    <t>EUFBCOH15</t>
  </si>
  <si>
    <t>EUIGCCCOL01</t>
  </si>
  <si>
    <t>EUSTCOLsup01</t>
  </si>
  <si>
    <t>EUIGCCCOH15</t>
  </si>
  <si>
    <t>EUSTCOHsup01</t>
  </si>
  <si>
    <t>EUCCGASCCSpos20</t>
  </si>
  <si>
    <t>EUPCCOLCCSpos20</t>
  </si>
  <si>
    <t>EUPCCOHCCSpos20</t>
  </si>
  <si>
    <t>EUIGCOLCCSpre20</t>
  </si>
  <si>
    <t>EUPCCOHCCSoxy20</t>
  </si>
  <si>
    <t>EUIGCOHCCSpre20</t>
  </si>
  <si>
    <t>EUICBGS01</t>
  </si>
  <si>
    <t>EUSTWOO01</t>
  </si>
  <si>
    <t>EUIGCCWOO01</t>
  </si>
  <si>
    <t>Difference caused by CCS - see sheet ETRI Fossil and Bio match</t>
  </si>
  <si>
    <t>EUSTWOOCCS01</t>
  </si>
  <si>
    <t>EUIGCCWOOCCS01</t>
  </si>
  <si>
    <t>~TFM_DINS-TS: Region=AT,BE,BG,CY,CZ,DE,DK,EE,ES,FI,FR,EL,HU,IE,IT,LT,LU,LV,MT,NL,PL,PT,RO,SE,SI,SK,UK,CH,IS,NO,AL,BA,HR,KS,ME,MK,RS</t>
  </si>
  <si>
    <t>Attribute</t>
  </si>
  <si>
    <t>EUR10</t>
  </si>
  <si>
    <t>EUGEOEGS01</t>
  </si>
  <si>
    <t/>
  </si>
  <si>
    <t>EUGEOF01</t>
  </si>
  <si>
    <t>EUHYDLAKELC01</t>
  </si>
  <si>
    <t>EUHYDLAKELE01</t>
  </si>
  <si>
    <t>EUHYDLAKEMC01</t>
  </si>
  <si>
    <t>EUHYDLAKEME01</t>
  </si>
  <si>
    <t>EUHYDLAKESC01</t>
  </si>
  <si>
    <t>EUHYDLAKESE01</t>
  </si>
  <si>
    <t>EUHYDRUN01</t>
  </si>
  <si>
    <t>EUR15</t>
  </si>
  <si>
    <t>EUOCETID02</t>
  </si>
  <si>
    <t>EUOCETID01</t>
  </si>
  <si>
    <t>EUOCEWAV01</t>
  </si>
  <si>
    <t>EUOCEWAV02</t>
  </si>
  <si>
    <t>EUCSPSOL201</t>
  </si>
  <si>
    <t>EUCSPSOL301</t>
  </si>
  <si>
    <t>EUCSPSOL501</t>
  </si>
  <si>
    <t>EUCSPSOL601</t>
  </si>
  <si>
    <t>EUCSPSOL101</t>
  </si>
  <si>
    <t>EUCSPSOL401</t>
  </si>
  <si>
    <t>EUWINOFH01</t>
  </si>
  <si>
    <t>EUWINOFV01</t>
  </si>
  <si>
    <t>EUWINONH01</t>
  </si>
  <si>
    <t>EUWINONL01</t>
  </si>
  <si>
    <t>EUWINONM01</t>
  </si>
  <si>
    <t>Geo</t>
  </si>
  <si>
    <t>EUGEOORC01</t>
  </si>
  <si>
    <t>Hydro</t>
  </si>
  <si>
    <t>Ocean</t>
  </si>
  <si>
    <t>Solar</t>
  </si>
  <si>
    <t>EUPVSOLHC01</t>
  </si>
  <si>
    <t>EUPVSOLL101</t>
  </si>
  <si>
    <t>EUPVSOLL201</t>
  </si>
  <si>
    <t>EUPVSOLM101</t>
  </si>
  <si>
    <t>EUPVSOLM201</t>
  </si>
  <si>
    <t>EUPVSOLS101</t>
  </si>
  <si>
    <t>EUPVSOLS201</t>
  </si>
  <si>
    <t>Wind</t>
  </si>
  <si>
    <t>EUWINOFL01</t>
  </si>
  <si>
    <t>EUWINOFM01</t>
  </si>
  <si>
    <t>EUWINONV01</t>
  </si>
  <si>
    <t>Need TS?</t>
  </si>
  <si>
    <t>These are the original values</t>
  </si>
  <si>
    <t>EUICDST01</t>
  </si>
  <si>
    <t>EUICDST101</t>
  </si>
  <si>
    <t>EUICDST201</t>
  </si>
  <si>
    <t>EUICGAS01</t>
  </si>
  <si>
    <t>EUNUC3rd10</t>
  </si>
  <si>
    <t>EUNUC4th40</t>
  </si>
  <si>
    <t>EUSTCOHcon01</t>
  </si>
  <si>
    <t>EUSTCOLcon01</t>
  </si>
  <si>
    <t>EUSTHFOsup01</t>
  </si>
  <si>
    <t>Other_Indexes</t>
  </si>
  <si>
    <t>TimeSlice</t>
  </si>
  <si>
    <t>ACT_EFF</t>
  </si>
  <si>
    <t>ACT</t>
  </si>
  <si>
    <t>ANNUAL</t>
  </si>
  <si>
    <t>This represents reinvestments in nuclear plants. We can safely do this as long as there is a cap on the maximum nuclear capacity such as in France and Spain</t>
  </si>
  <si>
    <t>NCAP_ILED</t>
  </si>
  <si>
    <t>FROM SubRes_Nuc-EU_trans - need to change if changes are made to the scenario!</t>
  </si>
  <si>
    <t>ETRI normal size</t>
  </si>
  <si>
    <t>ETRI lower than 700 Mwe</t>
  </si>
  <si>
    <t>ETRI IV generation - High estimate</t>
  </si>
  <si>
    <t>Eur2013</t>
  </si>
  <si>
    <t>Eur2010</t>
  </si>
  <si>
    <t>Conversion from Euro2013 to Euro2010</t>
  </si>
  <si>
    <t>LimType</t>
  </si>
  <si>
    <t>Year</t>
  </si>
  <si>
    <t>Pset_CI</t>
  </si>
  <si>
    <t>FD</t>
  </si>
  <si>
    <t>FX</t>
  </si>
  <si>
    <t>AF</t>
  </si>
  <si>
    <t>ELCSOL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</si>
  <si>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</si>
  <si>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</si>
  <si>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</si>
  <si>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</si>
  <si>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</si>
  <si>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</si>
  <si>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</si>
  <si>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</si>
  <si>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</si>
  <si>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</si>
  <si>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</si>
  <si>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Fall Day</t>
  </si>
  <si>
    <t>Fall Night</t>
  </si>
  <si>
    <t>Fall Peak</t>
  </si>
  <si>
    <t>Spring Day</t>
  </si>
  <si>
    <t>Spring Night</t>
  </si>
  <si>
    <t>Spring Peak</t>
  </si>
  <si>
    <t>Summer Day</t>
  </si>
  <si>
    <t>Summer Night</t>
  </si>
  <si>
    <t>Summer Peak</t>
  </si>
  <si>
    <t>Winter Day</t>
  </si>
  <si>
    <t>Winter Night</t>
  </si>
  <si>
    <t>Winter Peak</t>
  </si>
  <si>
    <t>Pset_PN</t>
  </si>
  <si>
    <t>EUCSPSOL101,EUCSPSOL401</t>
  </si>
  <si>
    <t>2010,2100</t>
  </si>
  <si>
    <t>ELCHYD</t>
  </si>
  <si>
    <t>NCAP_AFA</t>
  </si>
  <si>
    <t>Region</t>
  </si>
  <si>
    <t>-</t>
  </si>
  <si>
    <t>TO DO</t>
  </si>
  <si>
    <t>FD,FN,FP</t>
  </si>
  <si>
    <t>NCAP_AF</t>
  </si>
  <si>
    <t>RD,RN,RP</t>
  </si>
  <si>
    <t>SD,SN,SP</t>
  </si>
  <si>
    <t>WD,WN</t>
  </si>
  <si>
    <t>Annual Average AF for wave</t>
  </si>
  <si>
    <t>F</t>
  </si>
  <si>
    <t>R</t>
  </si>
  <si>
    <t>S</t>
  </si>
  <si>
    <t>W</t>
  </si>
  <si>
    <t>Average</t>
  </si>
  <si>
    <t>Average ETRI</t>
  </si>
  <si>
    <t>Etri 2015</t>
  </si>
  <si>
    <t>Max CAP FAC</t>
  </si>
  <si>
    <t>ETRI2015</t>
  </si>
  <si>
    <t>Multipliers</t>
  </si>
  <si>
    <t>Annual</t>
  </si>
  <si>
    <t>Autumn</t>
  </si>
  <si>
    <t>Spring</t>
  </si>
  <si>
    <t>Summer</t>
  </si>
  <si>
    <t>Winter</t>
  </si>
  <si>
    <t>Neill and Hashemi</t>
  </si>
  <si>
    <t>Kw/m</t>
  </si>
  <si>
    <t>North west EU shelf</t>
  </si>
  <si>
    <t>% change</t>
  </si>
  <si>
    <t>Neill, S.P, Hashemi, M. R., Wave power variability over the northwest European shelf areas</t>
  </si>
  <si>
    <t>Days</t>
  </si>
  <si>
    <t>ETDB version available June 2012 shows an average from 3100 up to 3700 hours</t>
  </si>
  <si>
    <t>%</t>
  </si>
  <si>
    <t>Dam</t>
  </si>
  <si>
    <t>RoR</t>
  </si>
  <si>
    <t>ratio compared to RD</t>
  </si>
  <si>
    <t>DTU DATA source</t>
  </si>
  <si>
    <t>JRC-EU-TIMES</t>
  </si>
  <si>
    <t>EUWINDONB100</t>
  </si>
  <si>
    <t>LO</t>
  </si>
  <si>
    <t>CF 15-20</t>
  </si>
  <si>
    <t>already including the 15% losses</t>
  </si>
  <si>
    <t>CF 20-25</t>
  </si>
  <si>
    <t>HI</t>
  </si>
  <si>
    <t>CF &gt;25</t>
  </si>
  <si>
    <t>see other table</t>
  </si>
  <si>
    <t>losses to be included !</t>
  </si>
  <si>
    <t>EUWINDOFFB</t>
  </si>
  <si>
    <t>non floating</t>
  </si>
  <si>
    <t>Floating</t>
  </si>
  <si>
    <t>~TFM_DINS-TS</t>
  </si>
  <si>
    <t>Calculation</t>
  </si>
  <si>
    <t>Taken from CF_HIGH</t>
  </si>
  <si>
    <t>Replaced CS with RS</t>
  </si>
  <si>
    <t>Replaced KO with KS</t>
  </si>
  <si>
    <t>TS</t>
  </si>
  <si>
    <t>Country</t>
  </si>
  <si>
    <t>Techname root</t>
  </si>
  <si>
    <t>Data</t>
  </si>
  <si>
    <t>Average of HI</t>
  </si>
  <si>
    <t>Average of ME</t>
  </si>
  <si>
    <t>Average of LO</t>
  </si>
  <si>
    <t>CS</t>
  </si>
  <si>
    <t>KO</t>
  </si>
  <si>
    <t>Grand Total</t>
  </si>
  <si>
    <t>Average of CF&gt;25%</t>
  </si>
  <si>
    <t>ONOFF</t>
  </si>
  <si>
    <t>Countrycode</t>
  </si>
  <si>
    <t>Onshore</t>
  </si>
  <si>
    <t>Offshore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</si>
  <si>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</si>
  <si>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</si>
  <si>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</si>
  <si>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</si>
  <si>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</si>
  <si>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</si>
  <si>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</si>
  <si>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</si>
  <si>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</si>
  <si>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</si>
  <si>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</si>
  <si>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</si>
  <si>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</si>
  <si>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</si>
  <si>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</si>
  <si>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</si>
  <si>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</si>
  <si>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</si>
  <si>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</si>
  <si>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</si>
  <si>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</si>
  <si>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</si>
  <si>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</si>
  <si>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</si>
  <si>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</si>
  <si>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EUWINDONB101</t>
  </si>
  <si>
    <t>Sweden</t>
  </si>
  <si>
    <t>EUWINDONB102</t>
  </si>
  <si>
    <t>United Kingdom</t>
  </si>
  <si>
    <t>EUWINDONB103</t>
  </si>
  <si>
    <t>Luxembourg</t>
  </si>
  <si>
    <t>Does not have a potential beyond CF25% but put some value to prevent errors</t>
  </si>
  <si>
    <t>EUWINDONB104</t>
  </si>
  <si>
    <t>Switzerland</t>
  </si>
  <si>
    <t>EUWINDONB105</t>
  </si>
  <si>
    <t>Iceland</t>
  </si>
  <si>
    <t>EUWINDONB106</t>
  </si>
  <si>
    <t>Norway</t>
  </si>
  <si>
    <t>EUWINDONB107</t>
  </si>
  <si>
    <t>Albania</t>
  </si>
  <si>
    <t>EUWINDONB108</t>
  </si>
  <si>
    <t>Bosnia</t>
  </si>
  <si>
    <t>EUWINDONB109</t>
  </si>
  <si>
    <t>FYROM</t>
  </si>
  <si>
    <t>EUWINDONB110</t>
  </si>
  <si>
    <t>Montenegro</t>
  </si>
  <si>
    <t>EUWINDONB111</t>
  </si>
  <si>
    <t>Serbia</t>
  </si>
  <si>
    <t>EUWINDONB112</t>
  </si>
  <si>
    <t>Kosovo</t>
  </si>
  <si>
    <t>EUWINDONB113</t>
  </si>
  <si>
    <t>EUWINDONB114</t>
  </si>
  <si>
    <t>EUWINDONB115</t>
  </si>
  <si>
    <t>EUWINDONB116</t>
  </si>
  <si>
    <t>EUWINDONB117</t>
  </si>
  <si>
    <t>EUWINDONB118</t>
  </si>
  <si>
    <t>EUWINDONB119</t>
  </si>
  <si>
    <t>EUWINDONB120</t>
  </si>
  <si>
    <t>EUWINDONB121</t>
  </si>
  <si>
    <t>EUWINDONB122</t>
  </si>
  <si>
    <t>EUWINDONB123</t>
  </si>
  <si>
    <t>EUWINDONB124</t>
  </si>
  <si>
    <t>EUWINDONB125</t>
  </si>
  <si>
    <t>EUWINDONB126</t>
  </si>
  <si>
    <t>EUWINDONB127</t>
  </si>
  <si>
    <t>EUWINDONB128</t>
  </si>
  <si>
    <t>EUWINDONB129</t>
  </si>
  <si>
    <t>EUWINDONB130</t>
  </si>
  <si>
    <t>EUWINDONB131</t>
  </si>
  <si>
    <t>EUWINDONB132</t>
  </si>
  <si>
    <t>EUWINDONB133</t>
  </si>
  <si>
    <t>EUWINDONB134</t>
  </si>
  <si>
    <t>EUWINDONB135</t>
  </si>
  <si>
    <t>EUWINDONB136</t>
  </si>
  <si>
    <t>*HR</t>
  </si>
  <si>
    <t>*ME</t>
  </si>
  <si>
    <t>*MK</t>
  </si>
  <si>
    <t>*RS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</si>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</sst>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_-;\-* #,##0_-;_-* &quot;-&quot;_-;_-@_-"/>
    <numFmt numFmtId="165" formatCode="_-* #,##0.00_-;\-* #,##0.00_-;_-* &quot;-&quot;??_-;_-@_-"/>
    <numFmt numFmtId="166" formatCode="&quot;$&quot;#,##0_);\(&quot;$&quot;#,##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&quot;$&quot;* #,##0.00_-;\-&quot;$&quot;* #,##0.00_-;_-&quot;$&quot;* &quot;-&quot;??_-;_-@_-"/>
    <numFmt numFmtId="170" formatCode="0.0%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\(##\);\(##\)"/>
    <numFmt numFmtId="174" formatCode="#,##0;\-\ #,##0;_-\ &quot;- &quot;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#,##0.0000"/>
    <numFmt numFmtId="178" formatCode="_-[$€]* #,##0.00_-;\-[$€]* #,##0.00_-;_-[$€]* &quot;-&quot;??_-;_-@_-"/>
    <numFmt numFmtId="179" formatCode="General_)"/>
    <numFmt numFmtId="180" formatCode="_([$€-2]* #,##0.00_);_([$€-2]* \(#,##0.00\);_([$€-2]* &quot;-&quot;??_)"/>
    <numFmt numFmtId="181" formatCode="_-&quot;€&quot;\ * #,##0.00_-;\-&quot;€&quot;\ * #,##0.00_-;_-&quot;€&quot;\ * &quot;-&quot;??_-;_-@_-"/>
  </numFmts>
  <fonts count="6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color indexed="72"/>
      <name val="MS Sans Serif"/>
      <family val="2"/>
    </font>
    <font>
      <sz val="11"/>
      <color indexed="60"/>
      <name val="Calibri"/>
      <family val="2"/>
      <charset val="161"/>
    </font>
    <font>
      <sz val="10"/>
      <name val="Myriad Pro"/>
    </font>
    <font>
      <sz val="10"/>
      <name val="Gill Sans M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65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9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9" fillId="3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9" fillId="3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9" fillId="3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9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9" fillId="3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9" fillId="4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0" fontId="50" fillId="45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46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50" fillId="4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50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50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50" fillId="4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50" fillId="5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50" fillId="51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5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50" fillId="5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50" fillId="5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50" fillId="55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0" fillId="5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28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1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9" fillId="27" borderId="5" applyNumberFormat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52" fillId="58" borderId="23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39" fillId="28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10" fillId="27" borderId="6" applyNumberFormat="0" applyAlignment="0" applyProtection="0"/>
    <xf numFmtId="0" fontId="53" fillId="59" borderId="24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0" fillId="24" borderId="9">
      <alignment vertical="top" wrapText="1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0" fontId="36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3" fillId="0" borderId="9">
      <alignment horizontal="right" vertical="top"/>
    </xf>
    <xf numFmtId="0" fontId="8" fillId="9" borderId="6" applyNumberFormat="0" applyAlignment="0" applyProtection="0"/>
    <xf numFmtId="0" fontId="32" fillId="0" borderId="12"/>
    <xf numFmtId="0" fontId="19" fillId="30" borderId="1">
      <alignment horizontal="centerContinuous" vertical="top" wrapText="1"/>
    </xf>
    <xf numFmtId="0" fontId="24" fillId="0" borderId="0">
      <alignment vertical="top" wrapText="1"/>
    </xf>
    <xf numFmtId="0" fontId="15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3" fillId="0" borderId="0">
      <alignment vertical="top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6" fillId="60" borderId="0" applyNumberFormat="0" applyBorder="0" applyAlignment="0" applyProtection="0"/>
    <xf numFmtId="0" fontId="57" fillId="6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5" fillId="60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8" fillId="0" borderId="2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41" fillId="0" borderId="15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59" fillId="0" borderId="2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42" fillId="0" borderId="17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3" fillId="0" borderId="16" applyNumberFormat="0" applyFill="0" applyAlignment="0" applyProtection="0"/>
    <xf numFmtId="0" fontId="60" fillId="0" borderId="27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0" fillId="0" borderId="19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4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1" borderId="23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63" fillId="61" borderId="23" applyNumberFormat="0" applyAlignment="0" applyProtection="0"/>
    <xf numFmtId="0" fontId="63" fillId="12" borderId="23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12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0" fontId="8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4" fillId="25" borderId="0" applyBorder="0">
      <alignment horizontal="right" vertical="center"/>
    </xf>
    <xf numFmtId="0" fontId="26" fillId="0" borderId="0"/>
    <xf numFmtId="0" fontId="64" fillId="0" borderId="28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3" fillId="0" borderId="21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75" fontId="20" fillId="0" borderId="0" applyFont="0" applyFill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3" fillId="12" borderId="0" applyNumberFormat="0" applyBorder="0" applyAlignment="0" applyProtection="0"/>
    <xf numFmtId="0" fontId="7" fillId="12" borderId="0" applyNumberFormat="0" applyBorder="0" applyAlignment="0" applyProtection="0"/>
    <xf numFmtId="0" fontId="66" fillId="62" borderId="0" applyNumberFormat="0" applyBorder="0" applyAlignment="0" applyProtection="0"/>
    <xf numFmtId="0" fontId="4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5" fillId="6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166" fontId="4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166" fontId="44" fillId="0" borderId="0">
      <alignment vertical="center"/>
    </xf>
    <xf numFmtId="166" fontId="44" fillId="0" borderId="0">
      <alignment vertical="center"/>
    </xf>
    <xf numFmtId="166" fontId="44" fillId="0" borderId="0">
      <alignment vertical="center"/>
    </xf>
    <xf numFmtId="0" fontId="1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6" fontId="44" fillId="0" borderId="0">
      <alignment vertical="center"/>
    </xf>
    <xf numFmtId="166" fontId="44" fillId="0" borderId="0">
      <alignment vertical="center"/>
    </xf>
    <xf numFmtId="166" fontId="44" fillId="0" borderId="0">
      <alignment vertical="center"/>
    </xf>
    <xf numFmtId="166" fontId="4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166" fontId="44" fillId="0" borderId="0">
      <alignment vertical="center"/>
    </xf>
    <xf numFmtId="166" fontId="44" fillId="0" borderId="0">
      <alignment vertical="center"/>
    </xf>
    <xf numFmtId="166" fontId="44" fillId="0" borderId="0">
      <alignment vertical="center"/>
    </xf>
    <xf numFmtId="166" fontId="44" fillId="0" borderId="0">
      <alignment vertical="center"/>
    </xf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44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8" fillId="0" borderId="0"/>
    <xf numFmtId="0" fontId="20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170" fontId="44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49" fillId="0" borderId="0"/>
    <xf numFmtId="0" fontId="35" fillId="0" borderId="0"/>
    <xf numFmtId="0" fontId="1" fillId="0" borderId="0"/>
    <xf numFmtId="0" fontId="49" fillId="0" borderId="0"/>
    <xf numFmtId="0" fontId="48" fillId="0" borderId="0"/>
    <xf numFmtId="0" fontId="20" fillId="0" borderId="0">
      <alignment vertical="top"/>
    </xf>
    <xf numFmtId="0" fontId="49" fillId="0" borderId="0"/>
    <xf numFmtId="0" fontId="20" fillId="0" borderId="0">
      <alignment vertical="top"/>
    </xf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6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37" fillId="0" borderId="0"/>
    <xf numFmtId="179" fontId="44" fillId="0" borderId="0">
      <alignment vertical="center"/>
    </xf>
    <xf numFmtId="0" fontId="1" fillId="0" borderId="0"/>
    <xf numFmtId="0" fontId="3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1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7" fillId="0" borderId="0"/>
    <xf numFmtId="0" fontId="6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5" fillId="0" borderId="0"/>
    <xf numFmtId="0" fontId="20" fillId="0" borderId="0"/>
    <xf numFmtId="0" fontId="18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9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49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20" fillId="31" borderId="0" applyNumberFormat="0" applyFont="0" applyBorder="0" applyAlignment="0" applyProtection="0"/>
    <xf numFmtId="0" fontId="29" fillId="0" borderId="0"/>
    <xf numFmtId="0" fontId="17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1" fillId="63" borderId="29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0" fontId="1" fillId="7" borderId="22" applyNumberFormat="0" applyFont="0" applyAlignment="0" applyProtection="0"/>
    <xf numFmtId="0" fontId="20" fillId="7" borderId="22" applyNumberFormat="0" applyFont="0" applyAlignment="0" applyProtection="0"/>
    <xf numFmtId="0" fontId="20" fillId="7" borderId="22" applyNumberFormat="0" applyFont="0" applyAlignment="0" applyProtection="0"/>
    <xf numFmtId="173" fontId="30" fillId="0" borderId="0">
      <alignment horizontal="right"/>
    </xf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68" fillId="58" borderId="30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8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0" fontId="9" fillId="27" borderId="5" applyNumberFormat="0" applyAlignment="0" applyProtection="0"/>
    <xf numFmtId="177" fontId="22" fillId="32" borderId="1" applyNumberFormat="0" applyFont="0" applyBorder="0" applyAlignment="0" applyProtection="0">
      <alignment horizontal="right" vertical="center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2165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2 2" xfId="24" xr:uid="{00000000-0005-0000-0000-000017000000}"/>
    <cellStyle name="20% - Accent1 2 3" xfId="25" xr:uid="{00000000-0005-0000-0000-000018000000}"/>
    <cellStyle name="20% - Accent1 2 4" xfId="26" xr:uid="{00000000-0005-0000-0000-000019000000}"/>
    <cellStyle name="20% - Accent1 2 5" xfId="27" xr:uid="{00000000-0005-0000-0000-00001A000000}"/>
    <cellStyle name="20% - Accent1 2 6" xfId="28" xr:uid="{00000000-0005-0000-0000-00001B000000}"/>
    <cellStyle name="20% - Accent1 2 7" xfId="29" xr:uid="{00000000-0005-0000-0000-00001C000000}"/>
    <cellStyle name="20% - Accent1 2 8" xfId="30" xr:uid="{00000000-0005-0000-0000-00001D000000}"/>
    <cellStyle name="20% - Accent1 2 9" xfId="31" xr:uid="{00000000-0005-0000-0000-00001E000000}"/>
    <cellStyle name="20% - Accent1 20" xfId="32" xr:uid="{00000000-0005-0000-0000-00001F000000}"/>
    <cellStyle name="20% - Accent1 21" xfId="33" xr:uid="{00000000-0005-0000-0000-000020000000}"/>
    <cellStyle name="20% - Accent1 22" xfId="34" xr:uid="{00000000-0005-0000-0000-000021000000}"/>
    <cellStyle name="20% - Accent1 23" xfId="35" xr:uid="{00000000-0005-0000-0000-000022000000}"/>
    <cellStyle name="20% - Accent1 24" xfId="36" xr:uid="{00000000-0005-0000-0000-000023000000}"/>
    <cellStyle name="20% - Accent1 25" xfId="37" xr:uid="{00000000-0005-0000-0000-000024000000}"/>
    <cellStyle name="20% - Accent1 26" xfId="38" xr:uid="{00000000-0005-0000-0000-000025000000}"/>
    <cellStyle name="20% - Accent1 27" xfId="39" xr:uid="{00000000-0005-0000-0000-000026000000}"/>
    <cellStyle name="20% - Accent1 28" xfId="40" xr:uid="{00000000-0005-0000-0000-000027000000}"/>
    <cellStyle name="20% - Accent1 29" xfId="41" xr:uid="{00000000-0005-0000-0000-000028000000}"/>
    <cellStyle name="20% - Accent1 3" xfId="42" xr:uid="{00000000-0005-0000-0000-000029000000}"/>
    <cellStyle name="20% - Accent1 3 2" xfId="43" xr:uid="{00000000-0005-0000-0000-00002A000000}"/>
    <cellStyle name="20% - Accent1 30" xfId="44" xr:uid="{00000000-0005-0000-0000-00002B000000}"/>
    <cellStyle name="20% - Accent1 31" xfId="45" xr:uid="{00000000-0005-0000-0000-00002C000000}"/>
    <cellStyle name="20% - Accent1 32" xfId="46" xr:uid="{00000000-0005-0000-0000-00002D000000}"/>
    <cellStyle name="20% - Accent1 33" xfId="47" xr:uid="{00000000-0005-0000-0000-00002E000000}"/>
    <cellStyle name="20% - Accent1 34" xfId="48" xr:uid="{00000000-0005-0000-0000-00002F000000}"/>
    <cellStyle name="20% - Accent1 35" xfId="49" xr:uid="{00000000-0005-0000-0000-000030000000}"/>
    <cellStyle name="20% - Accent1 36" xfId="50" xr:uid="{00000000-0005-0000-0000-000031000000}"/>
    <cellStyle name="20% - Accent1 37" xfId="51" xr:uid="{00000000-0005-0000-0000-000032000000}"/>
    <cellStyle name="20% - Accent1 38" xfId="52" xr:uid="{00000000-0005-0000-0000-000033000000}"/>
    <cellStyle name="20% - Accent1 39" xfId="53" xr:uid="{00000000-0005-0000-0000-000034000000}"/>
    <cellStyle name="20% - Accent1 4" xfId="54" xr:uid="{00000000-0005-0000-0000-000035000000}"/>
    <cellStyle name="20% - Accent1 4 2" xfId="55" xr:uid="{00000000-0005-0000-0000-000036000000}"/>
    <cellStyle name="20% - Accent1 40" xfId="56" xr:uid="{00000000-0005-0000-0000-000037000000}"/>
    <cellStyle name="20% - Accent1 41" xfId="57" xr:uid="{00000000-0005-0000-0000-000038000000}"/>
    <cellStyle name="20% - Accent1 42" xfId="58" xr:uid="{00000000-0005-0000-0000-000039000000}"/>
    <cellStyle name="20% - Accent1 43" xfId="59" xr:uid="{00000000-0005-0000-0000-00003A000000}"/>
    <cellStyle name="20% - Accent1 44" xfId="60" xr:uid="{00000000-0005-0000-0000-00003B000000}"/>
    <cellStyle name="20% - Accent1 5" xfId="61" xr:uid="{00000000-0005-0000-0000-00003C000000}"/>
    <cellStyle name="20% - Accent1 5 2" xfId="62" xr:uid="{00000000-0005-0000-0000-00003D000000}"/>
    <cellStyle name="20% - Accent1 6" xfId="63" xr:uid="{00000000-0005-0000-0000-00003E000000}"/>
    <cellStyle name="20% - Accent1 6 2" xfId="64" xr:uid="{00000000-0005-0000-0000-00003F000000}"/>
    <cellStyle name="20% - Accent1 7" xfId="65" xr:uid="{00000000-0005-0000-0000-000040000000}"/>
    <cellStyle name="20% - Accent1 7 2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9" xfId="69" xr:uid="{00000000-0005-0000-0000-000044000000}"/>
    <cellStyle name="20% - Accent1 9 2" xfId="70" xr:uid="{00000000-0005-0000-0000-000045000000}"/>
    <cellStyle name="20% - Accent2" xfId="71" builtinId="34" customBuiltin="1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2 2" xfId="93" xr:uid="{00000000-0005-0000-0000-00005C000000}"/>
    <cellStyle name="20% - Accent2 2 3" xfId="94" xr:uid="{00000000-0005-0000-0000-00005D000000}"/>
    <cellStyle name="20% - Accent2 2 4" xfId="95" xr:uid="{00000000-0005-0000-0000-00005E000000}"/>
    <cellStyle name="20% - Accent2 2 5" xfId="96" xr:uid="{00000000-0005-0000-0000-00005F000000}"/>
    <cellStyle name="20% - Accent2 2 6" xfId="97" xr:uid="{00000000-0005-0000-0000-000060000000}"/>
    <cellStyle name="20% - Accent2 2 7" xfId="98" xr:uid="{00000000-0005-0000-0000-000061000000}"/>
    <cellStyle name="20% - Accent2 2 8" xfId="99" xr:uid="{00000000-0005-0000-0000-000062000000}"/>
    <cellStyle name="20% - Accent2 2 9" xfId="100" xr:uid="{00000000-0005-0000-0000-000063000000}"/>
    <cellStyle name="20% - Accent2 20" xfId="101" xr:uid="{00000000-0005-0000-0000-000064000000}"/>
    <cellStyle name="20% - Accent2 21" xfId="102" xr:uid="{00000000-0005-0000-0000-000065000000}"/>
    <cellStyle name="20% - Accent2 22" xfId="103" xr:uid="{00000000-0005-0000-0000-000066000000}"/>
    <cellStyle name="20% - Accent2 23" xfId="104" xr:uid="{00000000-0005-0000-0000-000067000000}"/>
    <cellStyle name="20% - Accent2 24" xfId="105" xr:uid="{00000000-0005-0000-0000-000068000000}"/>
    <cellStyle name="20% - Accent2 25" xfId="106" xr:uid="{00000000-0005-0000-0000-000069000000}"/>
    <cellStyle name="20% - Accent2 26" xfId="107" xr:uid="{00000000-0005-0000-0000-00006A000000}"/>
    <cellStyle name="20% - Accent2 27" xfId="108" xr:uid="{00000000-0005-0000-0000-00006B000000}"/>
    <cellStyle name="20% - Accent2 28" xfId="109" xr:uid="{00000000-0005-0000-0000-00006C000000}"/>
    <cellStyle name="20% - Accent2 29" xfId="110" xr:uid="{00000000-0005-0000-0000-00006D000000}"/>
    <cellStyle name="20% - Accent2 3" xfId="111" xr:uid="{00000000-0005-0000-0000-00006E000000}"/>
    <cellStyle name="20% - Accent2 3 2" xfId="112" xr:uid="{00000000-0005-0000-0000-00006F000000}"/>
    <cellStyle name="20% - Accent2 30" xfId="113" xr:uid="{00000000-0005-0000-0000-000070000000}"/>
    <cellStyle name="20% - Accent2 31" xfId="114" xr:uid="{00000000-0005-0000-0000-000071000000}"/>
    <cellStyle name="20% - Accent2 32" xfId="115" xr:uid="{00000000-0005-0000-0000-000072000000}"/>
    <cellStyle name="20% - Accent2 33" xfId="116" xr:uid="{00000000-0005-0000-0000-000073000000}"/>
    <cellStyle name="20% - Accent2 34" xfId="117" xr:uid="{00000000-0005-0000-0000-000074000000}"/>
    <cellStyle name="20% - Accent2 35" xfId="118" xr:uid="{00000000-0005-0000-0000-000075000000}"/>
    <cellStyle name="20% - Accent2 36" xfId="119" xr:uid="{00000000-0005-0000-0000-000076000000}"/>
    <cellStyle name="20% - Accent2 37" xfId="120" xr:uid="{00000000-0005-0000-0000-000077000000}"/>
    <cellStyle name="20% - Accent2 38" xfId="121" xr:uid="{00000000-0005-0000-0000-000078000000}"/>
    <cellStyle name="20% - Accent2 39" xfId="122" xr:uid="{00000000-0005-0000-0000-000079000000}"/>
    <cellStyle name="20% - Accent2 4" xfId="123" xr:uid="{00000000-0005-0000-0000-00007A000000}"/>
    <cellStyle name="20% - Accent2 4 2" xfId="124" xr:uid="{00000000-0005-0000-0000-00007B000000}"/>
    <cellStyle name="20% - Accent2 40" xfId="125" xr:uid="{00000000-0005-0000-0000-00007C000000}"/>
    <cellStyle name="20% - Accent2 41" xfId="126" xr:uid="{00000000-0005-0000-0000-00007D000000}"/>
    <cellStyle name="20% - Accent2 42" xfId="127" xr:uid="{00000000-0005-0000-0000-00007E000000}"/>
    <cellStyle name="20% - Accent2 43" xfId="128" xr:uid="{00000000-0005-0000-0000-00007F000000}"/>
    <cellStyle name="20% - Accent2 44" xfId="129" xr:uid="{00000000-0005-0000-0000-000080000000}"/>
    <cellStyle name="20% - Accent2 5" xfId="130" xr:uid="{00000000-0005-0000-0000-000081000000}"/>
    <cellStyle name="20% - Accent2 5 2" xfId="131" xr:uid="{00000000-0005-0000-0000-000082000000}"/>
    <cellStyle name="20% - Accent2 6" xfId="132" xr:uid="{00000000-0005-0000-0000-000083000000}"/>
    <cellStyle name="20% - Accent2 6 2" xfId="133" xr:uid="{00000000-0005-0000-0000-000084000000}"/>
    <cellStyle name="20% - Accent2 7" xfId="134" xr:uid="{00000000-0005-0000-0000-000085000000}"/>
    <cellStyle name="20% - Accent2 7 2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9" xfId="138" xr:uid="{00000000-0005-0000-0000-000089000000}"/>
    <cellStyle name="20% - Accent2 9 2" xfId="139" xr:uid="{00000000-0005-0000-0000-00008A000000}"/>
    <cellStyle name="20% - Accent3" xfId="140" builtinId="38" customBuiltin="1"/>
    <cellStyle name="20% - Accent3 10" xfId="141" xr:uid="{00000000-0005-0000-0000-00008C000000}"/>
    <cellStyle name="20% - Accent3 10 2" xfId="142" xr:uid="{00000000-0005-0000-0000-00008D000000}"/>
    <cellStyle name="20% - Accent3 11" xfId="143" xr:uid="{00000000-0005-0000-0000-00008E000000}"/>
    <cellStyle name="20% - Accent3 11 2" xfId="144" xr:uid="{00000000-0005-0000-0000-00008F000000}"/>
    <cellStyle name="20% - Accent3 12" xfId="145" xr:uid="{00000000-0005-0000-0000-000090000000}"/>
    <cellStyle name="20% - Accent3 13" xfId="146" xr:uid="{00000000-0005-0000-0000-000091000000}"/>
    <cellStyle name="20% - Accent3 14" xfId="147" xr:uid="{00000000-0005-0000-0000-000092000000}"/>
    <cellStyle name="20% - Accent3 15" xfId="148" xr:uid="{00000000-0005-0000-0000-000093000000}"/>
    <cellStyle name="20% - Accent3 16" xfId="149" xr:uid="{00000000-0005-0000-0000-000094000000}"/>
    <cellStyle name="20% - Accent3 17" xfId="150" xr:uid="{00000000-0005-0000-0000-000095000000}"/>
    <cellStyle name="20% - Accent3 18" xfId="151" xr:uid="{00000000-0005-0000-0000-000096000000}"/>
    <cellStyle name="20% - Accent3 19" xfId="152" xr:uid="{00000000-0005-0000-0000-000097000000}"/>
    <cellStyle name="20% - Accent3 2" xfId="153" xr:uid="{00000000-0005-0000-0000-000098000000}"/>
    <cellStyle name="20% - Accent3 2 10" xfId="154" xr:uid="{00000000-0005-0000-0000-000099000000}"/>
    <cellStyle name="20% - Accent3 2 11" xfId="155" xr:uid="{00000000-0005-0000-0000-00009A000000}"/>
    <cellStyle name="20% - Accent3 2 12" xfId="156" xr:uid="{00000000-0005-0000-0000-00009B000000}"/>
    <cellStyle name="20% - Accent3 2 13" xfId="157" xr:uid="{00000000-0005-0000-0000-00009C000000}"/>
    <cellStyle name="20% - Accent3 2 14" xfId="158" xr:uid="{00000000-0005-0000-0000-00009D000000}"/>
    <cellStyle name="20% - Accent3 2 15" xfId="159" xr:uid="{00000000-0005-0000-0000-00009E000000}"/>
    <cellStyle name="20% - Accent3 2 16" xfId="160" xr:uid="{00000000-0005-0000-0000-00009F000000}"/>
    <cellStyle name="20% - Accent3 2 2" xfId="161" xr:uid="{00000000-0005-0000-0000-0000A0000000}"/>
    <cellStyle name="20% - Accent3 2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0" xfId="182" xr:uid="{00000000-0005-0000-0000-0000B5000000}"/>
    <cellStyle name="20% - Accent3 31" xfId="183" xr:uid="{00000000-0005-0000-0000-0000B6000000}"/>
    <cellStyle name="20% - Accent3 32" xfId="184" xr:uid="{00000000-0005-0000-0000-0000B7000000}"/>
    <cellStyle name="20% - Accent3 33" xfId="185" xr:uid="{00000000-0005-0000-0000-0000B8000000}"/>
    <cellStyle name="20% - Accent3 34" xfId="186" xr:uid="{00000000-0005-0000-0000-0000B9000000}"/>
    <cellStyle name="20% - Accent3 35" xfId="187" xr:uid="{00000000-0005-0000-0000-0000BA000000}"/>
    <cellStyle name="20% - Accent3 36" xfId="188" xr:uid="{00000000-0005-0000-0000-0000BB000000}"/>
    <cellStyle name="20% - Accent3 37" xfId="189" xr:uid="{00000000-0005-0000-0000-0000BC000000}"/>
    <cellStyle name="20% - Accent3 38" xfId="190" xr:uid="{00000000-0005-0000-0000-0000BD000000}"/>
    <cellStyle name="20% - Accent3 39" xfId="191" xr:uid="{00000000-0005-0000-0000-0000BE000000}"/>
    <cellStyle name="20% - Accent3 4" xfId="192" xr:uid="{00000000-0005-0000-0000-0000BF000000}"/>
    <cellStyle name="20% - Accent3 4 2" xfId="193" xr:uid="{00000000-0005-0000-0000-0000C0000000}"/>
    <cellStyle name="20% - Accent3 40" xfId="194" xr:uid="{00000000-0005-0000-0000-0000C1000000}"/>
    <cellStyle name="20% - Accent3 41" xfId="195" xr:uid="{00000000-0005-0000-0000-0000C2000000}"/>
    <cellStyle name="20% - Accent3 42" xfId="196" xr:uid="{00000000-0005-0000-0000-0000C3000000}"/>
    <cellStyle name="20% - Accent3 43" xfId="197" xr:uid="{00000000-0005-0000-0000-0000C4000000}"/>
    <cellStyle name="20% - Accent3 44" xfId="198" xr:uid="{00000000-0005-0000-0000-0000C5000000}"/>
    <cellStyle name="20% - Accent3 5" xfId="199" xr:uid="{00000000-0005-0000-0000-0000C6000000}"/>
    <cellStyle name="20% - Accent3 5 2" xfId="200" xr:uid="{00000000-0005-0000-0000-0000C7000000}"/>
    <cellStyle name="20% - Accent3 6" xfId="201" xr:uid="{00000000-0005-0000-0000-0000C8000000}"/>
    <cellStyle name="20% - Accent3 6 2" xfId="202" xr:uid="{00000000-0005-0000-0000-0000C9000000}"/>
    <cellStyle name="20% - Accent3 7" xfId="203" xr:uid="{00000000-0005-0000-0000-0000CA000000}"/>
    <cellStyle name="20% - Accent3 7 2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9" xfId="207" xr:uid="{00000000-0005-0000-0000-0000CE000000}"/>
    <cellStyle name="20% - Accent3 9 2" xfId="208" xr:uid="{00000000-0005-0000-0000-0000CF000000}"/>
    <cellStyle name="20% - Accent4" xfId="209" builtinId="42" customBuiltin="1"/>
    <cellStyle name="20% - Accent4 10" xfId="210" xr:uid="{00000000-0005-0000-0000-0000D1000000}"/>
    <cellStyle name="20% - Accent4 10 2" xfId="211" xr:uid="{00000000-0005-0000-0000-0000D2000000}"/>
    <cellStyle name="20% - Accent4 11" xfId="212" xr:uid="{00000000-0005-0000-0000-0000D3000000}"/>
    <cellStyle name="20% - Accent4 11 2" xfId="213" xr:uid="{00000000-0005-0000-0000-0000D4000000}"/>
    <cellStyle name="20% - Accent4 12" xfId="214" xr:uid="{00000000-0005-0000-0000-0000D5000000}"/>
    <cellStyle name="20% - Accent4 13" xfId="215" xr:uid="{00000000-0005-0000-0000-0000D6000000}"/>
    <cellStyle name="20% - Accent4 14" xfId="216" xr:uid="{00000000-0005-0000-0000-0000D7000000}"/>
    <cellStyle name="20% - Accent4 15" xfId="217" xr:uid="{00000000-0005-0000-0000-0000D8000000}"/>
    <cellStyle name="20% - Accent4 16" xfId="218" xr:uid="{00000000-0005-0000-0000-0000D9000000}"/>
    <cellStyle name="20% - Accent4 17" xfId="219" xr:uid="{00000000-0005-0000-0000-0000DA000000}"/>
    <cellStyle name="20% - Accent4 18" xfId="220" xr:uid="{00000000-0005-0000-0000-0000DB000000}"/>
    <cellStyle name="20% - Accent4 19" xfId="221" xr:uid="{00000000-0005-0000-0000-0000DC000000}"/>
    <cellStyle name="20% - Accent4 2" xfId="222" xr:uid="{00000000-0005-0000-0000-0000DD000000}"/>
    <cellStyle name="20% - Accent4 2 10" xfId="223" xr:uid="{00000000-0005-0000-0000-0000DE000000}"/>
    <cellStyle name="20% - Accent4 2 11" xfId="224" xr:uid="{00000000-0005-0000-0000-0000DF000000}"/>
    <cellStyle name="20% - Accent4 2 12" xfId="225" xr:uid="{00000000-0005-0000-0000-0000E0000000}"/>
    <cellStyle name="20% - Accent4 2 13" xfId="226" xr:uid="{00000000-0005-0000-0000-0000E1000000}"/>
    <cellStyle name="20% - Accent4 2 14" xfId="227" xr:uid="{00000000-0005-0000-0000-0000E2000000}"/>
    <cellStyle name="20% - Accent4 2 15" xfId="228" xr:uid="{00000000-0005-0000-0000-0000E3000000}"/>
    <cellStyle name="20% - Accent4 2 16" xfId="229" xr:uid="{00000000-0005-0000-0000-0000E4000000}"/>
    <cellStyle name="20% - Accent4 2 2" xfId="230" xr:uid="{00000000-0005-0000-0000-0000E5000000}"/>
    <cellStyle name="20% - Accent4 2 2 2" xfId="231" xr:uid="{00000000-0005-0000-0000-0000E6000000}"/>
    <cellStyle name="20% - Accent4 2 3" xfId="232" xr:uid="{00000000-0005-0000-0000-0000E7000000}"/>
    <cellStyle name="20% - Accent4 2 4" xfId="233" xr:uid="{00000000-0005-0000-0000-0000E8000000}"/>
    <cellStyle name="20% - Accent4 2 5" xfId="234" xr:uid="{00000000-0005-0000-0000-0000E9000000}"/>
    <cellStyle name="20% - Accent4 2 6" xfId="235" xr:uid="{00000000-0005-0000-0000-0000EA000000}"/>
    <cellStyle name="20% - Accent4 2 7" xfId="236" xr:uid="{00000000-0005-0000-0000-0000EB000000}"/>
    <cellStyle name="20% - Accent4 2 8" xfId="237" xr:uid="{00000000-0005-0000-0000-0000EC000000}"/>
    <cellStyle name="20% - Accent4 2 9" xfId="238" xr:uid="{00000000-0005-0000-0000-0000ED000000}"/>
    <cellStyle name="20% - Accent4 20" xfId="239" xr:uid="{00000000-0005-0000-0000-0000EE000000}"/>
    <cellStyle name="20% - Accent4 21" xfId="240" xr:uid="{00000000-0005-0000-0000-0000EF000000}"/>
    <cellStyle name="20% - Accent4 22" xfId="241" xr:uid="{00000000-0005-0000-0000-0000F0000000}"/>
    <cellStyle name="20% - Accent4 23" xfId="242" xr:uid="{00000000-0005-0000-0000-0000F1000000}"/>
    <cellStyle name="20% - Accent4 24" xfId="243" xr:uid="{00000000-0005-0000-0000-0000F2000000}"/>
    <cellStyle name="20% - Accent4 25" xfId="244" xr:uid="{00000000-0005-0000-0000-0000F3000000}"/>
    <cellStyle name="20% - Accent4 26" xfId="245" xr:uid="{00000000-0005-0000-0000-0000F4000000}"/>
    <cellStyle name="20% - Accent4 27" xfId="246" xr:uid="{00000000-0005-0000-0000-0000F5000000}"/>
    <cellStyle name="20% - Accent4 28" xfId="247" xr:uid="{00000000-0005-0000-0000-0000F6000000}"/>
    <cellStyle name="20% - Accent4 29" xfId="248" xr:uid="{00000000-0005-0000-0000-0000F7000000}"/>
    <cellStyle name="20% - Accent4 3" xfId="249" xr:uid="{00000000-0005-0000-0000-0000F8000000}"/>
    <cellStyle name="20% - Accent4 3 2" xfId="250" xr:uid="{00000000-0005-0000-0000-0000F9000000}"/>
    <cellStyle name="20% - Accent4 30" xfId="251" xr:uid="{00000000-0005-0000-0000-0000FA000000}"/>
    <cellStyle name="20% - Accent4 31" xfId="252" xr:uid="{00000000-0005-0000-0000-0000FB000000}"/>
    <cellStyle name="20% - Accent4 32" xfId="253" xr:uid="{00000000-0005-0000-0000-0000FC000000}"/>
    <cellStyle name="20% - Accent4 33" xfId="254" xr:uid="{00000000-0005-0000-0000-0000FD000000}"/>
    <cellStyle name="20% - Accent4 34" xfId="255" xr:uid="{00000000-0005-0000-0000-0000FE000000}"/>
    <cellStyle name="20% - Accent4 35" xfId="256" xr:uid="{00000000-0005-0000-0000-0000FF000000}"/>
    <cellStyle name="20% - Accent4 36" xfId="257" xr:uid="{00000000-0005-0000-0000-000000010000}"/>
    <cellStyle name="20% - Accent4 37" xfId="258" xr:uid="{00000000-0005-0000-0000-000001010000}"/>
    <cellStyle name="20% - Accent4 38" xfId="259" xr:uid="{00000000-0005-0000-0000-000002010000}"/>
    <cellStyle name="20% - Accent4 39" xfId="260" xr:uid="{00000000-0005-0000-0000-000003010000}"/>
    <cellStyle name="20% - Accent4 4" xfId="261" xr:uid="{00000000-0005-0000-0000-000004010000}"/>
    <cellStyle name="20% - Accent4 4 2" xfId="262" xr:uid="{00000000-0005-0000-0000-000005010000}"/>
    <cellStyle name="20% - Accent4 40" xfId="263" xr:uid="{00000000-0005-0000-0000-000006010000}"/>
    <cellStyle name="20% - Accent4 41" xfId="264" xr:uid="{00000000-0005-0000-0000-000007010000}"/>
    <cellStyle name="20% - Accent4 42" xfId="265" xr:uid="{00000000-0005-0000-0000-000008010000}"/>
    <cellStyle name="20% - Accent4 43" xfId="266" xr:uid="{00000000-0005-0000-0000-000009010000}"/>
    <cellStyle name="20% - Accent4 44" xfId="267" xr:uid="{00000000-0005-0000-0000-00000A010000}"/>
    <cellStyle name="20% - Accent4 5" xfId="268" xr:uid="{00000000-0005-0000-0000-00000B010000}"/>
    <cellStyle name="20% - Accent4 5 2" xfId="269" xr:uid="{00000000-0005-0000-0000-00000C010000}"/>
    <cellStyle name="20% - Accent4 6" xfId="270" xr:uid="{00000000-0005-0000-0000-00000D010000}"/>
    <cellStyle name="20% - Accent4 6 2" xfId="271" xr:uid="{00000000-0005-0000-0000-00000E010000}"/>
    <cellStyle name="20% - Accent4 7" xfId="272" xr:uid="{00000000-0005-0000-0000-00000F010000}"/>
    <cellStyle name="20% - Accent4 7 2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9" xfId="276" xr:uid="{00000000-0005-0000-0000-000013010000}"/>
    <cellStyle name="20% - Accent4 9 2" xfId="277" xr:uid="{00000000-0005-0000-0000-000014010000}"/>
    <cellStyle name="20% - Accent5" xfId="278" builtinId="46" customBuiltin="1"/>
    <cellStyle name="20% - Accent5 10" xfId="279" xr:uid="{00000000-0005-0000-0000-000016010000}"/>
    <cellStyle name="20% - Accent5 10 2" xfId="280" xr:uid="{00000000-0005-0000-0000-000017010000}"/>
    <cellStyle name="20% - Accent5 11" xfId="281" xr:uid="{00000000-0005-0000-0000-000018010000}"/>
    <cellStyle name="20% - Accent5 11 2" xfId="282" xr:uid="{00000000-0005-0000-0000-000019010000}"/>
    <cellStyle name="20% - Accent5 12" xfId="283" xr:uid="{00000000-0005-0000-0000-00001A010000}"/>
    <cellStyle name="20% - Accent5 13" xfId="284" xr:uid="{00000000-0005-0000-0000-00001B010000}"/>
    <cellStyle name="20% - Accent5 14" xfId="285" xr:uid="{00000000-0005-0000-0000-00001C010000}"/>
    <cellStyle name="20% - Accent5 15" xfId="286" xr:uid="{00000000-0005-0000-0000-00001D010000}"/>
    <cellStyle name="20% - Accent5 16" xfId="287" xr:uid="{00000000-0005-0000-0000-00001E010000}"/>
    <cellStyle name="20% - Accent5 17" xfId="288" xr:uid="{00000000-0005-0000-0000-00001F010000}"/>
    <cellStyle name="20% - Accent5 18" xfId="289" xr:uid="{00000000-0005-0000-0000-000020010000}"/>
    <cellStyle name="20% - Accent5 19" xfId="290" xr:uid="{00000000-0005-0000-0000-000021010000}"/>
    <cellStyle name="20% - Accent5 2" xfId="291" xr:uid="{00000000-0005-0000-0000-000022010000}"/>
    <cellStyle name="20% - Accent5 2 10" xfId="292" xr:uid="{00000000-0005-0000-0000-000023010000}"/>
    <cellStyle name="20% - Accent5 2 11" xfId="293" xr:uid="{00000000-0005-0000-0000-000024010000}"/>
    <cellStyle name="20% - Accent5 2 12" xfId="294" xr:uid="{00000000-0005-0000-0000-000025010000}"/>
    <cellStyle name="20% - Accent5 2 13" xfId="295" xr:uid="{00000000-0005-0000-0000-000026010000}"/>
    <cellStyle name="20% - Accent5 2 14" xfId="296" xr:uid="{00000000-0005-0000-0000-000027010000}"/>
    <cellStyle name="20% - Accent5 2 15" xfId="297" xr:uid="{00000000-0005-0000-0000-000028010000}"/>
    <cellStyle name="20% - Accent5 2 2" xfId="298" xr:uid="{00000000-0005-0000-0000-000029010000}"/>
    <cellStyle name="20% - Accent5 2 3" xfId="299" xr:uid="{00000000-0005-0000-0000-00002A010000}"/>
    <cellStyle name="20% - Accent5 2 4" xfId="300" xr:uid="{00000000-0005-0000-0000-00002B010000}"/>
    <cellStyle name="20% - Accent5 2 5" xfId="301" xr:uid="{00000000-0005-0000-0000-00002C010000}"/>
    <cellStyle name="20% - Accent5 2 6" xfId="302" xr:uid="{00000000-0005-0000-0000-00002D010000}"/>
    <cellStyle name="20% - Accent5 2 7" xfId="303" xr:uid="{00000000-0005-0000-0000-00002E010000}"/>
    <cellStyle name="20% - Accent5 2 8" xfId="304" xr:uid="{00000000-0005-0000-0000-00002F010000}"/>
    <cellStyle name="20% - Accent5 2 9" xfId="305" xr:uid="{00000000-0005-0000-0000-000030010000}"/>
    <cellStyle name="20% - Accent5 20" xfId="306" xr:uid="{00000000-0005-0000-0000-000031010000}"/>
    <cellStyle name="20% - Accent5 21" xfId="307" xr:uid="{00000000-0005-0000-0000-000032010000}"/>
    <cellStyle name="20% - Accent5 22" xfId="308" xr:uid="{00000000-0005-0000-0000-000033010000}"/>
    <cellStyle name="20% - Accent5 23" xfId="309" xr:uid="{00000000-0005-0000-0000-000034010000}"/>
    <cellStyle name="20% - Accent5 24" xfId="310" xr:uid="{00000000-0005-0000-0000-000035010000}"/>
    <cellStyle name="20% - Accent5 25" xfId="311" xr:uid="{00000000-0005-0000-0000-000036010000}"/>
    <cellStyle name="20% - Accent5 26" xfId="312" xr:uid="{00000000-0005-0000-0000-000037010000}"/>
    <cellStyle name="20% - Accent5 27" xfId="313" xr:uid="{00000000-0005-0000-0000-000038010000}"/>
    <cellStyle name="20% - Accent5 28" xfId="314" xr:uid="{00000000-0005-0000-0000-000039010000}"/>
    <cellStyle name="20% - Accent5 29" xfId="315" xr:uid="{00000000-0005-0000-0000-00003A010000}"/>
    <cellStyle name="20% - Accent5 3" xfId="316" xr:uid="{00000000-0005-0000-0000-00003B010000}"/>
    <cellStyle name="20% - Accent5 30" xfId="317" xr:uid="{00000000-0005-0000-0000-00003C010000}"/>
    <cellStyle name="20% - Accent5 31" xfId="318" xr:uid="{00000000-0005-0000-0000-00003D010000}"/>
    <cellStyle name="20% - Accent5 32" xfId="319" xr:uid="{00000000-0005-0000-0000-00003E010000}"/>
    <cellStyle name="20% - Accent5 33" xfId="320" xr:uid="{00000000-0005-0000-0000-00003F010000}"/>
    <cellStyle name="20% - Accent5 34" xfId="321" xr:uid="{00000000-0005-0000-0000-000040010000}"/>
    <cellStyle name="20% - Accent5 35" xfId="322" xr:uid="{00000000-0005-0000-0000-000041010000}"/>
    <cellStyle name="20% - Accent5 36" xfId="323" xr:uid="{00000000-0005-0000-0000-000042010000}"/>
    <cellStyle name="20% - Accent5 37" xfId="324" xr:uid="{00000000-0005-0000-0000-000043010000}"/>
    <cellStyle name="20% - Accent5 38" xfId="325" xr:uid="{00000000-0005-0000-0000-000044010000}"/>
    <cellStyle name="20% - Accent5 39" xfId="326" xr:uid="{00000000-0005-0000-0000-000045010000}"/>
    <cellStyle name="20% - Accent5 4" xfId="327" xr:uid="{00000000-0005-0000-0000-000046010000}"/>
    <cellStyle name="20% - Accent5 40" xfId="328" xr:uid="{00000000-0005-0000-0000-000047010000}"/>
    <cellStyle name="20% - Accent5 41" xfId="329" xr:uid="{00000000-0005-0000-0000-000048010000}"/>
    <cellStyle name="20% - Accent5 42" xfId="330" xr:uid="{00000000-0005-0000-0000-000049010000}"/>
    <cellStyle name="20% - Accent5 43" xfId="331" xr:uid="{00000000-0005-0000-0000-00004A010000}"/>
    <cellStyle name="20% - Accent5 44" xfId="332" xr:uid="{00000000-0005-0000-0000-00004B010000}"/>
    <cellStyle name="20% - Accent5 5" xfId="333" xr:uid="{00000000-0005-0000-0000-00004C010000}"/>
    <cellStyle name="20% - Accent5 6" xfId="334" xr:uid="{00000000-0005-0000-0000-00004D010000}"/>
    <cellStyle name="20% - Accent5 7" xfId="335" xr:uid="{00000000-0005-0000-0000-00004E010000}"/>
    <cellStyle name="20% - Accent5 8" xfId="336" xr:uid="{00000000-0005-0000-0000-00004F010000}"/>
    <cellStyle name="20% - Accent5 9" xfId="337" xr:uid="{00000000-0005-0000-0000-000050010000}"/>
    <cellStyle name="20% - Accent5 9 2" xfId="338" xr:uid="{00000000-0005-0000-0000-000051010000}"/>
    <cellStyle name="20% - Accent6" xfId="339" builtinId="50" customBuiltin="1"/>
    <cellStyle name="20% - Accent6 10" xfId="340" xr:uid="{00000000-0005-0000-0000-000053010000}"/>
    <cellStyle name="20% - Accent6 10 2" xfId="341" xr:uid="{00000000-0005-0000-0000-000054010000}"/>
    <cellStyle name="20% - Accent6 11" xfId="342" xr:uid="{00000000-0005-0000-0000-000055010000}"/>
    <cellStyle name="20% - Accent6 11 2" xfId="343" xr:uid="{00000000-0005-0000-0000-000056010000}"/>
    <cellStyle name="20% - Accent6 12" xfId="344" xr:uid="{00000000-0005-0000-0000-000057010000}"/>
    <cellStyle name="20% - Accent6 13" xfId="345" xr:uid="{00000000-0005-0000-0000-000058010000}"/>
    <cellStyle name="20% - Accent6 14" xfId="346" xr:uid="{00000000-0005-0000-0000-000059010000}"/>
    <cellStyle name="20% - Accent6 15" xfId="347" xr:uid="{00000000-0005-0000-0000-00005A010000}"/>
    <cellStyle name="20% - Accent6 16" xfId="348" xr:uid="{00000000-0005-0000-0000-00005B010000}"/>
    <cellStyle name="20% - Accent6 17" xfId="349" xr:uid="{00000000-0005-0000-0000-00005C010000}"/>
    <cellStyle name="20% - Accent6 18" xfId="350" xr:uid="{00000000-0005-0000-0000-00005D010000}"/>
    <cellStyle name="20% - Accent6 19" xfId="351" xr:uid="{00000000-0005-0000-0000-00005E010000}"/>
    <cellStyle name="20% - Accent6 2" xfId="352" xr:uid="{00000000-0005-0000-0000-00005F010000}"/>
    <cellStyle name="20% - Accent6 2 10" xfId="353" xr:uid="{00000000-0005-0000-0000-000060010000}"/>
    <cellStyle name="20% - Accent6 2 11" xfId="354" xr:uid="{00000000-0005-0000-0000-000061010000}"/>
    <cellStyle name="20% - Accent6 2 12" xfId="355" xr:uid="{00000000-0005-0000-0000-000062010000}"/>
    <cellStyle name="20% - Accent6 2 13" xfId="356" xr:uid="{00000000-0005-0000-0000-000063010000}"/>
    <cellStyle name="20% - Accent6 2 14" xfId="357" xr:uid="{00000000-0005-0000-0000-000064010000}"/>
    <cellStyle name="20% - Accent6 2 15" xfId="358" xr:uid="{00000000-0005-0000-0000-000065010000}"/>
    <cellStyle name="20% - Accent6 2 16" xfId="359" xr:uid="{00000000-0005-0000-0000-000066010000}"/>
    <cellStyle name="20% - Accent6 2 2" xfId="360" xr:uid="{00000000-0005-0000-0000-000067010000}"/>
    <cellStyle name="20% - Accent6 2 3" xfId="361" xr:uid="{00000000-0005-0000-0000-000068010000}"/>
    <cellStyle name="20% - Accent6 2 4" xfId="362" xr:uid="{00000000-0005-0000-0000-000069010000}"/>
    <cellStyle name="20% - Accent6 2 5" xfId="363" xr:uid="{00000000-0005-0000-0000-00006A010000}"/>
    <cellStyle name="20% - Accent6 2 6" xfId="364" xr:uid="{00000000-0005-0000-0000-00006B010000}"/>
    <cellStyle name="20% - Accent6 2 7" xfId="365" xr:uid="{00000000-0005-0000-0000-00006C010000}"/>
    <cellStyle name="20% - Accent6 2 8" xfId="366" xr:uid="{00000000-0005-0000-0000-00006D010000}"/>
    <cellStyle name="20% - Accent6 2 9" xfId="367" xr:uid="{00000000-0005-0000-0000-00006E010000}"/>
    <cellStyle name="20% - Accent6 20" xfId="368" xr:uid="{00000000-0005-0000-0000-00006F010000}"/>
    <cellStyle name="20% - Accent6 21" xfId="369" xr:uid="{00000000-0005-0000-0000-000070010000}"/>
    <cellStyle name="20% - Accent6 22" xfId="370" xr:uid="{00000000-0005-0000-0000-000071010000}"/>
    <cellStyle name="20% - Accent6 23" xfId="371" xr:uid="{00000000-0005-0000-0000-000072010000}"/>
    <cellStyle name="20% - Accent6 24" xfId="372" xr:uid="{00000000-0005-0000-0000-000073010000}"/>
    <cellStyle name="20% - Accent6 25" xfId="373" xr:uid="{00000000-0005-0000-0000-000074010000}"/>
    <cellStyle name="20% - Accent6 26" xfId="374" xr:uid="{00000000-0005-0000-0000-000075010000}"/>
    <cellStyle name="20% - Accent6 27" xfId="375" xr:uid="{00000000-0005-0000-0000-000076010000}"/>
    <cellStyle name="20% - Accent6 28" xfId="376" xr:uid="{00000000-0005-0000-0000-000077010000}"/>
    <cellStyle name="20% - Accent6 29" xfId="377" xr:uid="{00000000-0005-0000-0000-000078010000}"/>
    <cellStyle name="20% - Accent6 3" xfId="378" xr:uid="{00000000-0005-0000-0000-000079010000}"/>
    <cellStyle name="20% - Accent6 3 2" xfId="379" xr:uid="{00000000-0005-0000-0000-00007A010000}"/>
    <cellStyle name="20% - Accent6 30" xfId="380" xr:uid="{00000000-0005-0000-0000-00007B010000}"/>
    <cellStyle name="20% - Accent6 31" xfId="381" xr:uid="{00000000-0005-0000-0000-00007C010000}"/>
    <cellStyle name="20% - Accent6 32" xfId="382" xr:uid="{00000000-0005-0000-0000-00007D010000}"/>
    <cellStyle name="20% - Accent6 33" xfId="383" xr:uid="{00000000-0005-0000-0000-00007E010000}"/>
    <cellStyle name="20% - Accent6 34" xfId="384" xr:uid="{00000000-0005-0000-0000-00007F010000}"/>
    <cellStyle name="20% - Accent6 35" xfId="385" xr:uid="{00000000-0005-0000-0000-000080010000}"/>
    <cellStyle name="20% - Accent6 36" xfId="386" xr:uid="{00000000-0005-0000-0000-000081010000}"/>
    <cellStyle name="20% - Accent6 37" xfId="387" xr:uid="{00000000-0005-0000-0000-000082010000}"/>
    <cellStyle name="20% - Accent6 38" xfId="388" xr:uid="{00000000-0005-0000-0000-000083010000}"/>
    <cellStyle name="20% - Accent6 39" xfId="389" xr:uid="{00000000-0005-0000-0000-000084010000}"/>
    <cellStyle name="20% - Accent6 4" xfId="390" xr:uid="{00000000-0005-0000-0000-000085010000}"/>
    <cellStyle name="20% - Accent6 4 2" xfId="391" xr:uid="{00000000-0005-0000-0000-000086010000}"/>
    <cellStyle name="20% - Accent6 40" xfId="392" xr:uid="{00000000-0005-0000-0000-000087010000}"/>
    <cellStyle name="20% - Accent6 41" xfId="393" xr:uid="{00000000-0005-0000-0000-000088010000}"/>
    <cellStyle name="20% - Accent6 42" xfId="394" xr:uid="{00000000-0005-0000-0000-000089010000}"/>
    <cellStyle name="20% - Accent6 43" xfId="395" xr:uid="{00000000-0005-0000-0000-00008A010000}"/>
    <cellStyle name="20% - Accent6 44" xfId="396" xr:uid="{00000000-0005-0000-0000-00008B010000}"/>
    <cellStyle name="20% - Accent6 45" xfId="397" xr:uid="{00000000-0005-0000-0000-00008C010000}"/>
    <cellStyle name="20% - Accent6 5" xfId="398" xr:uid="{00000000-0005-0000-0000-00008D010000}"/>
    <cellStyle name="20% - Accent6 5 2" xfId="399" xr:uid="{00000000-0005-0000-0000-00008E010000}"/>
    <cellStyle name="20% - Accent6 6" xfId="400" xr:uid="{00000000-0005-0000-0000-00008F010000}"/>
    <cellStyle name="20% - Accent6 6 2" xfId="401" xr:uid="{00000000-0005-0000-0000-000090010000}"/>
    <cellStyle name="20% - Accent6 7" xfId="402" xr:uid="{00000000-0005-0000-0000-000091010000}"/>
    <cellStyle name="20% - Accent6 7 2" xfId="403" xr:uid="{00000000-0005-0000-0000-000092010000}"/>
    <cellStyle name="20% - Accent6 8" xfId="404" xr:uid="{00000000-0005-0000-0000-000093010000}"/>
    <cellStyle name="20% - Accent6 8 2" xfId="405" xr:uid="{00000000-0005-0000-0000-000094010000}"/>
    <cellStyle name="20% - Accent6 9" xfId="406" xr:uid="{00000000-0005-0000-0000-000095010000}"/>
    <cellStyle name="20% - Accent6 9 2" xfId="407" xr:uid="{00000000-0005-0000-0000-000096010000}"/>
    <cellStyle name="20% - Akzent1" xfId="408" xr:uid="{00000000-0005-0000-0000-000097010000}"/>
    <cellStyle name="20% - Akzent2" xfId="409" xr:uid="{00000000-0005-0000-0000-000098010000}"/>
    <cellStyle name="20% - Akzent3" xfId="410" xr:uid="{00000000-0005-0000-0000-000099010000}"/>
    <cellStyle name="20% - Akzent4" xfId="411" xr:uid="{00000000-0005-0000-0000-00009A010000}"/>
    <cellStyle name="20% - Akzent5" xfId="412" xr:uid="{00000000-0005-0000-0000-00009B010000}"/>
    <cellStyle name="20% - Akzent6" xfId="413" xr:uid="{00000000-0005-0000-0000-00009C010000}"/>
    <cellStyle name="2x indented GHG Textfiels" xfId="414" xr:uid="{00000000-0005-0000-0000-00009D010000}"/>
    <cellStyle name="40% - Accent1" xfId="415" builtinId="31" customBuiltin="1"/>
    <cellStyle name="40% - Accent1 10" xfId="416" xr:uid="{00000000-0005-0000-0000-00009F010000}"/>
    <cellStyle name="40% - Accent1 10 2" xfId="417" xr:uid="{00000000-0005-0000-0000-0000A0010000}"/>
    <cellStyle name="40% - Accent1 11" xfId="418" xr:uid="{00000000-0005-0000-0000-0000A1010000}"/>
    <cellStyle name="40% - Accent1 11 2" xfId="419" xr:uid="{00000000-0005-0000-0000-0000A2010000}"/>
    <cellStyle name="40% - Accent1 12" xfId="420" xr:uid="{00000000-0005-0000-0000-0000A3010000}"/>
    <cellStyle name="40% - Accent1 13" xfId="421" xr:uid="{00000000-0005-0000-0000-0000A4010000}"/>
    <cellStyle name="40% - Accent1 14" xfId="422" xr:uid="{00000000-0005-0000-0000-0000A5010000}"/>
    <cellStyle name="40% - Accent1 15" xfId="423" xr:uid="{00000000-0005-0000-0000-0000A6010000}"/>
    <cellStyle name="40% - Accent1 16" xfId="424" xr:uid="{00000000-0005-0000-0000-0000A7010000}"/>
    <cellStyle name="40% - Accent1 17" xfId="425" xr:uid="{00000000-0005-0000-0000-0000A8010000}"/>
    <cellStyle name="40% - Accent1 18" xfId="426" xr:uid="{00000000-0005-0000-0000-0000A9010000}"/>
    <cellStyle name="40% - Accent1 19" xfId="427" xr:uid="{00000000-0005-0000-0000-0000AA010000}"/>
    <cellStyle name="40% - Accent1 2" xfId="428" xr:uid="{00000000-0005-0000-0000-0000AB010000}"/>
    <cellStyle name="40% - Accent1 2 10" xfId="429" xr:uid="{00000000-0005-0000-0000-0000AC010000}"/>
    <cellStyle name="40% - Accent1 2 11" xfId="430" xr:uid="{00000000-0005-0000-0000-0000AD010000}"/>
    <cellStyle name="40% - Accent1 2 12" xfId="431" xr:uid="{00000000-0005-0000-0000-0000AE010000}"/>
    <cellStyle name="40% - Accent1 2 13" xfId="432" xr:uid="{00000000-0005-0000-0000-0000AF010000}"/>
    <cellStyle name="40% - Accent1 2 14" xfId="433" xr:uid="{00000000-0005-0000-0000-0000B0010000}"/>
    <cellStyle name="40% - Accent1 2 15" xfId="434" xr:uid="{00000000-0005-0000-0000-0000B1010000}"/>
    <cellStyle name="40% - Accent1 2 16" xfId="435" xr:uid="{00000000-0005-0000-0000-0000B2010000}"/>
    <cellStyle name="40% - Accent1 2 2" xfId="436" xr:uid="{00000000-0005-0000-0000-0000B3010000}"/>
    <cellStyle name="40% - Accent1 2 3" xfId="437" xr:uid="{00000000-0005-0000-0000-0000B4010000}"/>
    <cellStyle name="40% - Accent1 2 4" xfId="438" xr:uid="{00000000-0005-0000-0000-0000B5010000}"/>
    <cellStyle name="40% - Accent1 2 5" xfId="439" xr:uid="{00000000-0005-0000-0000-0000B6010000}"/>
    <cellStyle name="40% - Accent1 2 6" xfId="440" xr:uid="{00000000-0005-0000-0000-0000B7010000}"/>
    <cellStyle name="40% - Accent1 2 7" xfId="441" xr:uid="{00000000-0005-0000-0000-0000B8010000}"/>
    <cellStyle name="40% - Accent1 2 8" xfId="442" xr:uid="{00000000-0005-0000-0000-0000B9010000}"/>
    <cellStyle name="40% - Accent1 2 9" xfId="443" xr:uid="{00000000-0005-0000-0000-0000BA010000}"/>
    <cellStyle name="40% - Accent1 20" xfId="444" xr:uid="{00000000-0005-0000-0000-0000BB010000}"/>
    <cellStyle name="40% - Accent1 21" xfId="445" xr:uid="{00000000-0005-0000-0000-0000BC010000}"/>
    <cellStyle name="40% - Accent1 22" xfId="446" xr:uid="{00000000-0005-0000-0000-0000BD010000}"/>
    <cellStyle name="40% - Accent1 23" xfId="447" xr:uid="{00000000-0005-0000-0000-0000BE010000}"/>
    <cellStyle name="40% - Accent1 24" xfId="448" xr:uid="{00000000-0005-0000-0000-0000BF010000}"/>
    <cellStyle name="40% - Accent1 25" xfId="449" xr:uid="{00000000-0005-0000-0000-0000C0010000}"/>
    <cellStyle name="40% - Accent1 26" xfId="450" xr:uid="{00000000-0005-0000-0000-0000C1010000}"/>
    <cellStyle name="40% - Accent1 27" xfId="451" xr:uid="{00000000-0005-0000-0000-0000C2010000}"/>
    <cellStyle name="40% - Accent1 28" xfId="452" xr:uid="{00000000-0005-0000-0000-0000C3010000}"/>
    <cellStyle name="40% - Accent1 29" xfId="453" xr:uid="{00000000-0005-0000-0000-0000C4010000}"/>
    <cellStyle name="40% - Accent1 3" xfId="454" xr:uid="{00000000-0005-0000-0000-0000C5010000}"/>
    <cellStyle name="40% - Accent1 3 2" xfId="455" xr:uid="{00000000-0005-0000-0000-0000C6010000}"/>
    <cellStyle name="40% - Accent1 30" xfId="456" xr:uid="{00000000-0005-0000-0000-0000C7010000}"/>
    <cellStyle name="40% - Accent1 31" xfId="457" xr:uid="{00000000-0005-0000-0000-0000C8010000}"/>
    <cellStyle name="40% - Accent1 32" xfId="458" xr:uid="{00000000-0005-0000-0000-0000C9010000}"/>
    <cellStyle name="40% - Accent1 33" xfId="459" xr:uid="{00000000-0005-0000-0000-0000CA010000}"/>
    <cellStyle name="40% - Accent1 34" xfId="460" xr:uid="{00000000-0005-0000-0000-0000CB010000}"/>
    <cellStyle name="40% - Accent1 35" xfId="461" xr:uid="{00000000-0005-0000-0000-0000CC010000}"/>
    <cellStyle name="40% - Accent1 36" xfId="462" xr:uid="{00000000-0005-0000-0000-0000CD010000}"/>
    <cellStyle name="40% - Accent1 37" xfId="463" xr:uid="{00000000-0005-0000-0000-0000CE010000}"/>
    <cellStyle name="40% - Accent1 38" xfId="464" xr:uid="{00000000-0005-0000-0000-0000CF010000}"/>
    <cellStyle name="40% - Accent1 39" xfId="465" xr:uid="{00000000-0005-0000-0000-0000D0010000}"/>
    <cellStyle name="40% - Accent1 4" xfId="466" xr:uid="{00000000-0005-0000-0000-0000D1010000}"/>
    <cellStyle name="40% - Accent1 4 2" xfId="467" xr:uid="{00000000-0005-0000-0000-0000D2010000}"/>
    <cellStyle name="40% - Accent1 40" xfId="468" xr:uid="{00000000-0005-0000-0000-0000D3010000}"/>
    <cellStyle name="40% - Accent1 41" xfId="469" xr:uid="{00000000-0005-0000-0000-0000D4010000}"/>
    <cellStyle name="40% - Accent1 42" xfId="470" xr:uid="{00000000-0005-0000-0000-0000D5010000}"/>
    <cellStyle name="40% - Accent1 43" xfId="471" xr:uid="{00000000-0005-0000-0000-0000D6010000}"/>
    <cellStyle name="40% - Accent1 44" xfId="472" xr:uid="{00000000-0005-0000-0000-0000D7010000}"/>
    <cellStyle name="40% - Accent1 5" xfId="473" xr:uid="{00000000-0005-0000-0000-0000D8010000}"/>
    <cellStyle name="40% - Accent1 5 2" xfId="474" xr:uid="{00000000-0005-0000-0000-0000D9010000}"/>
    <cellStyle name="40% - Accent1 6" xfId="475" xr:uid="{00000000-0005-0000-0000-0000DA010000}"/>
    <cellStyle name="40% - Accent1 6 2" xfId="476" xr:uid="{00000000-0005-0000-0000-0000DB010000}"/>
    <cellStyle name="40% - Accent1 7" xfId="477" xr:uid="{00000000-0005-0000-0000-0000DC010000}"/>
    <cellStyle name="40% - Accent1 7 2" xfId="478" xr:uid="{00000000-0005-0000-0000-0000DD010000}"/>
    <cellStyle name="40% - Accent1 8" xfId="479" xr:uid="{00000000-0005-0000-0000-0000DE010000}"/>
    <cellStyle name="40% - Accent1 8 2" xfId="480" xr:uid="{00000000-0005-0000-0000-0000DF010000}"/>
    <cellStyle name="40% - Accent1 9" xfId="481" xr:uid="{00000000-0005-0000-0000-0000E0010000}"/>
    <cellStyle name="40% - Accent1 9 2" xfId="482" xr:uid="{00000000-0005-0000-0000-0000E1010000}"/>
    <cellStyle name="40% - Accent2" xfId="483" builtinId="35" customBuiltin="1"/>
    <cellStyle name="40% - Accent2 10" xfId="484" xr:uid="{00000000-0005-0000-0000-0000E3010000}"/>
    <cellStyle name="40% - Accent2 10 2" xfId="485" xr:uid="{00000000-0005-0000-0000-0000E4010000}"/>
    <cellStyle name="40% - Accent2 11" xfId="486" xr:uid="{00000000-0005-0000-0000-0000E5010000}"/>
    <cellStyle name="40% - Accent2 11 2" xfId="487" xr:uid="{00000000-0005-0000-0000-0000E6010000}"/>
    <cellStyle name="40% - Accent2 12" xfId="488" xr:uid="{00000000-0005-0000-0000-0000E7010000}"/>
    <cellStyle name="40% - Accent2 13" xfId="489" xr:uid="{00000000-0005-0000-0000-0000E8010000}"/>
    <cellStyle name="40% - Accent2 14" xfId="490" xr:uid="{00000000-0005-0000-0000-0000E9010000}"/>
    <cellStyle name="40% - Accent2 15" xfId="491" xr:uid="{00000000-0005-0000-0000-0000EA010000}"/>
    <cellStyle name="40% - Accent2 16" xfId="492" xr:uid="{00000000-0005-0000-0000-0000EB010000}"/>
    <cellStyle name="40% - Accent2 17" xfId="493" xr:uid="{00000000-0005-0000-0000-0000EC010000}"/>
    <cellStyle name="40% - Accent2 18" xfId="494" xr:uid="{00000000-0005-0000-0000-0000ED010000}"/>
    <cellStyle name="40% - Accent2 19" xfId="495" xr:uid="{00000000-0005-0000-0000-0000EE010000}"/>
    <cellStyle name="40% - Accent2 2" xfId="496" xr:uid="{00000000-0005-0000-0000-0000EF010000}"/>
    <cellStyle name="40% - Accent2 2 10" xfId="497" xr:uid="{00000000-0005-0000-0000-0000F0010000}"/>
    <cellStyle name="40% - Accent2 2 11" xfId="498" xr:uid="{00000000-0005-0000-0000-0000F1010000}"/>
    <cellStyle name="40% - Accent2 2 12" xfId="499" xr:uid="{00000000-0005-0000-0000-0000F2010000}"/>
    <cellStyle name="40% - Accent2 2 13" xfId="500" xr:uid="{00000000-0005-0000-0000-0000F3010000}"/>
    <cellStyle name="40% - Accent2 2 14" xfId="501" xr:uid="{00000000-0005-0000-0000-0000F4010000}"/>
    <cellStyle name="40% - Accent2 2 15" xfId="502" xr:uid="{00000000-0005-0000-0000-0000F5010000}"/>
    <cellStyle name="40% - Accent2 2 2" xfId="503" xr:uid="{00000000-0005-0000-0000-0000F6010000}"/>
    <cellStyle name="40% - Accent2 2 3" xfId="504" xr:uid="{00000000-0005-0000-0000-0000F7010000}"/>
    <cellStyle name="40% - Accent2 2 4" xfId="505" xr:uid="{00000000-0005-0000-0000-0000F8010000}"/>
    <cellStyle name="40% - Accent2 2 5" xfId="506" xr:uid="{00000000-0005-0000-0000-0000F9010000}"/>
    <cellStyle name="40% - Accent2 2 6" xfId="507" xr:uid="{00000000-0005-0000-0000-0000FA010000}"/>
    <cellStyle name="40% - Accent2 2 7" xfId="508" xr:uid="{00000000-0005-0000-0000-0000FB010000}"/>
    <cellStyle name="40% - Accent2 2 8" xfId="509" xr:uid="{00000000-0005-0000-0000-0000FC010000}"/>
    <cellStyle name="40% - Accent2 2 9" xfId="510" xr:uid="{00000000-0005-0000-0000-0000FD010000}"/>
    <cellStyle name="40% - Accent2 20" xfId="511" xr:uid="{00000000-0005-0000-0000-0000FE010000}"/>
    <cellStyle name="40% - Accent2 21" xfId="512" xr:uid="{00000000-0005-0000-0000-0000FF010000}"/>
    <cellStyle name="40% - Accent2 22" xfId="513" xr:uid="{00000000-0005-0000-0000-000000020000}"/>
    <cellStyle name="40% - Accent2 23" xfId="514" xr:uid="{00000000-0005-0000-0000-000001020000}"/>
    <cellStyle name="40% - Accent2 24" xfId="515" xr:uid="{00000000-0005-0000-0000-000002020000}"/>
    <cellStyle name="40% - Accent2 25" xfId="516" xr:uid="{00000000-0005-0000-0000-000003020000}"/>
    <cellStyle name="40% - Accent2 26" xfId="517" xr:uid="{00000000-0005-0000-0000-000004020000}"/>
    <cellStyle name="40% - Accent2 27" xfId="518" xr:uid="{00000000-0005-0000-0000-000005020000}"/>
    <cellStyle name="40% - Accent2 28" xfId="519" xr:uid="{00000000-0005-0000-0000-000006020000}"/>
    <cellStyle name="40% - Accent2 29" xfId="520" xr:uid="{00000000-0005-0000-0000-000007020000}"/>
    <cellStyle name="40% - Accent2 3" xfId="521" xr:uid="{00000000-0005-0000-0000-000008020000}"/>
    <cellStyle name="40% - Accent2 30" xfId="522" xr:uid="{00000000-0005-0000-0000-000009020000}"/>
    <cellStyle name="40% - Accent2 31" xfId="523" xr:uid="{00000000-0005-0000-0000-00000A020000}"/>
    <cellStyle name="40% - Accent2 32" xfId="524" xr:uid="{00000000-0005-0000-0000-00000B020000}"/>
    <cellStyle name="40% - Accent2 33" xfId="525" xr:uid="{00000000-0005-0000-0000-00000C020000}"/>
    <cellStyle name="40% - Accent2 34" xfId="526" xr:uid="{00000000-0005-0000-0000-00000D020000}"/>
    <cellStyle name="40% - Accent2 35" xfId="527" xr:uid="{00000000-0005-0000-0000-00000E020000}"/>
    <cellStyle name="40% - Accent2 36" xfId="528" xr:uid="{00000000-0005-0000-0000-00000F020000}"/>
    <cellStyle name="40% - Accent2 37" xfId="529" xr:uid="{00000000-0005-0000-0000-000010020000}"/>
    <cellStyle name="40% - Accent2 38" xfId="530" xr:uid="{00000000-0005-0000-0000-000011020000}"/>
    <cellStyle name="40% - Accent2 39" xfId="531" xr:uid="{00000000-0005-0000-0000-000012020000}"/>
    <cellStyle name="40% - Accent2 4" xfId="532" xr:uid="{00000000-0005-0000-0000-000013020000}"/>
    <cellStyle name="40% - Accent2 40" xfId="533" xr:uid="{00000000-0005-0000-0000-000014020000}"/>
    <cellStyle name="40% - Accent2 41" xfId="534" xr:uid="{00000000-0005-0000-0000-000015020000}"/>
    <cellStyle name="40% - Accent2 42" xfId="535" xr:uid="{00000000-0005-0000-0000-000016020000}"/>
    <cellStyle name="40% - Accent2 43" xfId="536" xr:uid="{00000000-0005-0000-0000-000017020000}"/>
    <cellStyle name="40% - Accent2 44" xfId="537" xr:uid="{00000000-0005-0000-0000-000018020000}"/>
    <cellStyle name="40% - Accent2 5" xfId="538" xr:uid="{00000000-0005-0000-0000-000019020000}"/>
    <cellStyle name="40% - Accent2 6" xfId="539" xr:uid="{00000000-0005-0000-0000-00001A020000}"/>
    <cellStyle name="40% - Accent2 7" xfId="540" xr:uid="{00000000-0005-0000-0000-00001B020000}"/>
    <cellStyle name="40% - Accent2 8" xfId="541" xr:uid="{00000000-0005-0000-0000-00001C020000}"/>
    <cellStyle name="40% - Accent2 9" xfId="542" xr:uid="{00000000-0005-0000-0000-00001D020000}"/>
    <cellStyle name="40% - Accent2 9 2" xfId="543" xr:uid="{00000000-0005-0000-0000-00001E020000}"/>
    <cellStyle name="40% - Accent3" xfId="544" builtinId="39" customBuiltin="1"/>
    <cellStyle name="40% - Accent3 10" xfId="545" xr:uid="{00000000-0005-0000-0000-000020020000}"/>
    <cellStyle name="40% - Accent3 10 2" xfId="546" xr:uid="{00000000-0005-0000-0000-000021020000}"/>
    <cellStyle name="40% - Accent3 11" xfId="547" xr:uid="{00000000-0005-0000-0000-000022020000}"/>
    <cellStyle name="40% - Accent3 11 2" xfId="548" xr:uid="{00000000-0005-0000-0000-000023020000}"/>
    <cellStyle name="40% - Accent3 12" xfId="549" xr:uid="{00000000-0005-0000-0000-000024020000}"/>
    <cellStyle name="40% - Accent3 13" xfId="550" xr:uid="{00000000-0005-0000-0000-000025020000}"/>
    <cellStyle name="40% - Accent3 14" xfId="551" xr:uid="{00000000-0005-0000-0000-000026020000}"/>
    <cellStyle name="40% - Accent3 15" xfId="552" xr:uid="{00000000-0005-0000-0000-000027020000}"/>
    <cellStyle name="40% - Accent3 16" xfId="553" xr:uid="{00000000-0005-0000-0000-000028020000}"/>
    <cellStyle name="40% - Accent3 17" xfId="554" xr:uid="{00000000-0005-0000-0000-000029020000}"/>
    <cellStyle name="40% - Accent3 18" xfId="555" xr:uid="{00000000-0005-0000-0000-00002A020000}"/>
    <cellStyle name="40% - Accent3 19" xfId="556" xr:uid="{00000000-0005-0000-0000-00002B020000}"/>
    <cellStyle name="40% - Accent3 2" xfId="557" xr:uid="{00000000-0005-0000-0000-00002C020000}"/>
    <cellStyle name="40% - Accent3 2 10" xfId="558" xr:uid="{00000000-0005-0000-0000-00002D020000}"/>
    <cellStyle name="40% - Accent3 2 11" xfId="559" xr:uid="{00000000-0005-0000-0000-00002E020000}"/>
    <cellStyle name="40% - Accent3 2 12" xfId="560" xr:uid="{00000000-0005-0000-0000-00002F020000}"/>
    <cellStyle name="40% - Accent3 2 13" xfId="561" xr:uid="{00000000-0005-0000-0000-000030020000}"/>
    <cellStyle name="40% - Accent3 2 14" xfId="562" xr:uid="{00000000-0005-0000-0000-000031020000}"/>
    <cellStyle name="40% - Accent3 2 15" xfId="563" xr:uid="{00000000-0005-0000-0000-000032020000}"/>
    <cellStyle name="40% - Accent3 2 16" xfId="564" xr:uid="{00000000-0005-0000-0000-000033020000}"/>
    <cellStyle name="40% - Accent3 2 2" xfId="565" xr:uid="{00000000-0005-0000-0000-000034020000}"/>
    <cellStyle name="40% - Accent3 2 2 2" xfId="566" xr:uid="{00000000-0005-0000-0000-000035020000}"/>
    <cellStyle name="40% - Accent3 2 3" xfId="567" xr:uid="{00000000-0005-0000-0000-000036020000}"/>
    <cellStyle name="40% - Accent3 2 4" xfId="568" xr:uid="{00000000-0005-0000-0000-000037020000}"/>
    <cellStyle name="40% - Accent3 2 5" xfId="569" xr:uid="{00000000-0005-0000-0000-000038020000}"/>
    <cellStyle name="40% - Accent3 2 6" xfId="570" xr:uid="{00000000-0005-0000-0000-000039020000}"/>
    <cellStyle name="40% - Accent3 2 7" xfId="571" xr:uid="{00000000-0005-0000-0000-00003A020000}"/>
    <cellStyle name="40% - Accent3 2 8" xfId="572" xr:uid="{00000000-0005-0000-0000-00003B020000}"/>
    <cellStyle name="40% - Accent3 2 9" xfId="573" xr:uid="{00000000-0005-0000-0000-00003C020000}"/>
    <cellStyle name="40% - Accent3 20" xfId="574" xr:uid="{00000000-0005-0000-0000-00003D020000}"/>
    <cellStyle name="40% - Accent3 21" xfId="575" xr:uid="{00000000-0005-0000-0000-00003E020000}"/>
    <cellStyle name="40% - Accent3 22" xfId="576" xr:uid="{00000000-0005-0000-0000-00003F020000}"/>
    <cellStyle name="40% - Accent3 23" xfId="577" xr:uid="{00000000-0005-0000-0000-000040020000}"/>
    <cellStyle name="40% - Accent3 24" xfId="578" xr:uid="{00000000-0005-0000-0000-000041020000}"/>
    <cellStyle name="40% - Accent3 25" xfId="579" xr:uid="{00000000-0005-0000-0000-000042020000}"/>
    <cellStyle name="40% - Accent3 26" xfId="580" xr:uid="{00000000-0005-0000-0000-000043020000}"/>
    <cellStyle name="40% - Accent3 27" xfId="581" xr:uid="{00000000-0005-0000-0000-000044020000}"/>
    <cellStyle name="40% - Accent3 28" xfId="582" xr:uid="{00000000-0005-0000-0000-000045020000}"/>
    <cellStyle name="40% - Accent3 29" xfId="583" xr:uid="{00000000-0005-0000-0000-000046020000}"/>
    <cellStyle name="40% - Accent3 3" xfId="584" xr:uid="{00000000-0005-0000-0000-000047020000}"/>
    <cellStyle name="40% - Accent3 3 2" xfId="585" xr:uid="{00000000-0005-0000-0000-000048020000}"/>
    <cellStyle name="40% - Accent3 30" xfId="586" xr:uid="{00000000-0005-0000-0000-000049020000}"/>
    <cellStyle name="40% - Accent3 31" xfId="587" xr:uid="{00000000-0005-0000-0000-00004A020000}"/>
    <cellStyle name="40% - Accent3 32" xfId="588" xr:uid="{00000000-0005-0000-0000-00004B020000}"/>
    <cellStyle name="40% - Accent3 33" xfId="589" xr:uid="{00000000-0005-0000-0000-00004C020000}"/>
    <cellStyle name="40% - Accent3 34" xfId="590" xr:uid="{00000000-0005-0000-0000-00004D020000}"/>
    <cellStyle name="40% - Accent3 35" xfId="591" xr:uid="{00000000-0005-0000-0000-00004E020000}"/>
    <cellStyle name="40% - Accent3 36" xfId="592" xr:uid="{00000000-0005-0000-0000-00004F020000}"/>
    <cellStyle name="40% - Accent3 37" xfId="593" xr:uid="{00000000-0005-0000-0000-000050020000}"/>
    <cellStyle name="40% - Accent3 38" xfId="594" xr:uid="{00000000-0005-0000-0000-000051020000}"/>
    <cellStyle name="40% - Accent3 39" xfId="595" xr:uid="{00000000-0005-0000-0000-000052020000}"/>
    <cellStyle name="40% - Accent3 4" xfId="596" xr:uid="{00000000-0005-0000-0000-000053020000}"/>
    <cellStyle name="40% - Accent3 4 2" xfId="597" xr:uid="{00000000-0005-0000-0000-000054020000}"/>
    <cellStyle name="40% - Accent3 40" xfId="598" xr:uid="{00000000-0005-0000-0000-000055020000}"/>
    <cellStyle name="40% - Accent3 41" xfId="599" xr:uid="{00000000-0005-0000-0000-000056020000}"/>
    <cellStyle name="40% - Accent3 42" xfId="600" xr:uid="{00000000-0005-0000-0000-000057020000}"/>
    <cellStyle name="40% - Accent3 43" xfId="601" xr:uid="{00000000-0005-0000-0000-000058020000}"/>
    <cellStyle name="40% - Accent3 44" xfId="602" xr:uid="{00000000-0005-0000-0000-000059020000}"/>
    <cellStyle name="40% - Accent3 5" xfId="603" xr:uid="{00000000-0005-0000-0000-00005A020000}"/>
    <cellStyle name="40% - Accent3 5 2" xfId="604" xr:uid="{00000000-0005-0000-0000-00005B020000}"/>
    <cellStyle name="40% - Accent3 6" xfId="605" xr:uid="{00000000-0005-0000-0000-00005C020000}"/>
    <cellStyle name="40% - Accent3 6 2" xfId="606" xr:uid="{00000000-0005-0000-0000-00005D020000}"/>
    <cellStyle name="40% - Accent3 7" xfId="607" xr:uid="{00000000-0005-0000-0000-00005E020000}"/>
    <cellStyle name="40% - Accent3 7 2" xfId="608" xr:uid="{00000000-0005-0000-0000-00005F020000}"/>
    <cellStyle name="40% - Accent3 8" xfId="609" xr:uid="{00000000-0005-0000-0000-000060020000}"/>
    <cellStyle name="40% - Accent3 8 2" xfId="610" xr:uid="{00000000-0005-0000-0000-000061020000}"/>
    <cellStyle name="40% - Accent3 9" xfId="611" xr:uid="{00000000-0005-0000-0000-000062020000}"/>
    <cellStyle name="40% - Accent3 9 2" xfId="612" xr:uid="{00000000-0005-0000-0000-000063020000}"/>
    <cellStyle name="40% - Accent4" xfId="613" builtinId="43" customBuiltin="1"/>
    <cellStyle name="40% - Accent4 10" xfId="614" xr:uid="{00000000-0005-0000-0000-000065020000}"/>
    <cellStyle name="40% - Accent4 10 2" xfId="615" xr:uid="{00000000-0005-0000-0000-000066020000}"/>
    <cellStyle name="40% - Accent4 11" xfId="616" xr:uid="{00000000-0005-0000-0000-000067020000}"/>
    <cellStyle name="40% - Accent4 11 2" xfId="617" xr:uid="{00000000-0005-0000-0000-000068020000}"/>
    <cellStyle name="40% - Accent4 12" xfId="618" xr:uid="{00000000-0005-0000-0000-000069020000}"/>
    <cellStyle name="40% - Accent4 13" xfId="619" xr:uid="{00000000-0005-0000-0000-00006A020000}"/>
    <cellStyle name="40% - Accent4 14" xfId="620" xr:uid="{00000000-0005-0000-0000-00006B020000}"/>
    <cellStyle name="40% - Accent4 15" xfId="621" xr:uid="{00000000-0005-0000-0000-00006C020000}"/>
    <cellStyle name="40% - Accent4 16" xfId="622" xr:uid="{00000000-0005-0000-0000-00006D020000}"/>
    <cellStyle name="40% - Accent4 17" xfId="623" xr:uid="{00000000-0005-0000-0000-00006E020000}"/>
    <cellStyle name="40% - Accent4 18" xfId="624" xr:uid="{00000000-0005-0000-0000-00006F020000}"/>
    <cellStyle name="40% - Accent4 19" xfId="625" xr:uid="{00000000-0005-0000-0000-000070020000}"/>
    <cellStyle name="40% - Accent4 2" xfId="626" xr:uid="{00000000-0005-0000-0000-000071020000}"/>
    <cellStyle name="40% - Accent4 2 10" xfId="627" xr:uid="{00000000-0005-0000-0000-000072020000}"/>
    <cellStyle name="40% - Accent4 2 11" xfId="628" xr:uid="{00000000-0005-0000-0000-000073020000}"/>
    <cellStyle name="40% - Accent4 2 12" xfId="629" xr:uid="{00000000-0005-0000-0000-000074020000}"/>
    <cellStyle name="40% - Accent4 2 13" xfId="630" xr:uid="{00000000-0005-0000-0000-000075020000}"/>
    <cellStyle name="40% - Accent4 2 14" xfId="631" xr:uid="{00000000-0005-0000-0000-000076020000}"/>
    <cellStyle name="40% - Accent4 2 15" xfId="632" xr:uid="{00000000-0005-0000-0000-000077020000}"/>
    <cellStyle name="40% - Accent4 2 16" xfId="633" xr:uid="{00000000-0005-0000-0000-000078020000}"/>
    <cellStyle name="40% - Accent4 2 2" xfId="634" xr:uid="{00000000-0005-0000-0000-000079020000}"/>
    <cellStyle name="40% - Accent4 2 3" xfId="635" xr:uid="{00000000-0005-0000-0000-00007A020000}"/>
    <cellStyle name="40% - Accent4 2 4" xfId="636" xr:uid="{00000000-0005-0000-0000-00007B020000}"/>
    <cellStyle name="40% - Accent4 2 5" xfId="637" xr:uid="{00000000-0005-0000-0000-00007C020000}"/>
    <cellStyle name="40% - Accent4 2 6" xfId="638" xr:uid="{00000000-0005-0000-0000-00007D020000}"/>
    <cellStyle name="40% - Accent4 2 7" xfId="639" xr:uid="{00000000-0005-0000-0000-00007E020000}"/>
    <cellStyle name="40% - Accent4 2 8" xfId="640" xr:uid="{00000000-0005-0000-0000-00007F020000}"/>
    <cellStyle name="40% - Accent4 2 9" xfId="641" xr:uid="{00000000-0005-0000-0000-000080020000}"/>
    <cellStyle name="40% - Accent4 20" xfId="642" xr:uid="{00000000-0005-0000-0000-000081020000}"/>
    <cellStyle name="40% - Accent4 21" xfId="643" xr:uid="{00000000-0005-0000-0000-000082020000}"/>
    <cellStyle name="40% - Accent4 22" xfId="644" xr:uid="{00000000-0005-0000-0000-000083020000}"/>
    <cellStyle name="40% - Accent4 23" xfId="645" xr:uid="{00000000-0005-0000-0000-000084020000}"/>
    <cellStyle name="40% - Accent4 24" xfId="646" xr:uid="{00000000-0005-0000-0000-000085020000}"/>
    <cellStyle name="40% - Accent4 25" xfId="647" xr:uid="{00000000-0005-0000-0000-000086020000}"/>
    <cellStyle name="40% - Accent4 26" xfId="648" xr:uid="{00000000-0005-0000-0000-000087020000}"/>
    <cellStyle name="40% - Accent4 27" xfId="649" xr:uid="{00000000-0005-0000-0000-000088020000}"/>
    <cellStyle name="40% - Accent4 28" xfId="650" xr:uid="{00000000-0005-0000-0000-000089020000}"/>
    <cellStyle name="40% - Accent4 29" xfId="651" xr:uid="{00000000-0005-0000-0000-00008A020000}"/>
    <cellStyle name="40% - Accent4 3" xfId="652" xr:uid="{00000000-0005-0000-0000-00008B020000}"/>
    <cellStyle name="40% - Accent4 3 2" xfId="653" xr:uid="{00000000-0005-0000-0000-00008C020000}"/>
    <cellStyle name="40% - Accent4 30" xfId="654" xr:uid="{00000000-0005-0000-0000-00008D020000}"/>
    <cellStyle name="40% - Accent4 31" xfId="655" xr:uid="{00000000-0005-0000-0000-00008E020000}"/>
    <cellStyle name="40% - Accent4 32" xfId="656" xr:uid="{00000000-0005-0000-0000-00008F020000}"/>
    <cellStyle name="40% - Accent4 33" xfId="657" xr:uid="{00000000-0005-0000-0000-000090020000}"/>
    <cellStyle name="40% - Accent4 34" xfId="658" xr:uid="{00000000-0005-0000-0000-000091020000}"/>
    <cellStyle name="40% - Accent4 35" xfId="659" xr:uid="{00000000-0005-0000-0000-000092020000}"/>
    <cellStyle name="40% - Accent4 36" xfId="660" xr:uid="{00000000-0005-0000-0000-000093020000}"/>
    <cellStyle name="40% - Accent4 37" xfId="661" xr:uid="{00000000-0005-0000-0000-000094020000}"/>
    <cellStyle name="40% - Accent4 38" xfId="662" xr:uid="{00000000-0005-0000-0000-000095020000}"/>
    <cellStyle name="40% - Accent4 39" xfId="663" xr:uid="{00000000-0005-0000-0000-000096020000}"/>
    <cellStyle name="40% - Accent4 4" xfId="664" xr:uid="{00000000-0005-0000-0000-000097020000}"/>
    <cellStyle name="40% - Accent4 4 2" xfId="665" xr:uid="{00000000-0005-0000-0000-000098020000}"/>
    <cellStyle name="40% - Accent4 40" xfId="666" xr:uid="{00000000-0005-0000-0000-000099020000}"/>
    <cellStyle name="40% - Accent4 41" xfId="667" xr:uid="{00000000-0005-0000-0000-00009A020000}"/>
    <cellStyle name="40% - Accent4 42" xfId="668" xr:uid="{00000000-0005-0000-0000-00009B020000}"/>
    <cellStyle name="40% - Accent4 43" xfId="669" xr:uid="{00000000-0005-0000-0000-00009C020000}"/>
    <cellStyle name="40% - Accent4 44" xfId="670" xr:uid="{00000000-0005-0000-0000-00009D020000}"/>
    <cellStyle name="40% - Accent4 5" xfId="671" xr:uid="{00000000-0005-0000-0000-00009E020000}"/>
    <cellStyle name="40% - Accent4 5 2" xfId="672" xr:uid="{00000000-0005-0000-0000-00009F020000}"/>
    <cellStyle name="40% - Accent4 6" xfId="673" xr:uid="{00000000-0005-0000-0000-0000A0020000}"/>
    <cellStyle name="40% - Accent4 6 2" xfId="674" xr:uid="{00000000-0005-0000-0000-0000A1020000}"/>
    <cellStyle name="40% - Accent4 7" xfId="675" xr:uid="{00000000-0005-0000-0000-0000A2020000}"/>
    <cellStyle name="40% - Accent4 7 2" xfId="676" xr:uid="{00000000-0005-0000-0000-0000A3020000}"/>
    <cellStyle name="40% - Accent4 8" xfId="677" xr:uid="{00000000-0005-0000-0000-0000A4020000}"/>
    <cellStyle name="40% - Accent4 8 2" xfId="678" xr:uid="{00000000-0005-0000-0000-0000A5020000}"/>
    <cellStyle name="40% - Accent4 9" xfId="679" xr:uid="{00000000-0005-0000-0000-0000A6020000}"/>
    <cellStyle name="40% - Accent4 9 2" xfId="680" xr:uid="{00000000-0005-0000-0000-0000A7020000}"/>
    <cellStyle name="40% - Accent5" xfId="681" builtinId="47" customBuiltin="1"/>
    <cellStyle name="40% - Accent5 10" xfId="682" xr:uid="{00000000-0005-0000-0000-0000A9020000}"/>
    <cellStyle name="40% - Accent5 10 2" xfId="683" xr:uid="{00000000-0005-0000-0000-0000AA020000}"/>
    <cellStyle name="40% - Accent5 11" xfId="684" xr:uid="{00000000-0005-0000-0000-0000AB020000}"/>
    <cellStyle name="40% - Accent5 11 2" xfId="685" xr:uid="{00000000-0005-0000-0000-0000AC020000}"/>
    <cellStyle name="40% - Accent5 12" xfId="686" xr:uid="{00000000-0005-0000-0000-0000AD020000}"/>
    <cellStyle name="40% - Accent5 13" xfId="687" xr:uid="{00000000-0005-0000-0000-0000AE020000}"/>
    <cellStyle name="40% - Accent5 14" xfId="688" xr:uid="{00000000-0005-0000-0000-0000AF020000}"/>
    <cellStyle name="40% - Accent5 15" xfId="689" xr:uid="{00000000-0005-0000-0000-0000B0020000}"/>
    <cellStyle name="40% - Accent5 16" xfId="690" xr:uid="{00000000-0005-0000-0000-0000B1020000}"/>
    <cellStyle name="40% - Accent5 17" xfId="691" xr:uid="{00000000-0005-0000-0000-0000B2020000}"/>
    <cellStyle name="40% - Accent5 18" xfId="692" xr:uid="{00000000-0005-0000-0000-0000B3020000}"/>
    <cellStyle name="40% - Accent5 19" xfId="693" xr:uid="{00000000-0005-0000-0000-0000B4020000}"/>
    <cellStyle name="40% - Accent5 2" xfId="694" xr:uid="{00000000-0005-0000-0000-0000B5020000}"/>
    <cellStyle name="40% - Accent5 2 10" xfId="695" xr:uid="{00000000-0005-0000-0000-0000B6020000}"/>
    <cellStyle name="40% - Accent5 2 11" xfId="696" xr:uid="{00000000-0005-0000-0000-0000B7020000}"/>
    <cellStyle name="40% - Accent5 2 12" xfId="697" xr:uid="{00000000-0005-0000-0000-0000B8020000}"/>
    <cellStyle name="40% - Accent5 2 13" xfId="698" xr:uid="{00000000-0005-0000-0000-0000B9020000}"/>
    <cellStyle name="40% - Accent5 2 14" xfId="699" xr:uid="{00000000-0005-0000-0000-0000BA020000}"/>
    <cellStyle name="40% - Accent5 2 15" xfId="700" xr:uid="{00000000-0005-0000-0000-0000BB020000}"/>
    <cellStyle name="40% - Accent5 2 16" xfId="701" xr:uid="{00000000-0005-0000-0000-0000BC020000}"/>
    <cellStyle name="40% - Accent5 2 2" xfId="702" xr:uid="{00000000-0005-0000-0000-0000BD020000}"/>
    <cellStyle name="40% - Accent5 2 3" xfId="703" xr:uid="{00000000-0005-0000-0000-0000BE020000}"/>
    <cellStyle name="40% - Accent5 2 4" xfId="704" xr:uid="{00000000-0005-0000-0000-0000BF020000}"/>
    <cellStyle name="40% - Accent5 2 5" xfId="705" xr:uid="{00000000-0005-0000-0000-0000C0020000}"/>
    <cellStyle name="40% - Accent5 2 6" xfId="706" xr:uid="{00000000-0005-0000-0000-0000C1020000}"/>
    <cellStyle name="40% - Accent5 2 7" xfId="707" xr:uid="{00000000-0005-0000-0000-0000C2020000}"/>
    <cellStyle name="40% - Accent5 2 8" xfId="708" xr:uid="{00000000-0005-0000-0000-0000C3020000}"/>
    <cellStyle name="40% - Accent5 2 9" xfId="709" xr:uid="{00000000-0005-0000-0000-0000C4020000}"/>
    <cellStyle name="40% - Accent5 20" xfId="710" xr:uid="{00000000-0005-0000-0000-0000C5020000}"/>
    <cellStyle name="40% - Accent5 21" xfId="711" xr:uid="{00000000-0005-0000-0000-0000C6020000}"/>
    <cellStyle name="40% - Accent5 22" xfId="712" xr:uid="{00000000-0005-0000-0000-0000C7020000}"/>
    <cellStyle name="40% - Accent5 23" xfId="713" xr:uid="{00000000-0005-0000-0000-0000C8020000}"/>
    <cellStyle name="40% - Accent5 24" xfId="714" xr:uid="{00000000-0005-0000-0000-0000C9020000}"/>
    <cellStyle name="40% - Accent5 25" xfId="715" xr:uid="{00000000-0005-0000-0000-0000CA020000}"/>
    <cellStyle name="40% - Accent5 26" xfId="716" xr:uid="{00000000-0005-0000-0000-0000CB020000}"/>
    <cellStyle name="40% - Accent5 27" xfId="717" xr:uid="{00000000-0005-0000-0000-0000CC020000}"/>
    <cellStyle name="40% - Accent5 28" xfId="718" xr:uid="{00000000-0005-0000-0000-0000CD020000}"/>
    <cellStyle name="40% - Accent5 29" xfId="719" xr:uid="{00000000-0005-0000-0000-0000CE020000}"/>
    <cellStyle name="40% - Accent5 3" xfId="720" xr:uid="{00000000-0005-0000-0000-0000CF020000}"/>
    <cellStyle name="40% - Accent5 3 2" xfId="721" xr:uid="{00000000-0005-0000-0000-0000D0020000}"/>
    <cellStyle name="40% - Accent5 30" xfId="722" xr:uid="{00000000-0005-0000-0000-0000D1020000}"/>
    <cellStyle name="40% - Accent5 31" xfId="723" xr:uid="{00000000-0005-0000-0000-0000D2020000}"/>
    <cellStyle name="40% - Accent5 32" xfId="724" xr:uid="{00000000-0005-0000-0000-0000D3020000}"/>
    <cellStyle name="40% - Accent5 33" xfId="725" xr:uid="{00000000-0005-0000-0000-0000D4020000}"/>
    <cellStyle name="40% - Accent5 34" xfId="726" xr:uid="{00000000-0005-0000-0000-0000D5020000}"/>
    <cellStyle name="40% - Accent5 35" xfId="727" xr:uid="{00000000-0005-0000-0000-0000D6020000}"/>
    <cellStyle name="40% - Accent5 36" xfId="728" xr:uid="{00000000-0005-0000-0000-0000D7020000}"/>
    <cellStyle name="40% - Accent5 37" xfId="729" xr:uid="{00000000-0005-0000-0000-0000D8020000}"/>
    <cellStyle name="40% - Accent5 38" xfId="730" xr:uid="{00000000-0005-0000-0000-0000D9020000}"/>
    <cellStyle name="40% - Accent5 39" xfId="731" xr:uid="{00000000-0005-0000-0000-0000DA020000}"/>
    <cellStyle name="40% - Accent5 4" xfId="732" xr:uid="{00000000-0005-0000-0000-0000DB020000}"/>
    <cellStyle name="40% - Accent5 4 2" xfId="733" xr:uid="{00000000-0005-0000-0000-0000DC020000}"/>
    <cellStyle name="40% - Accent5 40" xfId="734" xr:uid="{00000000-0005-0000-0000-0000DD020000}"/>
    <cellStyle name="40% - Accent5 41" xfId="735" xr:uid="{00000000-0005-0000-0000-0000DE020000}"/>
    <cellStyle name="40% - Accent5 42" xfId="736" xr:uid="{00000000-0005-0000-0000-0000DF020000}"/>
    <cellStyle name="40% - Accent5 43" xfId="737" xr:uid="{00000000-0005-0000-0000-0000E0020000}"/>
    <cellStyle name="40% - Accent5 44" xfId="738" xr:uid="{00000000-0005-0000-0000-0000E1020000}"/>
    <cellStyle name="40% - Accent5 5" xfId="739" xr:uid="{00000000-0005-0000-0000-0000E2020000}"/>
    <cellStyle name="40% - Accent5 5 2" xfId="740" xr:uid="{00000000-0005-0000-0000-0000E3020000}"/>
    <cellStyle name="40% - Accent5 6" xfId="741" xr:uid="{00000000-0005-0000-0000-0000E4020000}"/>
    <cellStyle name="40% - Accent5 6 2" xfId="742" xr:uid="{00000000-0005-0000-0000-0000E5020000}"/>
    <cellStyle name="40% - Accent5 7" xfId="743" xr:uid="{00000000-0005-0000-0000-0000E6020000}"/>
    <cellStyle name="40% - Accent5 7 2" xfId="744" xr:uid="{00000000-0005-0000-0000-0000E7020000}"/>
    <cellStyle name="40% - Accent5 8" xfId="745" xr:uid="{00000000-0005-0000-0000-0000E8020000}"/>
    <cellStyle name="40% - Accent5 8 2" xfId="746" xr:uid="{00000000-0005-0000-0000-0000E9020000}"/>
    <cellStyle name="40% - Accent5 9" xfId="747" xr:uid="{00000000-0005-0000-0000-0000EA020000}"/>
    <cellStyle name="40% - Accent5 9 2" xfId="748" xr:uid="{00000000-0005-0000-0000-0000EB020000}"/>
    <cellStyle name="40% - Accent6" xfId="749" builtinId="51" customBuiltin="1"/>
    <cellStyle name="40% - Accent6 10" xfId="750" xr:uid="{00000000-0005-0000-0000-0000ED020000}"/>
    <cellStyle name="40% - Accent6 10 2" xfId="751" xr:uid="{00000000-0005-0000-0000-0000EE020000}"/>
    <cellStyle name="40% - Accent6 11" xfId="752" xr:uid="{00000000-0005-0000-0000-0000EF020000}"/>
    <cellStyle name="40% - Accent6 11 2" xfId="753" xr:uid="{00000000-0005-0000-0000-0000F0020000}"/>
    <cellStyle name="40% - Accent6 12" xfId="754" xr:uid="{00000000-0005-0000-0000-0000F1020000}"/>
    <cellStyle name="40% - Accent6 13" xfId="755" xr:uid="{00000000-0005-0000-0000-0000F2020000}"/>
    <cellStyle name="40% - Accent6 14" xfId="756" xr:uid="{00000000-0005-0000-0000-0000F3020000}"/>
    <cellStyle name="40% - Accent6 15" xfId="757" xr:uid="{00000000-0005-0000-0000-0000F4020000}"/>
    <cellStyle name="40% - Accent6 16" xfId="758" xr:uid="{00000000-0005-0000-0000-0000F5020000}"/>
    <cellStyle name="40% - Accent6 17" xfId="759" xr:uid="{00000000-0005-0000-0000-0000F6020000}"/>
    <cellStyle name="40% - Accent6 18" xfId="760" xr:uid="{00000000-0005-0000-0000-0000F7020000}"/>
    <cellStyle name="40% - Accent6 19" xfId="761" xr:uid="{00000000-0005-0000-0000-0000F8020000}"/>
    <cellStyle name="40% - Accent6 2" xfId="762" xr:uid="{00000000-0005-0000-0000-0000F9020000}"/>
    <cellStyle name="40% - Accent6 2 10" xfId="763" xr:uid="{00000000-0005-0000-0000-0000FA020000}"/>
    <cellStyle name="40% - Accent6 2 11" xfId="764" xr:uid="{00000000-0005-0000-0000-0000FB020000}"/>
    <cellStyle name="40% - Accent6 2 12" xfId="765" xr:uid="{00000000-0005-0000-0000-0000FC020000}"/>
    <cellStyle name="40% - Accent6 2 13" xfId="766" xr:uid="{00000000-0005-0000-0000-0000FD020000}"/>
    <cellStyle name="40% - Accent6 2 14" xfId="767" xr:uid="{00000000-0005-0000-0000-0000FE020000}"/>
    <cellStyle name="40% - Accent6 2 15" xfId="768" xr:uid="{00000000-0005-0000-0000-0000FF020000}"/>
    <cellStyle name="40% - Accent6 2 16" xfId="769" xr:uid="{00000000-0005-0000-0000-000000030000}"/>
    <cellStyle name="40% - Accent6 2 2" xfId="770" xr:uid="{00000000-0005-0000-0000-000001030000}"/>
    <cellStyle name="40% - Accent6 2 3" xfId="771" xr:uid="{00000000-0005-0000-0000-000002030000}"/>
    <cellStyle name="40% - Accent6 2 4" xfId="772" xr:uid="{00000000-0005-0000-0000-000003030000}"/>
    <cellStyle name="40% - Accent6 2 5" xfId="773" xr:uid="{00000000-0005-0000-0000-000004030000}"/>
    <cellStyle name="40% - Accent6 2 6" xfId="774" xr:uid="{00000000-0005-0000-0000-000005030000}"/>
    <cellStyle name="40% - Accent6 2 7" xfId="775" xr:uid="{00000000-0005-0000-0000-000006030000}"/>
    <cellStyle name="40% - Accent6 2 8" xfId="776" xr:uid="{00000000-0005-0000-0000-000007030000}"/>
    <cellStyle name="40% - Accent6 2 9" xfId="777" xr:uid="{00000000-0005-0000-0000-000008030000}"/>
    <cellStyle name="40% - Accent6 20" xfId="778" xr:uid="{00000000-0005-0000-0000-000009030000}"/>
    <cellStyle name="40% - Accent6 21" xfId="779" xr:uid="{00000000-0005-0000-0000-00000A030000}"/>
    <cellStyle name="40% - Accent6 22" xfId="780" xr:uid="{00000000-0005-0000-0000-00000B030000}"/>
    <cellStyle name="40% - Accent6 23" xfId="781" xr:uid="{00000000-0005-0000-0000-00000C030000}"/>
    <cellStyle name="40% - Accent6 24" xfId="782" xr:uid="{00000000-0005-0000-0000-00000D030000}"/>
    <cellStyle name="40% - Accent6 25" xfId="783" xr:uid="{00000000-0005-0000-0000-00000E030000}"/>
    <cellStyle name="40% - Accent6 26" xfId="784" xr:uid="{00000000-0005-0000-0000-00000F030000}"/>
    <cellStyle name="40% - Accent6 27" xfId="785" xr:uid="{00000000-0005-0000-0000-000010030000}"/>
    <cellStyle name="40% - Accent6 28" xfId="786" xr:uid="{00000000-0005-0000-0000-000011030000}"/>
    <cellStyle name="40% - Accent6 29" xfId="787" xr:uid="{00000000-0005-0000-0000-000012030000}"/>
    <cellStyle name="40% - Accent6 3" xfId="788" xr:uid="{00000000-0005-0000-0000-000013030000}"/>
    <cellStyle name="40% - Accent6 3 2" xfId="789" xr:uid="{00000000-0005-0000-0000-000014030000}"/>
    <cellStyle name="40% - Accent6 30" xfId="790" xr:uid="{00000000-0005-0000-0000-000015030000}"/>
    <cellStyle name="40% - Accent6 31" xfId="791" xr:uid="{00000000-0005-0000-0000-000016030000}"/>
    <cellStyle name="40% - Accent6 32" xfId="792" xr:uid="{00000000-0005-0000-0000-000017030000}"/>
    <cellStyle name="40% - Accent6 33" xfId="793" xr:uid="{00000000-0005-0000-0000-000018030000}"/>
    <cellStyle name="40% - Accent6 34" xfId="794" xr:uid="{00000000-0005-0000-0000-000019030000}"/>
    <cellStyle name="40% - Accent6 35" xfId="795" xr:uid="{00000000-0005-0000-0000-00001A030000}"/>
    <cellStyle name="40% - Accent6 36" xfId="796" xr:uid="{00000000-0005-0000-0000-00001B030000}"/>
    <cellStyle name="40% - Accent6 37" xfId="797" xr:uid="{00000000-0005-0000-0000-00001C030000}"/>
    <cellStyle name="40% - Accent6 38" xfId="798" xr:uid="{00000000-0005-0000-0000-00001D030000}"/>
    <cellStyle name="40% - Accent6 39" xfId="799" xr:uid="{00000000-0005-0000-0000-00001E030000}"/>
    <cellStyle name="40% - Accent6 4" xfId="800" xr:uid="{00000000-0005-0000-0000-00001F030000}"/>
    <cellStyle name="40% - Accent6 4 2" xfId="801" xr:uid="{00000000-0005-0000-0000-000020030000}"/>
    <cellStyle name="40% - Accent6 40" xfId="802" xr:uid="{00000000-0005-0000-0000-000021030000}"/>
    <cellStyle name="40% - Accent6 41" xfId="803" xr:uid="{00000000-0005-0000-0000-000022030000}"/>
    <cellStyle name="40% - Accent6 42" xfId="804" xr:uid="{00000000-0005-0000-0000-000023030000}"/>
    <cellStyle name="40% - Accent6 43" xfId="805" xr:uid="{00000000-0005-0000-0000-000024030000}"/>
    <cellStyle name="40% - Accent6 44" xfId="806" xr:uid="{00000000-0005-0000-0000-000025030000}"/>
    <cellStyle name="40% - Accent6 5" xfId="807" xr:uid="{00000000-0005-0000-0000-000026030000}"/>
    <cellStyle name="40% - Accent6 5 2" xfId="808" xr:uid="{00000000-0005-0000-0000-000027030000}"/>
    <cellStyle name="40% - Accent6 6" xfId="809" xr:uid="{00000000-0005-0000-0000-000028030000}"/>
    <cellStyle name="40% - Accent6 6 2" xfId="810" xr:uid="{00000000-0005-0000-0000-000029030000}"/>
    <cellStyle name="40% - Accent6 7" xfId="811" xr:uid="{00000000-0005-0000-0000-00002A030000}"/>
    <cellStyle name="40% - Accent6 7 2" xfId="812" xr:uid="{00000000-0005-0000-0000-00002B030000}"/>
    <cellStyle name="40% - Accent6 8" xfId="813" xr:uid="{00000000-0005-0000-0000-00002C030000}"/>
    <cellStyle name="40% - Accent6 8 2" xfId="814" xr:uid="{00000000-0005-0000-0000-00002D030000}"/>
    <cellStyle name="40% - Accent6 9" xfId="815" xr:uid="{00000000-0005-0000-0000-00002E030000}"/>
    <cellStyle name="40% - Accent6 9 2" xfId="816" xr:uid="{00000000-0005-0000-0000-00002F030000}"/>
    <cellStyle name="40% - Akzent1" xfId="817" xr:uid="{00000000-0005-0000-0000-000030030000}"/>
    <cellStyle name="40% - Akzent2" xfId="818" xr:uid="{00000000-0005-0000-0000-000031030000}"/>
    <cellStyle name="40% - Akzent3" xfId="819" xr:uid="{00000000-0005-0000-0000-000032030000}"/>
    <cellStyle name="40% - Akzent4" xfId="820" xr:uid="{00000000-0005-0000-0000-000033030000}"/>
    <cellStyle name="40% - Akzent5" xfId="821" xr:uid="{00000000-0005-0000-0000-000034030000}"/>
    <cellStyle name="40% - Akzent6" xfId="822" xr:uid="{00000000-0005-0000-0000-000035030000}"/>
    <cellStyle name="5x indented GHG Textfiels" xfId="823" xr:uid="{00000000-0005-0000-0000-000036030000}"/>
    <cellStyle name="60% - Accent1" xfId="824" builtinId="32" customBuiltin="1"/>
    <cellStyle name="60% - Accent1 10" xfId="825" xr:uid="{00000000-0005-0000-0000-000038030000}"/>
    <cellStyle name="60% - Accent1 11" xfId="826" xr:uid="{00000000-0005-0000-0000-000039030000}"/>
    <cellStyle name="60% - Accent1 12" xfId="827" xr:uid="{00000000-0005-0000-0000-00003A030000}"/>
    <cellStyle name="60% - Accent1 13" xfId="828" xr:uid="{00000000-0005-0000-0000-00003B030000}"/>
    <cellStyle name="60% - Accent1 14" xfId="829" xr:uid="{00000000-0005-0000-0000-00003C030000}"/>
    <cellStyle name="60% - Accent1 15" xfId="830" xr:uid="{00000000-0005-0000-0000-00003D030000}"/>
    <cellStyle name="60% - Accent1 16" xfId="831" xr:uid="{00000000-0005-0000-0000-00003E030000}"/>
    <cellStyle name="60% - Accent1 17" xfId="832" xr:uid="{00000000-0005-0000-0000-00003F030000}"/>
    <cellStyle name="60% - Accent1 18" xfId="833" xr:uid="{00000000-0005-0000-0000-000040030000}"/>
    <cellStyle name="60% - Accent1 19" xfId="834" xr:uid="{00000000-0005-0000-0000-000041030000}"/>
    <cellStyle name="60% - Accent1 2" xfId="835" xr:uid="{00000000-0005-0000-0000-000042030000}"/>
    <cellStyle name="60% - Accent1 2 10" xfId="836" xr:uid="{00000000-0005-0000-0000-000043030000}"/>
    <cellStyle name="60% - Accent1 2 11" xfId="837" xr:uid="{00000000-0005-0000-0000-000044030000}"/>
    <cellStyle name="60% - Accent1 2 2" xfId="838" xr:uid="{00000000-0005-0000-0000-000045030000}"/>
    <cellStyle name="60% - Accent1 2 3" xfId="839" xr:uid="{00000000-0005-0000-0000-000046030000}"/>
    <cellStyle name="60% - Accent1 2 4" xfId="840" xr:uid="{00000000-0005-0000-0000-000047030000}"/>
    <cellStyle name="60% - Accent1 2 5" xfId="841" xr:uid="{00000000-0005-0000-0000-000048030000}"/>
    <cellStyle name="60% - Accent1 2 6" xfId="842" xr:uid="{00000000-0005-0000-0000-000049030000}"/>
    <cellStyle name="60% - Accent1 2 7" xfId="843" xr:uid="{00000000-0005-0000-0000-00004A030000}"/>
    <cellStyle name="60% - Accent1 2 8" xfId="844" xr:uid="{00000000-0005-0000-0000-00004B030000}"/>
    <cellStyle name="60% - Accent1 2 9" xfId="845" xr:uid="{00000000-0005-0000-0000-00004C030000}"/>
    <cellStyle name="60% - Accent1 20" xfId="846" xr:uid="{00000000-0005-0000-0000-00004D030000}"/>
    <cellStyle name="60% - Accent1 21" xfId="847" xr:uid="{00000000-0005-0000-0000-00004E030000}"/>
    <cellStyle name="60% - Accent1 22" xfId="848" xr:uid="{00000000-0005-0000-0000-00004F030000}"/>
    <cellStyle name="60% - Accent1 23" xfId="849" xr:uid="{00000000-0005-0000-0000-000050030000}"/>
    <cellStyle name="60% - Accent1 24" xfId="850" xr:uid="{00000000-0005-0000-0000-000051030000}"/>
    <cellStyle name="60% - Accent1 25" xfId="851" xr:uid="{00000000-0005-0000-0000-000052030000}"/>
    <cellStyle name="60% - Accent1 26" xfId="852" xr:uid="{00000000-0005-0000-0000-000053030000}"/>
    <cellStyle name="60% - Accent1 27" xfId="853" xr:uid="{00000000-0005-0000-0000-000054030000}"/>
    <cellStyle name="60% - Accent1 28" xfId="854" xr:uid="{00000000-0005-0000-0000-000055030000}"/>
    <cellStyle name="60% - Accent1 29" xfId="855" xr:uid="{00000000-0005-0000-0000-000056030000}"/>
    <cellStyle name="60% - Accent1 3" xfId="856" xr:uid="{00000000-0005-0000-0000-000057030000}"/>
    <cellStyle name="60% - Accent1 3 2" xfId="857" xr:uid="{00000000-0005-0000-0000-000058030000}"/>
    <cellStyle name="60% - Accent1 30" xfId="858" xr:uid="{00000000-0005-0000-0000-000059030000}"/>
    <cellStyle name="60% - Accent1 31" xfId="859" xr:uid="{00000000-0005-0000-0000-00005A030000}"/>
    <cellStyle name="60% - Accent1 32" xfId="860" xr:uid="{00000000-0005-0000-0000-00005B030000}"/>
    <cellStyle name="60% - Accent1 33" xfId="861" xr:uid="{00000000-0005-0000-0000-00005C030000}"/>
    <cellStyle name="60% - Accent1 34" xfId="862" xr:uid="{00000000-0005-0000-0000-00005D030000}"/>
    <cellStyle name="60% - Accent1 35" xfId="863" xr:uid="{00000000-0005-0000-0000-00005E030000}"/>
    <cellStyle name="60% - Accent1 36" xfId="864" xr:uid="{00000000-0005-0000-0000-00005F030000}"/>
    <cellStyle name="60% - Accent1 37" xfId="865" xr:uid="{00000000-0005-0000-0000-000060030000}"/>
    <cellStyle name="60% - Accent1 38" xfId="866" xr:uid="{00000000-0005-0000-0000-000061030000}"/>
    <cellStyle name="60% - Accent1 39" xfId="867" xr:uid="{00000000-0005-0000-0000-000062030000}"/>
    <cellStyle name="60% - Accent1 4" xfId="868" xr:uid="{00000000-0005-0000-0000-000063030000}"/>
    <cellStyle name="60% - Accent1 4 2" xfId="869" xr:uid="{00000000-0005-0000-0000-000064030000}"/>
    <cellStyle name="60% - Accent1 40" xfId="870" xr:uid="{00000000-0005-0000-0000-000065030000}"/>
    <cellStyle name="60% - Accent1 41" xfId="871" xr:uid="{00000000-0005-0000-0000-000066030000}"/>
    <cellStyle name="60% - Accent1 42" xfId="872" xr:uid="{00000000-0005-0000-0000-000067030000}"/>
    <cellStyle name="60% - Accent1 43" xfId="873" xr:uid="{00000000-0005-0000-0000-000068030000}"/>
    <cellStyle name="60% - Accent1 44" xfId="874" xr:uid="{00000000-0005-0000-0000-000069030000}"/>
    <cellStyle name="60% - Accent1 5" xfId="875" xr:uid="{00000000-0005-0000-0000-00006A030000}"/>
    <cellStyle name="60% - Accent1 5 2" xfId="876" xr:uid="{00000000-0005-0000-0000-00006B030000}"/>
    <cellStyle name="60% - Accent1 6" xfId="877" xr:uid="{00000000-0005-0000-0000-00006C030000}"/>
    <cellStyle name="60% - Accent1 6 2" xfId="878" xr:uid="{00000000-0005-0000-0000-00006D030000}"/>
    <cellStyle name="60% - Accent1 7" xfId="879" xr:uid="{00000000-0005-0000-0000-00006E030000}"/>
    <cellStyle name="60% - Accent1 8" xfId="880" xr:uid="{00000000-0005-0000-0000-00006F030000}"/>
    <cellStyle name="60% - Accent1 9" xfId="881" xr:uid="{00000000-0005-0000-0000-000070030000}"/>
    <cellStyle name="60% - Accent2" xfId="882" builtinId="36" customBuiltin="1"/>
    <cellStyle name="60% - Accent2 10" xfId="883" xr:uid="{00000000-0005-0000-0000-000072030000}"/>
    <cellStyle name="60% - Accent2 11" xfId="884" xr:uid="{00000000-0005-0000-0000-000073030000}"/>
    <cellStyle name="60% - Accent2 12" xfId="885" xr:uid="{00000000-0005-0000-0000-000074030000}"/>
    <cellStyle name="60% - Accent2 13" xfId="886" xr:uid="{00000000-0005-0000-0000-000075030000}"/>
    <cellStyle name="60% - Accent2 14" xfId="887" xr:uid="{00000000-0005-0000-0000-000076030000}"/>
    <cellStyle name="60% - Accent2 15" xfId="888" xr:uid="{00000000-0005-0000-0000-000077030000}"/>
    <cellStyle name="60% - Accent2 16" xfId="889" xr:uid="{00000000-0005-0000-0000-000078030000}"/>
    <cellStyle name="60% - Accent2 17" xfId="890" xr:uid="{00000000-0005-0000-0000-000079030000}"/>
    <cellStyle name="60% - Accent2 18" xfId="891" xr:uid="{00000000-0005-0000-0000-00007A030000}"/>
    <cellStyle name="60% - Accent2 19" xfId="892" xr:uid="{00000000-0005-0000-0000-00007B030000}"/>
    <cellStyle name="60% - Accent2 2" xfId="893" xr:uid="{00000000-0005-0000-0000-00007C030000}"/>
    <cellStyle name="60% - Accent2 2 10" xfId="894" xr:uid="{00000000-0005-0000-0000-00007D030000}"/>
    <cellStyle name="60% - Accent2 2 11" xfId="895" xr:uid="{00000000-0005-0000-0000-00007E030000}"/>
    <cellStyle name="60% - Accent2 2 2" xfId="896" xr:uid="{00000000-0005-0000-0000-00007F030000}"/>
    <cellStyle name="60% - Accent2 2 3" xfId="897" xr:uid="{00000000-0005-0000-0000-000080030000}"/>
    <cellStyle name="60% - Accent2 2 4" xfId="898" xr:uid="{00000000-0005-0000-0000-000081030000}"/>
    <cellStyle name="60% - Accent2 2 5" xfId="899" xr:uid="{00000000-0005-0000-0000-000082030000}"/>
    <cellStyle name="60% - Accent2 2 6" xfId="900" xr:uid="{00000000-0005-0000-0000-000083030000}"/>
    <cellStyle name="60% - Accent2 2 7" xfId="901" xr:uid="{00000000-0005-0000-0000-000084030000}"/>
    <cellStyle name="60% - Accent2 2 8" xfId="902" xr:uid="{00000000-0005-0000-0000-000085030000}"/>
    <cellStyle name="60% - Accent2 2 9" xfId="903" xr:uid="{00000000-0005-0000-0000-000086030000}"/>
    <cellStyle name="60% - Accent2 20" xfId="904" xr:uid="{00000000-0005-0000-0000-000087030000}"/>
    <cellStyle name="60% - Accent2 21" xfId="905" xr:uid="{00000000-0005-0000-0000-000088030000}"/>
    <cellStyle name="60% - Accent2 22" xfId="906" xr:uid="{00000000-0005-0000-0000-000089030000}"/>
    <cellStyle name="60% - Accent2 23" xfId="907" xr:uid="{00000000-0005-0000-0000-00008A030000}"/>
    <cellStyle name="60% - Accent2 24" xfId="908" xr:uid="{00000000-0005-0000-0000-00008B030000}"/>
    <cellStyle name="60% - Accent2 25" xfId="909" xr:uid="{00000000-0005-0000-0000-00008C030000}"/>
    <cellStyle name="60% - Accent2 26" xfId="910" xr:uid="{00000000-0005-0000-0000-00008D030000}"/>
    <cellStyle name="60% - Accent2 27" xfId="911" xr:uid="{00000000-0005-0000-0000-00008E030000}"/>
    <cellStyle name="60% - Accent2 28" xfId="912" xr:uid="{00000000-0005-0000-0000-00008F030000}"/>
    <cellStyle name="60% - Accent2 29" xfId="913" xr:uid="{00000000-0005-0000-0000-000090030000}"/>
    <cellStyle name="60% - Accent2 3" xfId="914" xr:uid="{00000000-0005-0000-0000-000091030000}"/>
    <cellStyle name="60% - Accent2 3 2" xfId="915" xr:uid="{00000000-0005-0000-0000-000092030000}"/>
    <cellStyle name="60% - Accent2 30" xfId="916" xr:uid="{00000000-0005-0000-0000-000093030000}"/>
    <cellStyle name="60% - Accent2 31" xfId="917" xr:uid="{00000000-0005-0000-0000-000094030000}"/>
    <cellStyle name="60% - Accent2 32" xfId="918" xr:uid="{00000000-0005-0000-0000-000095030000}"/>
    <cellStyle name="60% - Accent2 33" xfId="919" xr:uid="{00000000-0005-0000-0000-000096030000}"/>
    <cellStyle name="60% - Accent2 34" xfId="920" xr:uid="{00000000-0005-0000-0000-000097030000}"/>
    <cellStyle name="60% - Accent2 35" xfId="921" xr:uid="{00000000-0005-0000-0000-000098030000}"/>
    <cellStyle name="60% - Accent2 36" xfId="922" xr:uid="{00000000-0005-0000-0000-000099030000}"/>
    <cellStyle name="60% - Accent2 37" xfId="923" xr:uid="{00000000-0005-0000-0000-00009A030000}"/>
    <cellStyle name="60% - Accent2 38" xfId="924" xr:uid="{00000000-0005-0000-0000-00009B030000}"/>
    <cellStyle name="60% - Accent2 39" xfId="925" xr:uid="{00000000-0005-0000-0000-00009C030000}"/>
    <cellStyle name="60% - Accent2 4" xfId="926" xr:uid="{00000000-0005-0000-0000-00009D030000}"/>
    <cellStyle name="60% - Accent2 4 2" xfId="927" xr:uid="{00000000-0005-0000-0000-00009E030000}"/>
    <cellStyle name="60% - Accent2 40" xfId="928" xr:uid="{00000000-0005-0000-0000-00009F030000}"/>
    <cellStyle name="60% - Accent2 41" xfId="929" xr:uid="{00000000-0005-0000-0000-0000A0030000}"/>
    <cellStyle name="60% - Accent2 42" xfId="930" xr:uid="{00000000-0005-0000-0000-0000A1030000}"/>
    <cellStyle name="60% - Accent2 43" xfId="931" xr:uid="{00000000-0005-0000-0000-0000A2030000}"/>
    <cellStyle name="60% - Accent2 44" xfId="932" xr:uid="{00000000-0005-0000-0000-0000A3030000}"/>
    <cellStyle name="60% - Accent2 5" xfId="933" xr:uid="{00000000-0005-0000-0000-0000A4030000}"/>
    <cellStyle name="60% - Accent2 5 2" xfId="934" xr:uid="{00000000-0005-0000-0000-0000A5030000}"/>
    <cellStyle name="60% - Accent2 6" xfId="935" xr:uid="{00000000-0005-0000-0000-0000A6030000}"/>
    <cellStyle name="60% - Accent2 6 2" xfId="936" xr:uid="{00000000-0005-0000-0000-0000A7030000}"/>
    <cellStyle name="60% - Accent2 7" xfId="937" xr:uid="{00000000-0005-0000-0000-0000A8030000}"/>
    <cellStyle name="60% - Accent2 8" xfId="938" xr:uid="{00000000-0005-0000-0000-0000A9030000}"/>
    <cellStyle name="60% - Accent2 9" xfId="939" xr:uid="{00000000-0005-0000-0000-0000AA030000}"/>
    <cellStyle name="60% - Accent3" xfId="940" builtinId="40" customBuiltin="1"/>
    <cellStyle name="60% - Accent3 10" xfId="941" xr:uid="{00000000-0005-0000-0000-0000AC030000}"/>
    <cellStyle name="60% - Accent3 11" xfId="942" xr:uid="{00000000-0005-0000-0000-0000AD030000}"/>
    <cellStyle name="60% - Accent3 12" xfId="943" xr:uid="{00000000-0005-0000-0000-0000AE030000}"/>
    <cellStyle name="60% - Accent3 13" xfId="944" xr:uid="{00000000-0005-0000-0000-0000AF030000}"/>
    <cellStyle name="60% - Accent3 14" xfId="945" xr:uid="{00000000-0005-0000-0000-0000B0030000}"/>
    <cellStyle name="60% - Accent3 15" xfId="946" xr:uid="{00000000-0005-0000-0000-0000B1030000}"/>
    <cellStyle name="60% - Accent3 16" xfId="947" xr:uid="{00000000-0005-0000-0000-0000B2030000}"/>
    <cellStyle name="60% - Accent3 17" xfId="948" xr:uid="{00000000-0005-0000-0000-0000B3030000}"/>
    <cellStyle name="60% - Accent3 18" xfId="949" xr:uid="{00000000-0005-0000-0000-0000B4030000}"/>
    <cellStyle name="60% - Accent3 19" xfId="950" xr:uid="{00000000-0005-0000-0000-0000B5030000}"/>
    <cellStyle name="60% - Accent3 2" xfId="951" xr:uid="{00000000-0005-0000-0000-0000B6030000}"/>
    <cellStyle name="60% - Accent3 2 10" xfId="952" xr:uid="{00000000-0005-0000-0000-0000B7030000}"/>
    <cellStyle name="60% - Accent3 2 11" xfId="953" xr:uid="{00000000-0005-0000-0000-0000B8030000}"/>
    <cellStyle name="60% - Accent3 2 2" xfId="954" xr:uid="{00000000-0005-0000-0000-0000B9030000}"/>
    <cellStyle name="60% - Accent3 2 2 2" xfId="955" xr:uid="{00000000-0005-0000-0000-0000BA030000}"/>
    <cellStyle name="60% - Accent3 2 3" xfId="956" xr:uid="{00000000-0005-0000-0000-0000BB030000}"/>
    <cellStyle name="60% - Accent3 2 4" xfId="957" xr:uid="{00000000-0005-0000-0000-0000BC030000}"/>
    <cellStyle name="60% - Accent3 2 5" xfId="958" xr:uid="{00000000-0005-0000-0000-0000BD030000}"/>
    <cellStyle name="60% - Accent3 2 6" xfId="959" xr:uid="{00000000-0005-0000-0000-0000BE030000}"/>
    <cellStyle name="60% - Accent3 2 7" xfId="960" xr:uid="{00000000-0005-0000-0000-0000BF030000}"/>
    <cellStyle name="60% - Accent3 2 8" xfId="961" xr:uid="{00000000-0005-0000-0000-0000C0030000}"/>
    <cellStyle name="60% - Accent3 2 9" xfId="962" xr:uid="{00000000-0005-0000-0000-0000C1030000}"/>
    <cellStyle name="60% - Accent3 20" xfId="963" xr:uid="{00000000-0005-0000-0000-0000C2030000}"/>
    <cellStyle name="60% - Accent3 21" xfId="964" xr:uid="{00000000-0005-0000-0000-0000C3030000}"/>
    <cellStyle name="60% - Accent3 22" xfId="965" xr:uid="{00000000-0005-0000-0000-0000C4030000}"/>
    <cellStyle name="60% - Accent3 23" xfId="966" xr:uid="{00000000-0005-0000-0000-0000C5030000}"/>
    <cellStyle name="60% - Accent3 24" xfId="967" xr:uid="{00000000-0005-0000-0000-0000C6030000}"/>
    <cellStyle name="60% - Accent3 25" xfId="968" xr:uid="{00000000-0005-0000-0000-0000C7030000}"/>
    <cellStyle name="60% - Accent3 26" xfId="969" xr:uid="{00000000-0005-0000-0000-0000C8030000}"/>
    <cellStyle name="60% - Accent3 27" xfId="970" xr:uid="{00000000-0005-0000-0000-0000C9030000}"/>
    <cellStyle name="60% - Accent3 28" xfId="971" xr:uid="{00000000-0005-0000-0000-0000CA030000}"/>
    <cellStyle name="60% - Accent3 29" xfId="972" xr:uid="{00000000-0005-0000-0000-0000CB030000}"/>
    <cellStyle name="60% - Accent3 3" xfId="973" xr:uid="{00000000-0005-0000-0000-0000CC030000}"/>
    <cellStyle name="60% - Accent3 3 2" xfId="974" xr:uid="{00000000-0005-0000-0000-0000CD030000}"/>
    <cellStyle name="60% - Accent3 30" xfId="975" xr:uid="{00000000-0005-0000-0000-0000CE030000}"/>
    <cellStyle name="60% - Accent3 31" xfId="976" xr:uid="{00000000-0005-0000-0000-0000CF030000}"/>
    <cellStyle name="60% - Accent3 32" xfId="977" xr:uid="{00000000-0005-0000-0000-0000D0030000}"/>
    <cellStyle name="60% - Accent3 33" xfId="978" xr:uid="{00000000-0005-0000-0000-0000D1030000}"/>
    <cellStyle name="60% - Accent3 34" xfId="979" xr:uid="{00000000-0005-0000-0000-0000D2030000}"/>
    <cellStyle name="60% - Accent3 35" xfId="980" xr:uid="{00000000-0005-0000-0000-0000D3030000}"/>
    <cellStyle name="60% - Accent3 36" xfId="981" xr:uid="{00000000-0005-0000-0000-0000D4030000}"/>
    <cellStyle name="60% - Accent3 37" xfId="982" xr:uid="{00000000-0005-0000-0000-0000D5030000}"/>
    <cellStyle name="60% - Accent3 38" xfId="983" xr:uid="{00000000-0005-0000-0000-0000D6030000}"/>
    <cellStyle name="60% - Accent3 39" xfId="984" xr:uid="{00000000-0005-0000-0000-0000D7030000}"/>
    <cellStyle name="60% - Accent3 4" xfId="985" xr:uid="{00000000-0005-0000-0000-0000D8030000}"/>
    <cellStyle name="60% - Accent3 4 2" xfId="986" xr:uid="{00000000-0005-0000-0000-0000D9030000}"/>
    <cellStyle name="60% - Accent3 40" xfId="987" xr:uid="{00000000-0005-0000-0000-0000DA030000}"/>
    <cellStyle name="60% - Accent3 41" xfId="988" xr:uid="{00000000-0005-0000-0000-0000DB030000}"/>
    <cellStyle name="60% - Accent3 42" xfId="989" xr:uid="{00000000-0005-0000-0000-0000DC030000}"/>
    <cellStyle name="60% - Accent3 43" xfId="990" xr:uid="{00000000-0005-0000-0000-0000DD030000}"/>
    <cellStyle name="60% - Accent3 44" xfId="991" xr:uid="{00000000-0005-0000-0000-0000DE030000}"/>
    <cellStyle name="60% - Accent3 5" xfId="992" xr:uid="{00000000-0005-0000-0000-0000DF030000}"/>
    <cellStyle name="60% - Accent3 5 2" xfId="993" xr:uid="{00000000-0005-0000-0000-0000E0030000}"/>
    <cellStyle name="60% - Accent3 6" xfId="994" xr:uid="{00000000-0005-0000-0000-0000E1030000}"/>
    <cellStyle name="60% - Accent3 6 2" xfId="995" xr:uid="{00000000-0005-0000-0000-0000E2030000}"/>
    <cellStyle name="60% - Accent3 7" xfId="996" xr:uid="{00000000-0005-0000-0000-0000E3030000}"/>
    <cellStyle name="60% - Accent3 8" xfId="997" xr:uid="{00000000-0005-0000-0000-0000E4030000}"/>
    <cellStyle name="60% - Accent3 9" xfId="998" xr:uid="{00000000-0005-0000-0000-0000E5030000}"/>
    <cellStyle name="60% - Accent4" xfId="999" builtinId="44" customBuiltin="1"/>
    <cellStyle name="60% - Accent4 10" xfId="1000" xr:uid="{00000000-0005-0000-0000-0000E7030000}"/>
    <cellStyle name="60% - Accent4 11" xfId="1001" xr:uid="{00000000-0005-0000-0000-0000E8030000}"/>
    <cellStyle name="60% - Accent4 12" xfId="1002" xr:uid="{00000000-0005-0000-0000-0000E9030000}"/>
    <cellStyle name="60% - Accent4 13" xfId="1003" xr:uid="{00000000-0005-0000-0000-0000EA030000}"/>
    <cellStyle name="60% - Accent4 14" xfId="1004" xr:uid="{00000000-0005-0000-0000-0000EB030000}"/>
    <cellStyle name="60% - Accent4 15" xfId="1005" xr:uid="{00000000-0005-0000-0000-0000EC030000}"/>
    <cellStyle name="60% - Accent4 16" xfId="1006" xr:uid="{00000000-0005-0000-0000-0000ED030000}"/>
    <cellStyle name="60% - Accent4 17" xfId="1007" xr:uid="{00000000-0005-0000-0000-0000EE030000}"/>
    <cellStyle name="60% - Accent4 18" xfId="1008" xr:uid="{00000000-0005-0000-0000-0000EF030000}"/>
    <cellStyle name="60% - Accent4 19" xfId="1009" xr:uid="{00000000-0005-0000-0000-0000F0030000}"/>
    <cellStyle name="60% - Accent4 2" xfId="1010" xr:uid="{00000000-0005-0000-0000-0000F1030000}"/>
    <cellStyle name="60% - Accent4 2 10" xfId="1011" xr:uid="{00000000-0005-0000-0000-0000F2030000}"/>
    <cellStyle name="60% - Accent4 2 11" xfId="1012" xr:uid="{00000000-0005-0000-0000-0000F3030000}"/>
    <cellStyle name="60% - Accent4 2 2" xfId="1013" xr:uid="{00000000-0005-0000-0000-0000F4030000}"/>
    <cellStyle name="60% - Accent4 2 2 2" xfId="1014" xr:uid="{00000000-0005-0000-0000-0000F5030000}"/>
    <cellStyle name="60% - Accent4 2 3" xfId="1015" xr:uid="{00000000-0005-0000-0000-0000F6030000}"/>
    <cellStyle name="60% - Accent4 2 4" xfId="1016" xr:uid="{00000000-0005-0000-0000-0000F7030000}"/>
    <cellStyle name="60% - Accent4 2 5" xfId="1017" xr:uid="{00000000-0005-0000-0000-0000F8030000}"/>
    <cellStyle name="60% - Accent4 2 6" xfId="1018" xr:uid="{00000000-0005-0000-0000-0000F9030000}"/>
    <cellStyle name="60% - Accent4 2 7" xfId="1019" xr:uid="{00000000-0005-0000-0000-0000FA030000}"/>
    <cellStyle name="60% - Accent4 2 8" xfId="1020" xr:uid="{00000000-0005-0000-0000-0000FB030000}"/>
    <cellStyle name="60% - Accent4 2 9" xfId="1021" xr:uid="{00000000-0005-0000-0000-0000FC030000}"/>
    <cellStyle name="60% - Accent4 20" xfId="1022" xr:uid="{00000000-0005-0000-0000-0000FD030000}"/>
    <cellStyle name="60% - Accent4 21" xfId="1023" xr:uid="{00000000-0005-0000-0000-0000FE030000}"/>
    <cellStyle name="60% - Accent4 22" xfId="1024" xr:uid="{00000000-0005-0000-0000-0000FF030000}"/>
    <cellStyle name="60% - Accent4 23" xfId="1025" xr:uid="{00000000-0005-0000-0000-000000040000}"/>
    <cellStyle name="60% - Accent4 24" xfId="1026" xr:uid="{00000000-0005-0000-0000-000001040000}"/>
    <cellStyle name="60% - Accent4 25" xfId="1027" xr:uid="{00000000-0005-0000-0000-000002040000}"/>
    <cellStyle name="60% - Accent4 26" xfId="1028" xr:uid="{00000000-0005-0000-0000-000003040000}"/>
    <cellStyle name="60% - Accent4 27" xfId="1029" xr:uid="{00000000-0005-0000-0000-000004040000}"/>
    <cellStyle name="60% - Accent4 28" xfId="1030" xr:uid="{00000000-0005-0000-0000-000005040000}"/>
    <cellStyle name="60% - Accent4 29" xfId="1031" xr:uid="{00000000-0005-0000-0000-000006040000}"/>
    <cellStyle name="60% - Accent4 3" xfId="1032" xr:uid="{00000000-0005-0000-0000-000007040000}"/>
    <cellStyle name="60% - Accent4 3 2" xfId="1033" xr:uid="{00000000-0005-0000-0000-000008040000}"/>
    <cellStyle name="60% - Accent4 30" xfId="1034" xr:uid="{00000000-0005-0000-0000-000009040000}"/>
    <cellStyle name="60% - Accent4 31" xfId="1035" xr:uid="{00000000-0005-0000-0000-00000A040000}"/>
    <cellStyle name="60% - Accent4 32" xfId="1036" xr:uid="{00000000-0005-0000-0000-00000B040000}"/>
    <cellStyle name="60% - Accent4 33" xfId="1037" xr:uid="{00000000-0005-0000-0000-00000C040000}"/>
    <cellStyle name="60% - Accent4 34" xfId="1038" xr:uid="{00000000-0005-0000-0000-00000D040000}"/>
    <cellStyle name="60% - Accent4 35" xfId="1039" xr:uid="{00000000-0005-0000-0000-00000E040000}"/>
    <cellStyle name="60% - Accent4 36" xfId="1040" xr:uid="{00000000-0005-0000-0000-00000F040000}"/>
    <cellStyle name="60% - Accent4 37" xfId="1041" xr:uid="{00000000-0005-0000-0000-000010040000}"/>
    <cellStyle name="60% - Accent4 38" xfId="1042" xr:uid="{00000000-0005-0000-0000-000011040000}"/>
    <cellStyle name="60% - Accent4 39" xfId="1043" xr:uid="{00000000-0005-0000-0000-000012040000}"/>
    <cellStyle name="60% - Accent4 4" xfId="1044" xr:uid="{00000000-0005-0000-0000-000013040000}"/>
    <cellStyle name="60% - Accent4 4 2" xfId="1045" xr:uid="{00000000-0005-0000-0000-000014040000}"/>
    <cellStyle name="60% - Accent4 40" xfId="1046" xr:uid="{00000000-0005-0000-0000-000015040000}"/>
    <cellStyle name="60% - Accent4 41" xfId="1047" xr:uid="{00000000-0005-0000-0000-000016040000}"/>
    <cellStyle name="60% - Accent4 42" xfId="1048" xr:uid="{00000000-0005-0000-0000-000017040000}"/>
    <cellStyle name="60% - Accent4 43" xfId="1049" xr:uid="{00000000-0005-0000-0000-000018040000}"/>
    <cellStyle name="60% - Accent4 44" xfId="1050" xr:uid="{00000000-0005-0000-0000-000019040000}"/>
    <cellStyle name="60% - Accent4 5" xfId="1051" xr:uid="{00000000-0005-0000-0000-00001A040000}"/>
    <cellStyle name="60% - Accent4 5 2" xfId="1052" xr:uid="{00000000-0005-0000-0000-00001B040000}"/>
    <cellStyle name="60% - Accent4 6" xfId="1053" xr:uid="{00000000-0005-0000-0000-00001C040000}"/>
    <cellStyle name="60% - Accent4 6 2" xfId="1054" xr:uid="{00000000-0005-0000-0000-00001D040000}"/>
    <cellStyle name="60% - Accent4 7" xfId="1055" xr:uid="{00000000-0005-0000-0000-00001E040000}"/>
    <cellStyle name="60% - Accent4 8" xfId="1056" xr:uid="{00000000-0005-0000-0000-00001F040000}"/>
    <cellStyle name="60% - Accent4 9" xfId="1057" xr:uid="{00000000-0005-0000-0000-000020040000}"/>
    <cellStyle name="60% - Accent5" xfId="1058" builtinId="48" customBuiltin="1"/>
    <cellStyle name="60% - Accent5 10" xfId="1059" xr:uid="{00000000-0005-0000-0000-000022040000}"/>
    <cellStyle name="60% - Accent5 11" xfId="1060" xr:uid="{00000000-0005-0000-0000-000023040000}"/>
    <cellStyle name="60% - Accent5 12" xfId="1061" xr:uid="{00000000-0005-0000-0000-000024040000}"/>
    <cellStyle name="60% - Accent5 13" xfId="1062" xr:uid="{00000000-0005-0000-0000-000025040000}"/>
    <cellStyle name="60% - Accent5 14" xfId="1063" xr:uid="{00000000-0005-0000-0000-000026040000}"/>
    <cellStyle name="60% - Accent5 15" xfId="1064" xr:uid="{00000000-0005-0000-0000-000027040000}"/>
    <cellStyle name="60% - Accent5 16" xfId="1065" xr:uid="{00000000-0005-0000-0000-000028040000}"/>
    <cellStyle name="60% - Accent5 17" xfId="1066" xr:uid="{00000000-0005-0000-0000-000029040000}"/>
    <cellStyle name="60% - Accent5 18" xfId="1067" xr:uid="{00000000-0005-0000-0000-00002A040000}"/>
    <cellStyle name="60% - Accent5 19" xfId="1068" xr:uid="{00000000-0005-0000-0000-00002B040000}"/>
    <cellStyle name="60% - Accent5 2" xfId="1069" xr:uid="{00000000-0005-0000-0000-00002C040000}"/>
    <cellStyle name="60% - Accent5 2 10" xfId="1070" xr:uid="{00000000-0005-0000-0000-00002D040000}"/>
    <cellStyle name="60% - Accent5 2 11" xfId="1071" xr:uid="{00000000-0005-0000-0000-00002E040000}"/>
    <cellStyle name="60% - Accent5 2 2" xfId="1072" xr:uid="{00000000-0005-0000-0000-00002F040000}"/>
    <cellStyle name="60% - Accent5 2 3" xfId="1073" xr:uid="{00000000-0005-0000-0000-000030040000}"/>
    <cellStyle name="60% - Accent5 2 4" xfId="1074" xr:uid="{00000000-0005-0000-0000-000031040000}"/>
    <cellStyle name="60% - Accent5 2 5" xfId="1075" xr:uid="{00000000-0005-0000-0000-000032040000}"/>
    <cellStyle name="60% - Accent5 2 6" xfId="1076" xr:uid="{00000000-0005-0000-0000-000033040000}"/>
    <cellStyle name="60% - Accent5 2 7" xfId="1077" xr:uid="{00000000-0005-0000-0000-000034040000}"/>
    <cellStyle name="60% - Accent5 2 8" xfId="1078" xr:uid="{00000000-0005-0000-0000-000035040000}"/>
    <cellStyle name="60% - Accent5 2 9" xfId="1079" xr:uid="{00000000-0005-0000-0000-000036040000}"/>
    <cellStyle name="60% - Accent5 20" xfId="1080" xr:uid="{00000000-0005-0000-0000-000037040000}"/>
    <cellStyle name="60% - Accent5 21" xfId="1081" xr:uid="{00000000-0005-0000-0000-000038040000}"/>
    <cellStyle name="60% - Accent5 22" xfId="1082" xr:uid="{00000000-0005-0000-0000-000039040000}"/>
    <cellStyle name="60% - Accent5 23" xfId="1083" xr:uid="{00000000-0005-0000-0000-00003A040000}"/>
    <cellStyle name="60% - Accent5 24" xfId="1084" xr:uid="{00000000-0005-0000-0000-00003B040000}"/>
    <cellStyle name="60% - Accent5 25" xfId="1085" xr:uid="{00000000-0005-0000-0000-00003C040000}"/>
    <cellStyle name="60% - Accent5 26" xfId="1086" xr:uid="{00000000-0005-0000-0000-00003D040000}"/>
    <cellStyle name="60% - Accent5 27" xfId="1087" xr:uid="{00000000-0005-0000-0000-00003E040000}"/>
    <cellStyle name="60% - Accent5 28" xfId="1088" xr:uid="{00000000-0005-0000-0000-00003F040000}"/>
    <cellStyle name="60% - Accent5 29" xfId="1089" xr:uid="{00000000-0005-0000-0000-000040040000}"/>
    <cellStyle name="60% - Accent5 3" xfId="1090" xr:uid="{00000000-0005-0000-0000-000041040000}"/>
    <cellStyle name="60% - Accent5 3 2" xfId="1091" xr:uid="{00000000-0005-0000-0000-000042040000}"/>
    <cellStyle name="60% - Accent5 30" xfId="1092" xr:uid="{00000000-0005-0000-0000-000043040000}"/>
    <cellStyle name="60% - Accent5 31" xfId="1093" xr:uid="{00000000-0005-0000-0000-000044040000}"/>
    <cellStyle name="60% - Accent5 32" xfId="1094" xr:uid="{00000000-0005-0000-0000-000045040000}"/>
    <cellStyle name="60% - Accent5 33" xfId="1095" xr:uid="{00000000-0005-0000-0000-000046040000}"/>
    <cellStyle name="60% - Accent5 34" xfId="1096" xr:uid="{00000000-0005-0000-0000-000047040000}"/>
    <cellStyle name="60% - Accent5 35" xfId="1097" xr:uid="{00000000-0005-0000-0000-000048040000}"/>
    <cellStyle name="60% - Accent5 36" xfId="1098" xr:uid="{00000000-0005-0000-0000-000049040000}"/>
    <cellStyle name="60% - Accent5 37" xfId="1099" xr:uid="{00000000-0005-0000-0000-00004A040000}"/>
    <cellStyle name="60% - Accent5 38" xfId="1100" xr:uid="{00000000-0005-0000-0000-00004B040000}"/>
    <cellStyle name="60% - Accent5 39" xfId="1101" xr:uid="{00000000-0005-0000-0000-00004C040000}"/>
    <cellStyle name="60% - Accent5 4" xfId="1102" xr:uid="{00000000-0005-0000-0000-00004D040000}"/>
    <cellStyle name="60% - Accent5 4 2" xfId="1103" xr:uid="{00000000-0005-0000-0000-00004E040000}"/>
    <cellStyle name="60% - Accent5 40" xfId="1104" xr:uid="{00000000-0005-0000-0000-00004F040000}"/>
    <cellStyle name="60% - Accent5 41" xfId="1105" xr:uid="{00000000-0005-0000-0000-000050040000}"/>
    <cellStyle name="60% - Accent5 42" xfId="1106" xr:uid="{00000000-0005-0000-0000-000051040000}"/>
    <cellStyle name="60% - Accent5 43" xfId="1107" xr:uid="{00000000-0005-0000-0000-000052040000}"/>
    <cellStyle name="60% - Accent5 44" xfId="1108" xr:uid="{00000000-0005-0000-0000-000053040000}"/>
    <cellStyle name="60% - Accent5 5" xfId="1109" xr:uid="{00000000-0005-0000-0000-000054040000}"/>
    <cellStyle name="60% - Accent5 5 2" xfId="1110" xr:uid="{00000000-0005-0000-0000-000055040000}"/>
    <cellStyle name="60% - Accent5 6" xfId="1111" xr:uid="{00000000-0005-0000-0000-000056040000}"/>
    <cellStyle name="60% - Accent5 6 2" xfId="1112" xr:uid="{00000000-0005-0000-0000-000057040000}"/>
    <cellStyle name="60% - Accent5 7" xfId="1113" xr:uid="{00000000-0005-0000-0000-000058040000}"/>
    <cellStyle name="60% - Accent5 8" xfId="1114" xr:uid="{00000000-0005-0000-0000-000059040000}"/>
    <cellStyle name="60% - Accent5 9" xfId="1115" xr:uid="{00000000-0005-0000-0000-00005A040000}"/>
    <cellStyle name="60% - Accent6" xfId="1116" builtinId="52" customBuiltin="1"/>
    <cellStyle name="60% - Accent6 10" xfId="1117" xr:uid="{00000000-0005-0000-0000-00005C040000}"/>
    <cellStyle name="60% - Accent6 11" xfId="1118" xr:uid="{00000000-0005-0000-0000-00005D040000}"/>
    <cellStyle name="60% - Accent6 12" xfId="1119" xr:uid="{00000000-0005-0000-0000-00005E040000}"/>
    <cellStyle name="60% - Accent6 13" xfId="1120" xr:uid="{00000000-0005-0000-0000-00005F040000}"/>
    <cellStyle name="60% - Accent6 14" xfId="1121" xr:uid="{00000000-0005-0000-0000-000060040000}"/>
    <cellStyle name="60% - Accent6 15" xfId="1122" xr:uid="{00000000-0005-0000-0000-000061040000}"/>
    <cellStyle name="60% - Accent6 16" xfId="1123" xr:uid="{00000000-0005-0000-0000-000062040000}"/>
    <cellStyle name="60% - Accent6 17" xfId="1124" xr:uid="{00000000-0005-0000-0000-000063040000}"/>
    <cellStyle name="60% - Accent6 18" xfId="1125" xr:uid="{00000000-0005-0000-0000-000064040000}"/>
    <cellStyle name="60% - Accent6 19" xfId="1126" xr:uid="{00000000-0005-0000-0000-000065040000}"/>
    <cellStyle name="60% - Accent6 2" xfId="1127" xr:uid="{00000000-0005-0000-0000-000066040000}"/>
    <cellStyle name="60% - Accent6 2 10" xfId="1128" xr:uid="{00000000-0005-0000-0000-000067040000}"/>
    <cellStyle name="60% - Accent6 2 11" xfId="1129" xr:uid="{00000000-0005-0000-0000-000068040000}"/>
    <cellStyle name="60% - Accent6 2 2" xfId="1130" xr:uid="{00000000-0005-0000-0000-000069040000}"/>
    <cellStyle name="60% - Accent6 2 2 2" xfId="1131" xr:uid="{00000000-0005-0000-0000-00006A040000}"/>
    <cellStyle name="60% - Accent6 2 3" xfId="1132" xr:uid="{00000000-0005-0000-0000-00006B040000}"/>
    <cellStyle name="60% - Accent6 2 4" xfId="1133" xr:uid="{00000000-0005-0000-0000-00006C040000}"/>
    <cellStyle name="60% - Accent6 2 5" xfId="1134" xr:uid="{00000000-0005-0000-0000-00006D040000}"/>
    <cellStyle name="60% - Accent6 2 6" xfId="1135" xr:uid="{00000000-0005-0000-0000-00006E040000}"/>
    <cellStyle name="60% - Accent6 2 7" xfId="1136" xr:uid="{00000000-0005-0000-0000-00006F040000}"/>
    <cellStyle name="60% - Accent6 2 8" xfId="1137" xr:uid="{00000000-0005-0000-0000-000070040000}"/>
    <cellStyle name="60% - Accent6 2 9" xfId="1138" xr:uid="{00000000-0005-0000-0000-000071040000}"/>
    <cellStyle name="60% - Accent6 20" xfId="1139" xr:uid="{00000000-0005-0000-0000-000072040000}"/>
    <cellStyle name="60% - Accent6 21" xfId="1140" xr:uid="{00000000-0005-0000-0000-000073040000}"/>
    <cellStyle name="60% - Accent6 22" xfId="1141" xr:uid="{00000000-0005-0000-0000-000074040000}"/>
    <cellStyle name="60% - Accent6 23" xfId="1142" xr:uid="{00000000-0005-0000-0000-000075040000}"/>
    <cellStyle name="60% - Accent6 24" xfId="1143" xr:uid="{00000000-0005-0000-0000-000076040000}"/>
    <cellStyle name="60% - Accent6 25" xfId="1144" xr:uid="{00000000-0005-0000-0000-000077040000}"/>
    <cellStyle name="60% - Accent6 26" xfId="1145" xr:uid="{00000000-0005-0000-0000-000078040000}"/>
    <cellStyle name="60% - Accent6 27" xfId="1146" xr:uid="{00000000-0005-0000-0000-000079040000}"/>
    <cellStyle name="60% - Accent6 28" xfId="1147" xr:uid="{00000000-0005-0000-0000-00007A040000}"/>
    <cellStyle name="60% - Accent6 29" xfId="1148" xr:uid="{00000000-0005-0000-0000-00007B040000}"/>
    <cellStyle name="60% - Accent6 3" xfId="1149" xr:uid="{00000000-0005-0000-0000-00007C040000}"/>
    <cellStyle name="60% - Accent6 3 2" xfId="1150" xr:uid="{00000000-0005-0000-0000-00007D040000}"/>
    <cellStyle name="60% - Accent6 30" xfId="1151" xr:uid="{00000000-0005-0000-0000-00007E040000}"/>
    <cellStyle name="60% - Accent6 31" xfId="1152" xr:uid="{00000000-0005-0000-0000-00007F040000}"/>
    <cellStyle name="60% - Accent6 32" xfId="1153" xr:uid="{00000000-0005-0000-0000-000080040000}"/>
    <cellStyle name="60% - Accent6 33" xfId="1154" xr:uid="{00000000-0005-0000-0000-000081040000}"/>
    <cellStyle name="60% - Accent6 34" xfId="1155" xr:uid="{00000000-0005-0000-0000-000082040000}"/>
    <cellStyle name="60% - Accent6 35" xfId="1156" xr:uid="{00000000-0005-0000-0000-000083040000}"/>
    <cellStyle name="60% - Accent6 36" xfId="1157" xr:uid="{00000000-0005-0000-0000-000084040000}"/>
    <cellStyle name="60% - Accent6 37" xfId="1158" xr:uid="{00000000-0005-0000-0000-000085040000}"/>
    <cellStyle name="60% - Accent6 38" xfId="1159" xr:uid="{00000000-0005-0000-0000-000086040000}"/>
    <cellStyle name="60% - Accent6 39" xfId="1160" xr:uid="{00000000-0005-0000-0000-000087040000}"/>
    <cellStyle name="60% - Accent6 4" xfId="1161" xr:uid="{00000000-0005-0000-0000-000088040000}"/>
    <cellStyle name="60% - Accent6 4 2" xfId="1162" xr:uid="{00000000-0005-0000-0000-000089040000}"/>
    <cellStyle name="60% - Accent6 40" xfId="1163" xr:uid="{00000000-0005-0000-0000-00008A040000}"/>
    <cellStyle name="60% - Accent6 41" xfId="1164" xr:uid="{00000000-0005-0000-0000-00008B040000}"/>
    <cellStyle name="60% - Accent6 42" xfId="1165" xr:uid="{00000000-0005-0000-0000-00008C040000}"/>
    <cellStyle name="60% - Accent6 43" xfId="1166" xr:uid="{00000000-0005-0000-0000-00008D040000}"/>
    <cellStyle name="60% - Accent6 44" xfId="1167" xr:uid="{00000000-0005-0000-0000-00008E040000}"/>
    <cellStyle name="60% - Accent6 5" xfId="1168" xr:uid="{00000000-0005-0000-0000-00008F040000}"/>
    <cellStyle name="60% - Accent6 5 2" xfId="1169" xr:uid="{00000000-0005-0000-0000-000090040000}"/>
    <cellStyle name="60% - Accent6 6" xfId="1170" xr:uid="{00000000-0005-0000-0000-000091040000}"/>
    <cellStyle name="60% - Accent6 6 2" xfId="1171" xr:uid="{00000000-0005-0000-0000-000092040000}"/>
    <cellStyle name="60% - Accent6 7" xfId="1172" xr:uid="{00000000-0005-0000-0000-000093040000}"/>
    <cellStyle name="60% - Accent6 8" xfId="1173" xr:uid="{00000000-0005-0000-0000-000094040000}"/>
    <cellStyle name="60% - Accent6 9" xfId="1174" xr:uid="{00000000-0005-0000-0000-000095040000}"/>
    <cellStyle name="60% - Akzent1" xfId="1175" xr:uid="{00000000-0005-0000-0000-000096040000}"/>
    <cellStyle name="60% - Akzent2" xfId="1176" xr:uid="{00000000-0005-0000-0000-000097040000}"/>
    <cellStyle name="60% - Akzent3" xfId="1177" xr:uid="{00000000-0005-0000-0000-000098040000}"/>
    <cellStyle name="60% - Akzent4" xfId="1178" xr:uid="{00000000-0005-0000-0000-000099040000}"/>
    <cellStyle name="60% - Akzent5" xfId="1179" xr:uid="{00000000-0005-0000-0000-00009A040000}"/>
    <cellStyle name="60% - Akzent6" xfId="1180" xr:uid="{00000000-0005-0000-0000-00009B040000}"/>
    <cellStyle name="60% - Cor4 2" xfId="1181" xr:uid="{00000000-0005-0000-0000-00009C040000}"/>
    <cellStyle name="Accent1" xfId="1182" builtinId="29" customBuiltin="1"/>
    <cellStyle name="Accent1 10" xfId="1183" xr:uid="{00000000-0005-0000-0000-00009E040000}"/>
    <cellStyle name="Accent1 11" xfId="1184" xr:uid="{00000000-0005-0000-0000-00009F040000}"/>
    <cellStyle name="Accent1 12" xfId="1185" xr:uid="{00000000-0005-0000-0000-0000A0040000}"/>
    <cellStyle name="Accent1 13" xfId="1186" xr:uid="{00000000-0005-0000-0000-0000A1040000}"/>
    <cellStyle name="Accent1 14" xfId="1187" xr:uid="{00000000-0005-0000-0000-0000A2040000}"/>
    <cellStyle name="Accent1 15" xfId="1188" xr:uid="{00000000-0005-0000-0000-0000A3040000}"/>
    <cellStyle name="Accent1 16" xfId="1189" xr:uid="{00000000-0005-0000-0000-0000A4040000}"/>
    <cellStyle name="Accent1 17" xfId="1190" xr:uid="{00000000-0005-0000-0000-0000A5040000}"/>
    <cellStyle name="Accent1 18" xfId="1191" xr:uid="{00000000-0005-0000-0000-0000A6040000}"/>
    <cellStyle name="Accent1 19" xfId="1192" xr:uid="{00000000-0005-0000-0000-0000A7040000}"/>
    <cellStyle name="Accent1 2" xfId="1193" xr:uid="{00000000-0005-0000-0000-0000A8040000}"/>
    <cellStyle name="Accent1 2 10" xfId="1194" xr:uid="{00000000-0005-0000-0000-0000A9040000}"/>
    <cellStyle name="Accent1 2 11" xfId="1195" xr:uid="{00000000-0005-0000-0000-0000AA040000}"/>
    <cellStyle name="Accent1 2 2" xfId="1196" xr:uid="{00000000-0005-0000-0000-0000AB040000}"/>
    <cellStyle name="Accent1 2 3" xfId="1197" xr:uid="{00000000-0005-0000-0000-0000AC040000}"/>
    <cellStyle name="Accent1 2 4" xfId="1198" xr:uid="{00000000-0005-0000-0000-0000AD040000}"/>
    <cellStyle name="Accent1 2 5" xfId="1199" xr:uid="{00000000-0005-0000-0000-0000AE040000}"/>
    <cellStyle name="Accent1 2 6" xfId="1200" xr:uid="{00000000-0005-0000-0000-0000AF040000}"/>
    <cellStyle name="Accent1 2 7" xfId="1201" xr:uid="{00000000-0005-0000-0000-0000B0040000}"/>
    <cellStyle name="Accent1 2 8" xfId="1202" xr:uid="{00000000-0005-0000-0000-0000B1040000}"/>
    <cellStyle name="Accent1 2 9" xfId="1203" xr:uid="{00000000-0005-0000-0000-0000B2040000}"/>
    <cellStyle name="Accent1 20" xfId="1204" xr:uid="{00000000-0005-0000-0000-0000B3040000}"/>
    <cellStyle name="Accent1 21" xfId="1205" xr:uid="{00000000-0005-0000-0000-0000B4040000}"/>
    <cellStyle name="Accent1 22" xfId="1206" xr:uid="{00000000-0005-0000-0000-0000B5040000}"/>
    <cellStyle name="Accent1 23" xfId="1207" xr:uid="{00000000-0005-0000-0000-0000B6040000}"/>
    <cellStyle name="Accent1 24" xfId="1208" xr:uid="{00000000-0005-0000-0000-0000B7040000}"/>
    <cellStyle name="Accent1 25" xfId="1209" xr:uid="{00000000-0005-0000-0000-0000B8040000}"/>
    <cellStyle name="Accent1 26" xfId="1210" xr:uid="{00000000-0005-0000-0000-0000B9040000}"/>
    <cellStyle name="Accent1 27" xfId="1211" xr:uid="{00000000-0005-0000-0000-0000BA040000}"/>
    <cellStyle name="Accent1 28" xfId="1212" xr:uid="{00000000-0005-0000-0000-0000BB040000}"/>
    <cellStyle name="Accent1 29" xfId="1213" xr:uid="{00000000-0005-0000-0000-0000BC040000}"/>
    <cellStyle name="Accent1 3" xfId="1214" xr:uid="{00000000-0005-0000-0000-0000BD040000}"/>
    <cellStyle name="Accent1 3 2" xfId="1215" xr:uid="{00000000-0005-0000-0000-0000BE040000}"/>
    <cellStyle name="Accent1 30" xfId="1216" xr:uid="{00000000-0005-0000-0000-0000BF040000}"/>
    <cellStyle name="Accent1 31" xfId="1217" xr:uid="{00000000-0005-0000-0000-0000C0040000}"/>
    <cellStyle name="Accent1 32" xfId="1218" xr:uid="{00000000-0005-0000-0000-0000C1040000}"/>
    <cellStyle name="Accent1 33" xfId="1219" xr:uid="{00000000-0005-0000-0000-0000C2040000}"/>
    <cellStyle name="Accent1 34" xfId="1220" xr:uid="{00000000-0005-0000-0000-0000C3040000}"/>
    <cellStyle name="Accent1 35" xfId="1221" xr:uid="{00000000-0005-0000-0000-0000C4040000}"/>
    <cellStyle name="Accent1 36" xfId="1222" xr:uid="{00000000-0005-0000-0000-0000C5040000}"/>
    <cellStyle name="Accent1 37" xfId="1223" xr:uid="{00000000-0005-0000-0000-0000C6040000}"/>
    <cellStyle name="Accent1 38" xfId="1224" xr:uid="{00000000-0005-0000-0000-0000C7040000}"/>
    <cellStyle name="Accent1 39" xfId="1225" xr:uid="{00000000-0005-0000-0000-0000C8040000}"/>
    <cellStyle name="Accent1 4" xfId="1226" xr:uid="{00000000-0005-0000-0000-0000C9040000}"/>
    <cellStyle name="Accent1 4 2" xfId="1227" xr:uid="{00000000-0005-0000-0000-0000CA040000}"/>
    <cellStyle name="Accent1 40" xfId="1228" xr:uid="{00000000-0005-0000-0000-0000CB040000}"/>
    <cellStyle name="Accent1 41" xfId="1229" xr:uid="{00000000-0005-0000-0000-0000CC040000}"/>
    <cellStyle name="Accent1 42" xfId="1230" xr:uid="{00000000-0005-0000-0000-0000CD040000}"/>
    <cellStyle name="Accent1 43" xfId="1231" xr:uid="{00000000-0005-0000-0000-0000CE040000}"/>
    <cellStyle name="Accent1 44" xfId="1232" xr:uid="{00000000-0005-0000-0000-0000CF040000}"/>
    <cellStyle name="Accent1 5" xfId="1233" xr:uid="{00000000-0005-0000-0000-0000D0040000}"/>
    <cellStyle name="Accent1 5 2" xfId="1234" xr:uid="{00000000-0005-0000-0000-0000D1040000}"/>
    <cellStyle name="Accent1 6" xfId="1235" xr:uid="{00000000-0005-0000-0000-0000D2040000}"/>
    <cellStyle name="Accent1 6 2" xfId="1236" xr:uid="{00000000-0005-0000-0000-0000D3040000}"/>
    <cellStyle name="Accent1 7" xfId="1237" xr:uid="{00000000-0005-0000-0000-0000D4040000}"/>
    <cellStyle name="Accent1 8" xfId="1238" xr:uid="{00000000-0005-0000-0000-0000D5040000}"/>
    <cellStyle name="Accent1 9" xfId="1239" xr:uid="{00000000-0005-0000-0000-0000D6040000}"/>
    <cellStyle name="Accent2" xfId="1240" builtinId="33" customBuiltin="1"/>
    <cellStyle name="Accent2 10" xfId="1241" xr:uid="{00000000-0005-0000-0000-0000D8040000}"/>
    <cellStyle name="Accent2 11" xfId="1242" xr:uid="{00000000-0005-0000-0000-0000D9040000}"/>
    <cellStyle name="Accent2 12" xfId="1243" xr:uid="{00000000-0005-0000-0000-0000DA040000}"/>
    <cellStyle name="Accent2 13" xfId="1244" xr:uid="{00000000-0005-0000-0000-0000DB040000}"/>
    <cellStyle name="Accent2 14" xfId="1245" xr:uid="{00000000-0005-0000-0000-0000DC040000}"/>
    <cellStyle name="Accent2 15" xfId="1246" xr:uid="{00000000-0005-0000-0000-0000DD040000}"/>
    <cellStyle name="Accent2 16" xfId="1247" xr:uid="{00000000-0005-0000-0000-0000DE040000}"/>
    <cellStyle name="Accent2 17" xfId="1248" xr:uid="{00000000-0005-0000-0000-0000DF040000}"/>
    <cellStyle name="Accent2 18" xfId="1249" xr:uid="{00000000-0005-0000-0000-0000E0040000}"/>
    <cellStyle name="Accent2 19" xfId="1250" xr:uid="{00000000-0005-0000-0000-0000E1040000}"/>
    <cellStyle name="Accent2 2" xfId="1251" xr:uid="{00000000-0005-0000-0000-0000E2040000}"/>
    <cellStyle name="Accent2 2 10" xfId="1252" xr:uid="{00000000-0005-0000-0000-0000E3040000}"/>
    <cellStyle name="Accent2 2 11" xfId="1253" xr:uid="{00000000-0005-0000-0000-0000E4040000}"/>
    <cellStyle name="Accent2 2 2" xfId="1254" xr:uid="{00000000-0005-0000-0000-0000E5040000}"/>
    <cellStyle name="Accent2 2 3" xfId="1255" xr:uid="{00000000-0005-0000-0000-0000E6040000}"/>
    <cellStyle name="Accent2 2 4" xfId="1256" xr:uid="{00000000-0005-0000-0000-0000E7040000}"/>
    <cellStyle name="Accent2 2 5" xfId="1257" xr:uid="{00000000-0005-0000-0000-0000E8040000}"/>
    <cellStyle name="Accent2 2 6" xfId="1258" xr:uid="{00000000-0005-0000-0000-0000E9040000}"/>
    <cellStyle name="Accent2 2 7" xfId="1259" xr:uid="{00000000-0005-0000-0000-0000EA040000}"/>
    <cellStyle name="Accent2 2 8" xfId="1260" xr:uid="{00000000-0005-0000-0000-0000EB040000}"/>
    <cellStyle name="Accent2 2 9" xfId="1261" xr:uid="{00000000-0005-0000-0000-0000EC040000}"/>
    <cellStyle name="Accent2 20" xfId="1262" xr:uid="{00000000-0005-0000-0000-0000ED040000}"/>
    <cellStyle name="Accent2 21" xfId="1263" xr:uid="{00000000-0005-0000-0000-0000EE040000}"/>
    <cellStyle name="Accent2 22" xfId="1264" xr:uid="{00000000-0005-0000-0000-0000EF040000}"/>
    <cellStyle name="Accent2 23" xfId="1265" xr:uid="{00000000-0005-0000-0000-0000F0040000}"/>
    <cellStyle name="Accent2 24" xfId="1266" xr:uid="{00000000-0005-0000-0000-0000F1040000}"/>
    <cellStyle name="Accent2 25" xfId="1267" xr:uid="{00000000-0005-0000-0000-0000F2040000}"/>
    <cellStyle name="Accent2 26" xfId="1268" xr:uid="{00000000-0005-0000-0000-0000F3040000}"/>
    <cellStyle name="Accent2 27" xfId="1269" xr:uid="{00000000-0005-0000-0000-0000F4040000}"/>
    <cellStyle name="Accent2 28" xfId="1270" xr:uid="{00000000-0005-0000-0000-0000F5040000}"/>
    <cellStyle name="Accent2 29" xfId="1271" xr:uid="{00000000-0005-0000-0000-0000F6040000}"/>
    <cellStyle name="Accent2 3" xfId="1272" xr:uid="{00000000-0005-0000-0000-0000F7040000}"/>
    <cellStyle name="Accent2 3 2" xfId="1273" xr:uid="{00000000-0005-0000-0000-0000F8040000}"/>
    <cellStyle name="Accent2 30" xfId="1274" xr:uid="{00000000-0005-0000-0000-0000F9040000}"/>
    <cellStyle name="Accent2 31" xfId="1275" xr:uid="{00000000-0005-0000-0000-0000FA040000}"/>
    <cellStyle name="Accent2 32" xfId="1276" xr:uid="{00000000-0005-0000-0000-0000FB040000}"/>
    <cellStyle name="Accent2 33" xfId="1277" xr:uid="{00000000-0005-0000-0000-0000FC040000}"/>
    <cellStyle name="Accent2 34" xfId="1278" xr:uid="{00000000-0005-0000-0000-0000FD040000}"/>
    <cellStyle name="Accent2 35" xfId="1279" xr:uid="{00000000-0005-0000-0000-0000FE040000}"/>
    <cellStyle name="Accent2 36" xfId="1280" xr:uid="{00000000-0005-0000-0000-0000FF040000}"/>
    <cellStyle name="Accent2 37" xfId="1281" xr:uid="{00000000-0005-0000-0000-000000050000}"/>
    <cellStyle name="Accent2 38" xfId="1282" xr:uid="{00000000-0005-0000-0000-000001050000}"/>
    <cellStyle name="Accent2 39" xfId="1283" xr:uid="{00000000-0005-0000-0000-000002050000}"/>
    <cellStyle name="Accent2 4" xfId="1284" xr:uid="{00000000-0005-0000-0000-000003050000}"/>
    <cellStyle name="Accent2 4 2" xfId="1285" xr:uid="{00000000-0005-0000-0000-000004050000}"/>
    <cellStyle name="Accent2 40" xfId="1286" xr:uid="{00000000-0005-0000-0000-000005050000}"/>
    <cellStyle name="Accent2 41" xfId="1287" xr:uid="{00000000-0005-0000-0000-000006050000}"/>
    <cellStyle name="Accent2 42" xfId="1288" xr:uid="{00000000-0005-0000-0000-000007050000}"/>
    <cellStyle name="Accent2 43" xfId="1289" xr:uid="{00000000-0005-0000-0000-000008050000}"/>
    <cellStyle name="Accent2 44" xfId="1290" xr:uid="{00000000-0005-0000-0000-000009050000}"/>
    <cellStyle name="Accent2 5" xfId="1291" xr:uid="{00000000-0005-0000-0000-00000A050000}"/>
    <cellStyle name="Accent2 5 2" xfId="1292" xr:uid="{00000000-0005-0000-0000-00000B050000}"/>
    <cellStyle name="Accent2 6" xfId="1293" xr:uid="{00000000-0005-0000-0000-00000C050000}"/>
    <cellStyle name="Accent2 6 2" xfId="1294" xr:uid="{00000000-0005-0000-0000-00000D050000}"/>
    <cellStyle name="Accent2 7" xfId="1295" xr:uid="{00000000-0005-0000-0000-00000E050000}"/>
    <cellStyle name="Accent2 8" xfId="1296" xr:uid="{00000000-0005-0000-0000-00000F050000}"/>
    <cellStyle name="Accent2 9" xfId="1297" xr:uid="{00000000-0005-0000-0000-000010050000}"/>
    <cellStyle name="Accent3" xfId="1298" builtinId="37" customBuiltin="1"/>
    <cellStyle name="Accent3 10" xfId="1299" xr:uid="{00000000-0005-0000-0000-000012050000}"/>
    <cellStyle name="Accent3 11" xfId="1300" xr:uid="{00000000-0005-0000-0000-000013050000}"/>
    <cellStyle name="Accent3 12" xfId="1301" xr:uid="{00000000-0005-0000-0000-000014050000}"/>
    <cellStyle name="Accent3 13" xfId="1302" xr:uid="{00000000-0005-0000-0000-000015050000}"/>
    <cellStyle name="Accent3 14" xfId="1303" xr:uid="{00000000-0005-0000-0000-000016050000}"/>
    <cellStyle name="Accent3 15" xfId="1304" xr:uid="{00000000-0005-0000-0000-000017050000}"/>
    <cellStyle name="Accent3 16" xfId="1305" xr:uid="{00000000-0005-0000-0000-000018050000}"/>
    <cellStyle name="Accent3 17" xfId="1306" xr:uid="{00000000-0005-0000-0000-000019050000}"/>
    <cellStyle name="Accent3 18" xfId="1307" xr:uid="{00000000-0005-0000-0000-00001A050000}"/>
    <cellStyle name="Accent3 19" xfId="1308" xr:uid="{00000000-0005-0000-0000-00001B050000}"/>
    <cellStyle name="Accent3 2" xfId="1309" xr:uid="{00000000-0005-0000-0000-00001C050000}"/>
    <cellStyle name="Accent3 2 10" xfId="1310" xr:uid="{00000000-0005-0000-0000-00001D050000}"/>
    <cellStyle name="Accent3 2 11" xfId="1311" xr:uid="{00000000-0005-0000-0000-00001E050000}"/>
    <cellStyle name="Accent3 2 2" xfId="1312" xr:uid="{00000000-0005-0000-0000-00001F050000}"/>
    <cellStyle name="Accent3 2 3" xfId="1313" xr:uid="{00000000-0005-0000-0000-000020050000}"/>
    <cellStyle name="Accent3 2 4" xfId="1314" xr:uid="{00000000-0005-0000-0000-000021050000}"/>
    <cellStyle name="Accent3 2 5" xfId="1315" xr:uid="{00000000-0005-0000-0000-000022050000}"/>
    <cellStyle name="Accent3 2 6" xfId="1316" xr:uid="{00000000-0005-0000-0000-000023050000}"/>
    <cellStyle name="Accent3 2 7" xfId="1317" xr:uid="{00000000-0005-0000-0000-000024050000}"/>
    <cellStyle name="Accent3 2 8" xfId="1318" xr:uid="{00000000-0005-0000-0000-000025050000}"/>
    <cellStyle name="Accent3 2 9" xfId="1319" xr:uid="{00000000-0005-0000-0000-000026050000}"/>
    <cellStyle name="Accent3 20" xfId="1320" xr:uid="{00000000-0005-0000-0000-000027050000}"/>
    <cellStyle name="Accent3 21" xfId="1321" xr:uid="{00000000-0005-0000-0000-000028050000}"/>
    <cellStyle name="Accent3 22" xfId="1322" xr:uid="{00000000-0005-0000-0000-000029050000}"/>
    <cellStyle name="Accent3 23" xfId="1323" xr:uid="{00000000-0005-0000-0000-00002A050000}"/>
    <cellStyle name="Accent3 24" xfId="1324" xr:uid="{00000000-0005-0000-0000-00002B050000}"/>
    <cellStyle name="Accent3 25" xfId="1325" xr:uid="{00000000-0005-0000-0000-00002C050000}"/>
    <cellStyle name="Accent3 26" xfId="1326" xr:uid="{00000000-0005-0000-0000-00002D050000}"/>
    <cellStyle name="Accent3 27" xfId="1327" xr:uid="{00000000-0005-0000-0000-00002E050000}"/>
    <cellStyle name="Accent3 28" xfId="1328" xr:uid="{00000000-0005-0000-0000-00002F050000}"/>
    <cellStyle name="Accent3 29" xfId="1329" xr:uid="{00000000-0005-0000-0000-000030050000}"/>
    <cellStyle name="Accent3 3" xfId="1330" xr:uid="{00000000-0005-0000-0000-000031050000}"/>
    <cellStyle name="Accent3 3 2" xfId="1331" xr:uid="{00000000-0005-0000-0000-000032050000}"/>
    <cellStyle name="Accent3 30" xfId="1332" xr:uid="{00000000-0005-0000-0000-000033050000}"/>
    <cellStyle name="Accent3 31" xfId="1333" xr:uid="{00000000-0005-0000-0000-000034050000}"/>
    <cellStyle name="Accent3 32" xfId="1334" xr:uid="{00000000-0005-0000-0000-000035050000}"/>
    <cellStyle name="Accent3 33" xfId="1335" xr:uid="{00000000-0005-0000-0000-000036050000}"/>
    <cellStyle name="Accent3 34" xfId="1336" xr:uid="{00000000-0005-0000-0000-000037050000}"/>
    <cellStyle name="Accent3 35" xfId="1337" xr:uid="{00000000-0005-0000-0000-000038050000}"/>
    <cellStyle name="Accent3 36" xfId="1338" xr:uid="{00000000-0005-0000-0000-000039050000}"/>
    <cellStyle name="Accent3 37" xfId="1339" xr:uid="{00000000-0005-0000-0000-00003A050000}"/>
    <cellStyle name="Accent3 38" xfId="1340" xr:uid="{00000000-0005-0000-0000-00003B050000}"/>
    <cellStyle name="Accent3 39" xfId="1341" xr:uid="{00000000-0005-0000-0000-00003C050000}"/>
    <cellStyle name="Accent3 4" xfId="1342" xr:uid="{00000000-0005-0000-0000-00003D050000}"/>
    <cellStyle name="Accent3 4 2" xfId="1343" xr:uid="{00000000-0005-0000-0000-00003E050000}"/>
    <cellStyle name="Accent3 40" xfId="1344" xr:uid="{00000000-0005-0000-0000-00003F050000}"/>
    <cellStyle name="Accent3 41" xfId="1345" xr:uid="{00000000-0005-0000-0000-000040050000}"/>
    <cellStyle name="Accent3 42" xfId="1346" xr:uid="{00000000-0005-0000-0000-000041050000}"/>
    <cellStyle name="Accent3 43" xfId="1347" xr:uid="{00000000-0005-0000-0000-000042050000}"/>
    <cellStyle name="Accent3 44" xfId="1348" xr:uid="{00000000-0005-0000-0000-000043050000}"/>
    <cellStyle name="Accent3 5" xfId="1349" xr:uid="{00000000-0005-0000-0000-000044050000}"/>
    <cellStyle name="Accent3 5 2" xfId="1350" xr:uid="{00000000-0005-0000-0000-000045050000}"/>
    <cellStyle name="Accent3 6" xfId="1351" xr:uid="{00000000-0005-0000-0000-000046050000}"/>
    <cellStyle name="Accent3 6 2" xfId="1352" xr:uid="{00000000-0005-0000-0000-000047050000}"/>
    <cellStyle name="Accent3 7" xfId="1353" xr:uid="{00000000-0005-0000-0000-000048050000}"/>
    <cellStyle name="Accent3 8" xfId="1354" xr:uid="{00000000-0005-0000-0000-000049050000}"/>
    <cellStyle name="Accent3 9" xfId="1355" xr:uid="{00000000-0005-0000-0000-00004A050000}"/>
    <cellStyle name="Accent4" xfId="1356" builtinId="41" customBuiltin="1"/>
    <cellStyle name="Accent4 10" xfId="1357" xr:uid="{00000000-0005-0000-0000-00004C050000}"/>
    <cellStyle name="Accent4 11" xfId="1358" xr:uid="{00000000-0005-0000-0000-00004D050000}"/>
    <cellStyle name="Accent4 12" xfId="1359" xr:uid="{00000000-0005-0000-0000-00004E050000}"/>
    <cellStyle name="Accent4 13" xfId="1360" xr:uid="{00000000-0005-0000-0000-00004F050000}"/>
    <cellStyle name="Accent4 14" xfId="1361" xr:uid="{00000000-0005-0000-0000-000050050000}"/>
    <cellStyle name="Accent4 15" xfId="1362" xr:uid="{00000000-0005-0000-0000-000051050000}"/>
    <cellStyle name="Accent4 16" xfId="1363" xr:uid="{00000000-0005-0000-0000-000052050000}"/>
    <cellStyle name="Accent4 17" xfId="1364" xr:uid="{00000000-0005-0000-0000-000053050000}"/>
    <cellStyle name="Accent4 18" xfId="1365" xr:uid="{00000000-0005-0000-0000-000054050000}"/>
    <cellStyle name="Accent4 19" xfId="1366" xr:uid="{00000000-0005-0000-0000-000055050000}"/>
    <cellStyle name="Accent4 2" xfId="1367" xr:uid="{00000000-0005-0000-0000-000056050000}"/>
    <cellStyle name="Accent4 2 10" xfId="1368" xr:uid="{00000000-0005-0000-0000-000057050000}"/>
    <cellStyle name="Accent4 2 11" xfId="1369" xr:uid="{00000000-0005-0000-0000-000058050000}"/>
    <cellStyle name="Accent4 2 2" xfId="1370" xr:uid="{00000000-0005-0000-0000-000059050000}"/>
    <cellStyle name="Accent4 2 3" xfId="1371" xr:uid="{00000000-0005-0000-0000-00005A050000}"/>
    <cellStyle name="Accent4 2 4" xfId="1372" xr:uid="{00000000-0005-0000-0000-00005B050000}"/>
    <cellStyle name="Accent4 2 5" xfId="1373" xr:uid="{00000000-0005-0000-0000-00005C050000}"/>
    <cellStyle name="Accent4 2 6" xfId="1374" xr:uid="{00000000-0005-0000-0000-00005D050000}"/>
    <cellStyle name="Accent4 2 7" xfId="1375" xr:uid="{00000000-0005-0000-0000-00005E050000}"/>
    <cellStyle name="Accent4 2 8" xfId="1376" xr:uid="{00000000-0005-0000-0000-00005F050000}"/>
    <cellStyle name="Accent4 2 9" xfId="1377" xr:uid="{00000000-0005-0000-0000-000060050000}"/>
    <cellStyle name="Accent4 20" xfId="1378" xr:uid="{00000000-0005-0000-0000-000061050000}"/>
    <cellStyle name="Accent4 21" xfId="1379" xr:uid="{00000000-0005-0000-0000-000062050000}"/>
    <cellStyle name="Accent4 22" xfId="1380" xr:uid="{00000000-0005-0000-0000-000063050000}"/>
    <cellStyle name="Accent4 23" xfId="1381" xr:uid="{00000000-0005-0000-0000-000064050000}"/>
    <cellStyle name="Accent4 24" xfId="1382" xr:uid="{00000000-0005-0000-0000-000065050000}"/>
    <cellStyle name="Accent4 25" xfId="1383" xr:uid="{00000000-0005-0000-0000-000066050000}"/>
    <cellStyle name="Accent4 26" xfId="1384" xr:uid="{00000000-0005-0000-0000-000067050000}"/>
    <cellStyle name="Accent4 27" xfId="1385" xr:uid="{00000000-0005-0000-0000-000068050000}"/>
    <cellStyle name="Accent4 28" xfId="1386" xr:uid="{00000000-0005-0000-0000-000069050000}"/>
    <cellStyle name="Accent4 29" xfId="1387" xr:uid="{00000000-0005-0000-0000-00006A050000}"/>
    <cellStyle name="Accent4 3" xfId="1388" xr:uid="{00000000-0005-0000-0000-00006B050000}"/>
    <cellStyle name="Accent4 3 2" xfId="1389" xr:uid="{00000000-0005-0000-0000-00006C050000}"/>
    <cellStyle name="Accent4 30" xfId="1390" xr:uid="{00000000-0005-0000-0000-00006D050000}"/>
    <cellStyle name="Accent4 31" xfId="1391" xr:uid="{00000000-0005-0000-0000-00006E050000}"/>
    <cellStyle name="Accent4 32" xfId="1392" xr:uid="{00000000-0005-0000-0000-00006F050000}"/>
    <cellStyle name="Accent4 33" xfId="1393" xr:uid="{00000000-0005-0000-0000-000070050000}"/>
    <cellStyle name="Accent4 34" xfId="1394" xr:uid="{00000000-0005-0000-0000-000071050000}"/>
    <cellStyle name="Accent4 35" xfId="1395" xr:uid="{00000000-0005-0000-0000-000072050000}"/>
    <cellStyle name="Accent4 36" xfId="1396" xr:uid="{00000000-0005-0000-0000-000073050000}"/>
    <cellStyle name="Accent4 37" xfId="1397" xr:uid="{00000000-0005-0000-0000-000074050000}"/>
    <cellStyle name="Accent4 38" xfId="1398" xr:uid="{00000000-0005-0000-0000-000075050000}"/>
    <cellStyle name="Accent4 39" xfId="1399" xr:uid="{00000000-0005-0000-0000-000076050000}"/>
    <cellStyle name="Accent4 4" xfId="1400" xr:uid="{00000000-0005-0000-0000-000077050000}"/>
    <cellStyle name="Accent4 4 2" xfId="1401" xr:uid="{00000000-0005-0000-0000-000078050000}"/>
    <cellStyle name="Accent4 40" xfId="1402" xr:uid="{00000000-0005-0000-0000-000079050000}"/>
    <cellStyle name="Accent4 41" xfId="1403" xr:uid="{00000000-0005-0000-0000-00007A050000}"/>
    <cellStyle name="Accent4 42" xfId="1404" xr:uid="{00000000-0005-0000-0000-00007B050000}"/>
    <cellStyle name="Accent4 43" xfId="1405" xr:uid="{00000000-0005-0000-0000-00007C050000}"/>
    <cellStyle name="Accent4 44" xfId="1406" xr:uid="{00000000-0005-0000-0000-00007D050000}"/>
    <cellStyle name="Accent4 5" xfId="1407" xr:uid="{00000000-0005-0000-0000-00007E050000}"/>
    <cellStyle name="Accent4 5 2" xfId="1408" xr:uid="{00000000-0005-0000-0000-00007F050000}"/>
    <cellStyle name="Accent4 6" xfId="1409" xr:uid="{00000000-0005-0000-0000-000080050000}"/>
    <cellStyle name="Accent4 6 2" xfId="1410" xr:uid="{00000000-0005-0000-0000-000081050000}"/>
    <cellStyle name="Accent4 7" xfId="1411" xr:uid="{00000000-0005-0000-0000-000082050000}"/>
    <cellStyle name="Accent4 8" xfId="1412" xr:uid="{00000000-0005-0000-0000-000083050000}"/>
    <cellStyle name="Accent4 9" xfId="1413" xr:uid="{00000000-0005-0000-0000-000084050000}"/>
    <cellStyle name="Accent5" xfId="1414" builtinId="45" customBuiltin="1"/>
    <cellStyle name="Accent5 10" xfId="1415" xr:uid="{00000000-0005-0000-0000-000086050000}"/>
    <cellStyle name="Accent5 11" xfId="1416" xr:uid="{00000000-0005-0000-0000-000087050000}"/>
    <cellStyle name="Accent5 12" xfId="1417" xr:uid="{00000000-0005-0000-0000-000088050000}"/>
    <cellStyle name="Accent5 13" xfId="1418" xr:uid="{00000000-0005-0000-0000-000089050000}"/>
    <cellStyle name="Accent5 14" xfId="1419" xr:uid="{00000000-0005-0000-0000-00008A050000}"/>
    <cellStyle name="Accent5 15" xfId="1420" xr:uid="{00000000-0005-0000-0000-00008B050000}"/>
    <cellStyle name="Accent5 16" xfId="1421" xr:uid="{00000000-0005-0000-0000-00008C050000}"/>
    <cellStyle name="Accent5 17" xfId="1422" xr:uid="{00000000-0005-0000-0000-00008D050000}"/>
    <cellStyle name="Accent5 18" xfId="1423" xr:uid="{00000000-0005-0000-0000-00008E050000}"/>
    <cellStyle name="Accent5 19" xfId="1424" xr:uid="{00000000-0005-0000-0000-00008F050000}"/>
    <cellStyle name="Accent5 2" xfId="1425" xr:uid="{00000000-0005-0000-0000-000090050000}"/>
    <cellStyle name="Accent5 2 10" xfId="1426" xr:uid="{00000000-0005-0000-0000-000091050000}"/>
    <cellStyle name="Accent5 2 2" xfId="1427" xr:uid="{00000000-0005-0000-0000-000092050000}"/>
    <cellStyle name="Accent5 2 3" xfId="1428" xr:uid="{00000000-0005-0000-0000-000093050000}"/>
    <cellStyle name="Accent5 2 4" xfId="1429" xr:uid="{00000000-0005-0000-0000-000094050000}"/>
    <cellStyle name="Accent5 2 5" xfId="1430" xr:uid="{00000000-0005-0000-0000-000095050000}"/>
    <cellStyle name="Accent5 2 6" xfId="1431" xr:uid="{00000000-0005-0000-0000-000096050000}"/>
    <cellStyle name="Accent5 2 7" xfId="1432" xr:uid="{00000000-0005-0000-0000-000097050000}"/>
    <cellStyle name="Accent5 2 8" xfId="1433" xr:uid="{00000000-0005-0000-0000-000098050000}"/>
    <cellStyle name="Accent5 2 9" xfId="1434" xr:uid="{00000000-0005-0000-0000-000099050000}"/>
    <cellStyle name="Accent5 20" xfId="1435" xr:uid="{00000000-0005-0000-0000-00009A050000}"/>
    <cellStyle name="Accent5 21" xfId="1436" xr:uid="{00000000-0005-0000-0000-00009B050000}"/>
    <cellStyle name="Accent5 22" xfId="1437" xr:uid="{00000000-0005-0000-0000-00009C050000}"/>
    <cellStyle name="Accent5 23" xfId="1438" xr:uid="{00000000-0005-0000-0000-00009D050000}"/>
    <cellStyle name="Accent5 24" xfId="1439" xr:uid="{00000000-0005-0000-0000-00009E050000}"/>
    <cellStyle name="Accent5 25" xfId="1440" xr:uid="{00000000-0005-0000-0000-00009F050000}"/>
    <cellStyle name="Accent5 26" xfId="1441" xr:uid="{00000000-0005-0000-0000-0000A0050000}"/>
    <cellStyle name="Accent5 27" xfId="1442" xr:uid="{00000000-0005-0000-0000-0000A1050000}"/>
    <cellStyle name="Accent5 28" xfId="1443" xr:uid="{00000000-0005-0000-0000-0000A2050000}"/>
    <cellStyle name="Accent5 29" xfId="1444" xr:uid="{00000000-0005-0000-0000-0000A3050000}"/>
    <cellStyle name="Accent5 3" xfId="1445" xr:uid="{00000000-0005-0000-0000-0000A4050000}"/>
    <cellStyle name="Accent5 30" xfId="1446" xr:uid="{00000000-0005-0000-0000-0000A5050000}"/>
    <cellStyle name="Accent5 31" xfId="1447" xr:uid="{00000000-0005-0000-0000-0000A6050000}"/>
    <cellStyle name="Accent5 32" xfId="1448" xr:uid="{00000000-0005-0000-0000-0000A7050000}"/>
    <cellStyle name="Accent5 33" xfId="1449" xr:uid="{00000000-0005-0000-0000-0000A8050000}"/>
    <cellStyle name="Accent5 34" xfId="1450" xr:uid="{00000000-0005-0000-0000-0000A9050000}"/>
    <cellStyle name="Accent5 35" xfId="1451" xr:uid="{00000000-0005-0000-0000-0000AA050000}"/>
    <cellStyle name="Accent5 36" xfId="1452" xr:uid="{00000000-0005-0000-0000-0000AB050000}"/>
    <cellStyle name="Accent5 37" xfId="1453" xr:uid="{00000000-0005-0000-0000-0000AC050000}"/>
    <cellStyle name="Accent5 38" xfId="1454" xr:uid="{00000000-0005-0000-0000-0000AD050000}"/>
    <cellStyle name="Accent5 39" xfId="1455" xr:uid="{00000000-0005-0000-0000-0000AE050000}"/>
    <cellStyle name="Accent5 4" xfId="1456" xr:uid="{00000000-0005-0000-0000-0000AF050000}"/>
    <cellStyle name="Accent5 4 2" xfId="1457" xr:uid="{00000000-0005-0000-0000-0000B0050000}"/>
    <cellStyle name="Accent5 40" xfId="1458" xr:uid="{00000000-0005-0000-0000-0000B1050000}"/>
    <cellStyle name="Accent5 41" xfId="1459" xr:uid="{00000000-0005-0000-0000-0000B2050000}"/>
    <cellStyle name="Accent5 42" xfId="1460" xr:uid="{00000000-0005-0000-0000-0000B3050000}"/>
    <cellStyle name="Accent5 43" xfId="1461" xr:uid="{00000000-0005-0000-0000-0000B4050000}"/>
    <cellStyle name="Accent5 44" xfId="1462" xr:uid="{00000000-0005-0000-0000-0000B5050000}"/>
    <cellStyle name="Accent5 5" xfId="1463" xr:uid="{00000000-0005-0000-0000-0000B6050000}"/>
    <cellStyle name="Accent5 5 2" xfId="1464" xr:uid="{00000000-0005-0000-0000-0000B7050000}"/>
    <cellStyle name="Accent5 6" xfId="1465" xr:uid="{00000000-0005-0000-0000-0000B8050000}"/>
    <cellStyle name="Accent5 6 2" xfId="1466" xr:uid="{00000000-0005-0000-0000-0000B9050000}"/>
    <cellStyle name="Accent5 7" xfId="1467" xr:uid="{00000000-0005-0000-0000-0000BA050000}"/>
    <cellStyle name="Accent5 8" xfId="1468" xr:uid="{00000000-0005-0000-0000-0000BB050000}"/>
    <cellStyle name="Accent5 9" xfId="1469" xr:uid="{00000000-0005-0000-0000-0000BC050000}"/>
    <cellStyle name="Accent6" xfId="1470" builtinId="49" customBuiltin="1"/>
    <cellStyle name="Accent6 10" xfId="1471" xr:uid="{00000000-0005-0000-0000-0000BE050000}"/>
    <cellStyle name="Accent6 11" xfId="1472" xr:uid="{00000000-0005-0000-0000-0000BF050000}"/>
    <cellStyle name="Accent6 12" xfId="1473" xr:uid="{00000000-0005-0000-0000-0000C0050000}"/>
    <cellStyle name="Accent6 13" xfId="1474" xr:uid="{00000000-0005-0000-0000-0000C1050000}"/>
    <cellStyle name="Accent6 14" xfId="1475" xr:uid="{00000000-0005-0000-0000-0000C2050000}"/>
    <cellStyle name="Accent6 15" xfId="1476" xr:uid="{00000000-0005-0000-0000-0000C3050000}"/>
    <cellStyle name="Accent6 16" xfId="1477" xr:uid="{00000000-0005-0000-0000-0000C4050000}"/>
    <cellStyle name="Accent6 17" xfId="1478" xr:uid="{00000000-0005-0000-0000-0000C5050000}"/>
    <cellStyle name="Accent6 18" xfId="1479" xr:uid="{00000000-0005-0000-0000-0000C6050000}"/>
    <cellStyle name="Accent6 19" xfId="1480" xr:uid="{00000000-0005-0000-0000-0000C7050000}"/>
    <cellStyle name="Accent6 2" xfId="1481" xr:uid="{00000000-0005-0000-0000-0000C8050000}"/>
    <cellStyle name="Accent6 2 10" xfId="1482" xr:uid="{00000000-0005-0000-0000-0000C9050000}"/>
    <cellStyle name="Accent6 2 11" xfId="1483" xr:uid="{00000000-0005-0000-0000-0000CA050000}"/>
    <cellStyle name="Accent6 2 2" xfId="1484" xr:uid="{00000000-0005-0000-0000-0000CB050000}"/>
    <cellStyle name="Accent6 2 3" xfId="1485" xr:uid="{00000000-0005-0000-0000-0000CC050000}"/>
    <cellStyle name="Accent6 2 4" xfId="1486" xr:uid="{00000000-0005-0000-0000-0000CD050000}"/>
    <cellStyle name="Accent6 2 5" xfId="1487" xr:uid="{00000000-0005-0000-0000-0000CE050000}"/>
    <cellStyle name="Accent6 2 6" xfId="1488" xr:uid="{00000000-0005-0000-0000-0000CF050000}"/>
    <cellStyle name="Accent6 2 7" xfId="1489" xr:uid="{00000000-0005-0000-0000-0000D0050000}"/>
    <cellStyle name="Accent6 2 8" xfId="1490" xr:uid="{00000000-0005-0000-0000-0000D1050000}"/>
    <cellStyle name="Accent6 2 9" xfId="1491" xr:uid="{00000000-0005-0000-0000-0000D2050000}"/>
    <cellStyle name="Accent6 20" xfId="1492" xr:uid="{00000000-0005-0000-0000-0000D3050000}"/>
    <cellStyle name="Accent6 21" xfId="1493" xr:uid="{00000000-0005-0000-0000-0000D4050000}"/>
    <cellStyle name="Accent6 22" xfId="1494" xr:uid="{00000000-0005-0000-0000-0000D5050000}"/>
    <cellStyle name="Accent6 23" xfId="1495" xr:uid="{00000000-0005-0000-0000-0000D6050000}"/>
    <cellStyle name="Accent6 24" xfId="1496" xr:uid="{00000000-0005-0000-0000-0000D7050000}"/>
    <cellStyle name="Accent6 25" xfId="1497" xr:uid="{00000000-0005-0000-0000-0000D8050000}"/>
    <cellStyle name="Accent6 26" xfId="1498" xr:uid="{00000000-0005-0000-0000-0000D9050000}"/>
    <cellStyle name="Accent6 27" xfId="1499" xr:uid="{00000000-0005-0000-0000-0000DA050000}"/>
    <cellStyle name="Accent6 28" xfId="1500" xr:uid="{00000000-0005-0000-0000-0000DB050000}"/>
    <cellStyle name="Accent6 29" xfId="1501" xr:uid="{00000000-0005-0000-0000-0000DC050000}"/>
    <cellStyle name="Accent6 3" xfId="1502" xr:uid="{00000000-0005-0000-0000-0000DD050000}"/>
    <cellStyle name="Accent6 3 2" xfId="1503" xr:uid="{00000000-0005-0000-0000-0000DE050000}"/>
    <cellStyle name="Accent6 30" xfId="1504" xr:uid="{00000000-0005-0000-0000-0000DF050000}"/>
    <cellStyle name="Accent6 31" xfId="1505" xr:uid="{00000000-0005-0000-0000-0000E0050000}"/>
    <cellStyle name="Accent6 32" xfId="1506" xr:uid="{00000000-0005-0000-0000-0000E1050000}"/>
    <cellStyle name="Accent6 33" xfId="1507" xr:uid="{00000000-0005-0000-0000-0000E2050000}"/>
    <cellStyle name="Accent6 34" xfId="1508" xr:uid="{00000000-0005-0000-0000-0000E3050000}"/>
    <cellStyle name="Accent6 35" xfId="1509" xr:uid="{00000000-0005-0000-0000-0000E4050000}"/>
    <cellStyle name="Accent6 36" xfId="1510" xr:uid="{00000000-0005-0000-0000-0000E5050000}"/>
    <cellStyle name="Accent6 37" xfId="1511" xr:uid="{00000000-0005-0000-0000-0000E6050000}"/>
    <cellStyle name="Accent6 38" xfId="1512" xr:uid="{00000000-0005-0000-0000-0000E7050000}"/>
    <cellStyle name="Accent6 39" xfId="1513" xr:uid="{00000000-0005-0000-0000-0000E8050000}"/>
    <cellStyle name="Accent6 4" xfId="1514" xr:uid="{00000000-0005-0000-0000-0000E9050000}"/>
    <cellStyle name="Accent6 4 2" xfId="1515" xr:uid="{00000000-0005-0000-0000-0000EA050000}"/>
    <cellStyle name="Accent6 40" xfId="1516" xr:uid="{00000000-0005-0000-0000-0000EB050000}"/>
    <cellStyle name="Accent6 41" xfId="1517" xr:uid="{00000000-0005-0000-0000-0000EC050000}"/>
    <cellStyle name="Accent6 42" xfId="1518" xr:uid="{00000000-0005-0000-0000-0000ED050000}"/>
    <cellStyle name="Accent6 43" xfId="1519" xr:uid="{00000000-0005-0000-0000-0000EE050000}"/>
    <cellStyle name="Accent6 44" xfId="1520" xr:uid="{00000000-0005-0000-0000-0000EF050000}"/>
    <cellStyle name="Accent6 5" xfId="1521" xr:uid="{00000000-0005-0000-0000-0000F0050000}"/>
    <cellStyle name="Accent6 5 2" xfId="1522" xr:uid="{00000000-0005-0000-0000-0000F1050000}"/>
    <cellStyle name="Accent6 6" xfId="1523" xr:uid="{00000000-0005-0000-0000-0000F2050000}"/>
    <cellStyle name="Accent6 6 2" xfId="1524" xr:uid="{00000000-0005-0000-0000-0000F3050000}"/>
    <cellStyle name="Accent6 7" xfId="1525" xr:uid="{00000000-0005-0000-0000-0000F4050000}"/>
    <cellStyle name="Accent6 8" xfId="1526" xr:uid="{00000000-0005-0000-0000-0000F5050000}"/>
    <cellStyle name="Accent6 9" xfId="1527" xr:uid="{00000000-0005-0000-0000-0000F6050000}"/>
    <cellStyle name="AggblueBoldCels" xfId="1528" xr:uid="{00000000-0005-0000-0000-0000F7050000}"/>
    <cellStyle name="AggblueCels" xfId="1529" xr:uid="{00000000-0005-0000-0000-0000F8050000}"/>
    <cellStyle name="AggBoldCells" xfId="1530" xr:uid="{00000000-0005-0000-0000-0000F9050000}"/>
    <cellStyle name="AggCels" xfId="1531" xr:uid="{00000000-0005-0000-0000-0000FA050000}"/>
    <cellStyle name="AggGreen" xfId="1532" xr:uid="{00000000-0005-0000-0000-0000FB050000}"/>
    <cellStyle name="AggGreen12" xfId="1533" xr:uid="{00000000-0005-0000-0000-0000FC050000}"/>
    <cellStyle name="AggOrange" xfId="1534" xr:uid="{00000000-0005-0000-0000-0000FD050000}"/>
    <cellStyle name="AggOrange9" xfId="1535" xr:uid="{00000000-0005-0000-0000-0000FE050000}"/>
    <cellStyle name="AggOrangeLB_2x" xfId="1536" xr:uid="{00000000-0005-0000-0000-0000FF050000}"/>
    <cellStyle name="AggOrangeLBorder" xfId="1537" xr:uid="{00000000-0005-0000-0000-000000060000}"/>
    <cellStyle name="AggOrangeRBorder" xfId="1538" xr:uid="{00000000-0005-0000-0000-000001060000}"/>
    <cellStyle name="Akzent1" xfId="1539" xr:uid="{00000000-0005-0000-0000-000002060000}"/>
    <cellStyle name="Akzent2" xfId="1540" xr:uid="{00000000-0005-0000-0000-000003060000}"/>
    <cellStyle name="Akzent3" xfId="1541" xr:uid="{00000000-0005-0000-0000-000004060000}"/>
    <cellStyle name="Akzent4" xfId="1542" xr:uid="{00000000-0005-0000-0000-000005060000}"/>
    <cellStyle name="Akzent5" xfId="1543" xr:uid="{00000000-0005-0000-0000-000006060000}"/>
    <cellStyle name="Akzent6" xfId="1544" xr:uid="{00000000-0005-0000-0000-000007060000}"/>
    <cellStyle name="Ausgabe" xfId="1545" xr:uid="{00000000-0005-0000-0000-000008060000}"/>
    <cellStyle name="Bad" xfId="1546" builtinId="27" customBuiltin="1"/>
    <cellStyle name="Bad 10" xfId="1547" xr:uid="{00000000-0005-0000-0000-00000A060000}"/>
    <cellStyle name="Bad 11" xfId="1548" xr:uid="{00000000-0005-0000-0000-00000B060000}"/>
    <cellStyle name="Bad 12" xfId="1549" xr:uid="{00000000-0005-0000-0000-00000C060000}"/>
    <cellStyle name="Bad 13" xfId="1550" xr:uid="{00000000-0005-0000-0000-00000D060000}"/>
    <cellStyle name="Bad 14" xfId="1551" xr:uid="{00000000-0005-0000-0000-00000E060000}"/>
    <cellStyle name="Bad 15" xfId="1552" xr:uid="{00000000-0005-0000-0000-00000F060000}"/>
    <cellStyle name="Bad 16" xfId="1553" xr:uid="{00000000-0005-0000-0000-000010060000}"/>
    <cellStyle name="Bad 17" xfId="1554" xr:uid="{00000000-0005-0000-0000-000011060000}"/>
    <cellStyle name="Bad 18" xfId="1555" xr:uid="{00000000-0005-0000-0000-000012060000}"/>
    <cellStyle name="Bad 19" xfId="1556" xr:uid="{00000000-0005-0000-0000-000013060000}"/>
    <cellStyle name="Bad 2" xfId="1557" xr:uid="{00000000-0005-0000-0000-000014060000}"/>
    <cellStyle name="Bad 2 10" xfId="1558" xr:uid="{00000000-0005-0000-0000-000015060000}"/>
    <cellStyle name="Bad 2 11" xfId="1559" xr:uid="{00000000-0005-0000-0000-000016060000}"/>
    <cellStyle name="Bad 2 2" xfId="1560" xr:uid="{00000000-0005-0000-0000-000017060000}"/>
    <cellStyle name="Bad 2 3" xfId="1561" xr:uid="{00000000-0005-0000-0000-000018060000}"/>
    <cellStyle name="Bad 2 4" xfId="1562" xr:uid="{00000000-0005-0000-0000-000019060000}"/>
    <cellStyle name="Bad 2 5" xfId="1563" xr:uid="{00000000-0005-0000-0000-00001A060000}"/>
    <cellStyle name="Bad 2 6" xfId="1564" xr:uid="{00000000-0005-0000-0000-00001B060000}"/>
    <cellStyle name="Bad 2 7" xfId="1565" xr:uid="{00000000-0005-0000-0000-00001C060000}"/>
    <cellStyle name="Bad 2 8" xfId="1566" xr:uid="{00000000-0005-0000-0000-00001D060000}"/>
    <cellStyle name="Bad 2 9" xfId="1567" xr:uid="{00000000-0005-0000-0000-00001E060000}"/>
    <cellStyle name="Bad 20" xfId="1568" xr:uid="{00000000-0005-0000-0000-00001F060000}"/>
    <cellStyle name="Bad 21" xfId="1569" xr:uid="{00000000-0005-0000-0000-000020060000}"/>
    <cellStyle name="Bad 22" xfId="1570" xr:uid="{00000000-0005-0000-0000-000021060000}"/>
    <cellStyle name="Bad 23" xfId="1571" xr:uid="{00000000-0005-0000-0000-000022060000}"/>
    <cellStyle name="Bad 24" xfId="1572" xr:uid="{00000000-0005-0000-0000-000023060000}"/>
    <cellStyle name="Bad 25" xfId="1573" xr:uid="{00000000-0005-0000-0000-000024060000}"/>
    <cellStyle name="Bad 26" xfId="1574" xr:uid="{00000000-0005-0000-0000-000025060000}"/>
    <cellStyle name="Bad 27" xfId="1575" xr:uid="{00000000-0005-0000-0000-000026060000}"/>
    <cellStyle name="Bad 28" xfId="1576" xr:uid="{00000000-0005-0000-0000-000027060000}"/>
    <cellStyle name="Bad 29" xfId="1577" xr:uid="{00000000-0005-0000-0000-000028060000}"/>
    <cellStyle name="Bad 3" xfId="1578" xr:uid="{00000000-0005-0000-0000-000029060000}"/>
    <cellStyle name="Bad 3 2" xfId="1579" xr:uid="{00000000-0005-0000-0000-00002A060000}"/>
    <cellStyle name="Bad 30" xfId="1580" xr:uid="{00000000-0005-0000-0000-00002B060000}"/>
    <cellStyle name="Bad 31" xfId="1581" xr:uid="{00000000-0005-0000-0000-00002C060000}"/>
    <cellStyle name="Bad 32" xfId="1582" xr:uid="{00000000-0005-0000-0000-00002D060000}"/>
    <cellStyle name="Bad 33" xfId="1583" xr:uid="{00000000-0005-0000-0000-00002E060000}"/>
    <cellStyle name="Bad 34" xfId="1584" xr:uid="{00000000-0005-0000-0000-00002F060000}"/>
    <cellStyle name="Bad 35" xfId="1585" xr:uid="{00000000-0005-0000-0000-000030060000}"/>
    <cellStyle name="Bad 36" xfId="1586" xr:uid="{00000000-0005-0000-0000-000031060000}"/>
    <cellStyle name="Bad 37" xfId="1587" xr:uid="{00000000-0005-0000-0000-000032060000}"/>
    <cellStyle name="Bad 38" xfId="1588" xr:uid="{00000000-0005-0000-0000-000033060000}"/>
    <cellStyle name="Bad 39" xfId="1589" xr:uid="{00000000-0005-0000-0000-000034060000}"/>
    <cellStyle name="Bad 4" xfId="1590" xr:uid="{00000000-0005-0000-0000-000035060000}"/>
    <cellStyle name="Bad 4 2" xfId="1591" xr:uid="{00000000-0005-0000-0000-000036060000}"/>
    <cellStyle name="Bad 40" xfId="1592" xr:uid="{00000000-0005-0000-0000-000037060000}"/>
    <cellStyle name="Bad 41" xfId="1593" xr:uid="{00000000-0005-0000-0000-000038060000}"/>
    <cellStyle name="Bad 42" xfId="1594" xr:uid="{00000000-0005-0000-0000-000039060000}"/>
    <cellStyle name="Bad 43" xfId="1595" xr:uid="{00000000-0005-0000-0000-00003A060000}"/>
    <cellStyle name="Bad 44" xfId="1596" xr:uid="{00000000-0005-0000-0000-00003B060000}"/>
    <cellStyle name="Bad 45" xfId="1597" xr:uid="{00000000-0005-0000-0000-00003C060000}"/>
    <cellStyle name="Bad 5" xfId="1598" xr:uid="{00000000-0005-0000-0000-00003D060000}"/>
    <cellStyle name="Bad 5 2" xfId="1599" xr:uid="{00000000-0005-0000-0000-00003E060000}"/>
    <cellStyle name="Bad 6" xfId="1600" xr:uid="{00000000-0005-0000-0000-00003F060000}"/>
    <cellStyle name="Bad 6 2" xfId="1601" xr:uid="{00000000-0005-0000-0000-000040060000}"/>
    <cellStyle name="Bad 7" xfId="1602" xr:uid="{00000000-0005-0000-0000-000041060000}"/>
    <cellStyle name="Bad 8" xfId="1603" xr:uid="{00000000-0005-0000-0000-000042060000}"/>
    <cellStyle name="Bad 9" xfId="1604" xr:uid="{00000000-0005-0000-0000-000043060000}"/>
    <cellStyle name="Berechnung" xfId="1605" xr:uid="{00000000-0005-0000-0000-000044060000}"/>
    <cellStyle name="Bold GHG Numbers (0.00)" xfId="1606" xr:uid="{00000000-0005-0000-0000-000045060000}"/>
    <cellStyle name="Calculation" xfId="1607" builtinId="22" customBuiltin="1"/>
    <cellStyle name="Calculation 10" xfId="1608" xr:uid="{00000000-0005-0000-0000-000047060000}"/>
    <cellStyle name="Calculation 11" xfId="1609" xr:uid="{00000000-0005-0000-0000-000048060000}"/>
    <cellStyle name="Calculation 12" xfId="1610" xr:uid="{00000000-0005-0000-0000-000049060000}"/>
    <cellStyle name="Calculation 13" xfId="1611" xr:uid="{00000000-0005-0000-0000-00004A060000}"/>
    <cellStyle name="Calculation 14" xfId="1612" xr:uid="{00000000-0005-0000-0000-00004B060000}"/>
    <cellStyle name="Calculation 15" xfId="1613" xr:uid="{00000000-0005-0000-0000-00004C060000}"/>
    <cellStyle name="Calculation 16" xfId="1614" xr:uid="{00000000-0005-0000-0000-00004D060000}"/>
    <cellStyle name="Calculation 17" xfId="1615" xr:uid="{00000000-0005-0000-0000-00004E060000}"/>
    <cellStyle name="Calculation 18" xfId="1616" xr:uid="{00000000-0005-0000-0000-00004F060000}"/>
    <cellStyle name="Calculation 19" xfId="1617" xr:uid="{00000000-0005-0000-0000-000050060000}"/>
    <cellStyle name="Calculation 2" xfId="1618" xr:uid="{00000000-0005-0000-0000-000051060000}"/>
    <cellStyle name="Calculation 2 10" xfId="1619" xr:uid="{00000000-0005-0000-0000-000052060000}"/>
    <cellStyle name="Calculation 2 11" xfId="1620" xr:uid="{00000000-0005-0000-0000-000053060000}"/>
    <cellStyle name="Calculation 2 2" xfId="1621" xr:uid="{00000000-0005-0000-0000-000054060000}"/>
    <cellStyle name="Calculation 2 2 2" xfId="1622" xr:uid="{00000000-0005-0000-0000-000055060000}"/>
    <cellStyle name="Calculation 2 3" xfId="1623" xr:uid="{00000000-0005-0000-0000-000056060000}"/>
    <cellStyle name="Calculation 2 4" xfId="1624" xr:uid="{00000000-0005-0000-0000-000057060000}"/>
    <cellStyle name="Calculation 2 5" xfId="1625" xr:uid="{00000000-0005-0000-0000-000058060000}"/>
    <cellStyle name="Calculation 2 6" xfId="1626" xr:uid="{00000000-0005-0000-0000-000059060000}"/>
    <cellStyle name="Calculation 2 7" xfId="1627" xr:uid="{00000000-0005-0000-0000-00005A060000}"/>
    <cellStyle name="Calculation 2 8" xfId="1628" xr:uid="{00000000-0005-0000-0000-00005B060000}"/>
    <cellStyle name="Calculation 2 9" xfId="1629" xr:uid="{00000000-0005-0000-0000-00005C060000}"/>
    <cellStyle name="Calculation 20" xfId="1630" xr:uid="{00000000-0005-0000-0000-00005D060000}"/>
    <cellStyle name="Calculation 21" xfId="1631" xr:uid="{00000000-0005-0000-0000-00005E060000}"/>
    <cellStyle name="Calculation 22" xfId="1632" xr:uid="{00000000-0005-0000-0000-00005F060000}"/>
    <cellStyle name="Calculation 23" xfId="1633" xr:uid="{00000000-0005-0000-0000-000060060000}"/>
    <cellStyle name="Calculation 24" xfId="1634" xr:uid="{00000000-0005-0000-0000-000061060000}"/>
    <cellStyle name="Calculation 25" xfId="1635" xr:uid="{00000000-0005-0000-0000-000062060000}"/>
    <cellStyle name="Calculation 26" xfId="1636" xr:uid="{00000000-0005-0000-0000-000063060000}"/>
    <cellStyle name="Calculation 27" xfId="1637" xr:uid="{00000000-0005-0000-0000-000064060000}"/>
    <cellStyle name="Calculation 28" xfId="1638" xr:uid="{00000000-0005-0000-0000-000065060000}"/>
    <cellStyle name="Calculation 29" xfId="1639" xr:uid="{00000000-0005-0000-0000-000066060000}"/>
    <cellStyle name="Calculation 3" xfId="1640" xr:uid="{00000000-0005-0000-0000-000067060000}"/>
    <cellStyle name="Calculation 3 2" xfId="1641" xr:uid="{00000000-0005-0000-0000-000068060000}"/>
    <cellStyle name="Calculation 30" xfId="1642" xr:uid="{00000000-0005-0000-0000-000069060000}"/>
    <cellStyle name="Calculation 31" xfId="1643" xr:uid="{00000000-0005-0000-0000-00006A060000}"/>
    <cellStyle name="Calculation 32" xfId="1644" xr:uid="{00000000-0005-0000-0000-00006B060000}"/>
    <cellStyle name="Calculation 33" xfId="1645" xr:uid="{00000000-0005-0000-0000-00006C060000}"/>
    <cellStyle name="Calculation 34" xfId="1646" xr:uid="{00000000-0005-0000-0000-00006D060000}"/>
    <cellStyle name="Calculation 35" xfId="1647" xr:uid="{00000000-0005-0000-0000-00006E060000}"/>
    <cellStyle name="Calculation 36" xfId="1648" xr:uid="{00000000-0005-0000-0000-00006F060000}"/>
    <cellStyle name="Calculation 37" xfId="1649" xr:uid="{00000000-0005-0000-0000-000070060000}"/>
    <cellStyle name="Calculation 38" xfId="1650" xr:uid="{00000000-0005-0000-0000-000071060000}"/>
    <cellStyle name="Calculation 39" xfId="1651" xr:uid="{00000000-0005-0000-0000-000072060000}"/>
    <cellStyle name="Calculation 4" xfId="1652" xr:uid="{00000000-0005-0000-0000-000073060000}"/>
    <cellStyle name="Calculation 4 2" xfId="1653" xr:uid="{00000000-0005-0000-0000-000074060000}"/>
    <cellStyle name="Calculation 40" xfId="1654" xr:uid="{00000000-0005-0000-0000-000075060000}"/>
    <cellStyle name="Calculation 41" xfId="1655" xr:uid="{00000000-0005-0000-0000-000076060000}"/>
    <cellStyle name="Calculation 42" xfId="1656" xr:uid="{00000000-0005-0000-0000-000077060000}"/>
    <cellStyle name="Calculation 43" xfId="1657" xr:uid="{00000000-0005-0000-0000-000078060000}"/>
    <cellStyle name="Calculation 44" xfId="1658" xr:uid="{00000000-0005-0000-0000-000079060000}"/>
    <cellStyle name="Calculation 5" xfId="1659" xr:uid="{00000000-0005-0000-0000-00007A060000}"/>
    <cellStyle name="Calculation 5 2" xfId="1660" xr:uid="{00000000-0005-0000-0000-00007B060000}"/>
    <cellStyle name="Calculation 6" xfId="1661" xr:uid="{00000000-0005-0000-0000-00007C060000}"/>
    <cellStyle name="Calculation 6 2" xfId="1662" xr:uid="{00000000-0005-0000-0000-00007D060000}"/>
    <cellStyle name="Calculation 7" xfId="1663" xr:uid="{00000000-0005-0000-0000-00007E060000}"/>
    <cellStyle name="Calculation 8" xfId="1664" xr:uid="{00000000-0005-0000-0000-00007F060000}"/>
    <cellStyle name="Calculation 9" xfId="1665" xr:uid="{00000000-0005-0000-0000-000080060000}"/>
    <cellStyle name="Check Cell" xfId="1666" builtinId="23" customBuiltin="1"/>
    <cellStyle name="Check Cell 10" xfId="1667" xr:uid="{00000000-0005-0000-0000-000082060000}"/>
    <cellStyle name="Check Cell 11" xfId="1668" xr:uid="{00000000-0005-0000-0000-000083060000}"/>
    <cellStyle name="Check Cell 12" xfId="1669" xr:uid="{00000000-0005-0000-0000-000084060000}"/>
    <cellStyle name="Check Cell 13" xfId="1670" xr:uid="{00000000-0005-0000-0000-000085060000}"/>
    <cellStyle name="Check Cell 14" xfId="1671" xr:uid="{00000000-0005-0000-0000-000086060000}"/>
    <cellStyle name="Check Cell 15" xfId="1672" xr:uid="{00000000-0005-0000-0000-000087060000}"/>
    <cellStyle name="Check Cell 16" xfId="1673" xr:uid="{00000000-0005-0000-0000-000088060000}"/>
    <cellStyle name="Check Cell 17" xfId="1674" xr:uid="{00000000-0005-0000-0000-000089060000}"/>
    <cellStyle name="Check Cell 18" xfId="1675" xr:uid="{00000000-0005-0000-0000-00008A060000}"/>
    <cellStyle name="Check Cell 19" xfId="1676" xr:uid="{00000000-0005-0000-0000-00008B060000}"/>
    <cellStyle name="Check Cell 2" xfId="1677" xr:uid="{00000000-0005-0000-0000-00008C060000}"/>
    <cellStyle name="Check Cell 2 10" xfId="1678" xr:uid="{00000000-0005-0000-0000-00008D060000}"/>
    <cellStyle name="Check Cell 2 2" xfId="1679" xr:uid="{00000000-0005-0000-0000-00008E060000}"/>
    <cellStyle name="Check Cell 2 3" xfId="1680" xr:uid="{00000000-0005-0000-0000-00008F060000}"/>
    <cellStyle name="Check Cell 2 4" xfId="1681" xr:uid="{00000000-0005-0000-0000-000090060000}"/>
    <cellStyle name="Check Cell 2 5" xfId="1682" xr:uid="{00000000-0005-0000-0000-000091060000}"/>
    <cellStyle name="Check Cell 2 6" xfId="1683" xr:uid="{00000000-0005-0000-0000-000092060000}"/>
    <cellStyle name="Check Cell 2 7" xfId="1684" xr:uid="{00000000-0005-0000-0000-000093060000}"/>
    <cellStyle name="Check Cell 2 8" xfId="1685" xr:uid="{00000000-0005-0000-0000-000094060000}"/>
    <cellStyle name="Check Cell 2 9" xfId="1686" xr:uid="{00000000-0005-0000-0000-000095060000}"/>
    <cellStyle name="Check Cell 20" xfId="1687" xr:uid="{00000000-0005-0000-0000-000096060000}"/>
    <cellStyle name="Check Cell 21" xfId="1688" xr:uid="{00000000-0005-0000-0000-000097060000}"/>
    <cellStyle name="Check Cell 22" xfId="1689" xr:uid="{00000000-0005-0000-0000-000098060000}"/>
    <cellStyle name="Check Cell 23" xfId="1690" xr:uid="{00000000-0005-0000-0000-000099060000}"/>
    <cellStyle name="Check Cell 24" xfId="1691" xr:uid="{00000000-0005-0000-0000-00009A060000}"/>
    <cellStyle name="Check Cell 25" xfId="1692" xr:uid="{00000000-0005-0000-0000-00009B060000}"/>
    <cellStyle name="Check Cell 26" xfId="1693" xr:uid="{00000000-0005-0000-0000-00009C060000}"/>
    <cellStyle name="Check Cell 27" xfId="1694" xr:uid="{00000000-0005-0000-0000-00009D060000}"/>
    <cellStyle name="Check Cell 28" xfId="1695" xr:uid="{00000000-0005-0000-0000-00009E060000}"/>
    <cellStyle name="Check Cell 29" xfId="1696" xr:uid="{00000000-0005-0000-0000-00009F060000}"/>
    <cellStyle name="Check Cell 3" xfId="1697" xr:uid="{00000000-0005-0000-0000-0000A0060000}"/>
    <cellStyle name="Check Cell 30" xfId="1698" xr:uid="{00000000-0005-0000-0000-0000A1060000}"/>
    <cellStyle name="Check Cell 31" xfId="1699" xr:uid="{00000000-0005-0000-0000-0000A2060000}"/>
    <cellStyle name="Check Cell 32" xfId="1700" xr:uid="{00000000-0005-0000-0000-0000A3060000}"/>
    <cellStyle name="Check Cell 33" xfId="1701" xr:uid="{00000000-0005-0000-0000-0000A4060000}"/>
    <cellStyle name="Check Cell 34" xfId="1702" xr:uid="{00000000-0005-0000-0000-0000A5060000}"/>
    <cellStyle name="Check Cell 35" xfId="1703" xr:uid="{00000000-0005-0000-0000-0000A6060000}"/>
    <cellStyle name="Check Cell 36" xfId="1704" xr:uid="{00000000-0005-0000-0000-0000A7060000}"/>
    <cellStyle name="Check Cell 37" xfId="1705" xr:uid="{00000000-0005-0000-0000-0000A8060000}"/>
    <cellStyle name="Check Cell 38" xfId="1706" xr:uid="{00000000-0005-0000-0000-0000A9060000}"/>
    <cellStyle name="Check Cell 39" xfId="1707" xr:uid="{00000000-0005-0000-0000-0000AA060000}"/>
    <cellStyle name="Check Cell 4" xfId="1708" xr:uid="{00000000-0005-0000-0000-0000AB060000}"/>
    <cellStyle name="Check Cell 4 2" xfId="1709" xr:uid="{00000000-0005-0000-0000-0000AC060000}"/>
    <cellStyle name="Check Cell 40" xfId="1710" xr:uid="{00000000-0005-0000-0000-0000AD060000}"/>
    <cellStyle name="Check Cell 41" xfId="1711" xr:uid="{00000000-0005-0000-0000-0000AE060000}"/>
    <cellStyle name="Check Cell 42" xfId="1712" xr:uid="{00000000-0005-0000-0000-0000AF060000}"/>
    <cellStyle name="Check Cell 43" xfId="1713" xr:uid="{00000000-0005-0000-0000-0000B0060000}"/>
    <cellStyle name="Check Cell 44" xfId="1714" xr:uid="{00000000-0005-0000-0000-0000B1060000}"/>
    <cellStyle name="Check Cell 5" xfId="1715" xr:uid="{00000000-0005-0000-0000-0000B2060000}"/>
    <cellStyle name="Check Cell 5 2" xfId="1716" xr:uid="{00000000-0005-0000-0000-0000B3060000}"/>
    <cellStyle name="Check Cell 6" xfId="1717" xr:uid="{00000000-0005-0000-0000-0000B4060000}"/>
    <cellStyle name="Check Cell 6 2" xfId="1718" xr:uid="{00000000-0005-0000-0000-0000B5060000}"/>
    <cellStyle name="Check Cell 7" xfId="1719" xr:uid="{00000000-0005-0000-0000-0000B6060000}"/>
    <cellStyle name="Check Cell 8" xfId="1720" xr:uid="{00000000-0005-0000-0000-0000B7060000}"/>
    <cellStyle name="Check Cell 9" xfId="1721" xr:uid="{00000000-0005-0000-0000-0000B8060000}"/>
    <cellStyle name="coin" xfId="1722" xr:uid="{00000000-0005-0000-0000-0000B9060000}"/>
    <cellStyle name="Comma [0] 2 10" xfId="1723" xr:uid="{00000000-0005-0000-0000-0000BA060000}"/>
    <cellStyle name="Comma [0] 2 2" xfId="1724" xr:uid="{00000000-0005-0000-0000-0000BB060000}"/>
    <cellStyle name="Comma [0] 2 3" xfId="1725" xr:uid="{00000000-0005-0000-0000-0000BC060000}"/>
    <cellStyle name="Comma [0] 2 4" xfId="1726" xr:uid="{00000000-0005-0000-0000-0000BD060000}"/>
    <cellStyle name="Comma [0] 2 5" xfId="1727" xr:uid="{00000000-0005-0000-0000-0000BE060000}"/>
    <cellStyle name="Comma [0] 2 6" xfId="1728" xr:uid="{00000000-0005-0000-0000-0000BF060000}"/>
    <cellStyle name="Comma [0] 2 7" xfId="1729" xr:uid="{00000000-0005-0000-0000-0000C0060000}"/>
    <cellStyle name="Comma [0] 2 8" xfId="1730" xr:uid="{00000000-0005-0000-0000-0000C1060000}"/>
    <cellStyle name="Comma [0] 2 9" xfId="1731" xr:uid="{00000000-0005-0000-0000-0000C2060000}"/>
    <cellStyle name="Comma 10" xfId="1732" xr:uid="{00000000-0005-0000-0000-0000C3060000}"/>
    <cellStyle name="Comma 10 10" xfId="1733" xr:uid="{00000000-0005-0000-0000-0000C4060000}"/>
    <cellStyle name="Comma 10 10 2" xfId="1734" xr:uid="{00000000-0005-0000-0000-0000C5060000}"/>
    <cellStyle name="Comma 10 10 3" xfId="1735" xr:uid="{00000000-0005-0000-0000-0000C6060000}"/>
    <cellStyle name="Comma 10 11" xfId="1736" xr:uid="{00000000-0005-0000-0000-0000C7060000}"/>
    <cellStyle name="Comma 10 2" xfId="1737" xr:uid="{00000000-0005-0000-0000-0000C8060000}"/>
    <cellStyle name="Comma 10 2 10" xfId="1738" xr:uid="{00000000-0005-0000-0000-0000C9060000}"/>
    <cellStyle name="Comma 10 2 11" xfId="1739" xr:uid="{00000000-0005-0000-0000-0000CA060000}"/>
    <cellStyle name="Comma 10 2 12" xfId="1740" xr:uid="{00000000-0005-0000-0000-0000CB060000}"/>
    <cellStyle name="Comma 10 2 13" xfId="1741" xr:uid="{00000000-0005-0000-0000-0000CC060000}"/>
    <cellStyle name="Comma 10 2 14" xfId="1742" xr:uid="{00000000-0005-0000-0000-0000CD060000}"/>
    <cellStyle name="Comma 10 2 15" xfId="1743" xr:uid="{00000000-0005-0000-0000-0000CE060000}"/>
    <cellStyle name="Comma 10 2 16" xfId="1744" xr:uid="{00000000-0005-0000-0000-0000CF060000}"/>
    <cellStyle name="Comma 10 2 17" xfId="1745" xr:uid="{00000000-0005-0000-0000-0000D0060000}"/>
    <cellStyle name="Comma 10 2 2" xfId="1746" xr:uid="{00000000-0005-0000-0000-0000D1060000}"/>
    <cellStyle name="Comma 10 2 3" xfId="1747" xr:uid="{00000000-0005-0000-0000-0000D2060000}"/>
    <cellStyle name="Comma 10 2 4" xfId="1748" xr:uid="{00000000-0005-0000-0000-0000D3060000}"/>
    <cellStyle name="Comma 10 2 5" xfId="1749" xr:uid="{00000000-0005-0000-0000-0000D4060000}"/>
    <cellStyle name="Comma 10 2 6" xfId="1750" xr:uid="{00000000-0005-0000-0000-0000D5060000}"/>
    <cellStyle name="Comma 10 2 7" xfId="1751" xr:uid="{00000000-0005-0000-0000-0000D6060000}"/>
    <cellStyle name="Comma 10 2 8" xfId="1752" xr:uid="{00000000-0005-0000-0000-0000D7060000}"/>
    <cellStyle name="Comma 10 2 9" xfId="1753" xr:uid="{00000000-0005-0000-0000-0000D8060000}"/>
    <cellStyle name="Comma 10 3" xfId="1754" xr:uid="{00000000-0005-0000-0000-0000D9060000}"/>
    <cellStyle name="Comma 10 3 10" xfId="1755" xr:uid="{00000000-0005-0000-0000-0000DA060000}"/>
    <cellStyle name="Comma 10 3 11" xfId="1756" xr:uid="{00000000-0005-0000-0000-0000DB060000}"/>
    <cellStyle name="Comma 10 3 12" xfId="1757" xr:uid="{00000000-0005-0000-0000-0000DC060000}"/>
    <cellStyle name="Comma 10 3 13" xfId="1758" xr:uid="{00000000-0005-0000-0000-0000DD060000}"/>
    <cellStyle name="Comma 10 3 14" xfId="1759" xr:uid="{00000000-0005-0000-0000-0000DE060000}"/>
    <cellStyle name="Comma 10 3 15" xfId="1760" xr:uid="{00000000-0005-0000-0000-0000DF060000}"/>
    <cellStyle name="Comma 10 3 16" xfId="1761" xr:uid="{00000000-0005-0000-0000-0000E0060000}"/>
    <cellStyle name="Comma 10 3 17" xfId="1762" xr:uid="{00000000-0005-0000-0000-0000E1060000}"/>
    <cellStyle name="Comma 10 3 2" xfId="1763" xr:uid="{00000000-0005-0000-0000-0000E2060000}"/>
    <cellStyle name="Comma 10 3 3" xfId="1764" xr:uid="{00000000-0005-0000-0000-0000E3060000}"/>
    <cellStyle name="Comma 10 3 4" xfId="1765" xr:uid="{00000000-0005-0000-0000-0000E4060000}"/>
    <cellStyle name="Comma 10 3 5" xfId="1766" xr:uid="{00000000-0005-0000-0000-0000E5060000}"/>
    <cellStyle name="Comma 10 3 6" xfId="1767" xr:uid="{00000000-0005-0000-0000-0000E6060000}"/>
    <cellStyle name="Comma 10 3 7" xfId="1768" xr:uid="{00000000-0005-0000-0000-0000E7060000}"/>
    <cellStyle name="Comma 10 3 8" xfId="1769" xr:uid="{00000000-0005-0000-0000-0000E8060000}"/>
    <cellStyle name="Comma 10 3 9" xfId="1770" xr:uid="{00000000-0005-0000-0000-0000E9060000}"/>
    <cellStyle name="Comma 10 4" xfId="1771" xr:uid="{00000000-0005-0000-0000-0000EA060000}"/>
    <cellStyle name="Comma 10 4 10" xfId="1772" xr:uid="{00000000-0005-0000-0000-0000EB060000}"/>
    <cellStyle name="Comma 10 4 11" xfId="1773" xr:uid="{00000000-0005-0000-0000-0000EC060000}"/>
    <cellStyle name="Comma 10 4 12" xfId="1774" xr:uid="{00000000-0005-0000-0000-0000ED060000}"/>
    <cellStyle name="Comma 10 4 13" xfId="1775" xr:uid="{00000000-0005-0000-0000-0000EE060000}"/>
    <cellStyle name="Comma 10 4 14" xfId="1776" xr:uid="{00000000-0005-0000-0000-0000EF060000}"/>
    <cellStyle name="Comma 10 4 15" xfId="1777" xr:uid="{00000000-0005-0000-0000-0000F0060000}"/>
    <cellStyle name="Comma 10 4 16" xfId="1778" xr:uid="{00000000-0005-0000-0000-0000F1060000}"/>
    <cellStyle name="Comma 10 4 17" xfId="1779" xr:uid="{00000000-0005-0000-0000-0000F2060000}"/>
    <cellStyle name="Comma 10 4 2" xfId="1780" xr:uid="{00000000-0005-0000-0000-0000F3060000}"/>
    <cellStyle name="Comma 10 4 3" xfId="1781" xr:uid="{00000000-0005-0000-0000-0000F4060000}"/>
    <cellStyle name="Comma 10 4 4" xfId="1782" xr:uid="{00000000-0005-0000-0000-0000F5060000}"/>
    <cellStyle name="Comma 10 4 5" xfId="1783" xr:uid="{00000000-0005-0000-0000-0000F6060000}"/>
    <cellStyle name="Comma 10 4 6" xfId="1784" xr:uid="{00000000-0005-0000-0000-0000F7060000}"/>
    <cellStyle name="Comma 10 4 7" xfId="1785" xr:uid="{00000000-0005-0000-0000-0000F8060000}"/>
    <cellStyle name="Comma 10 4 8" xfId="1786" xr:uid="{00000000-0005-0000-0000-0000F9060000}"/>
    <cellStyle name="Comma 10 4 9" xfId="1787" xr:uid="{00000000-0005-0000-0000-0000FA060000}"/>
    <cellStyle name="Comma 10 5" xfId="1788" xr:uid="{00000000-0005-0000-0000-0000FB060000}"/>
    <cellStyle name="Comma 10 5 10" xfId="1789" xr:uid="{00000000-0005-0000-0000-0000FC060000}"/>
    <cellStyle name="Comma 10 5 11" xfId="1790" xr:uid="{00000000-0005-0000-0000-0000FD060000}"/>
    <cellStyle name="Comma 10 5 12" xfId="1791" xr:uid="{00000000-0005-0000-0000-0000FE060000}"/>
    <cellStyle name="Comma 10 5 13" xfId="1792" xr:uid="{00000000-0005-0000-0000-0000FF060000}"/>
    <cellStyle name="Comma 10 5 14" xfId="1793" xr:uid="{00000000-0005-0000-0000-000000070000}"/>
    <cellStyle name="Comma 10 5 15" xfId="1794" xr:uid="{00000000-0005-0000-0000-000001070000}"/>
    <cellStyle name="Comma 10 5 16" xfId="1795" xr:uid="{00000000-0005-0000-0000-000002070000}"/>
    <cellStyle name="Comma 10 5 17" xfId="1796" xr:uid="{00000000-0005-0000-0000-000003070000}"/>
    <cellStyle name="Comma 10 5 2" xfId="1797" xr:uid="{00000000-0005-0000-0000-000004070000}"/>
    <cellStyle name="Comma 10 5 3" xfId="1798" xr:uid="{00000000-0005-0000-0000-000005070000}"/>
    <cellStyle name="Comma 10 5 4" xfId="1799" xr:uid="{00000000-0005-0000-0000-000006070000}"/>
    <cellStyle name="Comma 10 5 5" xfId="1800" xr:uid="{00000000-0005-0000-0000-000007070000}"/>
    <cellStyle name="Comma 10 5 6" xfId="1801" xr:uid="{00000000-0005-0000-0000-000008070000}"/>
    <cellStyle name="Comma 10 5 7" xfId="1802" xr:uid="{00000000-0005-0000-0000-000009070000}"/>
    <cellStyle name="Comma 10 5 8" xfId="1803" xr:uid="{00000000-0005-0000-0000-00000A070000}"/>
    <cellStyle name="Comma 10 5 9" xfId="1804" xr:uid="{00000000-0005-0000-0000-00000B070000}"/>
    <cellStyle name="Comma 10 6" xfId="1805" xr:uid="{00000000-0005-0000-0000-00000C070000}"/>
    <cellStyle name="Comma 10 6 10" xfId="1806" xr:uid="{00000000-0005-0000-0000-00000D070000}"/>
    <cellStyle name="Comma 10 6 11" xfId="1807" xr:uid="{00000000-0005-0000-0000-00000E070000}"/>
    <cellStyle name="Comma 10 6 12" xfId="1808" xr:uid="{00000000-0005-0000-0000-00000F070000}"/>
    <cellStyle name="Comma 10 6 13" xfId="1809" xr:uid="{00000000-0005-0000-0000-000010070000}"/>
    <cellStyle name="Comma 10 6 14" xfId="1810" xr:uid="{00000000-0005-0000-0000-000011070000}"/>
    <cellStyle name="Comma 10 6 15" xfId="1811" xr:uid="{00000000-0005-0000-0000-000012070000}"/>
    <cellStyle name="Comma 10 6 16" xfId="1812" xr:uid="{00000000-0005-0000-0000-000013070000}"/>
    <cellStyle name="Comma 10 6 17" xfId="1813" xr:uid="{00000000-0005-0000-0000-000014070000}"/>
    <cellStyle name="Comma 10 6 2" xfId="1814" xr:uid="{00000000-0005-0000-0000-000015070000}"/>
    <cellStyle name="Comma 10 6 3" xfId="1815" xr:uid="{00000000-0005-0000-0000-000016070000}"/>
    <cellStyle name="Comma 10 6 4" xfId="1816" xr:uid="{00000000-0005-0000-0000-000017070000}"/>
    <cellStyle name="Comma 10 6 5" xfId="1817" xr:uid="{00000000-0005-0000-0000-000018070000}"/>
    <cellStyle name="Comma 10 6 6" xfId="1818" xr:uid="{00000000-0005-0000-0000-000019070000}"/>
    <cellStyle name="Comma 10 6 7" xfId="1819" xr:uid="{00000000-0005-0000-0000-00001A070000}"/>
    <cellStyle name="Comma 10 6 8" xfId="1820" xr:uid="{00000000-0005-0000-0000-00001B070000}"/>
    <cellStyle name="Comma 10 6 9" xfId="1821" xr:uid="{00000000-0005-0000-0000-00001C070000}"/>
    <cellStyle name="Comma 10 7" xfId="1822" xr:uid="{00000000-0005-0000-0000-00001D070000}"/>
    <cellStyle name="Comma 10 7 10" xfId="1823" xr:uid="{00000000-0005-0000-0000-00001E070000}"/>
    <cellStyle name="Comma 10 7 11" xfId="1824" xr:uid="{00000000-0005-0000-0000-00001F070000}"/>
    <cellStyle name="Comma 10 7 12" xfId="1825" xr:uid="{00000000-0005-0000-0000-000020070000}"/>
    <cellStyle name="Comma 10 7 13" xfId="1826" xr:uid="{00000000-0005-0000-0000-000021070000}"/>
    <cellStyle name="Comma 10 7 14" xfId="1827" xr:uid="{00000000-0005-0000-0000-000022070000}"/>
    <cellStyle name="Comma 10 7 15" xfId="1828" xr:uid="{00000000-0005-0000-0000-000023070000}"/>
    <cellStyle name="Comma 10 7 16" xfId="1829" xr:uid="{00000000-0005-0000-0000-000024070000}"/>
    <cellStyle name="Comma 10 7 17" xfId="1830" xr:uid="{00000000-0005-0000-0000-000025070000}"/>
    <cellStyle name="Comma 10 7 2" xfId="1831" xr:uid="{00000000-0005-0000-0000-000026070000}"/>
    <cellStyle name="Comma 10 7 3" xfId="1832" xr:uid="{00000000-0005-0000-0000-000027070000}"/>
    <cellStyle name="Comma 10 7 4" xfId="1833" xr:uid="{00000000-0005-0000-0000-000028070000}"/>
    <cellStyle name="Comma 10 7 5" xfId="1834" xr:uid="{00000000-0005-0000-0000-000029070000}"/>
    <cellStyle name="Comma 10 7 6" xfId="1835" xr:uid="{00000000-0005-0000-0000-00002A070000}"/>
    <cellStyle name="Comma 10 7 7" xfId="1836" xr:uid="{00000000-0005-0000-0000-00002B070000}"/>
    <cellStyle name="Comma 10 7 8" xfId="1837" xr:uid="{00000000-0005-0000-0000-00002C070000}"/>
    <cellStyle name="Comma 10 7 9" xfId="1838" xr:uid="{00000000-0005-0000-0000-00002D070000}"/>
    <cellStyle name="Comma 10 8" xfId="1839" xr:uid="{00000000-0005-0000-0000-00002E070000}"/>
    <cellStyle name="Comma 10 8 10" xfId="1840" xr:uid="{00000000-0005-0000-0000-00002F070000}"/>
    <cellStyle name="Comma 10 8 11" xfId="1841" xr:uid="{00000000-0005-0000-0000-000030070000}"/>
    <cellStyle name="Comma 10 8 12" xfId="1842" xr:uid="{00000000-0005-0000-0000-000031070000}"/>
    <cellStyle name="Comma 10 8 13" xfId="1843" xr:uid="{00000000-0005-0000-0000-000032070000}"/>
    <cellStyle name="Comma 10 8 14" xfId="1844" xr:uid="{00000000-0005-0000-0000-000033070000}"/>
    <cellStyle name="Comma 10 8 15" xfId="1845" xr:uid="{00000000-0005-0000-0000-000034070000}"/>
    <cellStyle name="Comma 10 8 16" xfId="1846" xr:uid="{00000000-0005-0000-0000-000035070000}"/>
    <cellStyle name="Comma 10 8 17" xfId="1847" xr:uid="{00000000-0005-0000-0000-000036070000}"/>
    <cellStyle name="Comma 10 8 2" xfId="1848" xr:uid="{00000000-0005-0000-0000-000037070000}"/>
    <cellStyle name="Comma 10 8 3" xfId="1849" xr:uid="{00000000-0005-0000-0000-000038070000}"/>
    <cellStyle name="Comma 10 8 4" xfId="1850" xr:uid="{00000000-0005-0000-0000-000039070000}"/>
    <cellStyle name="Comma 10 8 5" xfId="1851" xr:uid="{00000000-0005-0000-0000-00003A070000}"/>
    <cellStyle name="Comma 10 8 6" xfId="1852" xr:uid="{00000000-0005-0000-0000-00003B070000}"/>
    <cellStyle name="Comma 10 8 7" xfId="1853" xr:uid="{00000000-0005-0000-0000-00003C070000}"/>
    <cellStyle name="Comma 10 8 8" xfId="1854" xr:uid="{00000000-0005-0000-0000-00003D070000}"/>
    <cellStyle name="Comma 10 8 9" xfId="1855" xr:uid="{00000000-0005-0000-0000-00003E070000}"/>
    <cellStyle name="Comma 10 9" xfId="1856" xr:uid="{00000000-0005-0000-0000-00003F070000}"/>
    <cellStyle name="Comma 14" xfId="1857" xr:uid="{00000000-0005-0000-0000-000040070000}"/>
    <cellStyle name="Comma 2" xfId="1858" xr:uid="{00000000-0005-0000-0000-000041070000}"/>
    <cellStyle name="Comma 2 10" xfId="1859" xr:uid="{00000000-0005-0000-0000-000042070000}"/>
    <cellStyle name="Comma 2 10 2" xfId="1860" xr:uid="{00000000-0005-0000-0000-000043070000}"/>
    <cellStyle name="Comma 2 10 3" xfId="1861" xr:uid="{00000000-0005-0000-0000-000044070000}"/>
    <cellStyle name="Comma 2 11" xfId="1862" xr:uid="{00000000-0005-0000-0000-000045070000}"/>
    <cellStyle name="Comma 2 11 2" xfId="1863" xr:uid="{00000000-0005-0000-0000-000046070000}"/>
    <cellStyle name="Comma 2 11 3" xfId="1864" xr:uid="{00000000-0005-0000-0000-000047070000}"/>
    <cellStyle name="Comma 2 12" xfId="1865" xr:uid="{00000000-0005-0000-0000-000048070000}"/>
    <cellStyle name="Comma 2 12 2" xfId="1866" xr:uid="{00000000-0005-0000-0000-000049070000}"/>
    <cellStyle name="Comma 2 12 2 2" xfId="1867" xr:uid="{00000000-0005-0000-0000-00004A070000}"/>
    <cellStyle name="Comma 2 12 3" xfId="1868" xr:uid="{00000000-0005-0000-0000-00004B070000}"/>
    <cellStyle name="Comma 2 12 4" xfId="1869" xr:uid="{00000000-0005-0000-0000-00004C070000}"/>
    <cellStyle name="Comma 2 13" xfId="1870" xr:uid="{00000000-0005-0000-0000-00004D070000}"/>
    <cellStyle name="Comma 2 13 2" xfId="1871" xr:uid="{00000000-0005-0000-0000-00004E070000}"/>
    <cellStyle name="Comma 2 13 3" xfId="1872" xr:uid="{00000000-0005-0000-0000-00004F070000}"/>
    <cellStyle name="Comma 2 14" xfId="1873" xr:uid="{00000000-0005-0000-0000-000050070000}"/>
    <cellStyle name="Comma 2 14 2" xfId="1874" xr:uid="{00000000-0005-0000-0000-000051070000}"/>
    <cellStyle name="Comma 2 14 3" xfId="1875" xr:uid="{00000000-0005-0000-0000-000052070000}"/>
    <cellStyle name="Comma 2 15" xfId="1876" xr:uid="{00000000-0005-0000-0000-000053070000}"/>
    <cellStyle name="Comma 2 15 2" xfId="1877" xr:uid="{00000000-0005-0000-0000-000054070000}"/>
    <cellStyle name="Comma 2 16" xfId="1878" xr:uid="{00000000-0005-0000-0000-000055070000}"/>
    <cellStyle name="Comma 2 17" xfId="1879" xr:uid="{00000000-0005-0000-0000-000056070000}"/>
    <cellStyle name="Comma 2 18" xfId="1880" xr:uid="{00000000-0005-0000-0000-000057070000}"/>
    <cellStyle name="Comma 2 19" xfId="1881" xr:uid="{00000000-0005-0000-0000-000058070000}"/>
    <cellStyle name="Comma 2 19 2" xfId="1882" xr:uid="{00000000-0005-0000-0000-000059070000}"/>
    <cellStyle name="Comma 2 19 3" xfId="1883" xr:uid="{00000000-0005-0000-0000-00005A070000}"/>
    <cellStyle name="Comma 2 19 3 2" xfId="1884" xr:uid="{00000000-0005-0000-0000-00005B070000}"/>
    <cellStyle name="Comma 2 19 3 3" xfId="1885" xr:uid="{00000000-0005-0000-0000-00005C070000}"/>
    <cellStyle name="Comma 2 19 4" xfId="1886" xr:uid="{00000000-0005-0000-0000-00005D070000}"/>
    <cellStyle name="Comma 2 2" xfId="1887" xr:uid="{00000000-0005-0000-0000-00005E070000}"/>
    <cellStyle name="Comma 2 2 2" xfId="1888" xr:uid="{00000000-0005-0000-0000-00005F070000}"/>
    <cellStyle name="Comma 2 2 2 2" xfId="1889" xr:uid="{00000000-0005-0000-0000-000060070000}"/>
    <cellStyle name="Comma 2 2 2 2 2" xfId="1890" xr:uid="{00000000-0005-0000-0000-000061070000}"/>
    <cellStyle name="Comma 2 2 2 3" xfId="1891" xr:uid="{00000000-0005-0000-0000-000062070000}"/>
    <cellStyle name="Comma 2 2 2 3 2" xfId="1892" xr:uid="{00000000-0005-0000-0000-000063070000}"/>
    <cellStyle name="Comma 2 2 2 4" xfId="1893" xr:uid="{00000000-0005-0000-0000-000064070000}"/>
    <cellStyle name="Comma 2 2 2 4 2" xfId="1894" xr:uid="{00000000-0005-0000-0000-000065070000}"/>
    <cellStyle name="Comma 2 2 2 4 2 2" xfId="1895" xr:uid="{00000000-0005-0000-0000-000066070000}"/>
    <cellStyle name="Comma 2 2 2 4 3" xfId="1896" xr:uid="{00000000-0005-0000-0000-000067070000}"/>
    <cellStyle name="Comma 2 2 2 4 3 2" xfId="1897" xr:uid="{00000000-0005-0000-0000-000068070000}"/>
    <cellStyle name="Comma 2 2 2 5" xfId="1898" xr:uid="{00000000-0005-0000-0000-000069070000}"/>
    <cellStyle name="Comma 2 2 2 5 2" xfId="1899" xr:uid="{00000000-0005-0000-0000-00006A070000}"/>
    <cellStyle name="Comma 2 2 2 6" xfId="1900" xr:uid="{00000000-0005-0000-0000-00006B070000}"/>
    <cellStyle name="Comma 2 2 2 7" xfId="1901" xr:uid="{00000000-0005-0000-0000-00006C070000}"/>
    <cellStyle name="Comma 2 2 3" xfId="1902" xr:uid="{00000000-0005-0000-0000-00006D070000}"/>
    <cellStyle name="Comma 2 2 3 2" xfId="1903" xr:uid="{00000000-0005-0000-0000-00006E070000}"/>
    <cellStyle name="Comma 2 2 3 2 2" xfId="1904" xr:uid="{00000000-0005-0000-0000-00006F070000}"/>
    <cellStyle name="Comma 2 2 3 3" xfId="1905" xr:uid="{00000000-0005-0000-0000-000070070000}"/>
    <cellStyle name="Comma 2 2 3 3 2" xfId="1906" xr:uid="{00000000-0005-0000-0000-000071070000}"/>
    <cellStyle name="Comma 2 2 3 4" xfId="1907" xr:uid="{00000000-0005-0000-0000-000072070000}"/>
    <cellStyle name="Comma 2 2 3 4 2" xfId="1908" xr:uid="{00000000-0005-0000-0000-000073070000}"/>
    <cellStyle name="Comma 2 2 3 5" xfId="1909" xr:uid="{00000000-0005-0000-0000-000074070000}"/>
    <cellStyle name="Comma 2 2 4" xfId="1910" xr:uid="{00000000-0005-0000-0000-000075070000}"/>
    <cellStyle name="Comma 2 2 4 2" xfId="1911" xr:uid="{00000000-0005-0000-0000-000076070000}"/>
    <cellStyle name="Comma 2 2 4 2 2" xfId="1912" xr:uid="{00000000-0005-0000-0000-000077070000}"/>
    <cellStyle name="Comma 2 2 4 3" xfId="1913" xr:uid="{00000000-0005-0000-0000-000078070000}"/>
    <cellStyle name="Comma 2 2 5" xfId="1914" xr:uid="{00000000-0005-0000-0000-000079070000}"/>
    <cellStyle name="Comma 2 2 5 2" xfId="1915" xr:uid="{00000000-0005-0000-0000-00007A070000}"/>
    <cellStyle name="Comma 2 2 6" xfId="1916" xr:uid="{00000000-0005-0000-0000-00007B070000}"/>
    <cellStyle name="Comma 2 2 6 2" xfId="1917" xr:uid="{00000000-0005-0000-0000-00007C070000}"/>
    <cellStyle name="Comma 2 2 6 2 2" xfId="1918" xr:uid="{00000000-0005-0000-0000-00007D070000}"/>
    <cellStyle name="Comma 2 2 6 3" xfId="1919" xr:uid="{00000000-0005-0000-0000-00007E070000}"/>
    <cellStyle name="Comma 2 2 6 3 2" xfId="1920" xr:uid="{00000000-0005-0000-0000-00007F070000}"/>
    <cellStyle name="Comma 2 2 7" xfId="1921" xr:uid="{00000000-0005-0000-0000-000080070000}"/>
    <cellStyle name="Comma 2 2 7 2" xfId="1922" xr:uid="{00000000-0005-0000-0000-000081070000}"/>
    <cellStyle name="Comma 2 2 8" xfId="1923" xr:uid="{00000000-0005-0000-0000-000082070000}"/>
    <cellStyle name="Comma 2 2 9" xfId="1924" xr:uid="{00000000-0005-0000-0000-000083070000}"/>
    <cellStyle name="Comma 2 20" xfId="1925" xr:uid="{00000000-0005-0000-0000-000084070000}"/>
    <cellStyle name="Comma 2 3" xfId="1926" xr:uid="{00000000-0005-0000-0000-000085070000}"/>
    <cellStyle name="Comma 2 3 2" xfId="1927" xr:uid="{00000000-0005-0000-0000-000086070000}"/>
    <cellStyle name="Comma 2 3 2 2" xfId="1928" xr:uid="{00000000-0005-0000-0000-000087070000}"/>
    <cellStyle name="Comma 2 3 2 2 2" xfId="1929" xr:uid="{00000000-0005-0000-0000-000088070000}"/>
    <cellStyle name="Comma 2 3 2 3" xfId="1930" xr:uid="{00000000-0005-0000-0000-000089070000}"/>
    <cellStyle name="Comma 2 3 2 3 2" xfId="1931" xr:uid="{00000000-0005-0000-0000-00008A070000}"/>
    <cellStyle name="Comma 2 3 2 4" xfId="1932" xr:uid="{00000000-0005-0000-0000-00008B070000}"/>
    <cellStyle name="Comma 2 3 2 4 2" xfId="1933" xr:uid="{00000000-0005-0000-0000-00008C070000}"/>
    <cellStyle name="Comma 2 3 2 4 2 2" xfId="1934" xr:uid="{00000000-0005-0000-0000-00008D070000}"/>
    <cellStyle name="Comma 2 3 2 4 3" xfId="1935" xr:uid="{00000000-0005-0000-0000-00008E070000}"/>
    <cellStyle name="Comma 2 3 2 4 3 2" xfId="1936" xr:uid="{00000000-0005-0000-0000-00008F070000}"/>
    <cellStyle name="Comma 2 3 2 5" xfId="1937" xr:uid="{00000000-0005-0000-0000-000090070000}"/>
    <cellStyle name="Comma 2 3 2 5 2" xfId="1938" xr:uid="{00000000-0005-0000-0000-000091070000}"/>
    <cellStyle name="Comma 2 3 2 6" xfId="1939" xr:uid="{00000000-0005-0000-0000-000092070000}"/>
    <cellStyle name="Comma 2 3 2 7" xfId="1940" xr:uid="{00000000-0005-0000-0000-000093070000}"/>
    <cellStyle name="Comma 2 3 3" xfId="1941" xr:uid="{00000000-0005-0000-0000-000094070000}"/>
    <cellStyle name="Comma 2 3 3 2" xfId="1942" xr:uid="{00000000-0005-0000-0000-000095070000}"/>
    <cellStyle name="Comma 2 3 3 2 2" xfId="1943" xr:uid="{00000000-0005-0000-0000-000096070000}"/>
    <cellStyle name="Comma 2 3 3 3" xfId="1944" xr:uid="{00000000-0005-0000-0000-000097070000}"/>
    <cellStyle name="Comma 2 3 3 3 2" xfId="1945" xr:uid="{00000000-0005-0000-0000-000098070000}"/>
    <cellStyle name="Comma 2 3 3 4" xfId="1946" xr:uid="{00000000-0005-0000-0000-000099070000}"/>
    <cellStyle name="Comma 2 3 3 4 2" xfId="1947" xr:uid="{00000000-0005-0000-0000-00009A070000}"/>
    <cellStyle name="Comma 2 3 3 5" xfId="1948" xr:uid="{00000000-0005-0000-0000-00009B070000}"/>
    <cellStyle name="Comma 2 3 4" xfId="1949" xr:uid="{00000000-0005-0000-0000-00009C070000}"/>
    <cellStyle name="Comma 2 3 4 2" xfId="1950" xr:uid="{00000000-0005-0000-0000-00009D070000}"/>
    <cellStyle name="Comma 2 3 4 2 2" xfId="1951" xr:uid="{00000000-0005-0000-0000-00009E070000}"/>
    <cellStyle name="Comma 2 3 4 3" xfId="1952" xr:uid="{00000000-0005-0000-0000-00009F070000}"/>
    <cellStyle name="Comma 2 3 5" xfId="1953" xr:uid="{00000000-0005-0000-0000-0000A0070000}"/>
    <cellStyle name="Comma 2 3 5 2" xfId="1954" xr:uid="{00000000-0005-0000-0000-0000A1070000}"/>
    <cellStyle name="Comma 2 3 6" xfId="1955" xr:uid="{00000000-0005-0000-0000-0000A2070000}"/>
    <cellStyle name="Comma 2 3 6 2" xfId="1956" xr:uid="{00000000-0005-0000-0000-0000A3070000}"/>
    <cellStyle name="Comma 2 3 7" xfId="1957" xr:uid="{00000000-0005-0000-0000-0000A4070000}"/>
    <cellStyle name="Comma 2 3 8" xfId="1958" xr:uid="{00000000-0005-0000-0000-0000A5070000}"/>
    <cellStyle name="Comma 2 3 9" xfId="1959" xr:uid="{00000000-0005-0000-0000-0000A6070000}"/>
    <cellStyle name="Comma 2 4" xfId="1960" xr:uid="{00000000-0005-0000-0000-0000A7070000}"/>
    <cellStyle name="Comma 2 4 2" xfId="1961" xr:uid="{00000000-0005-0000-0000-0000A8070000}"/>
    <cellStyle name="Comma 2 4 2 2" xfId="1962" xr:uid="{00000000-0005-0000-0000-0000A9070000}"/>
    <cellStyle name="Comma 2 4 2 3" xfId="1963" xr:uid="{00000000-0005-0000-0000-0000AA070000}"/>
    <cellStyle name="Comma 2 4 3" xfId="1964" xr:uid="{00000000-0005-0000-0000-0000AB070000}"/>
    <cellStyle name="Comma 2 4 3 2" xfId="1965" xr:uid="{00000000-0005-0000-0000-0000AC070000}"/>
    <cellStyle name="Comma 2 4 3 3" xfId="1966" xr:uid="{00000000-0005-0000-0000-0000AD070000}"/>
    <cellStyle name="Comma 2 4 4" xfId="1967" xr:uid="{00000000-0005-0000-0000-0000AE070000}"/>
    <cellStyle name="Comma 2 4 4 2" xfId="1968" xr:uid="{00000000-0005-0000-0000-0000AF070000}"/>
    <cellStyle name="Comma 2 4 4 2 2" xfId="1969" xr:uid="{00000000-0005-0000-0000-0000B0070000}"/>
    <cellStyle name="Comma 2 4 4 3" xfId="1970" xr:uid="{00000000-0005-0000-0000-0000B1070000}"/>
    <cellStyle name="Comma 2 4 4 3 2" xfId="1971" xr:uid="{00000000-0005-0000-0000-0000B2070000}"/>
    <cellStyle name="Comma 2 4 5" xfId="1972" xr:uid="{00000000-0005-0000-0000-0000B3070000}"/>
    <cellStyle name="Comma 2 4 5 2" xfId="1973" xr:uid="{00000000-0005-0000-0000-0000B4070000}"/>
    <cellStyle name="Comma 2 4 6" xfId="1974" xr:uid="{00000000-0005-0000-0000-0000B5070000}"/>
    <cellStyle name="Comma 2 4 7" xfId="1975" xr:uid="{00000000-0005-0000-0000-0000B6070000}"/>
    <cellStyle name="Comma 2 5" xfId="1976" xr:uid="{00000000-0005-0000-0000-0000B7070000}"/>
    <cellStyle name="Comma 2 5 2" xfId="1977" xr:uid="{00000000-0005-0000-0000-0000B8070000}"/>
    <cellStyle name="Comma 2 5 2 2" xfId="1978" xr:uid="{00000000-0005-0000-0000-0000B9070000}"/>
    <cellStyle name="Comma 2 5 3" xfId="1979" xr:uid="{00000000-0005-0000-0000-0000BA070000}"/>
    <cellStyle name="Comma 2 5 3 2" xfId="1980" xr:uid="{00000000-0005-0000-0000-0000BB070000}"/>
    <cellStyle name="Comma 2 5 4" xfId="1981" xr:uid="{00000000-0005-0000-0000-0000BC070000}"/>
    <cellStyle name="Comma 2 5 4 2" xfId="1982" xr:uid="{00000000-0005-0000-0000-0000BD070000}"/>
    <cellStyle name="Comma 2 5 5" xfId="1983" xr:uid="{00000000-0005-0000-0000-0000BE070000}"/>
    <cellStyle name="Comma 2 5 6" xfId="1984" xr:uid="{00000000-0005-0000-0000-0000BF070000}"/>
    <cellStyle name="Comma 2 6" xfId="1985" xr:uid="{00000000-0005-0000-0000-0000C0070000}"/>
    <cellStyle name="Comma 2 6 2" xfId="1986" xr:uid="{00000000-0005-0000-0000-0000C1070000}"/>
    <cellStyle name="Comma 2 6 2 2" xfId="1987" xr:uid="{00000000-0005-0000-0000-0000C2070000}"/>
    <cellStyle name="Comma 2 6 3" xfId="1988" xr:uid="{00000000-0005-0000-0000-0000C3070000}"/>
    <cellStyle name="Comma 2 6 4" xfId="1989" xr:uid="{00000000-0005-0000-0000-0000C4070000}"/>
    <cellStyle name="Comma 2 7" xfId="1990" xr:uid="{00000000-0005-0000-0000-0000C5070000}"/>
    <cellStyle name="Comma 2 7 2" xfId="1991" xr:uid="{00000000-0005-0000-0000-0000C6070000}"/>
    <cellStyle name="Comma 2 7 2 2" xfId="1992" xr:uid="{00000000-0005-0000-0000-0000C7070000}"/>
    <cellStyle name="Comma 2 7 3" xfId="1993" xr:uid="{00000000-0005-0000-0000-0000C8070000}"/>
    <cellStyle name="Comma 2 7 4" xfId="1994" xr:uid="{00000000-0005-0000-0000-0000C9070000}"/>
    <cellStyle name="Comma 2 8" xfId="1995" xr:uid="{00000000-0005-0000-0000-0000CA070000}"/>
    <cellStyle name="Comma 2 8 2" xfId="1996" xr:uid="{00000000-0005-0000-0000-0000CB070000}"/>
    <cellStyle name="Comma 2 8 2 2" xfId="1997" xr:uid="{00000000-0005-0000-0000-0000CC070000}"/>
    <cellStyle name="Comma 2 8 3" xfId="1998" xr:uid="{00000000-0005-0000-0000-0000CD070000}"/>
    <cellStyle name="Comma 2 8 3 2" xfId="1999" xr:uid="{00000000-0005-0000-0000-0000CE070000}"/>
    <cellStyle name="Comma 2 8 4" xfId="2000" xr:uid="{00000000-0005-0000-0000-0000CF070000}"/>
    <cellStyle name="Comma 2 9" xfId="2001" xr:uid="{00000000-0005-0000-0000-0000D0070000}"/>
    <cellStyle name="Comma 2 9 2" xfId="2002" xr:uid="{00000000-0005-0000-0000-0000D1070000}"/>
    <cellStyle name="Comma 2 9 3" xfId="2003" xr:uid="{00000000-0005-0000-0000-0000D2070000}"/>
    <cellStyle name="Comma 2_PrimaryEnergyPrices_TIMES" xfId="2004" xr:uid="{00000000-0005-0000-0000-0000D3070000}"/>
    <cellStyle name="Comma 3" xfId="2005" xr:uid="{00000000-0005-0000-0000-0000D4070000}"/>
    <cellStyle name="Comma 3 10" xfId="2006" xr:uid="{00000000-0005-0000-0000-0000D5070000}"/>
    <cellStyle name="Comma 3 2" xfId="2007" xr:uid="{00000000-0005-0000-0000-0000D6070000}"/>
    <cellStyle name="Comma 3 2 2" xfId="2008" xr:uid="{00000000-0005-0000-0000-0000D7070000}"/>
    <cellStyle name="Comma 3 3" xfId="2009" xr:uid="{00000000-0005-0000-0000-0000D8070000}"/>
    <cellStyle name="Comma 3 3 2" xfId="2010" xr:uid="{00000000-0005-0000-0000-0000D9070000}"/>
    <cellStyle name="Comma 3 3 2 2" xfId="2011" xr:uid="{00000000-0005-0000-0000-0000DA070000}"/>
    <cellStyle name="Comma 3 3 3" xfId="2012" xr:uid="{00000000-0005-0000-0000-0000DB070000}"/>
    <cellStyle name="Comma 3 3 4" xfId="2013" xr:uid="{00000000-0005-0000-0000-0000DC070000}"/>
    <cellStyle name="Comma 3 4" xfId="2014" xr:uid="{00000000-0005-0000-0000-0000DD070000}"/>
    <cellStyle name="Comma 3 4 2" xfId="2015" xr:uid="{00000000-0005-0000-0000-0000DE070000}"/>
    <cellStyle name="Comma 3 4 3" xfId="2016" xr:uid="{00000000-0005-0000-0000-0000DF070000}"/>
    <cellStyle name="Comma 3 5" xfId="2017" xr:uid="{00000000-0005-0000-0000-0000E0070000}"/>
    <cellStyle name="Comma 3 5 2" xfId="2018" xr:uid="{00000000-0005-0000-0000-0000E1070000}"/>
    <cellStyle name="Comma 3 5 3" xfId="2019" xr:uid="{00000000-0005-0000-0000-0000E2070000}"/>
    <cellStyle name="Comma 3 6" xfId="2020" xr:uid="{00000000-0005-0000-0000-0000E3070000}"/>
    <cellStyle name="Comma 3 7" xfId="2021" xr:uid="{00000000-0005-0000-0000-0000E4070000}"/>
    <cellStyle name="Comma 3 8" xfId="2022" xr:uid="{00000000-0005-0000-0000-0000E5070000}"/>
    <cellStyle name="Comma 3 9" xfId="2023" xr:uid="{00000000-0005-0000-0000-0000E6070000}"/>
    <cellStyle name="Comma 4" xfId="2024" xr:uid="{00000000-0005-0000-0000-0000E7070000}"/>
    <cellStyle name="Comma 4 10" xfId="2025" xr:uid="{00000000-0005-0000-0000-0000E8070000}"/>
    <cellStyle name="Comma 4 2" xfId="2026" xr:uid="{00000000-0005-0000-0000-0000E9070000}"/>
    <cellStyle name="Comma 4 3" xfId="2027" xr:uid="{00000000-0005-0000-0000-0000EA070000}"/>
    <cellStyle name="Comma 4 4" xfId="2028" xr:uid="{00000000-0005-0000-0000-0000EB070000}"/>
    <cellStyle name="Comma 4 5" xfId="2029" xr:uid="{00000000-0005-0000-0000-0000EC070000}"/>
    <cellStyle name="Comma 4 6" xfId="2030" xr:uid="{00000000-0005-0000-0000-0000ED070000}"/>
    <cellStyle name="Comma 4 7" xfId="2031" xr:uid="{00000000-0005-0000-0000-0000EE070000}"/>
    <cellStyle name="Comma 4 8" xfId="2032" xr:uid="{00000000-0005-0000-0000-0000EF070000}"/>
    <cellStyle name="Comma 4 9" xfId="2033" xr:uid="{00000000-0005-0000-0000-0000F0070000}"/>
    <cellStyle name="Comma 5" xfId="2034" xr:uid="{00000000-0005-0000-0000-0000F1070000}"/>
    <cellStyle name="Comma 5 2" xfId="2035" xr:uid="{00000000-0005-0000-0000-0000F2070000}"/>
    <cellStyle name="Comma 5 2 2" xfId="2036" xr:uid="{00000000-0005-0000-0000-0000F3070000}"/>
    <cellStyle name="Comma 5 3" xfId="2037" xr:uid="{00000000-0005-0000-0000-0000F4070000}"/>
    <cellStyle name="Comma 5 3 2" xfId="2038" xr:uid="{00000000-0005-0000-0000-0000F5070000}"/>
    <cellStyle name="Comma 5 3 2 2" xfId="2039" xr:uid="{00000000-0005-0000-0000-0000F6070000}"/>
    <cellStyle name="Comma 5 3 3" xfId="2040" xr:uid="{00000000-0005-0000-0000-0000F7070000}"/>
    <cellStyle name="Comma 5 4" xfId="2041" xr:uid="{00000000-0005-0000-0000-0000F8070000}"/>
    <cellStyle name="Comma 5 5" xfId="2042" xr:uid="{00000000-0005-0000-0000-0000F9070000}"/>
    <cellStyle name="Comma 5 6" xfId="2043" xr:uid="{00000000-0005-0000-0000-0000FA070000}"/>
    <cellStyle name="Comma 5 7" xfId="2044" xr:uid="{00000000-0005-0000-0000-0000FB070000}"/>
    <cellStyle name="Comma 5 8" xfId="2045" xr:uid="{00000000-0005-0000-0000-0000FC070000}"/>
    <cellStyle name="Comma 5 9" xfId="2046" xr:uid="{00000000-0005-0000-0000-0000FD070000}"/>
    <cellStyle name="Comma 6" xfId="2047" xr:uid="{00000000-0005-0000-0000-0000FE070000}"/>
    <cellStyle name="Comma 6 2" xfId="2048" xr:uid="{00000000-0005-0000-0000-0000FF070000}"/>
    <cellStyle name="Comma 6 3" xfId="2049" xr:uid="{00000000-0005-0000-0000-000000080000}"/>
    <cellStyle name="Comma 6 4" xfId="2050" xr:uid="{00000000-0005-0000-0000-000001080000}"/>
    <cellStyle name="Comma 6 5" xfId="2051" xr:uid="{00000000-0005-0000-0000-000002080000}"/>
    <cellStyle name="Comma 6 6" xfId="2052" xr:uid="{00000000-0005-0000-0000-000003080000}"/>
    <cellStyle name="Comma 6 7" xfId="2053" xr:uid="{00000000-0005-0000-0000-000004080000}"/>
    <cellStyle name="Comma 6 8" xfId="2054" xr:uid="{00000000-0005-0000-0000-000005080000}"/>
    <cellStyle name="Comma 6 9" xfId="2055" xr:uid="{00000000-0005-0000-0000-000006080000}"/>
    <cellStyle name="Comma 7" xfId="2056" xr:uid="{00000000-0005-0000-0000-000007080000}"/>
    <cellStyle name="Comma 7 10" xfId="2057" xr:uid="{00000000-0005-0000-0000-000008080000}"/>
    <cellStyle name="Comma 7 11" xfId="2058" xr:uid="{00000000-0005-0000-0000-000009080000}"/>
    <cellStyle name="Comma 7 12" xfId="2059" xr:uid="{00000000-0005-0000-0000-00000A080000}"/>
    <cellStyle name="Comma 7 13" xfId="2060" xr:uid="{00000000-0005-0000-0000-00000B080000}"/>
    <cellStyle name="Comma 7 14" xfId="2061" xr:uid="{00000000-0005-0000-0000-00000C080000}"/>
    <cellStyle name="Comma 7 15" xfId="2062" xr:uid="{00000000-0005-0000-0000-00000D080000}"/>
    <cellStyle name="Comma 7 16" xfId="2063" xr:uid="{00000000-0005-0000-0000-00000E080000}"/>
    <cellStyle name="Comma 7 17" xfId="2064" xr:uid="{00000000-0005-0000-0000-00000F080000}"/>
    <cellStyle name="Comma 7 18" xfId="2065" xr:uid="{00000000-0005-0000-0000-000010080000}"/>
    <cellStyle name="Comma 7 19" xfId="2066" xr:uid="{00000000-0005-0000-0000-000011080000}"/>
    <cellStyle name="Comma 7 2" xfId="2067" xr:uid="{00000000-0005-0000-0000-000012080000}"/>
    <cellStyle name="Comma 7 20" xfId="2068" xr:uid="{00000000-0005-0000-0000-000013080000}"/>
    <cellStyle name="Comma 7 21" xfId="2069" xr:uid="{00000000-0005-0000-0000-000014080000}"/>
    <cellStyle name="Comma 7 3" xfId="2070" xr:uid="{00000000-0005-0000-0000-000015080000}"/>
    <cellStyle name="Comma 7 3 10" xfId="2071" xr:uid="{00000000-0005-0000-0000-000016080000}"/>
    <cellStyle name="Comma 7 3 11" xfId="2072" xr:uid="{00000000-0005-0000-0000-000017080000}"/>
    <cellStyle name="Comma 7 3 12" xfId="2073" xr:uid="{00000000-0005-0000-0000-000018080000}"/>
    <cellStyle name="Comma 7 3 13" xfId="2074" xr:uid="{00000000-0005-0000-0000-000019080000}"/>
    <cellStyle name="Comma 7 3 14" xfId="2075" xr:uid="{00000000-0005-0000-0000-00001A080000}"/>
    <cellStyle name="Comma 7 3 15" xfId="2076" xr:uid="{00000000-0005-0000-0000-00001B080000}"/>
    <cellStyle name="Comma 7 3 2" xfId="2077" xr:uid="{00000000-0005-0000-0000-00001C080000}"/>
    <cellStyle name="Comma 7 3 3" xfId="2078" xr:uid="{00000000-0005-0000-0000-00001D080000}"/>
    <cellStyle name="Comma 7 3 4" xfId="2079" xr:uid="{00000000-0005-0000-0000-00001E080000}"/>
    <cellStyle name="Comma 7 3 5" xfId="2080" xr:uid="{00000000-0005-0000-0000-00001F080000}"/>
    <cellStyle name="Comma 7 3 6" xfId="2081" xr:uid="{00000000-0005-0000-0000-000020080000}"/>
    <cellStyle name="Comma 7 3 7" xfId="2082" xr:uid="{00000000-0005-0000-0000-000021080000}"/>
    <cellStyle name="Comma 7 3 8" xfId="2083" xr:uid="{00000000-0005-0000-0000-000022080000}"/>
    <cellStyle name="Comma 7 3 9" xfId="2084" xr:uid="{00000000-0005-0000-0000-000023080000}"/>
    <cellStyle name="Comma 7 4" xfId="2085" xr:uid="{00000000-0005-0000-0000-000024080000}"/>
    <cellStyle name="Comma 7 5" xfId="2086" xr:uid="{00000000-0005-0000-0000-000025080000}"/>
    <cellStyle name="Comma 7 6" xfId="2087" xr:uid="{00000000-0005-0000-0000-000026080000}"/>
    <cellStyle name="Comma 7 7" xfId="2088" xr:uid="{00000000-0005-0000-0000-000027080000}"/>
    <cellStyle name="Comma 7 8" xfId="2089" xr:uid="{00000000-0005-0000-0000-000028080000}"/>
    <cellStyle name="Comma 7 9" xfId="2090" xr:uid="{00000000-0005-0000-0000-000029080000}"/>
    <cellStyle name="Comma 8" xfId="2091" xr:uid="{00000000-0005-0000-0000-00002A080000}"/>
    <cellStyle name="Comma 8 2" xfId="2092" xr:uid="{00000000-0005-0000-0000-00002B080000}"/>
    <cellStyle name="Comma 8 2 2" xfId="2093" xr:uid="{00000000-0005-0000-0000-00002C080000}"/>
    <cellStyle name="Comma 8 2 2 2" xfId="2094" xr:uid="{00000000-0005-0000-0000-00002D080000}"/>
    <cellStyle name="Comma 8 2 3" xfId="2095" xr:uid="{00000000-0005-0000-0000-00002E080000}"/>
    <cellStyle name="Comma 8 3" xfId="2096" xr:uid="{00000000-0005-0000-0000-00002F080000}"/>
    <cellStyle name="Comma 8 4" xfId="2097" xr:uid="{00000000-0005-0000-0000-000030080000}"/>
    <cellStyle name="Comma 8 5" xfId="2098" xr:uid="{00000000-0005-0000-0000-000031080000}"/>
    <cellStyle name="Comma 8 6" xfId="2099" xr:uid="{00000000-0005-0000-0000-000032080000}"/>
    <cellStyle name="Comma 8 7" xfId="2100" xr:uid="{00000000-0005-0000-0000-000033080000}"/>
    <cellStyle name="Comma 8 8" xfId="2101" xr:uid="{00000000-0005-0000-0000-000034080000}"/>
    <cellStyle name="Comma 9" xfId="2102" xr:uid="{00000000-0005-0000-0000-000035080000}"/>
    <cellStyle name="Comma 9 10" xfId="2103" xr:uid="{00000000-0005-0000-0000-000036080000}"/>
    <cellStyle name="Comma 9 2" xfId="2104" xr:uid="{00000000-0005-0000-0000-000037080000}"/>
    <cellStyle name="Comma 9 3" xfId="2105" xr:uid="{00000000-0005-0000-0000-000038080000}"/>
    <cellStyle name="Comma 9 4" xfId="2106" xr:uid="{00000000-0005-0000-0000-000039080000}"/>
    <cellStyle name="Comma 9 5" xfId="2107" xr:uid="{00000000-0005-0000-0000-00003A080000}"/>
    <cellStyle name="Comma 9 6" xfId="2108" xr:uid="{00000000-0005-0000-0000-00003B080000}"/>
    <cellStyle name="Comma 9 7" xfId="2109" xr:uid="{00000000-0005-0000-0000-00003C080000}"/>
    <cellStyle name="Comma 9 8" xfId="2110" xr:uid="{00000000-0005-0000-0000-00003D080000}"/>
    <cellStyle name="Comma 9 9" xfId="2111" xr:uid="{00000000-0005-0000-0000-00003E080000}"/>
    <cellStyle name="Constants" xfId="2112" xr:uid="{00000000-0005-0000-0000-00003F080000}"/>
    <cellStyle name="Currency 2" xfId="2113" xr:uid="{00000000-0005-0000-0000-000040080000}"/>
    <cellStyle name="Currency 2 2" xfId="2114" xr:uid="{00000000-0005-0000-0000-000041080000}"/>
    <cellStyle name="Currency 2 3" xfId="2115" xr:uid="{00000000-0005-0000-0000-000042080000}"/>
    <cellStyle name="CustomCellsOrange" xfId="2116" xr:uid="{00000000-0005-0000-0000-000043080000}"/>
    <cellStyle name="CustomizationCells" xfId="2117" xr:uid="{00000000-0005-0000-0000-000044080000}"/>
    <cellStyle name="CustomizationGreenCells" xfId="2118" xr:uid="{00000000-0005-0000-0000-000045080000}"/>
    <cellStyle name="DocBox_EmptyRow" xfId="2119" xr:uid="{00000000-0005-0000-0000-000046080000}"/>
    <cellStyle name="donn_normal" xfId="2120" xr:uid="{00000000-0005-0000-0000-000047080000}"/>
    <cellStyle name="Eingabe" xfId="2121" xr:uid="{00000000-0005-0000-0000-000048080000}"/>
    <cellStyle name="Empty_B_border" xfId="2122" xr:uid="{00000000-0005-0000-0000-000049080000}"/>
    <cellStyle name="ent_col_ser" xfId="2123" xr:uid="{00000000-0005-0000-0000-00004A080000}"/>
    <cellStyle name="entete_source" xfId="2124" xr:uid="{00000000-0005-0000-0000-00004B080000}"/>
    <cellStyle name="Ergebnis" xfId="2125" xr:uid="{00000000-0005-0000-0000-00004C080000}"/>
    <cellStyle name="Erklärender Text" xfId="2126" xr:uid="{00000000-0005-0000-0000-00004D080000}"/>
    <cellStyle name="Estilo 1" xfId="2127" xr:uid="{00000000-0005-0000-0000-00004E080000}"/>
    <cellStyle name="Euro" xfId="2128" xr:uid="{00000000-0005-0000-0000-00004F080000}"/>
    <cellStyle name="Euro 10" xfId="2129" xr:uid="{00000000-0005-0000-0000-000050080000}"/>
    <cellStyle name="Euro 10 2" xfId="2130" xr:uid="{00000000-0005-0000-0000-000051080000}"/>
    <cellStyle name="Euro 11" xfId="2131" xr:uid="{00000000-0005-0000-0000-000052080000}"/>
    <cellStyle name="Euro 11 2" xfId="2132" xr:uid="{00000000-0005-0000-0000-000053080000}"/>
    <cellStyle name="Euro 12" xfId="2133" xr:uid="{00000000-0005-0000-0000-000054080000}"/>
    <cellStyle name="Euro 13" xfId="2134" xr:uid="{00000000-0005-0000-0000-000055080000}"/>
    <cellStyle name="Euro 14" xfId="2135" xr:uid="{00000000-0005-0000-0000-000056080000}"/>
    <cellStyle name="Euro 15" xfId="2136" xr:uid="{00000000-0005-0000-0000-000057080000}"/>
    <cellStyle name="Euro 16" xfId="2137" xr:uid="{00000000-0005-0000-0000-000058080000}"/>
    <cellStyle name="Euro 17" xfId="2138" xr:uid="{00000000-0005-0000-0000-000059080000}"/>
    <cellStyle name="Euro 18" xfId="2139" xr:uid="{00000000-0005-0000-0000-00005A080000}"/>
    <cellStyle name="Euro 19" xfId="2140" xr:uid="{00000000-0005-0000-0000-00005B080000}"/>
    <cellStyle name="Euro 2" xfId="2141" xr:uid="{00000000-0005-0000-0000-00005C080000}"/>
    <cellStyle name="Euro 2 2" xfId="2142" xr:uid="{00000000-0005-0000-0000-00005D080000}"/>
    <cellStyle name="Euro 2 2 2" xfId="2143" xr:uid="{00000000-0005-0000-0000-00005E080000}"/>
    <cellStyle name="Euro 2 2 2 2" xfId="2144" xr:uid="{00000000-0005-0000-0000-00005F080000}"/>
    <cellStyle name="Euro 2 2 3" xfId="2145" xr:uid="{00000000-0005-0000-0000-000060080000}"/>
    <cellStyle name="Euro 2 2 4" xfId="2146" xr:uid="{00000000-0005-0000-0000-000061080000}"/>
    <cellStyle name="Euro 2 3" xfId="2147" xr:uid="{00000000-0005-0000-0000-000062080000}"/>
    <cellStyle name="Euro 2 3 2" xfId="2148" xr:uid="{00000000-0005-0000-0000-000063080000}"/>
    <cellStyle name="Euro 2 4" xfId="2149" xr:uid="{00000000-0005-0000-0000-000064080000}"/>
    <cellStyle name="Euro 2 4 2" xfId="2150" xr:uid="{00000000-0005-0000-0000-000065080000}"/>
    <cellStyle name="Euro 2 4 3" xfId="2151" xr:uid="{00000000-0005-0000-0000-000066080000}"/>
    <cellStyle name="Euro 2 4 3 2" xfId="2152" xr:uid="{00000000-0005-0000-0000-000067080000}"/>
    <cellStyle name="Euro 2 4 3 3" xfId="2153" xr:uid="{00000000-0005-0000-0000-000068080000}"/>
    <cellStyle name="Euro 2 4 4" xfId="2154" xr:uid="{00000000-0005-0000-0000-000069080000}"/>
    <cellStyle name="Euro 2 5" xfId="2155" xr:uid="{00000000-0005-0000-0000-00006A080000}"/>
    <cellStyle name="Euro 2 5 2" xfId="2156" xr:uid="{00000000-0005-0000-0000-00006B080000}"/>
    <cellStyle name="Euro 2 6" xfId="2157" xr:uid="{00000000-0005-0000-0000-00006C080000}"/>
    <cellStyle name="Euro 2 7" xfId="2158" xr:uid="{00000000-0005-0000-0000-00006D080000}"/>
    <cellStyle name="Euro 20" xfId="2159" xr:uid="{00000000-0005-0000-0000-00006E080000}"/>
    <cellStyle name="Euro 21" xfId="2160" xr:uid="{00000000-0005-0000-0000-00006F080000}"/>
    <cellStyle name="Euro 22" xfId="2161" xr:uid="{00000000-0005-0000-0000-000070080000}"/>
    <cellStyle name="Euro 23" xfId="2162" xr:uid="{00000000-0005-0000-0000-000071080000}"/>
    <cellStyle name="Euro 24" xfId="2163" xr:uid="{00000000-0005-0000-0000-000072080000}"/>
    <cellStyle name="Euro 25" xfId="2164" xr:uid="{00000000-0005-0000-0000-000073080000}"/>
    <cellStyle name="Euro 26" xfId="2165" xr:uid="{00000000-0005-0000-0000-000074080000}"/>
    <cellStyle name="Euro 27" xfId="2166" xr:uid="{00000000-0005-0000-0000-000075080000}"/>
    <cellStyle name="Euro 28" xfId="2167" xr:uid="{00000000-0005-0000-0000-000076080000}"/>
    <cellStyle name="Euro 29" xfId="2168" xr:uid="{00000000-0005-0000-0000-000077080000}"/>
    <cellStyle name="Euro 3" xfId="2169" xr:uid="{00000000-0005-0000-0000-000078080000}"/>
    <cellStyle name="Euro 3 2" xfId="2170" xr:uid="{00000000-0005-0000-0000-000079080000}"/>
    <cellStyle name="Euro 3 2 2" xfId="2171" xr:uid="{00000000-0005-0000-0000-00007A080000}"/>
    <cellStyle name="Euro 3 2 2 2" xfId="2172" xr:uid="{00000000-0005-0000-0000-00007B080000}"/>
    <cellStyle name="Euro 3 3" xfId="2173" xr:uid="{00000000-0005-0000-0000-00007C080000}"/>
    <cellStyle name="Euro 3 3 2" xfId="2174" xr:uid="{00000000-0005-0000-0000-00007D080000}"/>
    <cellStyle name="Euro 3 3 3" xfId="2175" xr:uid="{00000000-0005-0000-0000-00007E080000}"/>
    <cellStyle name="Euro 3 3 4" xfId="2176" xr:uid="{00000000-0005-0000-0000-00007F080000}"/>
    <cellStyle name="Euro 3 3 5" xfId="2177" xr:uid="{00000000-0005-0000-0000-000080080000}"/>
    <cellStyle name="Euro 3 4" xfId="2178" xr:uid="{00000000-0005-0000-0000-000081080000}"/>
    <cellStyle name="Euro 3 4 2" xfId="2179" xr:uid="{00000000-0005-0000-0000-000082080000}"/>
    <cellStyle name="Euro 3 5" xfId="2180" xr:uid="{00000000-0005-0000-0000-000083080000}"/>
    <cellStyle name="Euro 3 6" xfId="2181" xr:uid="{00000000-0005-0000-0000-000084080000}"/>
    <cellStyle name="Euro 3 7" xfId="2182" xr:uid="{00000000-0005-0000-0000-000085080000}"/>
    <cellStyle name="Euro 3_PrimaryEnergyPrices_TIMES" xfId="2183" xr:uid="{00000000-0005-0000-0000-000086080000}"/>
    <cellStyle name="Euro 30" xfId="2184" xr:uid="{00000000-0005-0000-0000-000087080000}"/>
    <cellStyle name="Euro 31" xfId="2185" xr:uid="{00000000-0005-0000-0000-000088080000}"/>
    <cellStyle name="Euro 32" xfId="2186" xr:uid="{00000000-0005-0000-0000-000089080000}"/>
    <cellStyle name="Euro 33" xfId="2187" xr:uid="{00000000-0005-0000-0000-00008A080000}"/>
    <cellStyle name="Euro 34" xfId="2188" xr:uid="{00000000-0005-0000-0000-00008B080000}"/>
    <cellStyle name="Euro 35" xfId="2189" xr:uid="{00000000-0005-0000-0000-00008C080000}"/>
    <cellStyle name="Euro 36" xfId="2190" xr:uid="{00000000-0005-0000-0000-00008D080000}"/>
    <cellStyle name="Euro 37" xfId="2191" xr:uid="{00000000-0005-0000-0000-00008E080000}"/>
    <cellStyle name="Euro 38" xfId="2192" xr:uid="{00000000-0005-0000-0000-00008F080000}"/>
    <cellStyle name="Euro 39" xfId="2193" xr:uid="{00000000-0005-0000-0000-000090080000}"/>
    <cellStyle name="Euro 4" xfId="2194" xr:uid="{00000000-0005-0000-0000-000091080000}"/>
    <cellStyle name="Euro 4 2" xfId="2195" xr:uid="{00000000-0005-0000-0000-000092080000}"/>
    <cellStyle name="Euro 4 2 2" xfId="2196" xr:uid="{00000000-0005-0000-0000-000093080000}"/>
    <cellStyle name="Euro 4 2 2 2" xfId="2197" xr:uid="{00000000-0005-0000-0000-000094080000}"/>
    <cellStyle name="Euro 4 2 3" xfId="2198" xr:uid="{00000000-0005-0000-0000-000095080000}"/>
    <cellStyle name="Euro 4 3" xfId="2199" xr:uid="{00000000-0005-0000-0000-000096080000}"/>
    <cellStyle name="Euro 4 3 2" xfId="2200" xr:uid="{00000000-0005-0000-0000-000097080000}"/>
    <cellStyle name="Euro 4 3 3" xfId="2201" xr:uid="{00000000-0005-0000-0000-000098080000}"/>
    <cellStyle name="Euro 4 3 4" xfId="2202" xr:uid="{00000000-0005-0000-0000-000099080000}"/>
    <cellStyle name="Euro 4 3 5" xfId="2203" xr:uid="{00000000-0005-0000-0000-00009A080000}"/>
    <cellStyle name="Euro 4 4" xfId="2204" xr:uid="{00000000-0005-0000-0000-00009B080000}"/>
    <cellStyle name="Euro 4 4 2" xfId="2205" xr:uid="{00000000-0005-0000-0000-00009C080000}"/>
    <cellStyle name="Euro 4 5" xfId="2206" xr:uid="{00000000-0005-0000-0000-00009D080000}"/>
    <cellStyle name="Euro 40" xfId="2207" xr:uid="{00000000-0005-0000-0000-00009E080000}"/>
    <cellStyle name="Euro 41" xfId="2208" xr:uid="{00000000-0005-0000-0000-00009F080000}"/>
    <cellStyle name="Euro 42" xfId="2209" xr:uid="{00000000-0005-0000-0000-0000A0080000}"/>
    <cellStyle name="Euro 43" xfId="2210" xr:uid="{00000000-0005-0000-0000-0000A1080000}"/>
    <cellStyle name="Euro 44" xfId="2211" xr:uid="{00000000-0005-0000-0000-0000A2080000}"/>
    <cellStyle name="Euro 45" xfId="2212" xr:uid="{00000000-0005-0000-0000-0000A3080000}"/>
    <cellStyle name="Euro 46" xfId="2213" xr:uid="{00000000-0005-0000-0000-0000A4080000}"/>
    <cellStyle name="Euro 47" xfId="2214" xr:uid="{00000000-0005-0000-0000-0000A5080000}"/>
    <cellStyle name="Euro 48" xfId="2215" xr:uid="{00000000-0005-0000-0000-0000A6080000}"/>
    <cellStyle name="Euro 48 2" xfId="2216" xr:uid="{00000000-0005-0000-0000-0000A7080000}"/>
    <cellStyle name="Euro 49" xfId="2217" xr:uid="{00000000-0005-0000-0000-0000A8080000}"/>
    <cellStyle name="Euro 49 2" xfId="2218" xr:uid="{00000000-0005-0000-0000-0000A9080000}"/>
    <cellStyle name="Euro 5" xfId="2219" xr:uid="{00000000-0005-0000-0000-0000AA080000}"/>
    <cellStyle name="Euro 5 2" xfId="2220" xr:uid="{00000000-0005-0000-0000-0000AB080000}"/>
    <cellStyle name="Euro 5 2 2" xfId="2221" xr:uid="{00000000-0005-0000-0000-0000AC080000}"/>
    <cellStyle name="Euro 5 3" xfId="2222" xr:uid="{00000000-0005-0000-0000-0000AD080000}"/>
    <cellStyle name="Euro 5 3 2" xfId="2223" xr:uid="{00000000-0005-0000-0000-0000AE080000}"/>
    <cellStyle name="Euro 5 4" xfId="2224" xr:uid="{00000000-0005-0000-0000-0000AF080000}"/>
    <cellStyle name="Euro 50" xfId="2225" xr:uid="{00000000-0005-0000-0000-0000B0080000}"/>
    <cellStyle name="Euro 50 2" xfId="2226" xr:uid="{00000000-0005-0000-0000-0000B1080000}"/>
    <cellStyle name="Euro 51" xfId="2227" xr:uid="{00000000-0005-0000-0000-0000B2080000}"/>
    <cellStyle name="Euro 51 2" xfId="2228" xr:uid="{00000000-0005-0000-0000-0000B3080000}"/>
    <cellStyle name="Euro 52" xfId="2229" xr:uid="{00000000-0005-0000-0000-0000B4080000}"/>
    <cellStyle name="Euro 52 2" xfId="2230" xr:uid="{00000000-0005-0000-0000-0000B5080000}"/>
    <cellStyle name="Euro 53" xfId="2231" xr:uid="{00000000-0005-0000-0000-0000B6080000}"/>
    <cellStyle name="Euro 53 2" xfId="2232" xr:uid="{00000000-0005-0000-0000-0000B7080000}"/>
    <cellStyle name="Euro 54" xfId="2233" xr:uid="{00000000-0005-0000-0000-0000B8080000}"/>
    <cellStyle name="Euro 54 2" xfId="2234" xr:uid="{00000000-0005-0000-0000-0000B9080000}"/>
    <cellStyle name="Euro 55" xfId="2235" xr:uid="{00000000-0005-0000-0000-0000BA080000}"/>
    <cellStyle name="Euro 55 2" xfId="2236" xr:uid="{00000000-0005-0000-0000-0000BB080000}"/>
    <cellStyle name="Euro 56" xfId="2237" xr:uid="{00000000-0005-0000-0000-0000BC080000}"/>
    <cellStyle name="Euro 56 2" xfId="2238" xr:uid="{00000000-0005-0000-0000-0000BD080000}"/>
    <cellStyle name="Euro 57" xfId="2239" xr:uid="{00000000-0005-0000-0000-0000BE080000}"/>
    <cellStyle name="Euro 58" xfId="2240" xr:uid="{00000000-0005-0000-0000-0000BF080000}"/>
    <cellStyle name="Euro 58 2" xfId="2241" xr:uid="{00000000-0005-0000-0000-0000C0080000}"/>
    <cellStyle name="Euro 58 2 2" xfId="2242" xr:uid="{00000000-0005-0000-0000-0000C1080000}"/>
    <cellStyle name="Euro 58 3" xfId="2243" xr:uid="{00000000-0005-0000-0000-0000C2080000}"/>
    <cellStyle name="Euro 58 3 2" xfId="2244" xr:uid="{00000000-0005-0000-0000-0000C3080000}"/>
    <cellStyle name="Euro 58 3 3" xfId="2245" xr:uid="{00000000-0005-0000-0000-0000C4080000}"/>
    <cellStyle name="Euro 58 4" xfId="2246" xr:uid="{00000000-0005-0000-0000-0000C5080000}"/>
    <cellStyle name="Euro 58 5" xfId="2247" xr:uid="{00000000-0005-0000-0000-0000C6080000}"/>
    <cellStyle name="Euro 59" xfId="2248" xr:uid="{00000000-0005-0000-0000-0000C7080000}"/>
    <cellStyle name="Euro 6" xfId="2249" xr:uid="{00000000-0005-0000-0000-0000C8080000}"/>
    <cellStyle name="Euro 6 2" xfId="2250" xr:uid="{00000000-0005-0000-0000-0000C9080000}"/>
    <cellStyle name="Euro 6 2 2" xfId="2251" xr:uid="{00000000-0005-0000-0000-0000CA080000}"/>
    <cellStyle name="Euro 6 3" xfId="2252" xr:uid="{00000000-0005-0000-0000-0000CB080000}"/>
    <cellStyle name="Euro 6 3 2" xfId="2253" xr:uid="{00000000-0005-0000-0000-0000CC080000}"/>
    <cellStyle name="Euro 6 4" xfId="2254" xr:uid="{00000000-0005-0000-0000-0000CD080000}"/>
    <cellStyle name="Euro 7" xfId="2255" xr:uid="{00000000-0005-0000-0000-0000CE080000}"/>
    <cellStyle name="Euro 7 2" xfId="2256" xr:uid="{00000000-0005-0000-0000-0000CF080000}"/>
    <cellStyle name="Euro 7 3" xfId="2257" xr:uid="{00000000-0005-0000-0000-0000D0080000}"/>
    <cellStyle name="Euro 7 3 2" xfId="2258" xr:uid="{00000000-0005-0000-0000-0000D1080000}"/>
    <cellStyle name="Euro 8" xfId="2259" xr:uid="{00000000-0005-0000-0000-0000D2080000}"/>
    <cellStyle name="Euro 8 2" xfId="2260" xr:uid="{00000000-0005-0000-0000-0000D3080000}"/>
    <cellStyle name="Euro 9" xfId="2261" xr:uid="{00000000-0005-0000-0000-0000D4080000}"/>
    <cellStyle name="Euro 9 2" xfId="2262" xr:uid="{00000000-0005-0000-0000-0000D5080000}"/>
    <cellStyle name="Euro_Potentials in TIMES" xfId="2263" xr:uid="{00000000-0005-0000-0000-0000D6080000}"/>
    <cellStyle name="Explanatory Text" xfId="2264" builtinId="53" customBuiltin="1"/>
    <cellStyle name="Explanatory Text 10" xfId="2265" xr:uid="{00000000-0005-0000-0000-0000D8080000}"/>
    <cellStyle name="Explanatory Text 11" xfId="2266" xr:uid="{00000000-0005-0000-0000-0000D9080000}"/>
    <cellStyle name="Explanatory Text 12" xfId="2267" xr:uid="{00000000-0005-0000-0000-0000DA080000}"/>
    <cellStyle name="Explanatory Text 13" xfId="2268" xr:uid="{00000000-0005-0000-0000-0000DB080000}"/>
    <cellStyle name="Explanatory Text 14" xfId="2269" xr:uid="{00000000-0005-0000-0000-0000DC080000}"/>
    <cellStyle name="Explanatory Text 15" xfId="2270" xr:uid="{00000000-0005-0000-0000-0000DD080000}"/>
    <cellStyle name="Explanatory Text 16" xfId="2271" xr:uid="{00000000-0005-0000-0000-0000DE080000}"/>
    <cellStyle name="Explanatory Text 17" xfId="2272" xr:uid="{00000000-0005-0000-0000-0000DF080000}"/>
    <cellStyle name="Explanatory Text 18" xfId="2273" xr:uid="{00000000-0005-0000-0000-0000E0080000}"/>
    <cellStyle name="Explanatory Text 19" xfId="2274" xr:uid="{00000000-0005-0000-0000-0000E1080000}"/>
    <cellStyle name="Explanatory Text 2" xfId="2275" xr:uid="{00000000-0005-0000-0000-0000E2080000}"/>
    <cellStyle name="Explanatory Text 2 10" xfId="2276" xr:uid="{00000000-0005-0000-0000-0000E3080000}"/>
    <cellStyle name="Explanatory Text 2 2" xfId="2277" xr:uid="{00000000-0005-0000-0000-0000E4080000}"/>
    <cellStyle name="Explanatory Text 2 3" xfId="2278" xr:uid="{00000000-0005-0000-0000-0000E5080000}"/>
    <cellStyle name="Explanatory Text 2 4" xfId="2279" xr:uid="{00000000-0005-0000-0000-0000E6080000}"/>
    <cellStyle name="Explanatory Text 2 5" xfId="2280" xr:uid="{00000000-0005-0000-0000-0000E7080000}"/>
    <cellStyle name="Explanatory Text 2 6" xfId="2281" xr:uid="{00000000-0005-0000-0000-0000E8080000}"/>
    <cellStyle name="Explanatory Text 2 7" xfId="2282" xr:uid="{00000000-0005-0000-0000-0000E9080000}"/>
    <cellStyle name="Explanatory Text 2 8" xfId="2283" xr:uid="{00000000-0005-0000-0000-0000EA080000}"/>
    <cellStyle name="Explanatory Text 2 9" xfId="2284" xr:uid="{00000000-0005-0000-0000-0000EB080000}"/>
    <cellStyle name="Explanatory Text 20" xfId="2285" xr:uid="{00000000-0005-0000-0000-0000EC080000}"/>
    <cellStyle name="Explanatory Text 21" xfId="2286" xr:uid="{00000000-0005-0000-0000-0000ED080000}"/>
    <cellStyle name="Explanatory Text 22" xfId="2287" xr:uid="{00000000-0005-0000-0000-0000EE080000}"/>
    <cellStyle name="Explanatory Text 23" xfId="2288" xr:uid="{00000000-0005-0000-0000-0000EF080000}"/>
    <cellStyle name="Explanatory Text 24" xfId="2289" xr:uid="{00000000-0005-0000-0000-0000F0080000}"/>
    <cellStyle name="Explanatory Text 25" xfId="2290" xr:uid="{00000000-0005-0000-0000-0000F1080000}"/>
    <cellStyle name="Explanatory Text 26" xfId="2291" xr:uid="{00000000-0005-0000-0000-0000F2080000}"/>
    <cellStyle name="Explanatory Text 27" xfId="2292" xr:uid="{00000000-0005-0000-0000-0000F3080000}"/>
    <cellStyle name="Explanatory Text 28" xfId="2293" xr:uid="{00000000-0005-0000-0000-0000F4080000}"/>
    <cellStyle name="Explanatory Text 29" xfId="2294" xr:uid="{00000000-0005-0000-0000-0000F5080000}"/>
    <cellStyle name="Explanatory Text 3" xfId="2295" xr:uid="{00000000-0005-0000-0000-0000F6080000}"/>
    <cellStyle name="Explanatory Text 30" xfId="2296" xr:uid="{00000000-0005-0000-0000-0000F7080000}"/>
    <cellStyle name="Explanatory Text 31" xfId="2297" xr:uid="{00000000-0005-0000-0000-0000F8080000}"/>
    <cellStyle name="Explanatory Text 32" xfId="2298" xr:uid="{00000000-0005-0000-0000-0000F9080000}"/>
    <cellStyle name="Explanatory Text 33" xfId="2299" xr:uid="{00000000-0005-0000-0000-0000FA080000}"/>
    <cellStyle name="Explanatory Text 34" xfId="2300" xr:uid="{00000000-0005-0000-0000-0000FB080000}"/>
    <cellStyle name="Explanatory Text 35" xfId="2301" xr:uid="{00000000-0005-0000-0000-0000FC080000}"/>
    <cellStyle name="Explanatory Text 36" xfId="2302" xr:uid="{00000000-0005-0000-0000-0000FD080000}"/>
    <cellStyle name="Explanatory Text 37" xfId="2303" xr:uid="{00000000-0005-0000-0000-0000FE080000}"/>
    <cellStyle name="Explanatory Text 38" xfId="2304" xr:uid="{00000000-0005-0000-0000-0000FF080000}"/>
    <cellStyle name="Explanatory Text 39" xfId="2305" xr:uid="{00000000-0005-0000-0000-000000090000}"/>
    <cellStyle name="Explanatory Text 4" xfId="2306" xr:uid="{00000000-0005-0000-0000-000001090000}"/>
    <cellStyle name="Explanatory Text 4 2" xfId="2307" xr:uid="{00000000-0005-0000-0000-000002090000}"/>
    <cellStyle name="Explanatory Text 40" xfId="2308" xr:uid="{00000000-0005-0000-0000-000003090000}"/>
    <cellStyle name="Explanatory Text 41" xfId="2309" xr:uid="{00000000-0005-0000-0000-000004090000}"/>
    <cellStyle name="Explanatory Text 42" xfId="2310" xr:uid="{00000000-0005-0000-0000-000005090000}"/>
    <cellStyle name="Explanatory Text 43" xfId="2311" xr:uid="{00000000-0005-0000-0000-000006090000}"/>
    <cellStyle name="Explanatory Text 44" xfId="2312" xr:uid="{00000000-0005-0000-0000-000007090000}"/>
    <cellStyle name="Explanatory Text 5" xfId="2313" xr:uid="{00000000-0005-0000-0000-000008090000}"/>
    <cellStyle name="Explanatory Text 5 2" xfId="2314" xr:uid="{00000000-0005-0000-0000-000009090000}"/>
    <cellStyle name="Explanatory Text 6" xfId="2315" xr:uid="{00000000-0005-0000-0000-00000A090000}"/>
    <cellStyle name="Explanatory Text 6 2" xfId="2316" xr:uid="{00000000-0005-0000-0000-00000B090000}"/>
    <cellStyle name="Explanatory Text 7" xfId="2317" xr:uid="{00000000-0005-0000-0000-00000C090000}"/>
    <cellStyle name="Explanatory Text 8" xfId="2318" xr:uid="{00000000-0005-0000-0000-00000D090000}"/>
    <cellStyle name="Explanatory Text 9" xfId="2319" xr:uid="{00000000-0005-0000-0000-00000E090000}"/>
    <cellStyle name="Float" xfId="2320" xr:uid="{00000000-0005-0000-0000-00000F090000}"/>
    <cellStyle name="Float 2" xfId="2321" xr:uid="{00000000-0005-0000-0000-000010090000}"/>
    <cellStyle name="Good" xfId="2322" builtinId="26" customBuiltin="1"/>
    <cellStyle name="Good 10" xfId="2323" xr:uid="{00000000-0005-0000-0000-000012090000}"/>
    <cellStyle name="Good 11" xfId="2324" xr:uid="{00000000-0005-0000-0000-000013090000}"/>
    <cellStyle name="Good 12" xfId="2325" xr:uid="{00000000-0005-0000-0000-000014090000}"/>
    <cellStyle name="Good 13" xfId="2326" xr:uid="{00000000-0005-0000-0000-000015090000}"/>
    <cellStyle name="Good 14" xfId="2327" xr:uid="{00000000-0005-0000-0000-000016090000}"/>
    <cellStyle name="Good 15" xfId="2328" xr:uid="{00000000-0005-0000-0000-000017090000}"/>
    <cellStyle name="Good 16" xfId="2329" xr:uid="{00000000-0005-0000-0000-000018090000}"/>
    <cellStyle name="Good 17" xfId="2330" xr:uid="{00000000-0005-0000-0000-000019090000}"/>
    <cellStyle name="Good 18" xfId="2331" xr:uid="{00000000-0005-0000-0000-00001A090000}"/>
    <cellStyle name="Good 19" xfId="2332" xr:uid="{00000000-0005-0000-0000-00001B090000}"/>
    <cellStyle name="Good 2" xfId="2333" xr:uid="{00000000-0005-0000-0000-00001C090000}"/>
    <cellStyle name="Good 2 10" xfId="2334" xr:uid="{00000000-0005-0000-0000-00001D090000}"/>
    <cellStyle name="Good 2 11" xfId="2335" xr:uid="{00000000-0005-0000-0000-00001E090000}"/>
    <cellStyle name="Good 2 12" xfId="2336" xr:uid="{00000000-0005-0000-0000-00001F090000}"/>
    <cellStyle name="Good 2 12 2" xfId="2337" xr:uid="{00000000-0005-0000-0000-000020090000}"/>
    <cellStyle name="Good 2 2" xfId="2338" xr:uid="{00000000-0005-0000-0000-000021090000}"/>
    <cellStyle name="Good 2 2 2" xfId="2339" xr:uid="{00000000-0005-0000-0000-000022090000}"/>
    <cellStyle name="Good 2 3" xfId="2340" xr:uid="{00000000-0005-0000-0000-000023090000}"/>
    <cellStyle name="Good 2 4" xfId="2341" xr:uid="{00000000-0005-0000-0000-000024090000}"/>
    <cellStyle name="Good 2 5" xfId="2342" xr:uid="{00000000-0005-0000-0000-000025090000}"/>
    <cellStyle name="Good 2 6" xfId="2343" xr:uid="{00000000-0005-0000-0000-000026090000}"/>
    <cellStyle name="Good 2 7" xfId="2344" xr:uid="{00000000-0005-0000-0000-000027090000}"/>
    <cellStyle name="Good 2 8" xfId="2345" xr:uid="{00000000-0005-0000-0000-000028090000}"/>
    <cellStyle name="Good 2 9" xfId="2346" xr:uid="{00000000-0005-0000-0000-000029090000}"/>
    <cellStyle name="Good 20" xfId="2347" xr:uid="{00000000-0005-0000-0000-00002A090000}"/>
    <cellStyle name="Good 21" xfId="2348" xr:uid="{00000000-0005-0000-0000-00002B090000}"/>
    <cellStyle name="Good 22" xfId="2349" xr:uid="{00000000-0005-0000-0000-00002C090000}"/>
    <cellStyle name="Good 23" xfId="2350" xr:uid="{00000000-0005-0000-0000-00002D090000}"/>
    <cellStyle name="Good 24" xfId="2351" xr:uid="{00000000-0005-0000-0000-00002E090000}"/>
    <cellStyle name="Good 25" xfId="2352" xr:uid="{00000000-0005-0000-0000-00002F090000}"/>
    <cellStyle name="Good 26" xfId="2353" xr:uid="{00000000-0005-0000-0000-000030090000}"/>
    <cellStyle name="Good 27" xfId="2354" xr:uid="{00000000-0005-0000-0000-000031090000}"/>
    <cellStyle name="Good 28" xfId="2355" xr:uid="{00000000-0005-0000-0000-000032090000}"/>
    <cellStyle name="Good 29" xfId="2356" xr:uid="{00000000-0005-0000-0000-000033090000}"/>
    <cellStyle name="Good 3" xfId="2357" xr:uid="{00000000-0005-0000-0000-000034090000}"/>
    <cellStyle name="Good 3 2" xfId="2358" xr:uid="{00000000-0005-0000-0000-000035090000}"/>
    <cellStyle name="Good 30" xfId="2359" xr:uid="{00000000-0005-0000-0000-000036090000}"/>
    <cellStyle name="Good 31" xfId="2360" xr:uid="{00000000-0005-0000-0000-000037090000}"/>
    <cellStyle name="Good 32" xfId="2361" xr:uid="{00000000-0005-0000-0000-000038090000}"/>
    <cellStyle name="Good 33" xfId="2362" xr:uid="{00000000-0005-0000-0000-000039090000}"/>
    <cellStyle name="Good 34" xfId="2363" xr:uid="{00000000-0005-0000-0000-00003A090000}"/>
    <cellStyle name="Good 35" xfId="2364" xr:uid="{00000000-0005-0000-0000-00003B090000}"/>
    <cellStyle name="Good 36" xfId="2365" xr:uid="{00000000-0005-0000-0000-00003C090000}"/>
    <cellStyle name="Good 37" xfId="2366" xr:uid="{00000000-0005-0000-0000-00003D090000}"/>
    <cellStyle name="Good 38" xfId="2367" xr:uid="{00000000-0005-0000-0000-00003E090000}"/>
    <cellStyle name="Good 39" xfId="2368" xr:uid="{00000000-0005-0000-0000-00003F090000}"/>
    <cellStyle name="Good 4" xfId="2369" xr:uid="{00000000-0005-0000-0000-000040090000}"/>
    <cellStyle name="Good 4 2" xfId="2370" xr:uid="{00000000-0005-0000-0000-000041090000}"/>
    <cellStyle name="Good 40" xfId="2371" xr:uid="{00000000-0005-0000-0000-000042090000}"/>
    <cellStyle name="Good 41" xfId="2372" xr:uid="{00000000-0005-0000-0000-000043090000}"/>
    <cellStyle name="Good 42" xfId="2373" xr:uid="{00000000-0005-0000-0000-000044090000}"/>
    <cellStyle name="Good 43" xfId="2374" xr:uid="{00000000-0005-0000-0000-000045090000}"/>
    <cellStyle name="Good 5" xfId="2375" xr:uid="{00000000-0005-0000-0000-000046090000}"/>
    <cellStyle name="Good 5 2" xfId="2376" xr:uid="{00000000-0005-0000-0000-000047090000}"/>
    <cellStyle name="Good 6" xfId="2377" xr:uid="{00000000-0005-0000-0000-000048090000}"/>
    <cellStyle name="Good 6 2" xfId="2378" xr:uid="{00000000-0005-0000-0000-000049090000}"/>
    <cellStyle name="Good 7" xfId="2379" xr:uid="{00000000-0005-0000-0000-00004A090000}"/>
    <cellStyle name="Good 8" xfId="2380" xr:uid="{00000000-0005-0000-0000-00004B090000}"/>
    <cellStyle name="Good 9" xfId="2381" xr:uid="{00000000-0005-0000-0000-00004C090000}"/>
    <cellStyle name="Gut" xfId="2382" xr:uid="{00000000-0005-0000-0000-00004D090000}"/>
    <cellStyle name="Heading 1" xfId="2383" builtinId="16" customBuiltin="1"/>
    <cellStyle name="Heading 1 10" xfId="2384" xr:uid="{00000000-0005-0000-0000-00004F090000}"/>
    <cellStyle name="Heading 1 11" xfId="2385" xr:uid="{00000000-0005-0000-0000-000050090000}"/>
    <cellStyle name="Heading 1 12" xfId="2386" xr:uid="{00000000-0005-0000-0000-000051090000}"/>
    <cellStyle name="Heading 1 13" xfId="2387" xr:uid="{00000000-0005-0000-0000-000052090000}"/>
    <cellStyle name="Heading 1 14" xfId="2388" xr:uid="{00000000-0005-0000-0000-000053090000}"/>
    <cellStyle name="Heading 1 15" xfId="2389" xr:uid="{00000000-0005-0000-0000-000054090000}"/>
    <cellStyle name="Heading 1 16" xfId="2390" xr:uid="{00000000-0005-0000-0000-000055090000}"/>
    <cellStyle name="Heading 1 17" xfId="2391" xr:uid="{00000000-0005-0000-0000-000056090000}"/>
    <cellStyle name="Heading 1 18" xfId="2392" xr:uid="{00000000-0005-0000-0000-000057090000}"/>
    <cellStyle name="Heading 1 19" xfId="2393" xr:uid="{00000000-0005-0000-0000-000058090000}"/>
    <cellStyle name="Heading 1 2" xfId="2394" xr:uid="{00000000-0005-0000-0000-000059090000}"/>
    <cellStyle name="Heading 1 2 10" xfId="2395" xr:uid="{00000000-0005-0000-0000-00005A090000}"/>
    <cellStyle name="Heading 1 2 11" xfId="2396" xr:uid="{00000000-0005-0000-0000-00005B090000}"/>
    <cellStyle name="Heading 1 2 2" xfId="2397" xr:uid="{00000000-0005-0000-0000-00005C090000}"/>
    <cellStyle name="Heading 1 2 3" xfId="2398" xr:uid="{00000000-0005-0000-0000-00005D090000}"/>
    <cellStyle name="Heading 1 2 4" xfId="2399" xr:uid="{00000000-0005-0000-0000-00005E090000}"/>
    <cellStyle name="Heading 1 2 5" xfId="2400" xr:uid="{00000000-0005-0000-0000-00005F090000}"/>
    <cellStyle name="Heading 1 2 6" xfId="2401" xr:uid="{00000000-0005-0000-0000-000060090000}"/>
    <cellStyle name="Heading 1 2 7" xfId="2402" xr:uid="{00000000-0005-0000-0000-000061090000}"/>
    <cellStyle name="Heading 1 2 8" xfId="2403" xr:uid="{00000000-0005-0000-0000-000062090000}"/>
    <cellStyle name="Heading 1 2 9" xfId="2404" xr:uid="{00000000-0005-0000-0000-000063090000}"/>
    <cellStyle name="Heading 1 20" xfId="2405" xr:uid="{00000000-0005-0000-0000-000064090000}"/>
    <cellStyle name="Heading 1 21" xfId="2406" xr:uid="{00000000-0005-0000-0000-000065090000}"/>
    <cellStyle name="Heading 1 22" xfId="2407" xr:uid="{00000000-0005-0000-0000-000066090000}"/>
    <cellStyle name="Heading 1 23" xfId="2408" xr:uid="{00000000-0005-0000-0000-000067090000}"/>
    <cellStyle name="Heading 1 24" xfId="2409" xr:uid="{00000000-0005-0000-0000-000068090000}"/>
    <cellStyle name="Heading 1 25" xfId="2410" xr:uid="{00000000-0005-0000-0000-000069090000}"/>
    <cellStyle name="Heading 1 26" xfId="2411" xr:uid="{00000000-0005-0000-0000-00006A090000}"/>
    <cellStyle name="Heading 1 27" xfId="2412" xr:uid="{00000000-0005-0000-0000-00006B090000}"/>
    <cellStyle name="Heading 1 28" xfId="2413" xr:uid="{00000000-0005-0000-0000-00006C090000}"/>
    <cellStyle name="Heading 1 29" xfId="2414" xr:uid="{00000000-0005-0000-0000-00006D090000}"/>
    <cellStyle name="Heading 1 3" xfId="2415" xr:uid="{00000000-0005-0000-0000-00006E090000}"/>
    <cellStyle name="Heading 1 3 2" xfId="2416" xr:uid="{00000000-0005-0000-0000-00006F090000}"/>
    <cellStyle name="Heading 1 30" xfId="2417" xr:uid="{00000000-0005-0000-0000-000070090000}"/>
    <cellStyle name="Heading 1 31" xfId="2418" xr:uid="{00000000-0005-0000-0000-000071090000}"/>
    <cellStyle name="Heading 1 32" xfId="2419" xr:uid="{00000000-0005-0000-0000-000072090000}"/>
    <cellStyle name="Heading 1 33" xfId="2420" xr:uid="{00000000-0005-0000-0000-000073090000}"/>
    <cellStyle name="Heading 1 34" xfId="2421" xr:uid="{00000000-0005-0000-0000-000074090000}"/>
    <cellStyle name="Heading 1 35" xfId="2422" xr:uid="{00000000-0005-0000-0000-000075090000}"/>
    <cellStyle name="Heading 1 36" xfId="2423" xr:uid="{00000000-0005-0000-0000-000076090000}"/>
    <cellStyle name="Heading 1 37" xfId="2424" xr:uid="{00000000-0005-0000-0000-000077090000}"/>
    <cellStyle name="Heading 1 38" xfId="2425" xr:uid="{00000000-0005-0000-0000-000078090000}"/>
    <cellStyle name="Heading 1 39" xfId="2426" xr:uid="{00000000-0005-0000-0000-000079090000}"/>
    <cellStyle name="Heading 1 4" xfId="2427" xr:uid="{00000000-0005-0000-0000-00007A090000}"/>
    <cellStyle name="Heading 1 4 2" xfId="2428" xr:uid="{00000000-0005-0000-0000-00007B090000}"/>
    <cellStyle name="Heading 1 40" xfId="2429" xr:uid="{00000000-0005-0000-0000-00007C090000}"/>
    <cellStyle name="Heading 1 41" xfId="2430" xr:uid="{00000000-0005-0000-0000-00007D090000}"/>
    <cellStyle name="Heading 1 42" xfId="2431" xr:uid="{00000000-0005-0000-0000-00007E090000}"/>
    <cellStyle name="Heading 1 5" xfId="2432" xr:uid="{00000000-0005-0000-0000-00007F090000}"/>
    <cellStyle name="Heading 1 5 2" xfId="2433" xr:uid="{00000000-0005-0000-0000-000080090000}"/>
    <cellStyle name="Heading 1 6" xfId="2434" xr:uid="{00000000-0005-0000-0000-000081090000}"/>
    <cellStyle name="Heading 1 6 2" xfId="2435" xr:uid="{00000000-0005-0000-0000-000082090000}"/>
    <cellStyle name="Heading 1 7" xfId="2436" xr:uid="{00000000-0005-0000-0000-000083090000}"/>
    <cellStyle name="Heading 1 8" xfId="2437" xr:uid="{00000000-0005-0000-0000-000084090000}"/>
    <cellStyle name="Heading 1 9" xfId="2438" xr:uid="{00000000-0005-0000-0000-000085090000}"/>
    <cellStyle name="Heading 2" xfId="2439" builtinId="17" customBuiltin="1"/>
    <cellStyle name="Heading 2 10" xfId="2440" xr:uid="{00000000-0005-0000-0000-000087090000}"/>
    <cellStyle name="Heading 2 11" xfId="2441" xr:uid="{00000000-0005-0000-0000-000088090000}"/>
    <cellStyle name="Heading 2 12" xfId="2442" xr:uid="{00000000-0005-0000-0000-000089090000}"/>
    <cellStyle name="Heading 2 13" xfId="2443" xr:uid="{00000000-0005-0000-0000-00008A090000}"/>
    <cellStyle name="Heading 2 14" xfId="2444" xr:uid="{00000000-0005-0000-0000-00008B090000}"/>
    <cellStyle name="Heading 2 15" xfId="2445" xr:uid="{00000000-0005-0000-0000-00008C090000}"/>
    <cellStyle name="Heading 2 16" xfId="2446" xr:uid="{00000000-0005-0000-0000-00008D090000}"/>
    <cellStyle name="Heading 2 17" xfId="2447" xr:uid="{00000000-0005-0000-0000-00008E090000}"/>
    <cellStyle name="Heading 2 18" xfId="2448" xr:uid="{00000000-0005-0000-0000-00008F090000}"/>
    <cellStyle name="Heading 2 19" xfId="2449" xr:uid="{00000000-0005-0000-0000-000090090000}"/>
    <cellStyle name="Heading 2 2" xfId="2450" xr:uid="{00000000-0005-0000-0000-000091090000}"/>
    <cellStyle name="Heading 2 2 10" xfId="2451" xr:uid="{00000000-0005-0000-0000-000092090000}"/>
    <cellStyle name="Heading 2 2 11" xfId="2452" xr:uid="{00000000-0005-0000-0000-000093090000}"/>
    <cellStyle name="Heading 2 2 2" xfId="2453" xr:uid="{00000000-0005-0000-0000-000094090000}"/>
    <cellStyle name="Heading 2 2 3" xfId="2454" xr:uid="{00000000-0005-0000-0000-000095090000}"/>
    <cellStyle name="Heading 2 2 4" xfId="2455" xr:uid="{00000000-0005-0000-0000-000096090000}"/>
    <cellStyle name="Heading 2 2 5" xfId="2456" xr:uid="{00000000-0005-0000-0000-000097090000}"/>
    <cellStyle name="Heading 2 2 6" xfId="2457" xr:uid="{00000000-0005-0000-0000-000098090000}"/>
    <cellStyle name="Heading 2 2 7" xfId="2458" xr:uid="{00000000-0005-0000-0000-000099090000}"/>
    <cellStyle name="Heading 2 2 8" xfId="2459" xr:uid="{00000000-0005-0000-0000-00009A090000}"/>
    <cellStyle name="Heading 2 2 9" xfId="2460" xr:uid="{00000000-0005-0000-0000-00009B090000}"/>
    <cellStyle name="Heading 2 20" xfId="2461" xr:uid="{00000000-0005-0000-0000-00009C090000}"/>
    <cellStyle name="Heading 2 21" xfId="2462" xr:uid="{00000000-0005-0000-0000-00009D090000}"/>
    <cellStyle name="Heading 2 22" xfId="2463" xr:uid="{00000000-0005-0000-0000-00009E090000}"/>
    <cellStyle name="Heading 2 23" xfId="2464" xr:uid="{00000000-0005-0000-0000-00009F090000}"/>
    <cellStyle name="Heading 2 24" xfId="2465" xr:uid="{00000000-0005-0000-0000-0000A0090000}"/>
    <cellStyle name="Heading 2 25" xfId="2466" xr:uid="{00000000-0005-0000-0000-0000A1090000}"/>
    <cellStyle name="Heading 2 26" xfId="2467" xr:uid="{00000000-0005-0000-0000-0000A2090000}"/>
    <cellStyle name="Heading 2 27" xfId="2468" xr:uid="{00000000-0005-0000-0000-0000A3090000}"/>
    <cellStyle name="Heading 2 28" xfId="2469" xr:uid="{00000000-0005-0000-0000-0000A4090000}"/>
    <cellStyle name="Heading 2 29" xfId="2470" xr:uid="{00000000-0005-0000-0000-0000A5090000}"/>
    <cellStyle name="Heading 2 3" xfId="2471" xr:uid="{00000000-0005-0000-0000-0000A6090000}"/>
    <cellStyle name="Heading 2 3 2" xfId="2472" xr:uid="{00000000-0005-0000-0000-0000A7090000}"/>
    <cellStyle name="Heading 2 30" xfId="2473" xr:uid="{00000000-0005-0000-0000-0000A8090000}"/>
    <cellStyle name="Heading 2 31" xfId="2474" xr:uid="{00000000-0005-0000-0000-0000A9090000}"/>
    <cellStyle name="Heading 2 32" xfId="2475" xr:uid="{00000000-0005-0000-0000-0000AA090000}"/>
    <cellStyle name="Heading 2 33" xfId="2476" xr:uid="{00000000-0005-0000-0000-0000AB090000}"/>
    <cellStyle name="Heading 2 34" xfId="2477" xr:uid="{00000000-0005-0000-0000-0000AC090000}"/>
    <cellStyle name="Heading 2 35" xfId="2478" xr:uid="{00000000-0005-0000-0000-0000AD090000}"/>
    <cellStyle name="Heading 2 36" xfId="2479" xr:uid="{00000000-0005-0000-0000-0000AE090000}"/>
    <cellStyle name="Heading 2 37" xfId="2480" xr:uid="{00000000-0005-0000-0000-0000AF090000}"/>
    <cellStyle name="Heading 2 38" xfId="2481" xr:uid="{00000000-0005-0000-0000-0000B0090000}"/>
    <cellStyle name="Heading 2 39" xfId="2482" xr:uid="{00000000-0005-0000-0000-0000B1090000}"/>
    <cellStyle name="Heading 2 4" xfId="2483" xr:uid="{00000000-0005-0000-0000-0000B2090000}"/>
    <cellStyle name="Heading 2 4 2" xfId="2484" xr:uid="{00000000-0005-0000-0000-0000B3090000}"/>
    <cellStyle name="Heading 2 40" xfId="2485" xr:uid="{00000000-0005-0000-0000-0000B4090000}"/>
    <cellStyle name="Heading 2 41" xfId="2486" xr:uid="{00000000-0005-0000-0000-0000B5090000}"/>
    <cellStyle name="Heading 2 42" xfId="2487" xr:uid="{00000000-0005-0000-0000-0000B6090000}"/>
    <cellStyle name="Heading 2 5" xfId="2488" xr:uid="{00000000-0005-0000-0000-0000B7090000}"/>
    <cellStyle name="Heading 2 5 2" xfId="2489" xr:uid="{00000000-0005-0000-0000-0000B8090000}"/>
    <cellStyle name="Heading 2 6" xfId="2490" xr:uid="{00000000-0005-0000-0000-0000B9090000}"/>
    <cellStyle name="Heading 2 6 2" xfId="2491" xr:uid="{00000000-0005-0000-0000-0000BA090000}"/>
    <cellStyle name="Heading 2 7" xfId="2492" xr:uid="{00000000-0005-0000-0000-0000BB090000}"/>
    <cellStyle name="Heading 2 8" xfId="2493" xr:uid="{00000000-0005-0000-0000-0000BC090000}"/>
    <cellStyle name="Heading 2 9" xfId="2494" xr:uid="{00000000-0005-0000-0000-0000BD090000}"/>
    <cellStyle name="Heading 3" xfId="2495" builtinId="18" customBuiltin="1"/>
    <cellStyle name="Heading 3 10" xfId="2496" xr:uid="{00000000-0005-0000-0000-0000BF090000}"/>
    <cellStyle name="Heading 3 11" xfId="2497" xr:uid="{00000000-0005-0000-0000-0000C0090000}"/>
    <cellStyle name="Heading 3 12" xfId="2498" xr:uid="{00000000-0005-0000-0000-0000C1090000}"/>
    <cellStyle name="Heading 3 13" xfId="2499" xr:uid="{00000000-0005-0000-0000-0000C2090000}"/>
    <cellStyle name="Heading 3 14" xfId="2500" xr:uid="{00000000-0005-0000-0000-0000C3090000}"/>
    <cellStyle name="Heading 3 15" xfId="2501" xr:uid="{00000000-0005-0000-0000-0000C4090000}"/>
    <cellStyle name="Heading 3 16" xfId="2502" xr:uid="{00000000-0005-0000-0000-0000C5090000}"/>
    <cellStyle name="Heading 3 17" xfId="2503" xr:uid="{00000000-0005-0000-0000-0000C6090000}"/>
    <cellStyle name="Heading 3 18" xfId="2504" xr:uid="{00000000-0005-0000-0000-0000C7090000}"/>
    <cellStyle name="Heading 3 19" xfId="2505" xr:uid="{00000000-0005-0000-0000-0000C8090000}"/>
    <cellStyle name="Heading 3 2" xfId="2506" xr:uid="{00000000-0005-0000-0000-0000C9090000}"/>
    <cellStyle name="Heading 3 2 10" xfId="2507" xr:uid="{00000000-0005-0000-0000-0000CA090000}"/>
    <cellStyle name="Heading 3 2 11" xfId="2508" xr:uid="{00000000-0005-0000-0000-0000CB090000}"/>
    <cellStyle name="Heading 3 2 2" xfId="2509" xr:uid="{00000000-0005-0000-0000-0000CC090000}"/>
    <cellStyle name="Heading 3 2 3" xfId="2510" xr:uid="{00000000-0005-0000-0000-0000CD090000}"/>
    <cellStyle name="Heading 3 2 4" xfId="2511" xr:uid="{00000000-0005-0000-0000-0000CE090000}"/>
    <cellStyle name="Heading 3 2 5" xfId="2512" xr:uid="{00000000-0005-0000-0000-0000CF090000}"/>
    <cellStyle name="Heading 3 2 6" xfId="2513" xr:uid="{00000000-0005-0000-0000-0000D0090000}"/>
    <cellStyle name="Heading 3 2 7" xfId="2514" xr:uid="{00000000-0005-0000-0000-0000D1090000}"/>
    <cellStyle name="Heading 3 2 8" xfId="2515" xr:uid="{00000000-0005-0000-0000-0000D2090000}"/>
    <cellStyle name="Heading 3 2 9" xfId="2516" xr:uid="{00000000-0005-0000-0000-0000D3090000}"/>
    <cellStyle name="Heading 3 20" xfId="2517" xr:uid="{00000000-0005-0000-0000-0000D4090000}"/>
    <cellStyle name="Heading 3 21" xfId="2518" xr:uid="{00000000-0005-0000-0000-0000D5090000}"/>
    <cellStyle name="Heading 3 22" xfId="2519" xr:uid="{00000000-0005-0000-0000-0000D6090000}"/>
    <cellStyle name="Heading 3 23" xfId="2520" xr:uid="{00000000-0005-0000-0000-0000D7090000}"/>
    <cellStyle name="Heading 3 24" xfId="2521" xr:uid="{00000000-0005-0000-0000-0000D8090000}"/>
    <cellStyle name="Heading 3 25" xfId="2522" xr:uid="{00000000-0005-0000-0000-0000D9090000}"/>
    <cellStyle name="Heading 3 26" xfId="2523" xr:uid="{00000000-0005-0000-0000-0000DA090000}"/>
    <cellStyle name="Heading 3 27" xfId="2524" xr:uid="{00000000-0005-0000-0000-0000DB090000}"/>
    <cellStyle name="Heading 3 28" xfId="2525" xr:uid="{00000000-0005-0000-0000-0000DC090000}"/>
    <cellStyle name="Heading 3 29" xfId="2526" xr:uid="{00000000-0005-0000-0000-0000DD090000}"/>
    <cellStyle name="Heading 3 3" xfId="2527" xr:uid="{00000000-0005-0000-0000-0000DE090000}"/>
    <cellStyle name="Heading 3 3 2" xfId="2528" xr:uid="{00000000-0005-0000-0000-0000DF090000}"/>
    <cellStyle name="Heading 3 30" xfId="2529" xr:uid="{00000000-0005-0000-0000-0000E0090000}"/>
    <cellStyle name="Heading 3 31" xfId="2530" xr:uid="{00000000-0005-0000-0000-0000E1090000}"/>
    <cellStyle name="Heading 3 32" xfId="2531" xr:uid="{00000000-0005-0000-0000-0000E2090000}"/>
    <cellStyle name="Heading 3 33" xfId="2532" xr:uid="{00000000-0005-0000-0000-0000E3090000}"/>
    <cellStyle name="Heading 3 34" xfId="2533" xr:uid="{00000000-0005-0000-0000-0000E4090000}"/>
    <cellStyle name="Heading 3 35" xfId="2534" xr:uid="{00000000-0005-0000-0000-0000E5090000}"/>
    <cellStyle name="Heading 3 36" xfId="2535" xr:uid="{00000000-0005-0000-0000-0000E6090000}"/>
    <cellStyle name="Heading 3 37" xfId="2536" xr:uid="{00000000-0005-0000-0000-0000E7090000}"/>
    <cellStyle name="Heading 3 38" xfId="2537" xr:uid="{00000000-0005-0000-0000-0000E8090000}"/>
    <cellStyle name="Heading 3 39" xfId="2538" xr:uid="{00000000-0005-0000-0000-0000E9090000}"/>
    <cellStyle name="Heading 3 4" xfId="2539" xr:uid="{00000000-0005-0000-0000-0000EA090000}"/>
    <cellStyle name="Heading 3 4 2" xfId="2540" xr:uid="{00000000-0005-0000-0000-0000EB090000}"/>
    <cellStyle name="Heading 3 40" xfId="2541" xr:uid="{00000000-0005-0000-0000-0000EC090000}"/>
    <cellStyle name="Heading 3 41" xfId="2542" xr:uid="{00000000-0005-0000-0000-0000ED090000}"/>
    <cellStyle name="Heading 3 42" xfId="2543" xr:uid="{00000000-0005-0000-0000-0000EE090000}"/>
    <cellStyle name="Heading 3 5" xfId="2544" xr:uid="{00000000-0005-0000-0000-0000EF090000}"/>
    <cellStyle name="Heading 3 5 2" xfId="2545" xr:uid="{00000000-0005-0000-0000-0000F0090000}"/>
    <cellStyle name="Heading 3 6" xfId="2546" xr:uid="{00000000-0005-0000-0000-0000F1090000}"/>
    <cellStyle name="Heading 3 6 2" xfId="2547" xr:uid="{00000000-0005-0000-0000-0000F2090000}"/>
    <cellStyle name="Heading 3 7" xfId="2548" xr:uid="{00000000-0005-0000-0000-0000F3090000}"/>
    <cellStyle name="Heading 3 8" xfId="2549" xr:uid="{00000000-0005-0000-0000-0000F4090000}"/>
    <cellStyle name="Heading 3 9" xfId="2550" xr:uid="{00000000-0005-0000-0000-0000F5090000}"/>
    <cellStyle name="Heading 4" xfId="2551" builtinId="19" customBuiltin="1"/>
    <cellStyle name="Heading 4 10" xfId="2552" xr:uid="{00000000-0005-0000-0000-0000F7090000}"/>
    <cellStyle name="Heading 4 11" xfId="2553" xr:uid="{00000000-0005-0000-0000-0000F8090000}"/>
    <cellStyle name="Heading 4 12" xfId="2554" xr:uid="{00000000-0005-0000-0000-0000F9090000}"/>
    <cellStyle name="Heading 4 13" xfId="2555" xr:uid="{00000000-0005-0000-0000-0000FA090000}"/>
    <cellStyle name="Heading 4 14" xfId="2556" xr:uid="{00000000-0005-0000-0000-0000FB090000}"/>
    <cellStyle name="Heading 4 15" xfId="2557" xr:uid="{00000000-0005-0000-0000-0000FC090000}"/>
    <cellStyle name="Heading 4 16" xfId="2558" xr:uid="{00000000-0005-0000-0000-0000FD090000}"/>
    <cellStyle name="Heading 4 17" xfId="2559" xr:uid="{00000000-0005-0000-0000-0000FE090000}"/>
    <cellStyle name="Heading 4 18" xfId="2560" xr:uid="{00000000-0005-0000-0000-0000FF090000}"/>
    <cellStyle name="Heading 4 19" xfId="2561" xr:uid="{00000000-0005-0000-0000-0000000A0000}"/>
    <cellStyle name="Heading 4 2" xfId="2562" xr:uid="{00000000-0005-0000-0000-0000010A0000}"/>
    <cellStyle name="Heading 4 2 10" xfId="2563" xr:uid="{00000000-0005-0000-0000-0000020A0000}"/>
    <cellStyle name="Heading 4 2 11" xfId="2564" xr:uid="{00000000-0005-0000-0000-0000030A0000}"/>
    <cellStyle name="Heading 4 2 2" xfId="2565" xr:uid="{00000000-0005-0000-0000-0000040A0000}"/>
    <cellStyle name="Heading 4 2 3" xfId="2566" xr:uid="{00000000-0005-0000-0000-0000050A0000}"/>
    <cellStyle name="Heading 4 2 4" xfId="2567" xr:uid="{00000000-0005-0000-0000-0000060A0000}"/>
    <cellStyle name="Heading 4 2 5" xfId="2568" xr:uid="{00000000-0005-0000-0000-0000070A0000}"/>
    <cellStyle name="Heading 4 2 6" xfId="2569" xr:uid="{00000000-0005-0000-0000-0000080A0000}"/>
    <cellStyle name="Heading 4 2 7" xfId="2570" xr:uid="{00000000-0005-0000-0000-0000090A0000}"/>
    <cellStyle name="Heading 4 2 8" xfId="2571" xr:uid="{00000000-0005-0000-0000-00000A0A0000}"/>
    <cellStyle name="Heading 4 2 9" xfId="2572" xr:uid="{00000000-0005-0000-0000-00000B0A0000}"/>
    <cellStyle name="Heading 4 20" xfId="2573" xr:uid="{00000000-0005-0000-0000-00000C0A0000}"/>
    <cellStyle name="Heading 4 21" xfId="2574" xr:uid="{00000000-0005-0000-0000-00000D0A0000}"/>
    <cellStyle name="Heading 4 22" xfId="2575" xr:uid="{00000000-0005-0000-0000-00000E0A0000}"/>
    <cellStyle name="Heading 4 23" xfId="2576" xr:uid="{00000000-0005-0000-0000-00000F0A0000}"/>
    <cellStyle name="Heading 4 24" xfId="2577" xr:uid="{00000000-0005-0000-0000-0000100A0000}"/>
    <cellStyle name="Heading 4 25" xfId="2578" xr:uid="{00000000-0005-0000-0000-0000110A0000}"/>
    <cellStyle name="Heading 4 26" xfId="2579" xr:uid="{00000000-0005-0000-0000-0000120A0000}"/>
    <cellStyle name="Heading 4 27" xfId="2580" xr:uid="{00000000-0005-0000-0000-0000130A0000}"/>
    <cellStyle name="Heading 4 28" xfId="2581" xr:uid="{00000000-0005-0000-0000-0000140A0000}"/>
    <cellStyle name="Heading 4 29" xfId="2582" xr:uid="{00000000-0005-0000-0000-0000150A0000}"/>
    <cellStyle name="Heading 4 3" xfId="2583" xr:uid="{00000000-0005-0000-0000-0000160A0000}"/>
    <cellStyle name="Heading 4 3 2" xfId="2584" xr:uid="{00000000-0005-0000-0000-0000170A0000}"/>
    <cellStyle name="Heading 4 30" xfId="2585" xr:uid="{00000000-0005-0000-0000-0000180A0000}"/>
    <cellStyle name="Heading 4 31" xfId="2586" xr:uid="{00000000-0005-0000-0000-0000190A0000}"/>
    <cellStyle name="Heading 4 32" xfId="2587" xr:uid="{00000000-0005-0000-0000-00001A0A0000}"/>
    <cellStyle name="Heading 4 33" xfId="2588" xr:uid="{00000000-0005-0000-0000-00001B0A0000}"/>
    <cellStyle name="Heading 4 34" xfId="2589" xr:uid="{00000000-0005-0000-0000-00001C0A0000}"/>
    <cellStyle name="Heading 4 35" xfId="2590" xr:uid="{00000000-0005-0000-0000-00001D0A0000}"/>
    <cellStyle name="Heading 4 36" xfId="2591" xr:uid="{00000000-0005-0000-0000-00001E0A0000}"/>
    <cellStyle name="Heading 4 37" xfId="2592" xr:uid="{00000000-0005-0000-0000-00001F0A0000}"/>
    <cellStyle name="Heading 4 38" xfId="2593" xr:uid="{00000000-0005-0000-0000-0000200A0000}"/>
    <cellStyle name="Heading 4 39" xfId="2594" xr:uid="{00000000-0005-0000-0000-0000210A0000}"/>
    <cellStyle name="Heading 4 4" xfId="2595" xr:uid="{00000000-0005-0000-0000-0000220A0000}"/>
    <cellStyle name="Heading 4 4 2" xfId="2596" xr:uid="{00000000-0005-0000-0000-0000230A0000}"/>
    <cellStyle name="Heading 4 40" xfId="2597" xr:uid="{00000000-0005-0000-0000-0000240A0000}"/>
    <cellStyle name="Heading 4 41" xfId="2598" xr:uid="{00000000-0005-0000-0000-0000250A0000}"/>
    <cellStyle name="Heading 4 42" xfId="2599" xr:uid="{00000000-0005-0000-0000-0000260A0000}"/>
    <cellStyle name="Heading 4 5" xfId="2600" xr:uid="{00000000-0005-0000-0000-0000270A0000}"/>
    <cellStyle name="Heading 4 5 2" xfId="2601" xr:uid="{00000000-0005-0000-0000-0000280A0000}"/>
    <cellStyle name="Heading 4 6" xfId="2602" xr:uid="{00000000-0005-0000-0000-0000290A0000}"/>
    <cellStyle name="Heading 4 6 2" xfId="2603" xr:uid="{00000000-0005-0000-0000-00002A0A0000}"/>
    <cellStyle name="Heading 4 7" xfId="2604" xr:uid="{00000000-0005-0000-0000-00002B0A0000}"/>
    <cellStyle name="Heading 4 8" xfId="2605" xr:uid="{00000000-0005-0000-0000-00002C0A0000}"/>
    <cellStyle name="Heading 4 9" xfId="2606" xr:uid="{00000000-0005-0000-0000-00002D0A0000}"/>
    <cellStyle name="Headline" xfId="2607" xr:uid="{00000000-0005-0000-0000-00002E0A0000}"/>
    <cellStyle name="Hyperlink 2" xfId="2608" xr:uid="{00000000-0005-0000-0000-00002F0A0000}"/>
    <cellStyle name="Hyperlink 3" xfId="2609" xr:uid="{00000000-0005-0000-0000-0000300A0000}"/>
    <cellStyle name="Input" xfId="2610" builtinId="20" customBuiltin="1"/>
    <cellStyle name="Input 10 2" xfId="2611" xr:uid="{00000000-0005-0000-0000-0000320A0000}"/>
    <cellStyle name="Input 11 2" xfId="2612" xr:uid="{00000000-0005-0000-0000-0000330A0000}"/>
    <cellStyle name="Input 12 2" xfId="2613" xr:uid="{00000000-0005-0000-0000-0000340A0000}"/>
    <cellStyle name="Input 13 2" xfId="2614" xr:uid="{00000000-0005-0000-0000-0000350A0000}"/>
    <cellStyle name="Input 14 2" xfId="2615" xr:uid="{00000000-0005-0000-0000-0000360A0000}"/>
    <cellStyle name="Input 15 2" xfId="2616" xr:uid="{00000000-0005-0000-0000-0000370A0000}"/>
    <cellStyle name="Input 16 2" xfId="2617" xr:uid="{00000000-0005-0000-0000-0000380A0000}"/>
    <cellStyle name="Input 17 2" xfId="2618" xr:uid="{00000000-0005-0000-0000-0000390A0000}"/>
    <cellStyle name="Input 18 2" xfId="2619" xr:uid="{00000000-0005-0000-0000-00003A0A0000}"/>
    <cellStyle name="Input 19 2" xfId="2620" xr:uid="{00000000-0005-0000-0000-00003B0A0000}"/>
    <cellStyle name="Input 2" xfId="2621" xr:uid="{00000000-0005-0000-0000-00003C0A0000}"/>
    <cellStyle name="Input 2 10" xfId="2622" xr:uid="{00000000-0005-0000-0000-00003D0A0000}"/>
    <cellStyle name="Input 2 11" xfId="2623" xr:uid="{00000000-0005-0000-0000-00003E0A0000}"/>
    <cellStyle name="Input 2 12" xfId="2624" xr:uid="{00000000-0005-0000-0000-00003F0A0000}"/>
    <cellStyle name="Input 2 12 2" xfId="2625" xr:uid="{00000000-0005-0000-0000-0000400A0000}"/>
    <cellStyle name="Input 2 2" xfId="2626" xr:uid="{00000000-0005-0000-0000-0000410A0000}"/>
    <cellStyle name="Input 2 2 2" xfId="2627" xr:uid="{00000000-0005-0000-0000-0000420A0000}"/>
    <cellStyle name="Input 2 3" xfId="2628" xr:uid="{00000000-0005-0000-0000-0000430A0000}"/>
    <cellStyle name="Input 2 3 2" xfId="2629" xr:uid="{00000000-0005-0000-0000-0000440A0000}"/>
    <cellStyle name="Input 2 4" xfId="2630" xr:uid="{00000000-0005-0000-0000-0000450A0000}"/>
    <cellStyle name="Input 2 5" xfId="2631" xr:uid="{00000000-0005-0000-0000-0000460A0000}"/>
    <cellStyle name="Input 2 6" xfId="2632" xr:uid="{00000000-0005-0000-0000-0000470A0000}"/>
    <cellStyle name="Input 2 7" xfId="2633" xr:uid="{00000000-0005-0000-0000-0000480A0000}"/>
    <cellStyle name="Input 2 8" xfId="2634" xr:uid="{00000000-0005-0000-0000-0000490A0000}"/>
    <cellStyle name="Input 2 9" xfId="2635" xr:uid="{00000000-0005-0000-0000-00004A0A0000}"/>
    <cellStyle name="Input 2_PrimaryEnergyPrices_TIMES" xfId="2636" xr:uid="{00000000-0005-0000-0000-00004B0A0000}"/>
    <cellStyle name="Input 20 2" xfId="2637" xr:uid="{00000000-0005-0000-0000-00004C0A0000}"/>
    <cellStyle name="Input 21 2" xfId="2638" xr:uid="{00000000-0005-0000-0000-00004D0A0000}"/>
    <cellStyle name="Input 22 2" xfId="2639" xr:uid="{00000000-0005-0000-0000-00004E0A0000}"/>
    <cellStyle name="Input 23 2" xfId="2640" xr:uid="{00000000-0005-0000-0000-00004F0A0000}"/>
    <cellStyle name="Input 24 2" xfId="2641" xr:uid="{00000000-0005-0000-0000-0000500A0000}"/>
    <cellStyle name="Input 25 2" xfId="2642" xr:uid="{00000000-0005-0000-0000-0000510A0000}"/>
    <cellStyle name="Input 26 2" xfId="2643" xr:uid="{00000000-0005-0000-0000-0000520A0000}"/>
    <cellStyle name="Input 27 2" xfId="2644" xr:uid="{00000000-0005-0000-0000-0000530A0000}"/>
    <cellStyle name="Input 28 2" xfId="2645" xr:uid="{00000000-0005-0000-0000-0000540A0000}"/>
    <cellStyle name="Input 29 2" xfId="2646" xr:uid="{00000000-0005-0000-0000-0000550A0000}"/>
    <cellStyle name="Input 3" xfId="2647" xr:uid="{00000000-0005-0000-0000-0000560A0000}"/>
    <cellStyle name="Input 3 2" xfId="2648" xr:uid="{00000000-0005-0000-0000-0000570A0000}"/>
    <cellStyle name="Input 3 3" xfId="2649" xr:uid="{00000000-0005-0000-0000-0000580A0000}"/>
    <cellStyle name="Input 30 2" xfId="2650" xr:uid="{00000000-0005-0000-0000-0000590A0000}"/>
    <cellStyle name="Input 31 2" xfId="2651" xr:uid="{00000000-0005-0000-0000-00005A0A0000}"/>
    <cellStyle name="Input 32 2" xfId="2652" xr:uid="{00000000-0005-0000-0000-00005B0A0000}"/>
    <cellStyle name="Input 33 2" xfId="2653" xr:uid="{00000000-0005-0000-0000-00005C0A0000}"/>
    <cellStyle name="Input 34" xfId="2654" xr:uid="{00000000-0005-0000-0000-00005D0A0000}"/>
    <cellStyle name="Input 34 2" xfId="2655" xr:uid="{00000000-0005-0000-0000-00005E0A0000}"/>
    <cellStyle name="Input 34_ELC_final" xfId="2656" xr:uid="{00000000-0005-0000-0000-00005F0A0000}"/>
    <cellStyle name="Input 35" xfId="2657" xr:uid="{00000000-0005-0000-0000-0000600A0000}"/>
    <cellStyle name="Input 36" xfId="2658" xr:uid="{00000000-0005-0000-0000-0000610A0000}"/>
    <cellStyle name="Input 37" xfId="2659" xr:uid="{00000000-0005-0000-0000-0000620A0000}"/>
    <cellStyle name="Input 38" xfId="2660" xr:uid="{00000000-0005-0000-0000-0000630A0000}"/>
    <cellStyle name="Input 39" xfId="2661" xr:uid="{00000000-0005-0000-0000-0000640A0000}"/>
    <cellStyle name="Input 4" xfId="2662" xr:uid="{00000000-0005-0000-0000-0000650A0000}"/>
    <cellStyle name="Input 4 2" xfId="2663" xr:uid="{00000000-0005-0000-0000-0000660A0000}"/>
    <cellStyle name="Input 40" xfId="2664" xr:uid="{00000000-0005-0000-0000-0000670A0000}"/>
    <cellStyle name="Input 5" xfId="2665" xr:uid="{00000000-0005-0000-0000-0000680A0000}"/>
    <cellStyle name="Input 5 2" xfId="2666" xr:uid="{00000000-0005-0000-0000-0000690A0000}"/>
    <cellStyle name="Input 6" xfId="2667" xr:uid="{00000000-0005-0000-0000-00006A0A0000}"/>
    <cellStyle name="Input 6 2" xfId="2668" xr:uid="{00000000-0005-0000-0000-00006B0A0000}"/>
    <cellStyle name="Input 7 2" xfId="2669" xr:uid="{00000000-0005-0000-0000-00006C0A0000}"/>
    <cellStyle name="Input 8 2" xfId="2670" xr:uid="{00000000-0005-0000-0000-00006D0A0000}"/>
    <cellStyle name="Input 9 2" xfId="2671" xr:uid="{00000000-0005-0000-0000-00006E0A0000}"/>
    <cellStyle name="InputCells" xfId="2672" xr:uid="{00000000-0005-0000-0000-00006F0A0000}"/>
    <cellStyle name="InputCells12" xfId="2673" xr:uid="{00000000-0005-0000-0000-0000700A0000}"/>
    <cellStyle name="IntCells" xfId="2674" xr:uid="{00000000-0005-0000-0000-0000710A0000}"/>
    <cellStyle name="ligne_titre_0" xfId="2675" xr:uid="{00000000-0005-0000-0000-0000720A0000}"/>
    <cellStyle name="Linked Cell" xfId="2676" builtinId="24" customBuiltin="1"/>
    <cellStyle name="Linked Cell 10" xfId="2677" xr:uid="{00000000-0005-0000-0000-0000740A0000}"/>
    <cellStyle name="Linked Cell 11" xfId="2678" xr:uid="{00000000-0005-0000-0000-0000750A0000}"/>
    <cellStyle name="Linked Cell 12" xfId="2679" xr:uid="{00000000-0005-0000-0000-0000760A0000}"/>
    <cellStyle name="Linked Cell 13" xfId="2680" xr:uid="{00000000-0005-0000-0000-0000770A0000}"/>
    <cellStyle name="Linked Cell 14" xfId="2681" xr:uid="{00000000-0005-0000-0000-0000780A0000}"/>
    <cellStyle name="Linked Cell 15" xfId="2682" xr:uid="{00000000-0005-0000-0000-0000790A0000}"/>
    <cellStyle name="Linked Cell 16" xfId="2683" xr:uid="{00000000-0005-0000-0000-00007A0A0000}"/>
    <cellStyle name="Linked Cell 17" xfId="2684" xr:uid="{00000000-0005-0000-0000-00007B0A0000}"/>
    <cellStyle name="Linked Cell 18" xfId="2685" xr:uid="{00000000-0005-0000-0000-00007C0A0000}"/>
    <cellStyle name="Linked Cell 19" xfId="2686" xr:uid="{00000000-0005-0000-0000-00007D0A0000}"/>
    <cellStyle name="Linked Cell 2" xfId="2687" xr:uid="{00000000-0005-0000-0000-00007E0A0000}"/>
    <cellStyle name="Linked Cell 2 10" xfId="2688" xr:uid="{00000000-0005-0000-0000-00007F0A0000}"/>
    <cellStyle name="Linked Cell 2 11" xfId="2689" xr:uid="{00000000-0005-0000-0000-0000800A0000}"/>
    <cellStyle name="Linked Cell 2 2" xfId="2690" xr:uid="{00000000-0005-0000-0000-0000810A0000}"/>
    <cellStyle name="Linked Cell 2 3" xfId="2691" xr:uid="{00000000-0005-0000-0000-0000820A0000}"/>
    <cellStyle name="Linked Cell 2 4" xfId="2692" xr:uid="{00000000-0005-0000-0000-0000830A0000}"/>
    <cellStyle name="Linked Cell 2 5" xfId="2693" xr:uid="{00000000-0005-0000-0000-0000840A0000}"/>
    <cellStyle name="Linked Cell 2 6" xfId="2694" xr:uid="{00000000-0005-0000-0000-0000850A0000}"/>
    <cellStyle name="Linked Cell 2 7" xfId="2695" xr:uid="{00000000-0005-0000-0000-0000860A0000}"/>
    <cellStyle name="Linked Cell 2 8" xfId="2696" xr:uid="{00000000-0005-0000-0000-0000870A0000}"/>
    <cellStyle name="Linked Cell 2 9" xfId="2697" xr:uid="{00000000-0005-0000-0000-0000880A0000}"/>
    <cellStyle name="Linked Cell 20" xfId="2698" xr:uid="{00000000-0005-0000-0000-0000890A0000}"/>
    <cellStyle name="Linked Cell 21" xfId="2699" xr:uid="{00000000-0005-0000-0000-00008A0A0000}"/>
    <cellStyle name="Linked Cell 22" xfId="2700" xr:uid="{00000000-0005-0000-0000-00008B0A0000}"/>
    <cellStyle name="Linked Cell 23" xfId="2701" xr:uid="{00000000-0005-0000-0000-00008C0A0000}"/>
    <cellStyle name="Linked Cell 24" xfId="2702" xr:uid="{00000000-0005-0000-0000-00008D0A0000}"/>
    <cellStyle name="Linked Cell 25" xfId="2703" xr:uid="{00000000-0005-0000-0000-00008E0A0000}"/>
    <cellStyle name="Linked Cell 26" xfId="2704" xr:uid="{00000000-0005-0000-0000-00008F0A0000}"/>
    <cellStyle name="Linked Cell 27" xfId="2705" xr:uid="{00000000-0005-0000-0000-0000900A0000}"/>
    <cellStyle name="Linked Cell 28" xfId="2706" xr:uid="{00000000-0005-0000-0000-0000910A0000}"/>
    <cellStyle name="Linked Cell 29" xfId="2707" xr:uid="{00000000-0005-0000-0000-0000920A0000}"/>
    <cellStyle name="Linked Cell 3" xfId="2708" xr:uid="{00000000-0005-0000-0000-0000930A0000}"/>
    <cellStyle name="Linked Cell 3 2" xfId="2709" xr:uid="{00000000-0005-0000-0000-0000940A0000}"/>
    <cellStyle name="Linked Cell 30" xfId="2710" xr:uid="{00000000-0005-0000-0000-0000950A0000}"/>
    <cellStyle name="Linked Cell 31" xfId="2711" xr:uid="{00000000-0005-0000-0000-0000960A0000}"/>
    <cellStyle name="Linked Cell 32" xfId="2712" xr:uid="{00000000-0005-0000-0000-0000970A0000}"/>
    <cellStyle name="Linked Cell 33" xfId="2713" xr:uid="{00000000-0005-0000-0000-0000980A0000}"/>
    <cellStyle name="Linked Cell 34" xfId="2714" xr:uid="{00000000-0005-0000-0000-0000990A0000}"/>
    <cellStyle name="Linked Cell 35" xfId="2715" xr:uid="{00000000-0005-0000-0000-00009A0A0000}"/>
    <cellStyle name="Linked Cell 36" xfId="2716" xr:uid="{00000000-0005-0000-0000-00009B0A0000}"/>
    <cellStyle name="Linked Cell 37" xfId="2717" xr:uid="{00000000-0005-0000-0000-00009C0A0000}"/>
    <cellStyle name="Linked Cell 38" xfId="2718" xr:uid="{00000000-0005-0000-0000-00009D0A0000}"/>
    <cellStyle name="Linked Cell 39" xfId="2719" xr:uid="{00000000-0005-0000-0000-00009E0A0000}"/>
    <cellStyle name="Linked Cell 4" xfId="2720" xr:uid="{00000000-0005-0000-0000-00009F0A0000}"/>
    <cellStyle name="Linked Cell 4 2" xfId="2721" xr:uid="{00000000-0005-0000-0000-0000A00A0000}"/>
    <cellStyle name="Linked Cell 40" xfId="2722" xr:uid="{00000000-0005-0000-0000-0000A10A0000}"/>
    <cellStyle name="Linked Cell 41" xfId="2723" xr:uid="{00000000-0005-0000-0000-0000A20A0000}"/>
    <cellStyle name="Linked Cell 42" xfId="2724" xr:uid="{00000000-0005-0000-0000-0000A30A0000}"/>
    <cellStyle name="Linked Cell 5" xfId="2725" xr:uid="{00000000-0005-0000-0000-0000A40A0000}"/>
    <cellStyle name="Linked Cell 5 2" xfId="2726" xr:uid="{00000000-0005-0000-0000-0000A50A0000}"/>
    <cellStyle name="Linked Cell 6" xfId="2727" xr:uid="{00000000-0005-0000-0000-0000A60A0000}"/>
    <cellStyle name="Linked Cell 6 2" xfId="2728" xr:uid="{00000000-0005-0000-0000-0000A70A0000}"/>
    <cellStyle name="Linked Cell 7" xfId="2729" xr:uid="{00000000-0005-0000-0000-0000A80A0000}"/>
    <cellStyle name="Linked Cell 8" xfId="2730" xr:uid="{00000000-0005-0000-0000-0000A90A0000}"/>
    <cellStyle name="Linked Cell 9" xfId="2731" xr:uid="{00000000-0005-0000-0000-0000AA0A0000}"/>
    <cellStyle name="Migliaia_Oil&amp;Gas IFE ARC POLITO" xfId="2732" xr:uid="{00000000-0005-0000-0000-0000AB0A0000}"/>
    <cellStyle name="Neutral" xfId="2733" builtinId="28" customBuiltin="1"/>
    <cellStyle name="Neutral 10" xfId="2734" xr:uid="{00000000-0005-0000-0000-0000AD0A0000}"/>
    <cellStyle name="Neutral 11" xfId="2735" xr:uid="{00000000-0005-0000-0000-0000AE0A0000}"/>
    <cellStyle name="Neutral 12" xfId="2736" xr:uid="{00000000-0005-0000-0000-0000AF0A0000}"/>
    <cellStyle name="Neutral 13" xfId="2737" xr:uid="{00000000-0005-0000-0000-0000B00A0000}"/>
    <cellStyle name="Neutral 14" xfId="2738" xr:uid="{00000000-0005-0000-0000-0000B10A0000}"/>
    <cellStyle name="Neutral 15" xfId="2739" xr:uid="{00000000-0005-0000-0000-0000B20A0000}"/>
    <cellStyle name="Neutral 16" xfId="2740" xr:uid="{00000000-0005-0000-0000-0000B30A0000}"/>
    <cellStyle name="Neutral 17" xfId="2741" xr:uid="{00000000-0005-0000-0000-0000B40A0000}"/>
    <cellStyle name="Neutral 18" xfId="2742" xr:uid="{00000000-0005-0000-0000-0000B50A0000}"/>
    <cellStyle name="Neutral 19" xfId="2743" xr:uid="{00000000-0005-0000-0000-0000B60A0000}"/>
    <cellStyle name="Neutral 2" xfId="2744" xr:uid="{00000000-0005-0000-0000-0000B70A0000}"/>
    <cellStyle name="Neutral 2 10" xfId="2745" xr:uid="{00000000-0005-0000-0000-0000B80A0000}"/>
    <cellStyle name="Neutral 2 11" xfId="2746" xr:uid="{00000000-0005-0000-0000-0000B90A0000}"/>
    <cellStyle name="Neutral 2 2" xfId="2747" xr:uid="{00000000-0005-0000-0000-0000BA0A0000}"/>
    <cellStyle name="Neutral 2 2 2" xfId="2748" xr:uid="{00000000-0005-0000-0000-0000BB0A0000}"/>
    <cellStyle name="Neutral 2 3" xfId="2749" xr:uid="{00000000-0005-0000-0000-0000BC0A0000}"/>
    <cellStyle name="Neutral 2 4" xfId="2750" xr:uid="{00000000-0005-0000-0000-0000BD0A0000}"/>
    <cellStyle name="Neutral 2 5" xfId="2751" xr:uid="{00000000-0005-0000-0000-0000BE0A0000}"/>
    <cellStyle name="Neutral 2 6" xfId="2752" xr:uid="{00000000-0005-0000-0000-0000BF0A0000}"/>
    <cellStyle name="Neutral 2 7" xfId="2753" xr:uid="{00000000-0005-0000-0000-0000C00A0000}"/>
    <cellStyle name="Neutral 2 8" xfId="2754" xr:uid="{00000000-0005-0000-0000-0000C10A0000}"/>
    <cellStyle name="Neutral 2 9" xfId="2755" xr:uid="{00000000-0005-0000-0000-0000C20A0000}"/>
    <cellStyle name="Neutral 20" xfId="2756" xr:uid="{00000000-0005-0000-0000-0000C30A0000}"/>
    <cellStyle name="Neutral 21" xfId="2757" xr:uid="{00000000-0005-0000-0000-0000C40A0000}"/>
    <cellStyle name="Neutral 22" xfId="2758" xr:uid="{00000000-0005-0000-0000-0000C50A0000}"/>
    <cellStyle name="Neutral 23" xfId="2759" xr:uid="{00000000-0005-0000-0000-0000C60A0000}"/>
    <cellStyle name="Neutral 24" xfId="2760" xr:uid="{00000000-0005-0000-0000-0000C70A0000}"/>
    <cellStyle name="Neutral 25" xfId="2761" xr:uid="{00000000-0005-0000-0000-0000C80A0000}"/>
    <cellStyle name="Neutral 26" xfId="2762" xr:uid="{00000000-0005-0000-0000-0000C90A0000}"/>
    <cellStyle name="Neutral 27" xfId="2763" xr:uid="{00000000-0005-0000-0000-0000CA0A0000}"/>
    <cellStyle name="Neutral 28" xfId="2764" xr:uid="{00000000-0005-0000-0000-0000CB0A0000}"/>
    <cellStyle name="Neutral 29" xfId="2765" xr:uid="{00000000-0005-0000-0000-0000CC0A0000}"/>
    <cellStyle name="Neutral 3" xfId="2766" xr:uid="{00000000-0005-0000-0000-0000CD0A0000}"/>
    <cellStyle name="Neutral 3 2" xfId="2767" xr:uid="{00000000-0005-0000-0000-0000CE0A0000}"/>
    <cellStyle name="Neutral 3 2 2" xfId="2768" xr:uid="{00000000-0005-0000-0000-0000CF0A0000}"/>
    <cellStyle name="Neutral 3 3" xfId="2769" xr:uid="{00000000-0005-0000-0000-0000D00A0000}"/>
    <cellStyle name="Neutral 3 4" xfId="2770" xr:uid="{00000000-0005-0000-0000-0000D10A0000}"/>
    <cellStyle name="Neutral 30" xfId="2771" xr:uid="{00000000-0005-0000-0000-0000D20A0000}"/>
    <cellStyle name="Neutral 31" xfId="2772" xr:uid="{00000000-0005-0000-0000-0000D30A0000}"/>
    <cellStyle name="Neutral 32" xfId="2773" xr:uid="{00000000-0005-0000-0000-0000D40A0000}"/>
    <cellStyle name="Neutral 33" xfId="2774" xr:uid="{00000000-0005-0000-0000-0000D50A0000}"/>
    <cellStyle name="Neutral 34" xfId="2775" xr:uid="{00000000-0005-0000-0000-0000D60A0000}"/>
    <cellStyle name="Neutral 35" xfId="2776" xr:uid="{00000000-0005-0000-0000-0000D70A0000}"/>
    <cellStyle name="Neutral 36" xfId="2777" xr:uid="{00000000-0005-0000-0000-0000D80A0000}"/>
    <cellStyle name="Neutral 37" xfId="2778" xr:uid="{00000000-0005-0000-0000-0000D90A0000}"/>
    <cellStyle name="Neutral 38" xfId="2779" xr:uid="{00000000-0005-0000-0000-0000DA0A0000}"/>
    <cellStyle name="Neutral 39" xfId="2780" xr:uid="{00000000-0005-0000-0000-0000DB0A0000}"/>
    <cellStyle name="Neutral 4" xfId="2781" xr:uid="{00000000-0005-0000-0000-0000DC0A0000}"/>
    <cellStyle name="Neutral 4 2" xfId="2782" xr:uid="{00000000-0005-0000-0000-0000DD0A0000}"/>
    <cellStyle name="Neutral 4 3" xfId="2783" xr:uid="{00000000-0005-0000-0000-0000DE0A0000}"/>
    <cellStyle name="Neutral 40" xfId="2784" xr:uid="{00000000-0005-0000-0000-0000DF0A0000}"/>
    <cellStyle name="Neutral 41" xfId="2785" xr:uid="{00000000-0005-0000-0000-0000E00A0000}"/>
    <cellStyle name="Neutral 42" xfId="2786" xr:uid="{00000000-0005-0000-0000-0000E10A0000}"/>
    <cellStyle name="Neutral 43" xfId="2787" xr:uid="{00000000-0005-0000-0000-0000E20A0000}"/>
    <cellStyle name="Neutral 44" xfId="2788" xr:uid="{00000000-0005-0000-0000-0000E30A0000}"/>
    <cellStyle name="Neutral 5" xfId="2789" xr:uid="{00000000-0005-0000-0000-0000E40A0000}"/>
    <cellStyle name="Neutral 5 2" xfId="2790" xr:uid="{00000000-0005-0000-0000-0000E50A0000}"/>
    <cellStyle name="Neutral 6" xfId="2791" xr:uid="{00000000-0005-0000-0000-0000E60A0000}"/>
    <cellStyle name="Neutral 6 2" xfId="2792" xr:uid="{00000000-0005-0000-0000-0000E70A0000}"/>
    <cellStyle name="Neutral 7" xfId="2793" xr:uid="{00000000-0005-0000-0000-0000E80A0000}"/>
    <cellStyle name="Neutral 8" xfId="2794" xr:uid="{00000000-0005-0000-0000-0000E90A0000}"/>
    <cellStyle name="Neutral 9" xfId="2795" xr:uid="{00000000-0005-0000-0000-0000EA0A0000}"/>
    <cellStyle name="Normal" xfId="0" builtinId="0"/>
    <cellStyle name="Normal 10" xfId="2796" xr:uid="{00000000-0005-0000-0000-0000EC0A0000}"/>
    <cellStyle name="Normal 10 2" xfId="2797" xr:uid="{00000000-0005-0000-0000-0000ED0A0000}"/>
    <cellStyle name="Normal 10 2 2" xfId="2798" xr:uid="{00000000-0005-0000-0000-0000EE0A0000}"/>
    <cellStyle name="Normal 10 2 2 2" xfId="2799" xr:uid="{00000000-0005-0000-0000-0000EF0A0000}"/>
    <cellStyle name="Normal 10 2 3" xfId="2800" xr:uid="{00000000-0005-0000-0000-0000F00A0000}"/>
    <cellStyle name="Normal 10 3" xfId="2801" xr:uid="{00000000-0005-0000-0000-0000F10A0000}"/>
    <cellStyle name="Normal 10 4" xfId="2802" xr:uid="{00000000-0005-0000-0000-0000F20A0000}"/>
    <cellStyle name="Normal 10 5" xfId="2803" xr:uid="{00000000-0005-0000-0000-0000F30A0000}"/>
    <cellStyle name="Normal 10 6" xfId="2804" xr:uid="{00000000-0005-0000-0000-0000F40A0000}"/>
    <cellStyle name="Normal 10 7" xfId="2805" xr:uid="{00000000-0005-0000-0000-0000F50A0000}"/>
    <cellStyle name="Normal 10 8" xfId="2806" xr:uid="{00000000-0005-0000-0000-0000F60A0000}"/>
    <cellStyle name="Normal 11" xfId="2807" xr:uid="{00000000-0005-0000-0000-0000F70A0000}"/>
    <cellStyle name="Normal 11 2" xfId="2808" xr:uid="{00000000-0005-0000-0000-0000F80A0000}"/>
    <cellStyle name="Normal 11 2 2" xfId="2809" xr:uid="{00000000-0005-0000-0000-0000F90A0000}"/>
    <cellStyle name="Normal 11 2 2 2" xfId="2810" xr:uid="{00000000-0005-0000-0000-0000FA0A0000}"/>
    <cellStyle name="Normal 11 2 3" xfId="2811" xr:uid="{00000000-0005-0000-0000-0000FB0A0000}"/>
    <cellStyle name="Normal 11 3" xfId="2812" xr:uid="{00000000-0005-0000-0000-0000FC0A0000}"/>
    <cellStyle name="Normal 11 3 2" xfId="2813" xr:uid="{00000000-0005-0000-0000-0000FD0A0000}"/>
    <cellStyle name="Normal 11 4" xfId="2814" xr:uid="{00000000-0005-0000-0000-0000FE0A0000}"/>
    <cellStyle name="Normal 11 4 2" xfId="2815" xr:uid="{00000000-0005-0000-0000-0000FF0A0000}"/>
    <cellStyle name="Normal 11 5" xfId="2816" xr:uid="{00000000-0005-0000-0000-0000000B0000}"/>
    <cellStyle name="Normal 11 5 2" xfId="2817" xr:uid="{00000000-0005-0000-0000-0000010B0000}"/>
    <cellStyle name="Normal 11 6" xfId="2818" xr:uid="{00000000-0005-0000-0000-0000020B0000}"/>
    <cellStyle name="Normal 11 7" xfId="2819" xr:uid="{00000000-0005-0000-0000-0000030B0000}"/>
    <cellStyle name="Normal 11 8" xfId="2820" xr:uid="{00000000-0005-0000-0000-0000040B0000}"/>
    <cellStyle name="Normal 12" xfId="2821" xr:uid="{00000000-0005-0000-0000-0000050B0000}"/>
    <cellStyle name="Normal 12 2" xfId="2822" xr:uid="{00000000-0005-0000-0000-0000060B0000}"/>
    <cellStyle name="Normal 12 2 2" xfId="2823" xr:uid="{00000000-0005-0000-0000-0000070B0000}"/>
    <cellStyle name="Normal 12 3" xfId="2824" xr:uid="{00000000-0005-0000-0000-0000080B0000}"/>
    <cellStyle name="Normal 12 3 2" xfId="2825" xr:uid="{00000000-0005-0000-0000-0000090B0000}"/>
    <cellStyle name="Normal 12 4" xfId="2826" xr:uid="{00000000-0005-0000-0000-00000A0B0000}"/>
    <cellStyle name="Normal 12 4 2" xfId="2827" xr:uid="{00000000-0005-0000-0000-00000B0B0000}"/>
    <cellStyle name="Normal 12 5" xfId="2828" xr:uid="{00000000-0005-0000-0000-00000C0B0000}"/>
    <cellStyle name="Normal 12 6" xfId="2829" xr:uid="{00000000-0005-0000-0000-00000D0B0000}"/>
    <cellStyle name="Normal 12 7" xfId="2830" xr:uid="{00000000-0005-0000-0000-00000E0B0000}"/>
    <cellStyle name="Normal 12 8" xfId="2831" xr:uid="{00000000-0005-0000-0000-00000F0B0000}"/>
    <cellStyle name="Normal 13" xfId="2832" xr:uid="{00000000-0005-0000-0000-0000100B0000}"/>
    <cellStyle name="Normal 13 10" xfId="2833" xr:uid="{00000000-0005-0000-0000-0000110B0000}"/>
    <cellStyle name="Normal 13 11" xfId="2834" xr:uid="{00000000-0005-0000-0000-0000120B0000}"/>
    <cellStyle name="Normal 13 12" xfId="2835" xr:uid="{00000000-0005-0000-0000-0000130B0000}"/>
    <cellStyle name="Normal 13 13" xfId="2836" xr:uid="{00000000-0005-0000-0000-0000140B0000}"/>
    <cellStyle name="Normal 13 14" xfId="2837" xr:uid="{00000000-0005-0000-0000-0000150B0000}"/>
    <cellStyle name="Normal 13 15" xfId="2838" xr:uid="{00000000-0005-0000-0000-0000160B0000}"/>
    <cellStyle name="Normal 13 16" xfId="2839" xr:uid="{00000000-0005-0000-0000-0000170B0000}"/>
    <cellStyle name="Normal 13 17" xfId="2840" xr:uid="{00000000-0005-0000-0000-0000180B0000}"/>
    <cellStyle name="Normal 13 18" xfId="2841" xr:uid="{00000000-0005-0000-0000-0000190B0000}"/>
    <cellStyle name="Normal 13 19" xfId="2842" xr:uid="{00000000-0005-0000-0000-00001A0B0000}"/>
    <cellStyle name="Normal 13 2" xfId="2843" xr:uid="{00000000-0005-0000-0000-00001B0B0000}"/>
    <cellStyle name="Normal 13 2 10" xfId="2844" xr:uid="{00000000-0005-0000-0000-00001C0B0000}"/>
    <cellStyle name="Normal 13 2 2" xfId="2845" xr:uid="{00000000-0005-0000-0000-00001D0B0000}"/>
    <cellStyle name="Normal 13 2 3" xfId="2846" xr:uid="{00000000-0005-0000-0000-00001E0B0000}"/>
    <cellStyle name="Normal 13 2 4" xfId="2847" xr:uid="{00000000-0005-0000-0000-00001F0B0000}"/>
    <cellStyle name="Normal 13 2 5" xfId="2848" xr:uid="{00000000-0005-0000-0000-0000200B0000}"/>
    <cellStyle name="Normal 13 2 6" xfId="2849" xr:uid="{00000000-0005-0000-0000-0000210B0000}"/>
    <cellStyle name="Normal 13 2 7" xfId="2850" xr:uid="{00000000-0005-0000-0000-0000220B0000}"/>
    <cellStyle name="Normal 13 2 8" xfId="2851" xr:uid="{00000000-0005-0000-0000-0000230B0000}"/>
    <cellStyle name="Normal 13 2 9" xfId="2852" xr:uid="{00000000-0005-0000-0000-0000240B0000}"/>
    <cellStyle name="Normal 13 20" xfId="2853" xr:uid="{00000000-0005-0000-0000-0000250B0000}"/>
    <cellStyle name="Normal 13 21" xfId="2854" xr:uid="{00000000-0005-0000-0000-0000260B0000}"/>
    <cellStyle name="Normal 13 22" xfId="2855" xr:uid="{00000000-0005-0000-0000-0000270B0000}"/>
    <cellStyle name="Normal 13 23" xfId="2856" xr:uid="{00000000-0005-0000-0000-0000280B0000}"/>
    <cellStyle name="Normal 13 24" xfId="2857" xr:uid="{00000000-0005-0000-0000-0000290B0000}"/>
    <cellStyle name="Normal 13 25" xfId="2858" xr:uid="{00000000-0005-0000-0000-00002A0B0000}"/>
    <cellStyle name="Normal 13 26" xfId="2859" xr:uid="{00000000-0005-0000-0000-00002B0B0000}"/>
    <cellStyle name="Normal 13 27" xfId="2860" xr:uid="{00000000-0005-0000-0000-00002C0B0000}"/>
    <cellStyle name="Normal 13 28" xfId="2861" xr:uid="{00000000-0005-0000-0000-00002D0B0000}"/>
    <cellStyle name="Normal 13 29" xfId="2862" xr:uid="{00000000-0005-0000-0000-00002E0B0000}"/>
    <cellStyle name="Normal 13 3" xfId="2863" xr:uid="{00000000-0005-0000-0000-00002F0B0000}"/>
    <cellStyle name="Normal 13 3 2" xfId="2864" xr:uid="{00000000-0005-0000-0000-0000300B0000}"/>
    <cellStyle name="Normal 13 3 3" xfId="2865" xr:uid="{00000000-0005-0000-0000-0000310B0000}"/>
    <cellStyle name="Normal 13 30" xfId="2866" xr:uid="{00000000-0005-0000-0000-0000320B0000}"/>
    <cellStyle name="Normal 13 31" xfId="2867" xr:uid="{00000000-0005-0000-0000-0000330B0000}"/>
    <cellStyle name="Normal 13 32" xfId="2868" xr:uid="{00000000-0005-0000-0000-0000340B0000}"/>
    <cellStyle name="Normal 13 33" xfId="2869" xr:uid="{00000000-0005-0000-0000-0000350B0000}"/>
    <cellStyle name="Normal 13 34" xfId="2870" xr:uid="{00000000-0005-0000-0000-0000360B0000}"/>
    <cellStyle name="Normal 13 35" xfId="2871" xr:uid="{00000000-0005-0000-0000-0000370B0000}"/>
    <cellStyle name="Normal 13 36" xfId="2872" xr:uid="{00000000-0005-0000-0000-0000380B0000}"/>
    <cellStyle name="Normal 13 37" xfId="2873" xr:uid="{00000000-0005-0000-0000-0000390B0000}"/>
    <cellStyle name="Normal 13 38" xfId="2874" xr:uid="{00000000-0005-0000-0000-00003A0B0000}"/>
    <cellStyle name="Normal 13 4" xfId="2875" xr:uid="{00000000-0005-0000-0000-00003B0B0000}"/>
    <cellStyle name="Normal 13 4 2" xfId="2876" xr:uid="{00000000-0005-0000-0000-00003C0B0000}"/>
    <cellStyle name="Normal 13 5" xfId="2877" xr:uid="{00000000-0005-0000-0000-00003D0B0000}"/>
    <cellStyle name="Normal 13 6" xfId="2878" xr:uid="{00000000-0005-0000-0000-00003E0B0000}"/>
    <cellStyle name="Normal 13 7" xfId="2879" xr:uid="{00000000-0005-0000-0000-00003F0B0000}"/>
    <cellStyle name="Normal 13 8" xfId="2880" xr:uid="{00000000-0005-0000-0000-0000400B0000}"/>
    <cellStyle name="Normal 13 9" xfId="2881" xr:uid="{00000000-0005-0000-0000-0000410B0000}"/>
    <cellStyle name="Normal 14" xfId="2882" xr:uid="{00000000-0005-0000-0000-0000420B0000}"/>
    <cellStyle name="Normal 14 10" xfId="2883" xr:uid="{00000000-0005-0000-0000-0000430B0000}"/>
    <cellStyle name="Normal 14 11" xfId="2884" xr:uid="{00000000-0005-0000-0000-0000440B0000}"/>
    <cellStyle name="Normal 14 12" xfId="2885" xr:uid="{00000000-0005-0000-0000-0000450B0000}"/>
    <cellStyle name="Normal 14 13" xfId="2886" xr:uid="{00000000-0005-0000-0000-0000460B0000}"/>
    <cellStyle name="Normal 14 14" xfId="2887" xr:uid="{00000000-0005-0000-0000-0000470B0000}"/>
    <cellStyle name="Normal 14 15" xfId="2888" xr:uid="{00000000-0005-0000-0000-0000480B0000}"/>
    <cellStyle name="Normal 14 16" xfId="2889" xr:uid="{00000000-0005-0000-0000-0000490B0000}"/>
    <cellStyle name="Normal 14 2" xfId="2890" xr:uid="{00000000-0005-0000-0000-00004A0B0000}"/>
    <cellStyle name="Normal 14 2 2" xfId="2891" xr:uid="{00000000-0005-0000-0000-00004B0B0000}"/>
    <cellStyle name="Normal 14 2 3" xfId="2892" xr:uid="{00000000-0005-0000-0000-00004C0B0000}"/>
    <cellStyle name="Normal 14 2 4" xfId="2893" xr:uid="{00000000-0005-0000-0000-00004D0B0000}"/>
    <cellStyle name="Normal 14 2 5" xfId="2894" xr:uid="{00000000-0005-0000-0000-00004E0B0000}"/>
    <cellStyle name="Normal 14 2 6" xfId="2895" xr:uid="{00000000-0005-0000-0000-00004F0B0000}"/>
    <cellStyle name="Normal 14 2 7" xfId="2896" xr:uid="{00000000-0005-0000-0000-0000500B0000}"/>
    <cellStyle name="Normal 14 2 8" xfId="2897" xr:uid="{00000000-0005-0000-0000-0000510B0000}"/>
    <cellStyle name="Normal 14 2 9" xfId="2898" xr:uid="{00000000-0005-0000-0000-0000520B0000}"/>
    <cellStyle name="Normal 14 3" xfId="2899" xr:uid="{00000000-0005-0000-0000-0000530B0000}"/>
    <cellStyle name="Normal 14 3 2" xfId="2900" xr:uid="{00000000-0005-0000-0000-0000540B0000}"/>
    <cellStyle name="Normal 14 4" xfId="2901" xr:uid="{00000000-0005-0000-0000-0000550B0000}"/>
    <cellStyle name="Normal 14 4 2" xfId="2902" xr:uid="{00000000-0005-0000-0000-0000560B0000}"/>
    <cellStyle name="Normal 14 5" xfId="2903" xr:uid="{00000000-0005-0000-0000-0000570B0000}"/>
    <cellStyle name="Normal 14 6" xfId="2904" xr:uid="{00000000-0005-0000-0000-0000580B0000}"/>
    <cellStyle name="Normal 14 7" xfId="2905" xr:uid="{00000000-0005-0000-0000-0000590B0000}"/>
    <cellStyle name="Normal 14 8" xfId="2906" xr:uid="{00000000-0005-0000-0000-00005A0B0000}"/>
    <cellStyle name="Normal 14 9" xfId="2907" xr:uid="{00000000-0005-0000-0000-00005B0B0000}"/>
    <cellStyle name="Normal 15" xfId="2908" xr:uid="{00000000-0005-0000-0000-00005C0B0000}"/>
    <cellStyle name="Normal 15 2" xfId="2909" xr:uid="{00000000-0005-0000-0000-00005D0B0000}"/>
    <cellStyle name="Normal 15 2 2" xfId="2910" xr:uid="{00000000-0005-0000-0000-00005E0B0000}"/>
    <cellStyle name="Normal 15 2 3" xfId="2911" xr:uid="{00000000-0005-0000-0000-00005F0B0000}"/>
    <cellStyle name="Normal 15 3" xfId="2912" xr:uid="{00000000-0005-0000-0000-0000600B0000}"/>
    <cellStyle name="Normal 15 3 2" xfId="2913" xr:uid="{00000000-0005-0000-0000-0000610B0000}"/>
    <cellStyle name="Normal 15 4" xfId="2914" xr:uid="{00000000-0005-0000-0000-0000620B0000}"/>
    <cellStyle name="Normal 15 4 2" xfId="2915" xr:uid="{00000000-0005-0000-0000-0000630B0000}"/>
    <cellStyle name="Normal 15 5" xfId="2916" xr:uid="{00000000-0005-0000-0000-0000640B0000}"/>
    <cellStyle name="Normal 15 6" xfId="2917" xr:uid="{00000000-0005-0000-0000-0000650B0000}"/>
    <cellStyle name="Normal 15 7" xfId="2918" xr:uid="{00000000-0005-0000-0000-0000660B0000}"/>
    <cellStyle name="Normal 16" xfId="2919" xr:uid="{00000000-0005-0000-0000-0000670B0000}"/>
    <cellStyle name="Normal 16 2" xfId="2920" xr:uid="{00000000-0005-0000-0000-0000680B0000}"/>
    <cellStyle name="Normal 16 2 2" xfId="2921" xr:uid="{00000000-0005-0000-0000-0000690B0000}"/>
    <cellStyle name="Normal 16 3" xfId="2922" xr:uid="{00000000-0005-0000-0000-00006A0B0000}"/>
    <cellStyle name="Normal 16 4" xfId="2923" xr:uid="{00000000-0005-0000-0000-00006B0B0000}"/>
    <cellStyle name="Normal 16 5" xfId="2924" xr:uid="{00000000-0005-0000-0000-00006C0B0000}"/>
    <cellStyle name="Normal 16 6" xfId="2925" xr:uid="{00000000-0005-0000-0000-00006D0B0000}"/>
    <cellStyle name="Normal 16 7" xfId="2926" xr:uid="{00000000-0005-0000-0000-00006E0B0000}"/>
    <cellStyle name="Normal 17" xfId="2927" xr:uid="{00000000-0005-0000-0000-00006F0B0000}"/>
    <cellStyle name="Normal 17 10" xfId="2928" xr:uid="{00000000-0005-0000-0000-0000700B0000}"/>
    <cellStyle name="Normal 17 11" xfId="2929" xr:uid="{00000000-0005-0000-0000-0000710B0000}"/>
    <cellStyle name="Normal 17 12" xfId="2930" xr:uid="{00000000-0005-0000-0000-0000720B0000}"/>
    <cellStyle name="Normal 17 13" xfId="2931" xr:uid="{00000000-0005-0000-0000-0000730B0000}"/>
    <cellStyle name="Normal 17 14" xfId="2932" xr:uid="{00000000-0005-0000-0000-0000740B0000}"/>
    <cellStyle name="Normal 17 2" xfId="2933" xr:uid="{00000000-0005-0000-0000-0000750B0000}"/>
    <cellStyle name="Normal 17 2 2" xfId="2934" xr:uid="{00000000-0005-0000-0000-0000760B0000}"/>
    <cellStyle name="Normal 17 3" xfId="2935" xr:uid="{00000000-0005-0000-0000-0000770B0000}"/>
    <cellStyle name="Normal 17 4" xfId="2936" xr:uid="{00000000-0005-0000-0000-0000780B0000}"/>
    <cellStyle name="Normal 17 5" xfId="2937" xr:uid="{00000000-0005-0000-0000-0000790B0000}"/>
    <cellStyle name="Normal 17 6" xfId="2938" xr:uid="{00000000-0005-0000-0000-00007A0B0000}"/>
    <cellStyle name="Normal 17 7" xfId="2939" xr:uid="{00000000-0005-0000-0000-00007B0B0000}"/>
    <cellStyle name="Normal 17 8" xfId="2940" xr:uid="{00000000-0005-0000-0000-00007C0B0000}"/>
    <cellStyle name="Normal 17 9" xfId="2941" xr:uid="{00000000-0005-0000-0000-00007D0B0000}"/>
    <cellStyle name="Normal 18" xfId="2942" xr:uid="{00000000-0005-0000-0000-00007E0B0000}"/>
    <cellStyle name="Normal 18 2" xfId="2943" xr:uid="{00000000-0005-0000-0000-00007F0B0000}"/>
    <cellStyle name="Normal 18 3" xfId="2944" xr:uid="{00000000-0005-0000-0000-0000800B0000}"/>
    <cellStyle name="Normal 19" xfId="2945" xr:uid="{00000000-0005-0000-0000-0000810B0000}"/>
    <cellStyle name="Normal 19 2" xfId="2946" xr:uid="{00000000-0005-0000-0000-0000820B0000}"/>
    <cellStyle name="Normal 2" xfId="2947" xr:uid="{00000000-0005-0000-0000-0000830B0000}"/>
    <cellStyle name="Normal 2 10" xfId="2948" xr:uid="{00000000-0005-0000-0000-0000840B0000}"/>
    <cellStyle name="Normal 2 10 2" xfId="2949" xr:uid="{00000000-0005-0000-0000-0000850B0000}"/>
    <cellStyle name="Normal 2 11" xfId="2950" xr:uid="{00000000-0005-0000-0000-0000860B0000}"/>
    <cellStyle name="Normal 2 11 2" xfId="2951" xr:uid="{00000000-0005-0000-0000-0000870B0000}"/>
    <cellStyle name="Normal 2 12" xfId="2952" xr:uid="{00000000-0005-0000-0000-0000880B0000}"/>
    <cellStyle name="Normal 2 13" xfId="2953" xr:uid="{00000000-0005-0000-0000-0000890B0000}"/>
    <cellStyle name="Normal 2 13 2" xfId="2954" xr:uid="{00000000-0005-0000-0000-00008A0B0000}"/>
    <cellStyle name="Normal 2 14" xfId="2955" xr:uid="{00000000-0005-0000-0000-00008B0B0000}"/>
    <cellStyle name="Normal 2 15" xfId="2956" xr:uid="{00000000-0005-0000-0000-00008C0B0000}"/>
    <cellStyle name="Normal 2 16" xfId="2957" xr:uid="{00000000-0005-0000-0000-00008D0B0000}"/>
    <cellStyle name="Normal 2 17" xfId="2958" xr:uid="{00000000-0005-0000-0000-00008E0B0000}"/>
    <cellStyle name="Normal 2 18" xfId="2959" xr:uid="{00000000-0005-0000-0000-00008F0B0000}"/>
    <cellStyle name="Normal 2 18 2" xfId="2960" xr:uid="{00000000-0005-0000-0000-0000900B0000}"/>
    <cellStyle name="Normal 2 18 3" xfId="2961" xr:uid="{00000000-0005-0000-0000-0000910B0000}"/>
    <cellStyle name="Normal 2 19" xfId="2962" xr:uid="{00000000-0005-0000-0000-0000920B0000}"/>
    <cellStyle name="Normal 2 19 2" xfId="2963" xr:uid="{00000000-0005-0000-0000-0000930B0000}"/>
    <cellStyle name="Normal 2 2" xfId="2964" xr:uid="{00000000-0005-0000-0000-0000940B0000}"/>
    <cellStyle name="Normal 2 2 10" xfId="2965" xr:uid="{00000000-0005-0000-0000-0000950B0000}"/>
    <cellStyle name="Normal 2 2 11" xfId="2966" xr:uid="{00000000-0005-0000-0000-0000960B0000}"/>
    <cellStyle name="Normal 2 2 12" xfId="2967" xr:uid="{00000000-0005-0000-0000-0000970B0000}"/>
    <cellStyle name="Normal 2 2 13" xfId="2968" xr:uid="{00000000-0005-0000-0000-0000980B0000}"/>
    <cellStyle name="Normal 2 2 14" xfId="2969" xr:uid="{00000000-0005-0000-0000-0000990B0000}"/>
    <cellStyle name="Normal 2 2 2" xfId="2970" xr:uid="{00000000-0005-0000-0000-00009A0B0000}"/>
    <cellStyle name="Normal 2 2 2 2" xfId="2971" xr:uid="{00000000-0005-0000-0000-00009B0B0000}"/>
    <cellStyle name="Normal 2 2 2 2 2" xfId="2972" xr:uid="{00000000-0005-0000-0000-00009C0B0000}"/>
    <cellStyle name="Normal 2 2 2 2 3" xfId="2973" xr:uid="{00000000-0005-0000-0000-00009D0B0000}"/>
    <cellStyle name="Normal 2 2 2 3" xfId="2974" xr:uid="{00000000-0005-0000-0000-00009E0B0000}"/>
    <cellStyle name="Normal 2 2 2 3 2" xfId="2975" xr:uid="{00000000-0005-0000-0000-00009F0B0000}"/>
    <cellStyle name="Normal 2 2 3" xfId="2976" xr:uid="{00000000-0005-0000-0000-0000A00B0000}"/>
    <cellStyle name="Normal 2 2 3 2" xfId="2977" xr:uid="{00000000-0005-0000-0000-0000A10B0000}"/>
    <cellStyle name="Normal 2 2 3 3" xfId="2978" xr:uid="{00000000-0005-0000-0000-0000A20B0000}"/>
    <cellStyle name="Normal 2 2 4" xfId="2979" xr:uid="{00000000-0005-0000-0000-0000A30B0000}"/>
    <cellStyle name="Normal 2 2 4 2" xfId="2980" xr:uid="{00000000-0005-0000-0000-0000A40B0000}"/>
    <cellStyle name="Normal 2 2 4 2 2" xfId="2981" xr:uid="{00000000-0005-0000-0000-0000A50B0000}"/>
    <cellStyle name="Normal 2 2 4 3" xfId="2982" xr:uid="{00000000-0005-0000-0000-0000A60B0000}"/>
    <cellStyle name="Normal 2 2 5" xfId="2983" xr:uid="{00000000-0005-0000-0000-0000A70B0000}"/>
    <cellStyle name="Normal 2 2 5 2" xfId="2984" xr:uid="{00000000-0005-0000-0000-0000A80B0000}"/>
    <cellStyle name="Normal 2 2 6" xfId="2985" xr:uid="{00000000-0005-0000-0000-0000A90B0000}"/>
    <cellStyle name="Normal 2 2 6 2" xfId="2986" xr:uid="{00000000-0005-0000-0000-0000AA0B0000}"/>
    <cellStyle name="Normal 2 2 7" xfId="2987" xr:uid="{00000000-0005-0000-0000-0000AB0B0000}"/>
    <cellStyle name="Normal 2 2 8" xfId="2988" xr:uid="{00000000-0005-0000-0000-0000AC0B0000}"/>
    <cellStyle name="Normal 2 2 9" xfId="2989" xr:uid="{00000000-0005-0000-0000-0000AD0B0000}"/>
    <cellStyle name="Normal 2 2_ELC" xfId="2990" xr:uid="{00000000-0005-0000-0000-0000AE0B0000}"/>
    <cellStyle name="Normal 2 20" xfId="2991" xr:uid="{00000000-0005-0000-0000-0000AF0B0000}"/>
    <cellStyle name="Normal 2 21" xfId="2992" xr:uid="{00000000-0005-0000-0000-0000B00B0000}"/>
    <cellStyle name="Normal 2 22" xfId="2993" xr:uid="{00000000-0005-0000-0000-0000B10B0000}"/>
    <cellStyle name="Normal 2 23" xfId="2994" xr:uid="{00000000-0005-0000-0000-0000B20B0000}"/>
    <cellStyle name="Normal 2 24" xfId="2995" xr:uid="{00000000-0005-0000-0000-0000B30B0000}"/>
    <cellStyle name="Normal 2 25" xfId="2996" xr:uid="{00000000-0005-0000-0000-0000B40B0000}"/>
    <cellStyle name="Normal 2 26" xfId="2997" xr:uid="{00000000-0005-0000-0000-0000B50B0000}"/>
    <cellStyle name="Normal 2 27" xfId="2998" xr:uid="{00000000-0005-0000-0000-0000B60B0000}"/>
    <cellStyle name="Normal 2 28" xfId="2999" xr:uid="{00000000-0005-0000-0000-0000B70B0000}"/>
    <cellStyle name="Normal 2 29" xfId="3000" xr:uid="{00000000-0005-0000-0000-0000B80B0000}"/>
    <cellStyle name="Normal 2 3" xfId="3001" xr:uid="{00000000-0005-0000-0000-0000B90B0000}"/>
    <cellStyle name="Normal 2 3 10" xfId="3002" xr:uid="{00000000-0005-0000-0000-0000BA0B0000}"/>
    <cellStyle name="Normal 2 3 11" xfId="3003" xr:uid="{00000000-0005-0000-0000-0000BB0B0000}"/>
    <cellStyle name="Normal 2 3 12" xfId="3004" xr:uid="{00000000-0005-0000-0000-0000BC0B0000}"/>
    <cellStyle name="Normal 2 3 13" xfId="3005" xr:uid="{00000000-0005-0000-0000-0000BD0B0000}"/>
    <cellStyle name="Normal 2 3 2" xfId="3006" xr:uid="{00000000-0005-0000-0000-0000BE0B0000}"/>
    <cellStyle name="Normal 2 3 2 2" xfId="3007" xr:uid="{00000000-0005-0000-0000-0000BF0B0000}"/>
    <cellStyle name="Normal 2 3 2 3" xfId="3008" xr:uid="{00000000-0005-0000-0000-0000C00B0000}"/>
    <cellStyle name="Normal 2 3 3" xfId="3009" xr:uid="{00000000-0005-0000-0000-0000C10B0000}"/>
    <cellStyle name="Normal 2 3 3 2" xfId="3010" xr:uid="{00000000-0005-0000-0000-0000C20B0000}"/>
    <cellStyle name="Normal 2 3 4" xfId="3011" xr:uid="{00000000-0005-0000-0000-0000C30B0000}"/>
    <cellStyle name="Normal 2 3 5" xfId="3012" xr:uid="{00000000-0005-0000-0000-0000C40B0000}"/>
    <cellStyle name="Normal 2 3 6" xfId="3013" xr:uid="{00000000-0005-0000-0000-0000C50B0000}"/>
    <cellStyle name="Normal 2 3 6 2" xfId="3014" xr:uid="{00000000-0005-0000-0000-0000C60B0000}"/>
    <cellStyle name="Normal 2 3 7" xfId="3015" xr:uid="{00000000-0005-0000-0000-0000C70B0000}"/>
    <cellStyle name="Normal 2 3 8" xfId="3016" xr:uid="{00000000-0005-0000-0000-0000C80B0000}"/>
    <cellStyle name="Normal 2 3 9" xfId="3017" xr:uid="{00000000-0005-0000-0000-0000C90B0000}"/>
    <cellStyle name="Normal 2 30" xfId="3018" xr:uid="{00000000-0005-0000-0000-0000CA0B0000}"/>
    <cellStyle name="Normal 2 31" xfId="3019" xr:uid="{00000000-0005-0000-0000-0000CB0B0000}"/>
    <cellStyle name="Normal 2 32" xfId="3020" xr:uid="{00000000-0005-0000-0000-0000CC0B0000}"/>
    <cellStyle name="Normal 2 33" xfId="3021" xr:uid="{00000000-0005-0000-0000-0000CD0B0000}"/>
    <cellStyle name="Normal 2 34" xfId="3022" xr:uid="{00000000-0005-0000-0000-0000CE0B0000}"/>
    <cellStyle name="Normal 2 35" xfId="3023" xr:uid="{00000000-0005-0000-0000-0000CF0B0000}"/>
    <cellStyle name="Normal 2 36" xfId="3024" xr:uid="{00000000-0005-0000-0000-0000D00B0000}"/>
    <cellStyle name="Normal 2 37" xfId="3025" xr:uid="{00000000-0005-0000-0000-0000D10B0000}"/>
    <cellStyle name="Normal 2 38" xfId="3026" xr:uid="{00000000-0005-0000-0000-0000D20B0000}"/>
    <cellStyle name="Normal 2 39" xfId="3027" xr:uid="{00000000-0005-0000-0000-0000D30B0000}"/>
    <cellStyle name="Normal 2 4" xfId="3028" xr:uid="{00000000-0005-0000-0000-0000D40B0000}"/>
    <cellStyle name="Normal 2 4 10" xfId="3029" xr:uid="{00000000-0005-0000-0000-0000D50B0000}"/>
    <cellStyle name="Normal 2 4 11" xfId="3030" xr:uid="{00000000-0005-0000-0000-0000D60B0000}"/>
    <cellStyle name="Normal 2 4 12" xfId="3031" xr:uid="{00000000-0005-0000-0000-0000D70B0000}"/>
    <cellStyle name="Normal 2 4 13" xfId="3032" xr:uid="{00000000-0005-0000-0000-0000D80B0000}"/>
    <cellStyle name="Normal 2 4 14" xfId="3033" xr:uid="{00000000-0005-0000-0000-0000D90B0000}"/>
    <cellStyle name="Normal 2 4 2" xfId="3034" xr:uid="{00000000-0005-0000-0000-0000DA0B0000}"/>
    <cellStyle name="Normal 2 4 2 2" xfId="3035" xr:uid="{00000000-0005-0000-0000-0000DB0B0000}"/>
    <cellStyle name="Normal 2 4 2 3" xfId="3036" xr:uid="{00000000-0005-0000-0000-0000DC0B0000}"/>
    <cellStyle name="Normal 2 4 3" xfId="3037" xr:uid="{00000000-0005-0000-0000-0000DD0B0000}"/>
    <cellStyle name="Normal 2 4 3 2" xfId="3038" xr:uid="{00000000-0005-0000-0000-0000DE0B0000}"/>
    <cellStyle name="Normal 2 4 4" xfId="3039" xr:uid="{00000000-0005-0000-0000-0000DF0B0000}"/>
    <cellStyle name="Normal 2 4 4 2" xfId="3040" xr:uid="{00000000-0005-0000-0000-0000E00B0000}"/>
    <cellStyle name="Normal 2 4 5" xfId="3041" xr:uid="{00000000-0005-0000-0000-0000E10B0000}"/>
    <cellStyle name="Normal 2 4 6" xfId="3042" xr:uid="{00000000-0005-0000-0000-0000E20B0000}"/>
    <cellStyle name="Normal 2 4 7" xfId="3043" xr:uid="{00000000-0005-0000-0000-0000E30B0000}"/>
    <cellStyle name="Normal 2 4 8" xfId="3044" xr:uid="{00000000-0005-0000-0000-0000E40B0000}"/>
    <cellStyle name="Normal 2 4 9" xfId="3045" xr:uid="{00000000-0005-0000-0000-0000E50B0000}"/>
    <cellStyle name="Normal 2 40" xfId="3046" xr:uid="{00000000-0005-0000-0000-0000E60B0000}"/>
    <cellStyle name="Normal 2 41" xfId="3047" xr:uid="{00000000-0005-0000-0000-0000E70B0000}"/>
    <cellStyle name="Normal 2 42" xfId="3048" xr:uid="{00000000-0005-0000-0000-0000E80B0000}"/>
    <cellStyle name="Normal 2 43" xfId="3049" xr:uid="{00000000-0005-0000-0000-0000E90B0000}"/>
    <cellStyle name="Normal 2 44" xfId="3050" xr:uid="{00000000-0005-0000-0000-0000EA0B0000}"/>
    <cellStyle name="Normal 2 45" xfId="3051" xr:uid="{00000000-0005-0000-0000-0000EB0B0000}"/>
    <cellStyle name="Normal 2 46" xfId="3052" xr:uid="{00000000-0005-0000-0000-0000EC0B0000}"/>
    <cellStyle name="Normal 2 47" xfId="3053" xr:uid="{00000000-0005-0000-0000-0000ED0B0000}"/>
    <cellStyle name="Normal 2 48" xfId="3054" xr:uid="{00000000-0005-0000-0000-0000EE0B0000}"/>
    <cellStyle name="Normal 2 49" xfId="3055" xr:uid="{00000000-0005-0000-0000-0000EF0B0000}"/>
    <cellStyle name="Normal 2 5" xfId="3056" xr:uid="{00000000-0005-0000-0000-0000F00B0000}"/>
    <cellStyle name="Normal 2 5 10" xfId="3057" xr:uid="{00000000-0005-0000-0000-0000F10B0000}"/>
    <cellStyle name="Normal 2 5 11" xfId="3058" xr:uid="{00000000-0005-0000-0000-0000F20B0000}"/>
    <cellStyle name="Normal 2 5 12" xfId="3059" xr:uid="{00000000-0005-0000-0000-0000F30B0000}"/>
    <cellStyle name="Normal 2 5 13" xfId="3060" xr:uid="{00000000-0005-0000-0000-0000F40B0000}"/>
    <cellStyle name="Normal 2 5 14" xfId="3061" xr:uid="{00000000-0005-0000-0000-0000F50B0000}"/>
    <cellStyle name="Normal 2 5 15" xfId="3062" xr:uid="{00000000-0005-0000-0000-0000F60B0000}"/>
    <cellStyle name="Normal 2 5 16" xfId="3063" xr:uid="{00000000-0005-0000-0000-0000F70B0000}"/>
    <cellStyle name="Normal 2 5 17" xfId="3064" xr:uid="{00000000-0005-0000-0000-0000F80B0000}"/>
    <cellStyle name="Normal 2 5 2" xfId="3065" xr:uid="{00000000-0005-0000-0000-0000F90B0000}"/>
    <cellStyle name="Normal 2 5 2 2" xfId="3066" xr:uid="{00000000-0005-0000-0000-0000FA0B0000}"/>
    <cellStyle name="Normal 2 5 2 3" xfId="3067" xr:uid="{00000000-0005-0000-0000-0000FB0B0000}"/>
    <cellStyle name="Normal 2 5 3" xfId="3068" xr:uid="{00000000-0005-0000-0000-0000FC0B0000}"/>
    <cellStyle name="Normal 2 5 4" xfId="3069" xr:uid="{00000000-0005-0000-0000-0000FD0B0000}"/>
    <cellStyle name="Normal 2 5 5" xfId="3070" xr:uid="{00000000-0005-0000-0000-0000FE0B0000}"/>
    <cellStyle name="Normal 2 5 6" xfId="3071" xr:uid="{00000000-0005-0000-0000-0000FF0B0000}"/>
    <cellStyle name="Normal 2 5 7" xfId="3072" xr:uid="{00000000-0005-0000-0000-0000000C0000}"/>
    <cellStyle name="Normal 2 5 8" xfId="3073" xr:uid="{00000000-0005-0000-0000-0000010C0000}"/>
    <cellStyle name="Normal 2 5 9" xfId="3074" xr:uid="{00000000-0005-0000-0000-0000020C0000}"/>
    <cellStyle name="Normal 2 6" xfId="3075" xr:uid="{00000000-0005-0000-0000-0000030C0000}"/>
    <cellStyle name="Normal 2 6 10" xfId="3076" xr:uid="{00000000-0005-0000-0000-0000040C0000}"/>
    <cellStyle name="Normal 2 6 11" xfId="3077" xr:uid="{00000000-0005-0000-0000-0000050C0000}"/>
    <cellStyle name="Normal 2 6 12" xfId="3078" xr:uid="{00000000-0005-0000-0000-0000060C0000}"/>
    <cellStyle name="Normal 2 6 13" xfId="3079" xr:uid="{00000000-0005-0000-0000-0000070C0000}"/>
    <cellStyle name="Normal 2 6 14" xfId="3080" xr:uid="{00000000-0005-0000-0000-0000080C0000}"/>
    <cellStyle name="Normal 2 6 15" xfId="3081" xr:uid="{00000000-0005-0000-0000-0000090C0000}"/>
    <cellStyle name="Normal 2 6 16" xfId="3082" xr:uid="{00000000-0005-0000-0000-00000A0C0000}"/>
    <cellStyle name="Normal 2 6 17" xfId="3083" xr:uid="{00000000-0005-0000-0000-00000B0C0000}"/>
    <cellStyle name="Normal 2 6 2" xfId="3084" xr:uid="{00000000-0005-0000-0000-00000C0C0000}"/>
    <cellStyle name="Normal 2 6 2 2" xfId="3085" xr:uid="{00000000-0005-0000-0000-00000D0C0000}"/>
    <cellStyle name="Normal 2 6 2 3" xfId="3086" xr:uid="{00000000-0005-0000-0000-00000E0C0000}"/>
    <cellStyle name="Normal 2 6 3" xfId="3087" xr:uid="{00000000-0005-0000-0000-00000F0C0000}"/>
    <cellStyle name="Normal 2 6 4" xfId="3088" xr:uid="{00000000-0005-0000-0000-0000100C0000}"/>
    <cellStyle name="Normal 2 6 5" xfId="3089" xr:uid="{00000000-0005-0000-0000-0000110C0000}"/>
    <cellStyle name="Normal 2 6 6" xfId="3090" xr:uid="{00000000-0005-0000-0000-0000120C0000}"/>
    <cellStyle name="Normal 2 6 7" xfId="3091" xr:uid="{00000000-0005-0000-0000-0000130C0000}"/>
    <cellStyle name="Normal 2 6 8" xfId="3092" xr:uid="{00000000-0005-0000-0000-0000140C0000}"/>
    <cellStyle name="Normal 2 6 9" xfId="3093" xr:uid="{00000000-0005-0000-0000-0000150C0000}"/>
    <cellStyle name="Normal 2 7" xfId="3094" xr:uid="{00000000-0005-0000-0000-0000160C0000}"/>
    <cellStyle name="Normal 2 7 2" xfId="3095" xr:uid="{00000000-0005-0000-0000-0000170C0000}"/>
    <cellStyle name="Normal 2 8" xfId="3096" xr:uid="{00000000-0005-0000-0000-0000180C0000}"/>
    <cellStyle name="Normal 2 8 2" xfId="3097" xr:uid="{00000000-0005-0000-0000-0000190C0000}"/>
    <cellStyle name="Normal 2 8 3" xfId="3098" xr:uid="{00000000-0005-0000-0000-00001A0C0000}"/>
    <cellStyle name="Normal 2 8 4" xfId="3099" xr:uid="{00000000-0005-0000-0000-00001B0C0000}"/>
    <cellStyle name="Normal 2 9" xfId="3100" xr:uid="{00000000-0005-0000-0000-00001C0C0000}"/>
    <cellStyle name="Normal 2 9 2" xfId="3101" xr:uid="{00000000-0005-0000-0000-00001D0C0000}"/>
    <cellStyle name="Normal 2 9 3" xfId="3102" xr:uid="{00000000-0005-0000-0000-00001E0C0000}"/>
    <cellStyle name="Normal 2_ELC" xfId="3103" xr:uid="{00000000-0005-0000-0000-00001F0C0000}"/>
    <cellStyle name="Normal 20" xfId="3104" xr:uid="{00000000-0005-0000-0000-0000200C0000}"/>
    <cellStyle name="Normal 20 2" xfId="3105" xr:uid="{00000000-0005-0000-0000-0000210C0000}"/>
    <cellStyle name="Normal 20 3" xfId="3106" xr:uid="{00000000-0005-0000-0000-0000220C0000}"/>
    <cellStyle name="Normal 21" xfId="3107" xr:uid="{00000000-0005-0000-0000-0000230C0000}"/>
    <cellStyle name="Normal 21 2" xfId="3108" xr:uid="{00000000-0005-0000-0000-0000240C0000}"/>
    <cellStyle name="Normal 21 2 2" xfId="3109" xr:uid="{00000000-0005-0000-0000-0000250C0000}"/>
    <cellStyle name="Normal 21 3" xfId="3110" xr:uid="{00000000-0005-0000-0000-0000260C0000}"/>
    <cellStyle name="Normal 21_Scen_XBase" xfId="3111" xr:uid="{00000000-0005-0000-0000-0000270C0000}"/>
    <cellStyle name="Normal 22" xfId="3112" xr:uid="{00000000-0005-0000-0000-0000280C0000}"/>
    <cellStyle name="Normal 22 2" xfId="3113" xr:uid="{00000000-0005-0000-0000-0000290C0000}"/>
    <cellStyle name="Normal 23" xfId="3114" xr:uid="{00000000-0005-0000-0000-00002A0C0000}"/>
    <cellStyle name="Normal 23 2" xfId="3115" xr:uid="{00000000-0005-0000-0000-00002B0C0000}"/>
    <cellStyle name="Normal 23 3" xfId="3116" xr:uid="{00000000-0005-0000-0000-00002C0C0000}"/>
    <cellStyle name="Normal 24" xfId="3117" xr:uid="{00000000-0005-0000-0000-00002D0C0000}"/>
    <cellStyle name="Normal 24 10" xfId="3118" xr:uid="{00000000-0005-0000-0000-00002E0C0000}"/>
    <cellStyle name="Normal 24 11" xfId="3119" xr:uid="{00000000-0005-0000-0000-00002F0C0000}"/>
    <cellStyle name="Normal 24 12" xfId="3120" xr:uid="{00000000-0005-0000-0000-0000300C0000}"/>
    <cellStyle name="Normal 24 13" xfId="3121" xr:uid="{00000000-0005-0000-0000-0000310C0000}"/>
    <cellStyle name="Normal 24 14" xfId="3122" xr:uid="{00000000-0005-0000-0000-0000320C0000}"/>
    <cellStyle name="Normal 24 15" xfId="3123" xr:uid="{00000000-0005-0000-0000-0000330C0000}"/>
    <cellStyle name="Normal 24 16" xfId="3124" xr:uid="{00000000-0005-0000-0000-0000340C0000}"/>
    <cellStyle name="Normal 24 17" xfId="3125" xr:uid="{00000000-0005-0000-0000-0000350C0000}"/>
    <cellStyle name="Normal 24 18" xfId="3126" xr:uid="{00000000-0005-0000-0000-0000360C0000}"/>
    <cellStyle name="Normal 24 19" xfId="3127" xr:uid="{00000000-0005-0000-0000-0000370C0000}"/>
    <cellStyle name="Normal 24 2" xfId="3128" xr:uid="{00000000-0005-0000-0000-0000380C0000}"/>
    <cellStyle name="Normal 24 20" xfId="3129" xr:uid="{00000000-0005-0000-0000-0000390C0000}"/>
    <cellStyle name="Normal 24 21" xfId="3130" xr:uid="{00000000-0005-0000-0000-00003A0C0000}"/>
    <cellStyle name="Normal 24 21 2" xfId="3131" xr:uid="{00000000-0005-0000-0000-00003B0C0000}"/>
    <cellStyle name="Normal 24 22" xfId="3132" xr:uid="{00000000-0005-0000-0000-00003C0C0000}"/>
    <cellStyle name="Normal 24 3" xfId="3133" xr:uid="{00000000-0005-0000-0000-00003D0C0000}"/>
    <cellStyle name="Normal 24 4" xfId="3134" xr:uid="{00000000-0005-0000-0000-00003E0C0000}"/>
    <cellStyle name="Normal 24 5" xfId="3135" xr:uid="{00000000-0005-0000-0000-00003F0C0000}"/>
    <cellStyle name="Normal 24 6" xfId="3136" xr:uid="{00000000-0005-0000-0000-0000400C0000}"/>
    <cellStyle name="Normal 24 7" xfId="3137" xr:uid="{00000000-0005-0000-0000-0000410C0000}"/>
    <cellStyle name="Normal 24 8" xfId="3138" xr:uid="{00000000-0005-0000-0000-0000420C0000}"/>
    <cellStyle name="Normal 24 9" xfId="3139" xr:uid="{00000000-0005-0000-0000-0000430C0000}"/>
    <cellStyle name="Normal 25" xfId="3140" xr:uid="{00000000-0005-0000-0000-0000440C0000}"/>
    <cellStyle name="Normal 25 2" xfId="3141" xr:uid="{00000000-0005-0000-0000-0000450C0000}"/>
    <cellStyle name="Normal 25 3" xfId="3142" xr:uid="{00000000-0005-0000-0000-0000460C0000}"/>
    <cellStyle name="Normal 26" xfId="3143" xr:uid="{00000000-0005-0000-0000-0000470C0000}"/>
    <cellStyle name="Normal 26 2" xfId="3144" xr:uid="{00000000-0005-0000-0000-0000480C0000}"/>
    <cellStyle name="Normal 26 3" xfId="3145" xr:uid="{00000000-0005-0000-0000-0000490C0000}"/>
    <cellStyle name="Normal 27" xfId="3146" xr:uid="{00000000-0005-0000-0000-00004A0C0000}"/>
    <cellStyle name="Normal 27 2" xfId="3147" xr:uid="{00000000-0005-0000-0000-00004B0C0000}"/>
    <cellStyle name="Normal 28" xfId="3148" xr:uid="{00000000-0005-0000-0000-00004C0C0000}"/>
    <cellStyle name="Normal 29" xfId="3149" xr:uid="{00000000-0005-0000-0000-00004D0C0000}"/>
    <cellStyle name="Normal 3" xfId="3150" xr:uid="{00000000-0005-0000-0000-00004E0C0000}"/>
    <cellStyle name="Normal 3 10" xfId="3151" xr:uid="{00000000-0005-0000-0000-00004F0C0000}"/>
    <cellStyle name="Normal 3 11" xfId="3152" xr:uid="{00000000-0005-0000-0000-0000500C0000}"/>
    <cellStyle name="Normal 3 12" xfId="3153" xr:uid="{00000000-0005-0000-0000-0000510C0000}"/>
    <cellStyle name="Normal 3 13" xfId="3154" xr:uid="{00000000-0005-0000-0000-0000520C0000}"/>
    <cellStyle name="Normal 3 14" xfId="3155" xr:uid="{00000000-0005-0000-0000-0000530C0000}"/>
    <cellStyle name="Normal 3 15" xfId="3156" xr:uid="{00000000-0005-0000-0000-0000540C0000}"/>
    <cellStyle name="Normal 3 16" xfId="3157" xr:uid="{00000000-0005-0000-0000-0000550C0000}"/>
    <cellStyle name="Normal 3 17" xfId="3158" xr:uid="{00000000-0005-0000-0000-0000560C0000}"/>
    <cellStyle name="Normal 3 18" xfId="3159" xr:uid="{00000000-0005-0000-0000-0000570C0000}"/>
    <cellStyle name="Normal 3 19" xfId="3160" xr:uid="{00000000-0005-0000-0000-0000580C0000}"/>
    <cellStyle name="Normal 3 2" xfId="3161" xr:uid="{00000000-0005-0000-0000-0000590C0000}"/>
    <cellStyle name="Normal 3 2 2" xfId="3162" xr:uid="{00000000-0005-0000-0000-00005A0C0000}"/>
    <cellStyle name="Normal 3 2 2 2" xfId="3163" xr:uid="{00000000-0005-0000-0000-00005B0C0000}"/>
    <cellStyle name="Normal 3 2 2 2 2" xfId="3164" xr:uid="{00000000-0005-0000-0000-00005C0C0000}"/>
    <cellStyle name="Normal 3 2 3" xfId="3165" xr:uid="{00000000-0005-0000-0000-00005D0C0000}"/>
    <cellStyle name="Normal 3 2 3 2" xfId="3166" xr:uid="{00000000-0005-0000-0000-00005E0C0000}"/>
    <cellStyle name="Normal 3 2 4" xfId="3167" xr:uid="{00000000-0005-0000-0000-00005F0C0000}"/>
    <cellStyle name="Normal 3 2 5" xfId="3168" xr:uid="{00000000-0005-0000-0000-0000600C0000}"/>
    <cellStyle name="Normal 3 2 6" xfId="3169" xr:uid="{00000000-0005-0000-0000-0000610C0000}"/>
    <cellStyle name="Normal 3 2 7" xfId="3170" xr:uid="{00000000-0005-0000-0000-0000620C0000}"/>
    <cellStyle name="Normal 3 2 8" xfId="3171" xr:uid="{00000000-0005-0000-0000-0000630C0000}"/>
    <cellStyle name="Normal 3 2 9" xfId="3172" xr:uid="{00000000-0005-0000-0000-0000640C0000}"/>
    <cellStyle name="Normal 3 2 9 2" xfId="3173" xr:uid="{00000000-0005-0000-0000-0000650C0000}"/>
    <cellStyle name="Normal 3 2_ELC" xfId="3174" xr:uid="{00000000-0005-0000-0000-0000660C0000}"/>
    <cellStyle name="Normal 3 20" xfId="3175" xr:uid="{00000000-0005-0000-0000-0000670C0000}"/>
    <cellStyle name="Normal 3 21" xfId="3176" xr:uid="{00000000-0005-0000-0000-0000680C0000}"/>
    <cellStyle name="Normal 3 22" xfId="3177" xr:uid="{00000000-0005-0000-0000-0000690C0000}"/>
    <cellStyle name="Normal 3 23" xfId="3178" xr:uid="{00000000-0005-0000-0000-00006A0C0000}"/>
    <cellStyle name="Normal 3 24" xfId="3179" xr:uid="{00000000-0005-0000-0000-00006B0C0000}"/>
    <cellStyle name="Normal 3 25" xfId="3180" xr:uid="{00000000-0005-0000-0000-00006C0C0000}"/>
    <cellStyle name="Normal 3 26" xfId="3181" xr:uid="{00000000-0005-0000-0000-00006D0C0000}"/>
    <cellStyle name="Normal 3 27" xfId="3182" xr:uid="{00000000-0005-0000-0000-00006E0C0000}"/>
    <cellStyle name="Normal 3 28" xfId="3183" xr:uid="{00000000-0005-0000-0000-00006F0C0000}"/>
    <cellStyle name="Normal 3 29" xfId="3184" xr:uid="{00000000-0005-0000-0000-0000700C0000}"/>
    <cellStyle name="Normal 3 3" xfId="3185" xr:uid="{00000000-0005-0000-0000-0000710C0000}"/>
    <cellStyle name="Normal 3 3 2" xfId="3186" xr:uid="{00000000-0005-0000-0000-0000720C0000}"/>
    <cellStyle name="Normal 3 3 2 2" xfId="3187" xr:uid="{00000000-0005-0000-0000-0000730C0000}"/>
    <cellStyle name="Normal 3 3 3" xfId="3188" xr:uid="{00000000-0005-0000-0000-0000740C0000}"/>
    <cellStyle name="Normal 3 3 4" xfId="3189" xr:uid="{00000000-0005-0000-0000-0000750C0000}"/>
    <cellStyle name="Normal 3 3 5" xfId="3190" xr:uid="{00000000-0005-0000-0000-0000760C0000}"/>
    <cellStyle name="Normal 3 3 6" xfId="3191" xr:uid="{00000000-0005-0000-0000-0000770C0000}"/>
    <cellStyle name="Normal 3 3 7" xfId="3192" xr:uid="{00000000-0005-0000-0000-0000780C0000}"/>
    <cellStyle name="Normal 3 3 8" xfId="3193" xr:uid="{00000000-0005-0000-0000-0000790C0000}"/>
    <cellStyle name="Normal 3 30" xfId="3194" xr:uid="{00000000-0005-0000-0000-00007A0C0000}"/>
    <cellStyle name="Normal 3 31" xfId="3195" xr:uid="{00000000-0005-0000-0000-00007B0C0000}"/>
    <cellStyle name="Normal 3 4" xfId="3196" xr:uid="{00000000-0005-0000-0000-00007C0C0000}"/>
    <cellStyle name="Normal 3 4 2" xfId="3197" xr:uid="{00000000-0005-0000-0000-00007D0C0000}"/>
    <cellStyle name="Normal 3 4 3" xfId="3198" xr:uid="{00000000-0005-0000-0000-00007E0C0000}"/>
    <cellStyle name="Normal 3 4 4" xfId="3199" xr:uid="{00000000-0005-0000-0000-00007F0C0000}"/>
    <cellStyle name="Normal 3 4 4 2" xfId="3200" xr:uid="{00000000-0005-0000-0000-0000800C0000}"/>
    <cellStyle name="Normal 3 4 5" xfId="3201" xr:uid="{00000000-0005-0000-0000-0000810C0000}"/>
    <cellStyle name="Normal 3 4 6" xfId="3202" xr:uid="{00000000-0005-0000-0000-0000820C0000}"/>
    <cellStyle name="Normal 3 4 7" xfId="3203" xr:uid="{00000000-0005-0000-0000-0000830C0000}"/>
    <cellStyle name="Normal 3 4 8" xfId="3204" xr:uid="{00000000-0005-0000-0000-0000840C0000}"/>
    <cellStyle name="Normal 3 5" xfId="3205" xr:uid="{00000000-0005-0000-0000-0000850C0000}"/>
    <cellStyle name="Normal 3 5 2" xfId="3206" xr:uid="{00000000-0005-0000-0000-0000860C0000}"/>
    <cellStyle name="Normal 3 5 3" xfId="3207" xr:uid="{00000000-0005-0000-0000-0000870C0000}"/>
    <cellStyle name="Normal 3 5 4" xfId="3208" xr:uid="{00000000-0005-0000-0000-0000880C0000}"/>
    <cellStyle name="Normal 3 5 5" xfId="3209" xr:uid="{00000000-0005-0000-0000-0000890C0000}"/>
    <cellStyle name="Normal 3 5 6" xfId="3210" xr:uid="{00000000-0005-0000-0000-00008A0C0000}"/>
    <cellStyle name="Normal 3 5 7" xfId="3211" xr:uid="{00000000-0005-0000-0000-00008B0C0000}"/>
    <cellStyle name="Normal 3 5 8" xfId="3212" xr:uid="{00000000-0005-0000-0000-00008C0C0000}"/>
    <cellStyle name="Normal 3 5 9" xfId="3213" xr:uid="{00000000-0005-0000-0000-00008D0C0000}"/>
    <cellStyle name="Normal 3 6" xfId="3214" xr:uid="{00000000-0005-0000-0000-00008E0C0000}"/>
    <cellStyle name="Normal 3 7" xfId="3215" xr:uid="{00000000-0005-0000-0000-00008F0C0000}"/>
    <cellStyle name="Normal 3 7 2" xfId="3216" xr:uid="{00000000-0005-0000-0000-0000900C0000}"/>
    <cellStyle name="Normal 3 7 3" xfId="3217" xr:uid="{00000000-0005-0000-0000-0000910C0000}"/>
    <cellStyle name="Normal 3 8" xfId="3218" xr:uid="{00000000-0005-0000-0000-0000920C0000}"/>
    <cellStyle name="Normal 3 9" xfId="3219" xr:uid="{00000000-0005-0000-0000-0000930C0000}"/>
    <cellStyle name="Normal 3_PrimaryEnergyPrices_TIMES" xfId="3220" xr:uid="{00000000-0005-0000-0000-0000940C0000}"/>
    <cellStyle name="Normal 30" xfId="3221" xr:uid="{00000000-0005-0000-0000-0000950C0000}"/>
    <cellStyle name="Normal 31" xfId="3222" xr:uid="{00000000-0005-0000-0000-0000960C0000}"/>
    <cellStyle name="Normal 31 2" xfId="3223" xr:uid="{00000000-0005-0000-0000-0000970C0000}"/>
    <cellStyle name="Normal 31 3" xfId="3224" xr:uid="{00000000-0005-0000-0000-0000980C0000}"/>
    <cellStyle name="Normal 31 4" xfId="3225" xr:uid="{00000000-0005-0000-0000-0000990C0000}"/>
    <cellStyle name="Normal 31 5" xfId="3226" xr:uid="{00000000-0005-0000-0000-00009A0C0000}"/>
    <cellStyle name="Normal 32" xfId="3227" xr:uid="{00000000-0005-0000-0000-00009B0C0000}"/>
    <cellStyle name="Normal 32 2" xfId="3228" xr:uid="{00000000-0005-0000-0000-00009C0C0000}"/>
    <cellStyle name="Normal 33" xfId="3229" xr:uid="{00000000-0005-0000-0000-00009D0C0000}"/>
    <cellStyle name="Normal 33 10" xfId="3230" xr:uid="{00000000-0005-0000-0000-00009E0C0000}"/>
    <cellStyle name="Normal 33 11" xfId="3231" xr:uid="{00000000-0005-0000-0000-00009F0C0000}"/>
    <cellStyle name="Normal 33 12" xfId="3232" xr:uid="{00000000-0005-0000-0000-0000A00C0000}"/>
    <cellStyle name="Normal 33 13" xfId="3233" xr:uid="{00000000-0005-0000-0000-0000A10C0000}"/>
    <cellStyle name="Normal 33 2" xfId="3234" xr:uid="{00000000-0005-0000-0000-0000A20C0000}"/>
    <cellStyle name="Normal 33 3" xfId="3235" xr:uid="{00000000-0005-0000-0000-0000A30C0000}"/>
    <cellStyle name="Normal 33 4" xfId="3236" xr:uid="{00000000-0005-0000-0000-0000A40C0000}"/>
    <cellStyle name="Normal 33 5" xfId="3237" xr:uid="{00000000-0005-0000-0000-0000A50C0000}"/>
    <cellStyle name="Normal 33 6" xfId="3238" xr:uid="{00000000-0005-0000-0000-0000A60C0000}"/>
    <cellStyle name="Normal 33 7" xfId="3239" xr:uid="{00000000-0005-0000-0000-0000A70C0000}"/>
    <cellStyle name="Normal 33 8" xfId="3240" xr:uid="{00000000-0005-0000-0000-0000A80C0000}"/>
    <cellStyle name="Normal 33 9" xfId="3241" xr:uid="{00000000-0005-0000-0000-0000A90C0000}"/>
    <cellStyle name="Normal 33_Scen_XBase" xfId="3242" xr:uid="{00000000-0005-0000-0000-0000AA0C0000}"/>
    <cellStyle name="Normal 34" xfId="3243" xr:uid="{00000000-0005-0000-0000-0000AB0C0000}"/>
    <cellStyle name="Normal 34 2" xfId="3244" xr:uid="{00000000-0005-0000-0000-0000AC0C0000}"/>
    <cellStyle name="Normal 35" xfId="3245" xr:uid="{00000000-0005-0000-0000-0000AD0C0000}"/>
    <cellStyle name="Normal 35 2" xfId="3246" xr:uid="{00000000-0005-0000-0000-0000AE0C0000}"/>
    <cellStyle name="Normal 36" xfId="3247" xr:uid="{00000000-0005-0000-0000-0000AF0C0000}"/>
    <cellStyle name="Normal 37" xfId="3248" xr:uid="{00000000-0005-0000-0000-0000B00C0000}"/>
    <cellStyle name="Normal 38" xfId="3249" xr:uid="{00000000-0005-0000-0000-0000B10C0000}"/>
    <cellStyle name="Normal 39" xfId="3250" xr:uid="{00000000-0005-0000-0000-0000B20C0000}"/>
    <cellStyle name="Normal 4" xfId="3251" xr:uid="{00000000-0005-0000-0000-0000B30C0000}"/>
    <cellStyle name="Normal 4 10" xfId="3252" xr:uid="{00000000-0005-0000-0000-0000B40C0000}"/>
    <cellStyle name="Normal 4 11" xfId="3253" xr:uid="{00000000-0005-0000-0000-0000B50C0000}"/>
    <cellStyle name="Normal 4 12" xfId="3254" xr:uid="{00000000-0005-0000-0000-0000B60C0000}"/>
    <cellStyle name="Normal 4 13" xfId="3255" xr:uid="{00000000-0005-0000-0000-0000B70C0000}"/>
    <cellStyle name="Normal 4 13 2" xfId="3256" xr:uid="{00000000-0005-0000-0000-0000B80C0000}"/>
    <cellStyle name="Normal 4 13 2 2" xfId="3257" xr:uid="{00000000-0005-0000-0000-0000B90C0000}"/>
    <cellStyle name="Normal 4 13 2 3" xfId="3258" xr:uid="{00000000-0005-0000-0000-0000BA0C0000}"/>
    <cellStyle name="Normal 4 13 2 3 2" xfId="3259" xr:uid="{00000000-0005-0000-0000-0000BB0C0000}"/>
    <cellStyle name="Normal 4 13 2 3 3" xfId="3260" xr:uid="{00000000-0005-0000-0000-0000BC0C0000}"/>
    <cellStyle name="Normal 4 13 2 4" xfId="3261" xr:uid="{00000000-0005-0000-0000-0000BD0C0000}"/>
    <cellStyle name="Normal 4 2" xfId="3262" xr:uid="{00000000-0005-0000-0000-0000BE0C0000}"/>
    <cellStyle name="Normal 4 2 2" xfId="3263" xr:uid="{00000000-0005-0000-0000-0000BF0C0000}"/>
    <cellStyle name="Normal 4 2 2 10" xfId="3264" xr:uid="{00000000-0005-0000-0000-0000C00C0000}"/>
    <cellStyle name="Normal 4 2 2 11" xfId="3265" xr:uid="{00000000-0005-0000-0000-0000C10C0000}"/>
    <cellStyle name="Normal 4 2 2 12" xfId="3266" xr:uid="{00000000-0005-0000-0000-0000C20C0000}"/>
    <cellStyle name="Normal 4 2 2 13" xfId="3267" xr:uid="{00000000-0005-0000-0000-0000C30C0000}"/>
    <cellStyle name="Normal 4 2 2 2" xfId="3268" xr:uid="{00000000-0005-0000-0000-0000C40C0000}"/>
    <cellStyle name="Normal 4 2 2 2 10" xfId="3269" xr:uid="{00000000-0005-0000-0000-0000C50C0000}"/>
    <cellStyle name="Normal 4 2 2 2 11" xfId="3270" xr:uid="{00000000-0005-0000-0000-0000C60C0000}"/>
    <cellStyle name="Normal 4 2 2 2 12" xfId="3271" xr:uid="{00000000-0005-0000-0000-0000C70C0000}"/>
    <cellStyle name="Normal 4 2 2 2 13" xfId="3272" xr:uid="{00000000-0005-0000-0000-0000C80C0000}"/>
    <cellStyle name="Normal 4 2 2 2 2" xfId="3273" xr:uid="{00000000-0005-0000-0000-0000C90C0000}"/>
    <cellStyle name="Normal 4 2 2 2 3" xfId="3274" xr:uid="{00000000-0005-0000-0000-0000CA0C0000}"/>
    <cellStyle name="Normal 4 2 2 2 4" xfId="3275" xr:uid="{00000000-0005-0000-0000-0000CB0C0000}"/>
    <cellStyle name="Normal 4 2 2 2 5" xfId="3276" xr:uid="{00000000-0005-0000-0000-0000CC0C0000}"/>
    <cellStyle name="Normal 4 2 2 2 6" xfId="3277" xr:uid="{00000000-0005-0000-0000-0000CD0C0000}"/>
    <cellStyle name="Normal 4 2 2 2 7" xfId="3278" xr:uid="{00000000-0005-0000-0000-0000CE0C0000}"/>
    <cellStyle name="Normal 4 2 2 2 8" xfId="3279" xr:uid="{00000000-0005-0000-0000-0000CF0C0000}"/>
    <cellStyle name="Normal 4 2 2 2 9" xfId="3280" xr:uid="{00000000-0005-0000-0000-0000D00C0000}"/>
    <cellStyle name="Normal 4 2 2 3" xfId="3281" xr:uid="{00000000-0005-0000-0000-0000D10C0000}"/>
    <cellStyle name="Normal 4 2 2 4" xfId="3282" xr:uid="{00000000-0005-0000-0000-0000D20C0000}"/>
    <cellStyle name="Normal 4 2 2 5" xfId="3283" xr:uid="{00000000-0005-0000-0000-0000D30C0000}"/>
    <cellStyle name="Normal 4 2 2 6" xfId="3284" xr:uid="{00000000-0005-0000-0000-0000D40C0000}"/>
    <cellStyle name="Normal 4 2 2 7" xfId="3285" xr:uid="{00000000-0005-0000-0000-0000D50C0000}"/>
    <cellStyle name="Normal 4 2 2 8" xfId="3286" xr:uid="{00000000-0005-0000-0000-0000D60C0000}"/>
    <cellStyle name="Normal 4 2 2 9" xfId="3287" xr:uid="{00000000-0005-0000-0000-0000D70C0000}"/>
    <cellStyle name="Normal 4 2 3" xfId="3288" xr:uid="{00000000-0005-0000-0000-0000D80C0000}"/>
    <cellStyle name="Normal 4 2 3 2" xfId="3289" xr:uid="{00000000-0005-0000-0000-0000D90C0000}"/>
    <cellStyle name="Normal 4 2 4" xfId="3290" xr:uid="{00000000-0005-0000-0000-0000DA0C0000}"/>
    <cellStyle name="Normal 4 2 5" xfId="3291" xr:uid="{00000000-0005-0000-0000-0000DB0C0000}"/>
    <cellStyle name="Normal 4 2 6" xfId="3292" xr:uid="{00000000-0005-0000-0000-0000DC0C0000}"/>
    <cellStyle name="Normal 4 2 7" xfId="3293" xr:uid="{00000000-0005-0000-0000-0000DD0C0000}"/>
    <cellStyle name="Normal 4 2 8" xfId="3294" xr:uid="{00000000-0005-0000-0000-0000DE0C0000}"/>
    <cellStyle name="Normal 4 2 9" xfId="3295" xr:uid="{00000000-0005-0000-0000-0000DF0C0000}"/>
    <cellStyle name="Normal 4 2_Scen_XBase" xfId="3296" xr:uid="{00000000-0005-0000-0000-0000E00C0000}"/>
    <cellStyle name="Normal 4 3" xfId="3297" xr:uid="{00000000-0005-0000-0000-0000E10C0000}"/>
    <cellStyle name="Normal 4 3 2" xfId="3298" xr:uid="{00000000-0005-0000-0000-0000E20C0000}"/>
    <cellStyle name="Normal 4 3 2 2" xfId="3299" xr:uid="{00000000-0005-0000-0000-0000E30C0000}"/>
    <cellStyle name="Normal 4 3 2 3" xfId="3300" xr:uid="{00000000-0005-0000-0000-0000E40C0000}"/>
    <cellStyle name="Normal 4 3 3" xfId="3301" xr:uid="{00000000-0005-0000-0000-0000E50C0000}"/>
    <cellStyle name="Normal 4 3 3 2" xfId="3302" xr:uid="{00000000-0005-0000-0000-0000E60C0000}"/>
    <cellStyle name="Normal 4 3 4" xfId="3303" xr:uid="{00000000-0005-0000-0000-0000E70C0000}"/>
    <cellStyle name="Normal 4 3 4 2" xfId="3304" xr:uid="{00000000-0005-0000-0000-0000E80C0000}"/>
    <cellStyle name="Normal 4 3 5" xfId="3305" xr:uid="{00000000-0005-0000-0000-0000E90C0000}"/>
    <cellStyle name="Normal 4 3 6" xfId="3306" xr:uid="{00000000-0005-0000-0000-0000EA0C0000}"/>
    <cellStyle name="Normal 4 3 7" xfId="3307" xr:uid="{00000000-0005-0000-0000-0000EB0C0000}"/>
    <cellStyle name="Normal 4 3 8" xfId="3308" xr:uid="{00000000-0005-0000-0000-0000EC0C0000}"/>
    <cellStyle name="Normal 4 3 9" xfId="3309" xr:uid="{00000000-0005-0000-0000-0000ED0C0000}"/>
    <cellStyle name="Normal 4 3_Scen_XBase" xfId="3310" xr:uid="{00000000-0005-0000-0000-0000EE0C0000}"/>
    <cellStyle name="Normal 4 4" xfId="3311" xr:uid="{00000000-0005-0000-0000-0000EF0C0000}"/>
    <cellStyle name="Normal 4 4 2" xfId="3312" xr:uid="{00000000-0005-0000-0000-0000F00C0000}"/>
    <cellStyle name="Normal 4 4 3" xfId="3313" xr:uid="{00000000-0005-0000-0000-0000F10C0000}"/>
    <cellStyle name="Normal 4 4 4" xfId="3314" xr:uid="{00000000-0005-0000-0000-0000F20C0000}"/>
    <cellStyle name="Normal 4 4 5" xfId="3315" xr:uid="{00000000-0005-0000-0000-0000F30C0000}"/>
    <cellStyle name="Normal 4 4 6" xfId="3316" xr:uid="{00000000-0005-0000-0000-0000F40C0000}"/>
    <cellStyle name="Normal 4 4 7" xfId="3317" xr:uid="{00000000-0005-0000-0000-0000F50C0000}"/>
    <cellStyle name="Normal 4 4 8" xfId="3318" xr:uid="{00000000-0005-0000-0000-0000F60C0000}"/>
    <cellStyle name="Normal 4 4 9" xfId="3319" xr:uid="{00000000-0005-0000-0000-0000F70C0000}"/>
    <cellStyle name="Normal 4 5" xfId="3320" xr:uid="{00000000-0005-0000-0000-0000F80C0000}"/>
    <cellStyle name="Normal 4 5 2" xfId="3321" xr:uid="{00000000-0005-0000-0000-0000F90C0000}"/>
    <cellStyle name="Normal 4 5 3" xfId="3322" xr:uid="{00000000-0005-0000-0000-0000FA0C0000}"/>
    <cellStyle name="Normal 4 5 4" xfId="3323" xr:uid="{00000000-0005-0000-0000-0000FB0C0000}"/>
    <cellStyle name="Normal 4 5 5" xfId="3324" xr:uid="{00000000-0005-0000-0000-0000FC0C0000}"/>
    <cellStyle name="Normal 4 5 6" xfId="3325" xr:uid="{00000000-0005-0000-0000-0000FD0C0000}"/>
    <cellStyle name="Normal 4 5 7" xfId="3326" xr:uid="{00000000-0005-0000-0000-0000FE0C0000}"/>
    <cellStyle name="Normal 4 5 8" xfId="3327" xr:uid="{00000000-0005-0000-0000-0000FF0C0000}"/>
    <cellStyle name="Normal 4 5 9" xfId="3328" xr:uid="{00000000-0005-0000-0000-0000000D0000}"/>
    <cellStyle name="Normal 4 6" xfId="3329" xr:uid="{00000000-0005-0000-0000-0000010D0000}"/>
    <cellStyle name="Normal 4 6 2" xfId="3330" xr:uid="{00000000-0005-0000-0000-0000020D0000}"/>
    <cellStyle name="Normal 4 6 3" xfId="3331" xr:uid="{00000000-0005-0000-0000-0000030D0000}"/>
    <cellStyle name="Normal 4 6 4" xfId="3332" xr:uid="{00000000-0005-0000-0000-0000040D0000}"/>
    <cellStyle name="Normal 4 7" xfId="3333" xr:uid="{00000000-0005-0000-0000-0000050D0000}"/>
    <cellStyle name="Normal 4 7 2" xfId="3334" xr:uid="{00000000-0005-0000-0000-0000060D0000}"/>
    <cellStyle name="Normal 4 8" xfId="3335" xr:uid="{00000000-0005-0000-0000-0000070D0000}"/>
    <cellStyle name="Normal 4 9" xfId="3336" xr:uid="{00000000-0005-0000-0000-0000080D0000}"/>
    <cellStyle name="Normal 4_ELC" xfId="3337" xr:uid="{00000000-0005-0000-0000-0000090D0000}"/>
    <cellStyle name="Normal 40" xfId="3338" xr:uid="{00000000-0005-0000-0000-00000A0D0000}"/>
    <cellStyle name="Normal 5" xfId="3339" xr:uid="{00000000-0005-0000-0000-00000B0D0000}"/>
    <cellStyle name="Normal 5 10" xfId="3340" xr:uid="{00000000-0005-0000-0000-00000C0D0000}"/>
    <cellStyle name="Normal 5 10 2" xfId="3341" xr:uid="{00000000-0005-0000-0000-00000D0D0000}"/>
    <cellStyle name="Normal 5 11" xfId="3342" xr:uid="{00000000-0005-0000-0000-00000E0D0000}"/>
    <cellStyle name="Normal 5 12" xfId="3343" xr:uid="{00000000-0005-0000-0000-00000F0D0000}"/>
    <cellStyle name="Normal 5 13" xfId="3344" xr:uid="{00000000-0005-0000-0000-0000100D0000}"/>
    <cellStyle name="Normal 5 14" xfId="3345" xr:uid="{00000000-0005-0000-0000-0000110D0000}"/>
    <cellStyle name="Normal 5 2" xfId="3346" xr:uid="{00000000-0005-0000-0000-0000120D0000}"/>
    <cellStyle name="Normal 5 2 10" xfId="3347" xr:uid="{00000000-0005-0000-0000-0000130D0000}"/>
    <cellStyle name="Normal 5 2 2" xfId="3348" xr:uid="{00000000-0005-0000-0000-0000140D0000}"/>
    <cellStyle name="Normal 5 2 2 10" xfId="3349" xr:uid="{00000000-0005-0000-0000-0000150D0000}"/>
    <cellStyle name="Normal 5 2 2 11" xfId="3350" xr:uid="{00000000-0005-0000-0000-0000160D0000}"/>
    <cellStyle name="Normal 5 2 2 12" xfId="3351" xr:uid="{00000000-0005-0000-0000-0000170D0000}"/>
    <cellStyle name="Normal 5 2 2 13" xfId="3352" xr:uid="{00000000-0005-0000-0000-0000180D0000}"/>
    <cellStyle name="Normal 5 2 2 14" xfId="3353" xr:uid="{00000000-0005-0000-0000-0000190D0000}"/>
    <cellStyle name="Normal 5 2 2 2" xfId="3354" xr:uid="{00000000-0005-0000-0000-00001A0D0000}"/>
    <cellStyle name="Normal 5 2 2 2 10" xfId="3355" xr:uid="{00000000-0005-0000-0000-00001B0D0000}"/>
    <cellStyle name="Normal 5 2 2 2 11" xfId="3356" xr:uid="{00000000-0005-0000-0000-00001C0D0000}"/>
    <cellStyle name="Normal 5 2 2 2 12" xfId="3357" xr:uid="{00000000-0005-0000-0000-00001D0D0000}"/>
    <cellStyle name="Normal 5 2 2 2 13" xfId="3358" xr:uid="{00000000-0005-0000-0000-00001E0D0000}"/>
    <cellStyle name="Normal 5 2 2 2 2" xfId="3359" xr:uid="{00000000-0005-0000-0000-00001F0D0000}"/>
    <cellStyle name="Normal 5 2 2 2 3" xfId="3360" xr:uid="{00000000-0005-0000-0000-0000200D0000}"/>
    <cellStyle name="Normal 5 2 2 2 4" xfId="3361" xr:uid="{00000000-0005-0000-0000-0000210D0000}"/>
    <cellStyle name="Normal 5 2 2 2 5" xfId="3362" xr:uid="{00000000-0005-0000-0000-0000220D0000}"/>
    <cellStyle name="Normal 5 2 2 2 6" xfId="3363" xr:uid="{00000000-0005-0000-0000-0000230D0000}"/>
    <cellStyle name="Normal 5 2 2 2 7" xfId="3364" xr:uid="{00000000-0005-0000-0000-0000240D0000}"/>
    <cellStyle name="Normal 5 2 2 2 8" xfId="3365" xr:uid="{00000000-0005-0000-0000-0000250D0000}"/>
    <cellStyle name="Normal 5 2 2 2 9" xfId="3366" xr:uid="{00000000-0005-0000-0000-0000260D0000}"/>
    <cellStyle name="Normal 5 2 2 3" xfId="3367" xr:uid="{00000000-0005-0000-0000-0000270D0000}"/>
    <cellStyle name="Normal 5 2 2 4" xfId="3368" xr:uid="{00000000-0005-0000-0000-0000280D0000}"/>
    <cellStyle name="Normal 5 2 2 5" xfId="3369" xr:uid="{00000000-0005-0000-0000-0000290D0000}"/>
    <cellStyle name="Normal 5 2 2 6" xfId="3370" xr:uid="{00000000-0005-0000-0000-00002A0D0000}"/>
    <cellStyle name="Normal 5 2 2 7" xfId="3371" xr:uid="{00000000-0005-0000-0000-00002B0D0000}"/>
    <cellStyle name="Normal 5 2 2 8" xfId="3372" xr:uid="{00000000-0005-0000-0000-00002C0D0000}"/>
    <cellStyle name="Normal 5 2 2 9" xfId="3373" xr:uid="{00000000-0005-0000-0000-00002D0D0000}"/>
    <cellStyle name="Normal 5 2 3" xfId="3374" xr:uid="{00000000-0005-0000-0000-00002E0D0000}"/>
    <cellStyle name="Normal 5 2 3 2" xfId="3375" xr:uid="{00000000-0005-0000-0000-00002F0D0000}"/>
    <cellStyle name="Normal 5 2 4" xfId="3376" xr:uid="{00000000-0005-0000-0000-0000300D0000}"/>
    <cellStyle name="Normal 5 2 5" xfId="3377" xr:uid="{00000000-0005-0000-0000-0000310D0000}"/>
    <cellStyle name="Normal 5 2 6" xfId="3378" xr:uid="{00000000-0005-0000-0000-0000320D0000}"/>
    <cellStyle name="Normal 5 2 7" xfId="3379" xr:uid="{00000000-0005-0000-0000-0000330D0000}"/>
    <cellStyle name="Normal 5 2 8" xfId="3380" xr:uid="{00000000-0005-0000-0000-0000340D0000}"/>
    <cellStyle name="Normal 5 2 9" xfId="3381" xr:uid="{00000000-0005-0000-0000-0000350D0000}"/>
    <cellStyle name="Normal 5 3" xfId="3382" xr:uid="{00000000-0005-0000-0000-0000360D0000}"/>
    <cellStyle name="Normal 5 3 10" xfId="3383" xr:uid="{00000000-0005-0000-0000-0000370D0000}"/>
    <cellStyle name="Normal 5 3 2" xfId="3384" xr:uid="{00000000-0005-0000-0000-0000380D0000}"/>
    <cellStyle name="Normal 5 3 2 2" xfId="3385" xr:uid="{00000000-0005-0000-0000-0000390D0000}"/>
    <cellStyle name="Normal 5 3 3" xfId="3386" xr:uid="{00000000-0005-0000-0000-00003A0D0000}"/>
    <cellStyle name="Normal 5 3 3 2" xfId="3387" xr:uid="{00000000-0005-0000-0000-00003B0D0000}"/>
    <cellStyle name="Normal 5 3 4" xfId="3388" xr:uid="{00000000-0005-0000-0000-00003C0D0000}"/>
    <cellStyle name="Normal 5 3 5" xfId="3389" xr:uid="{00000000-0005-0000-0000-00003D0D0000}"/>
    <cellStyle name="Normal 5 3 6" xfId="3390" xr:uid="{00000000-0005-0000-0000-00003E0D0000}"/>
    <cellStyle name="Normal 5 3 7" xfId="3391" xr:uid="{00000000-0005-0000-0000-00003F0D0000}"/>
    <cellStyle name="Normal 5 3 8" xfId="3392" xr:uid="{00000000-0005-0000-0000-0000400D0000}"/>
    <cellStyle name="Normal 5 3 9" xfId="3393" xr:uid="{00000000-0005-0000-0000-0000410D0000}"/>
    <cellStyle name="Normal 5 4" xfId="3394" xr:uid="{00000000-0005-0000-0000-0000420D0000}"/>
    <cellStyle name="Normal 5 4 2" xfId="3395" xr:uid="{00000000-0005-0000-0000-0000430D0000}"/>
    <cellStyle name="Normal 5 4 3" xfId="3396" xr:uid="{00000000-0005-0000-0000-0000440D0000}"/>
    <cellStyle name="Normal 5 4 4" xfId="3397" xr:uid="{00000000-0005-0000-0000-0000450D0000}"/>
    <cellStyle name="Normal 5 4 5" xfId="3398" xr:uid="{00000000-0005-0000-0000-0000460D0000}"/>
    <cellStyle name="Normal 5 4 6" xfId="3399" xr:uid="{00000000-0005-0000-0000-0000470D0000}"/>
    <cellStyle name="Normal 5 4 7" xfId="3400" xr:uid="{00000000-0005-0000-0000-0000480D0000}"/>
    <cellStyle name="Normal 5 4 8" xfId="3401" xr:uid="{00000000-0005-0000-0000-0000490D0000}"/>
    <cellStyle name="Normal 5 5" xfId="3402" xr:uid="{00000000-0005-0000-0000-00004A0D0000}"/>
    <cellStyle name="Normal 5 5 2" xfId="3403" xr:uid="{00000000-0005-0000-0000-00004B0D0000}"/>
    <cellStyle name="Normal 5 5 2 2" xfId="3404" xr:uid="{00000000-0005-0000-0000-00004C0D0000}"/>
    <cellStyle name="Normal 5 5 3" xfId="3405" xr:uid="{00000000-0005-0000-0000-00004D0D0000}"/>
    <cellStyle name="Normal 5 5 4" xfId="3406" xr:uid="{00000000-0005-0000-0000-00004E0D0000}"/>
    <cellStyle name="Normal 5 5 5" xfId="3407" xr:uid="{00000000-0005-0000-0000-00004F0D0000}"/>
    <cellStyle name="Normal 5 5 6" xfId="3408" xr:uid="{00000000-0005-0000-0000-0000500D0000}"/>
    <cellStyle name="Normal 5 5 7" xfId="3409" xr:uid="{00000000-0005-0000-0000-0000510D0000}"/>
    <cellStyle name="Normal 5 5 8" xfId="3410" xr:uid="{00000000-0005-0000-0000-0000520D0000}"/>
    <cellStyle name="Normal 5 5 9" xfId="3411" xr:uid="{00000000-0005-0000-0000-0000530D0000}"/>
    <cellStyle name="Normal 5 6" xfId="3412" xr:uid="{00000000-0005-0000-0000-0000540D0000}"/>
    <cellStyle name="Normal 5 6 2" xfId="3413" xr:uid="{00000000-0005-0000-0000-0000550D0000}"/>
    <cellStyle name="Normal 5 6 3" xfId="3414" xr:uid="{00000000-0005-0000-0000-0000560D0000}"/>
    <cellStyle name="Normal 5 7" xfId="3415" xr:uid="{00000000-0005-0000-0000-0000570D0000}"/>
    <cellStyle name="Normal 5 8" xfId="3416" xr:uid="{00000000-0005-0000-0000-0000580D0000}"/>
    <cellStyle name="Normal 5 9" xfId="3417" xr:uid="{00000000-0005-0000-0000-0000590D0000}"/>
    <cellStyle name="Normal 5_ELC" xfId="3418" xr:uid="{00000000-0005-0000-0000-00005A0D0000}"/>
    <cellStyle name="Normal 50" xfId="3419" xr:uid="{00000000-0005-0000-0000-00005B0D0000}"/>
    <cellStyle name="Normal 51" xfId="3420" xr:uid="{00000000-0005-0000-0000-00005C0D0000}"/>
    <cellStyle name="Normal 52" xfId="3421" xr:uid="{00000000-0005-0000-0000-00005D0D0000}"/>
    <cellStyle name="Normal 53" xfId="3422" xr:uid="{00000000-0005-0000-0000-00005E0D0000}"/>
    <cellStyle name="Normal 54" xfId="3423" xr:uid="{00000000-0005-0000-0000-00005F0D0000}"/>
    <cellStyle name="Normal 55" xfId="3424" xr:uid="{00000000-0005-0000-0000-0000600D0000}"/>
    <cellStyle name="Normal 6" xfId="3425" xr:uid="{00000000-0005-0000-0000-0000610D0000}"/>
    <cellStyle name="Normal 6 10" xfId="3426" xr:uid="{00000000-0005-0000-0000-0000620D0000}"/>
    <cellStyle name="Normal 6 10 2" xfId="3427" xr:uid="{00000000-0005-0000-0000-0000630D0000}"/>
    <cellStyle name="Normal 6 11" xfId="3428" xr:uid="{00000000-0005-0000-0000-0000640D0000}"/>
    <cellStyle name="Normal 6 11 2" xfId="3429" xr:uid="{00000000-0005-0000-0000-0000650D0000}"/>
    <cellStyle name="Normal 6 12" xfId="3430" xr:uid="{00000000-0005-0000-0000-0000660D0000}"/>
    <cellStyle name="Normal 6 2" xfId="3431" xr:uid="{00000000-0005-0000-0000-0000670D0000}"/>
    <cellStyle name="Normal 6 2 10" xfId="3432" xr:uid="{00000000-0005-0000-0000-0000680D0000}"/>
    <cellStyle name="Normal 6 2 11" xfId="3433" xr:uid="{00000000-0005-0000-0000-0000690D0000}"/>
    <cellStyle name="Normal 6 2 12" xfId="3434" xr:uid="{00000000-0005-0000-0000-00006A0D0000}"/>
    <cellStyle name="Normal 6 2 13" xfId="3435" xr:uid="{00000000-0005-0000-0000-00006B0D0000}"/>
    <cellStyle name="Normal 6 2 14" xfId="3436" xr:uid="{00000000-0005-0000-0000-00006C0D0000}"/>
    <cellStyle name="Normal 6 2 2" xfId="3437" xr:uid="{00000000-0005-0000-0000-00006D0D0000}"/>
    <cellStyle name="Normal 6 2 2 10" xfId="3438" xr:uid="{00000000-0005-0000-0000-00006E0D0000}"/>
    <cellStyle name="Normal 6 2 2 11" xfId="3439" xr:uid="{00000000-0005-0000-0000-00006F0D0000}"/>
    <cellStyle name="Normal 6 2 2 12" xfId="3440" xr:uid="{00000000-0005-0000-0000-0000700D0000}"/>
    <cellStyle name="Normal 6 2 2 13" xfId="3441" xr:uid="{00000000-0005-0000-0000-0000710D0000}"/>
    <cellStyle name="Normal 6 2 2 2" xfId="3442" xr:uid="{00000000-0005-0000-0000-0000720D0000}"/>
    <cellStyle name="Normal 6 2 2 3" xfId="3443" xr:uid="{00000000-0005-0000-0000-0000730D0000}"/>
    <cellStyle name="Normal 6 2 2 4" xfId="3444" xr:uid="{00000000-0005-0000-0000-0000740D0000}"/>
    <cellStyle name="Normal 6 2 2 5" xfId="3445" xr:uid="{00000000-0005-0000-0000-0000750D0000}"/>
    <cellStyle name="Normal 6 2 2 6" xfId="3446" xr:uid="{00000000-0005-0000-0000-0000760D0000}"/>
    <cellStyle name="Normal 6 2 2 7" xfId="3447" xr:uid="{00000000-0005-0000-0000-0000770D0000}"/>
    <cellStyle name="Normal 6 2 2 8" xfId="3448" xr:uid="{00000000-0005-0000-0000-0000780D0000}"/>
    <cellStyle name="Normal 6 2 2 9" xfId="3449" xr:uid="{00000000-0005-0000-0000-0000790D0000}"/>
    <cellStyle name="Normal 6 2 3" xfId="3450" xr:uid="{00000000-0005-0000-0000-00007A0D0000}"/>
    <cellStyle name="Normal 6 2 4" xfId="3451" xr:uid="{00000000-0005-0000-0000-00007B0D0000}"/>
    <cellStyle name="Normal 6 2 5" xfId="3452" xr:uid="{00000000-0005-0000-0000-00007C0D0000}"/>
    <cellStyle name="Normal 6 2 6" xfId="3453" xr:uid="{00000000-0005-0000-0000-00007D0D0000}"/>
    <cellStyle name="Normal 6 2 7" xfId="3454" xr:uid="{00000000-0005-0000-0000-00007E0D0000}"/>
    <cellStyle name="Normal 6 2 8" xfId="3455" xr:uid="{00000000-0005-0000-0000-00007F0D0000}"/>
    <cellStyle name="Normal 6 2 9" xfId="3456" xr:uid="{00000000-0005-0000-0000-0000800D0000}"/>
    <cellStyle name="Normal 6 3" xfId="3457" xr:uid="{00000000-0005-0000-0000-0000810D0000}"/>
    <cellStyle name="Normal 6 3 10" xfId="3458" xr:uid="{00000000-0005-0000-0000-0000820D0000}"/>
    <cellStyle name="Normal 6 3 11" xfId="3459" xr:uid="{00000000-0005-0000-0000-0000830D0000}"/>
    <cellStyle name="Normal 6 3 12" xfId="3460" xr:uid="{00000000-0005-0000-0000-0000840D0000}"/>
    <cellStyle name="Normal 6 3 13" xfId="3461" xr:uid="{00000000-0005-0000-0000-0000850D0000}"/>
    <cellStyle name="Normal 6 3 14" xfId="3462" xr:uid="{00000000-0005-0000-0000-0000860D0000}"/>
    <cellStyle name="Normal 6 3 15" xfId="3463" xr:uid="{00000000-0005-0000-0000-0000870D0000}"/>
    <cellStyle name="Normal 6 3 16" xfId="3464" xr:uid="{00000000-0005-0000-0000-0000880D0000}"/>
    <cellStyle name="Normal 6 3 2" xfId="3465" xr:uid="{00000000-0005-0000-0000-0000890D0000}"/>
    <cellStyle name="Normal 6 3 3" xfId="3466" xr:uid="{00000000-0005-0000-0000-00008A0D0000}"/>
    <cellStyle name="Normal 6 3 4" xfId="3467" xr:uid="{00000000-0005-0000-0000-00008B0D0000}"/>
    <cellStyle name="Normal 6 3 5" xfId="3468" xr:uid="{00000000-0005-0000-0000-00008C0D0000}"/>
    <cellStyle name="Normal 6 3 6" xfId="3469" xr:uid="{00000000-0005-0000-0000-00008D0D0000}"/>
    <cellStyle name="Normal 6 3 7" xfId="3470" xr:uid="{00000000-0005-0000-0000-00008E0D0000}"/>
    <cellStyle name="Normal 6 3 8" xfId="3471" xr:uid="{00000000-0005-0000-0000-00008F0D0000}"/>
    <cellStyle name="Normal 6 3 9" xfId="3472" xr:uid="{00000000-0005-0000-0000-0000900D0000}"/>
    <cellStyle name="Normal 6 4" xfId="3473" xr:uid="{00000000-0005-0000-0000-0000910D0000}"/>
    <cellStyle name="Normal 6 4 2" xfId="3474" xr:uid="{00000000-0005-0000-0000-0000920D0000}"/>
    <cellStyle name="Normal 6 4 3" xfId="3475" xr:uid="{00000000-0005-0000-0000-0000930D0000}"/>
    <cellStyle name="Normal 6 4 4" xfId="3476" xr:uid="{00000000-0005-0000-0000-0000940D0000}"/>
    <cellStyle name="Normal 6 4 5" xfId="3477" xr:uid="{00000000-0005-0000-0000-0000950D0000}"/>
    <cellStyle name="Normal 6 4 6" xfId="3478" xr:uid="{00000000-0005-0000-0000-0000960D0000}"/>
    <cellStyle name="Normal 6 4 7" xfId="3479" xr:uid="{00000000-0005-0000-0000-0000970D0000}"/>
    <cellStyle name="Normal 6 4 8" xfId="3480" xr:uid="{00000000-0005-0000-0000-0000980D0000}"/>
    <cellStyle name="Normal 6 5" xfId="3481" xr:uid="{00000000-0005-0000-0000-0000990D0000}"/>
    <cellStyle name="Normal 6 5 2" xfId="3482" xr:uid="{00000000-0005-0000-0000-00009A0D0000}"/>
    <cellStyle name="Normal 6 5 3" xfId="3483" xr:uid="{00000000-0005-0000-0000-00009B0D0000}"/>
    <cellStyle name="Normal 6 5 4" xfId="3484" xr:uid="{00000000-0005-0000-0000-00009C0D0000}"/>
    <cellStyle name="Normal 6 5 5" xfId="3485" xr:uid="{00000000-0005-0000-0000-00009D0D0000}"/>
    <cellStyle name="Normal 6 5 6" xfId="3486" xr:uid="{00000000-0005-0000-0000-00009E0D0000}"/>
    <cellStyle name="Normal 6 5 7" xfId="3487" xr:uid="{00000000-0005-0000-0000-00009F0D0000}"/>
    <cellStyle name="Normal 6 5 8" xfId="3488" xr:uid="{00000000-0005-0000-0000-0000A00D0000}"/>
    <cellStyle name="Normal 6 6" xfId="3489" xr:uid="{00000000-0005-0000-0000-0000A10D0000}"/>
    <cellStyle name="Normal 6 7" xfId="3490" xr:uid="{00000000-0005-0000-0000-0000A20D0000}"/>
    <cellStyle name="Normal 6 8" xfId="3491" xr:uid="{00000000-0005-0000-0000-0000A30D0000}"/>
    <cellStyle name="Normal 6 9" xfId="3492" xr:uid="{00000000-0005-0000-0000-0000A40D0000}"/>
    <cellStyle name="Normal 6_ELC" xfId="3493" xr:uid="{00000000-0005-0000-0000-0000A50D0000}"/>
    <cellStyle name="Normal 7" xfId="3494" xr:uid="{00000000-0005-0000-0000-0000A60D0000}"/>
    <cellStyle name="Normal 7 10" xfId="3495" xr:uid="{00000000-0005-0000-0000-0000A70D0000}"/>
    <cellStyle name="Normal 7 10 2" xfId="3496" xr:uid="{00000000-0005-0000-0000-0000A80D0000}"/>
    <cellStyle name="Normal 7 11" xfId="3497" xr:uid="{00000000-0005-0000-0000-0000A90D0000}"/>
    <cellStyle name="Normal 7 12" xfId="3498" xr:uid="{00000000-0005-0000-0000-0000AA0D0000}"/>
    <cellStyle name="Normal 7 2" xfId="3499" xr:uid="{00000000-0005-0000-0000-0000AB0D0000}"/>
    <cellStyle name="Normal 7 2 2" xfId="3500" xr:uid="{00000000-0005-0000-0000-0000AC0D0000}"/>
    <cellStyle name="Normal 7 2 3" xfId="3501" xr:uid="{00000000-0005-0000-0000-0000AD0D0000}"/>
    <cellStyle name="Normal 7 2 3 2" xfId="3502" xr:uid="{00000000-0005-0000-0000-0000AE0D0000}"/>
    <cellStyle name="Normal 7 2 4" xfId="3503" xr:uid="{00000000-0005-0000-0000-0000AF0D0000}"/>
    <cellStyle name="Normal 7 2 5" xfId="3504" xr:uid="{00000000-0005-0000-0000-0000B00D0000}"/>
    <cellStyle name="Normal 7 2 6" xfId="3505" xr:uid="{00000000-0005-0000-0000-0000B10D0000}"/>
    <cellStyle name="Normal 7 2 7" xfId="3506" xr:uid="{00000000-0005-0000-0000-0000B20D0000}"/>
    <cellStyle name="Normal 7 2 8" xfId="3507" xr:uid="{00000000-0005-0000-0000-0000B30D0000}"/>
    <cellStyle name="Normal 7 2_Scen_XBase" xfId="3508" xr:uid="{00000000-0005-0000-0000-0000B40D0000}"/>
    <cellStyle name="Normal 7 3" xfId="3509" xr:uid="{00000000-0005-0000-0000-0000B50D0000}"/>
    <cellStyle name="Normal 7 3 2" xfId="3510" xr:uid="{00000000-0005-0000-0000-0000B60D0000}"/>
    <cellStyle name="Normal 7 3 3" xfId="3511" xr:uid="{00000000-0005-0000-0000-0000B70D0000}"/>
    <cellStyle name="Normal 7 3 4" xfId="3512" xr:uid="{00000000-0005-0000-0000-0000B80D0000}"/>
    <cellStyle name="Normal 7 3 5" xfId="3513" xr:uid="{00000000-0005-0000-0000-0000B90D0000}"/>
    <cellStyle name="Normal 7 3 6" xfId="3514" xr:uid="{00000000-0005-0000-0000-0000BA0D0000}"/>
    <cellStyle name="Normal 7 3 7" xfId="3515" xr:uid="{00000000-0005-0000-0000-0000BB0D0000}"/>
    <cellStyle name="Normal 7 3 8" xfId="3516" xr:uid="{00000000-0005-0000-0000-0000BC0D0000}"/>
    <cellStyle name="Normal 7 3 9" xfId="3517" xr:uid="{00000000-0005-0000-0000-0000BD0D0000}"/>
    <cellStyle name="Normal 7 4" xfId="3518" xr:uid="{00000000-0005-0000-0000-0000BE0D0000}"/>
    <cellStyle name="Normal 7 4 2" xfId="3519" xr:uid="{00000000-0005-0000-0000-0000BF0D0000}"/>
    <cellStyle name="Normal 7 4 3" xfId="3520" xr:uid="{00000000-0005-0000-0000-0000C00D0000}"/>
    <cellStyle name="Normal 7 4 4" xfId="3521" xr:uid="{00000000-0005-0000-0000-0000C10D0000}"/>
    <cellStyle name="Normal 7 4 5" xfId="3522" xr:uid="{00000000-0005-0000-0000-0000C20D0000}"/>
    <cellStyle name="Normal 7 4 6" xfId="3523" xr:uid="{00000000-0005-0000-0000-0000C30D0000}"/>
    <cellStyle name="Normal 7 4 7" xfId="3524" xr:uid="{00000000-0005-0000-0000-0000C40D0000}"/>
    <cellStyle name="Normal 7 4 8" xfId="3525" xr:uid="{00000000-0005-0000-0000-0000C50D0000}"/>
    <cellStyle name="Normal 7 4 9" xfId="3526" xr:uid="{00000000-0005-0000-0000-0000C60D0000}"/>
    <cellStyle name="Normal 7 5" xfId="3527" xr:uid="{00000000-0005-0000-0000-0000C70D0000}"/>
    <cellStyle name="Normal 7 5 2" xfId="3528" xr:uid="{00000000-0005-0000-0000-0000C80D0000}"/>
    <cellStyle name="Normal 7 5 3" xfId="3529" xr:uid="{00000000-0005-0000-0000-0000C90D0000}"/>
    <cellStyle name="Normal 7 5 4" xfId="3530" xr:uid="{00000000-0005-0000-0000-0000CA0D0000}"/>
    <cellStyle name="Normal 7 5 5" xfId="3531" xr:uid="{00000000-0005-0000-0000-0000CB0D0000}"/>
    <cellStyle name="Normal 7 5 6" xfId="3532" xr:uid="{00000000-0005-0000-0000-0000CC0D0000}"/>
    <cellStyle name="Normal 7 5 7" xfId="3533" xr:uid="{00000000-0005-0000-0000-0000CD0D0000}"/>
    <cellStyle name="Normal 7 5 8" xfId="3534" xr:uid="{00000000-0005-0000-0000-0000CE0D0000}"/>
    <cellStyle name="Normal 7 5 9" xfId="3535" xr:uid="{00000000-0005-0000-0000-0000CF0D0000}"/>
    <cellStyle name="Normal 7 6" xfId="3536" xr:uid="{00000000-0005-0000-0000-0000D00D0000}"/>
    <cellStyle name="Normal 7 6 2" xfId="3537" xr:uid="{00000000-0005-0000-0000-0000D10D0000}"/>
    <cellStyle name="Normal 7 7" xfId="3538" xr:uid="{00000000-0005-0000-0000-0000D20D0000}"/>
    <cellStyle name="Normal 7 7 2" xfId="3539" xr:uid="{00000000-0005-0000-0000-0000D30D0000}"/>
    <cellStyle name="Normal 7 8" xfId="3540" xr:uid="{00000000-0005-0000-0000-0000D40D0000}"/>
    <cellStyle name="Normal 7 8 2" xfId="3541" xr:uid="{00000000-0005-0000-0000-0000D50D0000}"/>
    <cellStyle name="Normal 7 9" xfId="3542" xr:uid="{00000000-0005-0000-0000-0000D60D0000}"/>
    <cellStyle name="Normal 7 9 2" xfId="3543" xr:uid="{00000000-0005-0000-0000-0000D70D0000}"/>
    <cellStyle name="Normal 8" xfId="3544" xr:uid="{00000000-0005-0000-0000-0000D80D0000}"/>
    <cellStyle name="Normal 8 10" xfId="3545" xr:uid="{00000000-0005-0000-0000-0000D90D0000}"/>
    <cellStyle name="Normal 8 10 2" xfId="3546" xr:uid="{00000000-0005-0000-0000-0000DA0D0000}"/>
    <cellStyle name="Normal 8 11" xfId="3547" xr:uid="{00000000-0005-0000-0000-0000DB0D0000}"/>
    <cellStyle name="Normal 8 11 2" xfId="3548" xr:uid="{00000000-0005-0000-0000-0000DC0D0000}"/>
    <cellStyle name="Normal 8 12" xfId="3549" xr:uid="{00000000-0005-0000-0000-0000DD0D0000}"/>
    <cellStyle name="Normal 8 2" xfId="3550" xr:uid="{00000000-0005-0000-0000-0000DE0D0000}"/>
    <cellStyle name="Normal 8 2 2" xfId="3551" xr:uid="{00000000-0005-0000-0000-0000DF0D0000}"/>
    <cellStyle name="Normal 8 2 3" xfId="3552" xr:uid="{00000000-0005-0000-0000-0000E00D0000}"/>
    <cellStyle name="Normal 8 2 4" xfId="3553" xr:uid="{00000000-0005-0000-0000-0000E10D0000}"/>
    <cellStyle name="Normal 8 2 5" xfId="3554" xr:uid="{00000000-0005-0000-0000-0000E20D0000}"/>
    <cellStyle name="Normal 8 2 6" xfId="3555" xr:uid="{00000000-0005-0000-0000-0000E30D0000}"/>
    <cellStyle name="Normal 8 2 7" xfId="3556" xr:uid="{00000000-0005-0000-0000-0000E40D0000}"/>
    <cellStyle name="Normal 8 2 8" xfId="3557" xr:uid="{00000000-0005-0000-0000-0000E50D0000}"/>
    <cellStyle name="Normal 8 3" xfId="3558" xr:uid="{00000000-0005-0000-0000-0000E60D0000}"/>
    <cellStyle name="Normal 8 3 2" xfId="3559" xr:uid="{00000000-0005-0000-0000-0000E70D0000}"/>
    <cellStyle name="Normal 8 3 3" xfId="3560" xr:uid="{00000000-0005-0000-0000-0000E80D0000}"/>
    <cellStyle name="Normal 8 3 4" xfId="3561" xr:uid="{00000000-0005-0000-0000-0000E90D0000}"/>
    <cellStyle name="Normal 8 3 5" xfId="3562" xr:uid="{00000000-0005-0000-0000-0000EA0D0000}"/>
    <cellStyle name="Normal 8 3 6" xfId="3563" xr:uid="{00000000-0005-0000-0000-0000EB0D0000}"/>
    <cellStyle name="Normal 8 3 7" xfId="3564" xr:uid="{00000000-0005-0000-0000-0000EC0D0000}"/>
    <cellStyle name="Normal 8 3 8" xfId="3565" xr:uid="{00000000-0005-0000-0000-0000ED0D0000}"/>
    <cellStyle name="Normal 8 4" xfId="3566" xr:uid="{00000000-0005-0000-0000-0000EE0D0000}"/>
    <cellStyle name="Normal 8 4 2" xfId="3567" xr:uid="{00000000-0005-0000-0000-0000EF0D0000}"/>
    <cellStyle name="Normal 8 4 3" xfId="3568" xr:uid="{00000000-0005-0000-0000-0000F00D0000}"/>
    <cellStyle name="Normal 8 4 4" xfId="3569" xr:uid="{00000000-0005-0000-0000-0000F10D0000}"/>
    <cellStyle name="Normal 8 4 5" xfId="3570" xr:uid="{00000000-0005-0000-0000-0000F20D0000}"/>
    <cellStyle name="Normal 8 4 6" xfId="3571" xr:uid="{00000000-0005-0000-0000-0000F30D0000}"/>
    <cellStyle name="Normal 8 4 7" xfId="3572" xr:uid="{00000000-0005-0000-0000-0000F40D0000}"/>
    <cellStyle name="Normal 8 4 8" xfId="3573" xr:uid="{00000000-0005-0000-0000-0000F50D0000}"/>
    <cellStyle name="Normal 8 5" xfId="3574" xr:uid="{00000000-0005-0000-0000-0000F60D0000}"/>
    <cellStyle name="Normal 8 5 2" xfId="3575" xr:uid="{00000000-0005-0000-0000-0000F70D0000}"/>
    <cellStyle name="Normal 8 5 3" xfId="3576" xr:uid="{00000000-0005-0000-0000-0000F80D0000}"/>
    <cellStyle name="Normal 8 5 4" xfId="3577" xr:uid="{00000000-0005-0000-0000-0000F90D0000}"/>
    <cellStyle name="Normal 8 5 5" xfId="3578" xr:uid="{00000000-0005-0000-0000-0000FA0D0000}"/>
    <cellStyle name="Normal 8 5 6" xfId="3579" xr:uid="{00000000-0005-0000-0000-0000FB0D0000}"/>
    <cellStyle name="Normal 8 5 7" xfId="3580" xr:uid="{00000000-0005-0000-0000-0000FC0D0000}"/>
    <cellStyle name="Normal 8 5 8" xfId="3581" xr:uid="{00000000-0005-0000-0000-0000FD0D0000}"/>
    <cellStyle name="Normal 8 6" xfId="3582" xr:uid="{00000000-0005-0000-0000-0000FE0D0000}"/>
    <cellStyle name="Normal 8 7" xfId="3583" xr:uid="{00000000-0005-0000-0000-0000FF0D0000}"/>
    <cellStyle name="Normal 8 8" xfId="3584" xr:uid="{00000000-0005-0000-0000-0000000E0000}"/>
    <cellStyle name="Normal 8 9" xfId="3585" xr:uid="{00000000-0005-0000-0000-0000010E0000}"/>
    <cellStyle name="Normal 9" xfId="3586" xr:uid="{00000000-0005-0000-0000-0000020E0000}"/>
    <cellStyle name="Normal 9 10" xfId="3587" xr:uid="{00000000-0005-0000-0000-0000030E0000}"/>
    <cellStyle name="Normal 9 2" xfId="3588" xr:uid="{00000000-0005-0000-0000-0000040E0000}"/>
    <cellStyle name="Normal 9 2 2" xfId="3589" xr:uid="{00000000-0005-0000-0000-0000050E0000}"/>
    <cellStyle name="Normal 9 2 3" xfId="3590" xr:uid="{00000000-0005-0000-0000-0000060E0000}"/>
    <cellStyle name="Normal 9 3" xfId="3591" xr:uid="{00000000-0005-0000-0000-0000070E0000}"/>
    <cellStyle name="Normal 9 4" xfId="3592" xr:uid="{00000000-0005-0000-0000-0000080E0000}"/>
    <cellStyle name="Normal 9 5" xfId="3593" xr:uid="{00000000-0005-0000-0000-0000090E0000}"/>
    <cellStyle name="Normal 9 6" xfId="3594" xr:uid="{00000000-0005-0000-0000-00000A0E0000}"/>
    <cellStyle name="Normal 9 7" xfId="3595" xr:uid="{00000000-0005-0000-0000-00000B0E0000}"/>
    <cellStyle name="Normal 9 8" xfId="3596" xr:uid="{00000000-0005-0000-0000-00000C0E0000}"/>
    <cellStyle name="Normal 9 9" xfId="3597" xr:uid="{00000000-0005-0000-0000-00000D0E0000}"/>
    <cellStyle name="Normal GHG Numbers (0.00)" xfId="3598" xr:uid="{00000000-0005-0000-0000-00000E0E0000}"/>
    <cellStyle name="Normal GHG Textfiels Bold" xfId="3599" xr:uid="{00000000-0005-0000-0000-00000F0E0000}"/>
    <cellStyle name="Normal GHG whole table" xfId="3600" xr:uid="{00000000-0005-0000-0000-0000100E0000}"/>
    <cellStyle name="Normal GHG-Shade" xfId="3601" xr:uid="{00000000-0005-0000-0000-0000110E0000}"/>
    <cellStyle name="Normale_B2020" xfId="3602" xr:uid="{00000000-0005-0000-0000-0000120E0000}"/>
    <cellStyle name="Note" xfId="3603" builtinId="10" customBuiltin="1"/>
    <cellStyle name="Note 10" xfId="3604" xr:uid="{00000000-0005-0000-0000-0000140E0000}"/>
    <cellStyle name="Note 10 2" xfId="3605" xr:uid="{00000000-0005-0000-0000-0000150E0000}"/>
    <cellStyle name="Note 10 3" xfId="3606" xr:uid="{00000000-0005-0000-0000-0000160E0000}"/>
    <cellStyle name="Note 10 3 2" xfId="3607" xr:uid="{00000000-0005-0000-0000-0000170E0000}"/>
    <cellStyle name="Note 10 3_ELC_final" xfId="3608" xr:uid="{00000000-0005-0000-0000-0000180E0000}"/>
    <cellStyle name="Note 10_ELC_final" xfId="3609" xr:uid="{00000000-0005-0000-0000-0000190E0000}"/>
    <cellStyle name="Note 11" xfId="3610" xr:uid="{00000000-0005-0000-0000-00001A0E0000}"/>
    <cellStyle name="Note 11 2" xfId="3611" xr:uid="{00000000-0005-0000-0000-00001B0E0000}"/>
    <cellStyle name="Note 11_ELC_final" xfId="3612" xr:uid="{00000000-0005-0000-0000-00001C0E0000}"/>
    <cellStyle name="Note 12" xfId="3613" xr:uid="{00000000-0005-0000-0000-00001D0E0000}"/>
    <cellStyle name="Note 12 2" xfId="3614" xr:uid="{00000000-0005-0000-0000-00001E0E0000}"/>
    <cellStyle name="Note 12_ELC_final" xfId="3615" xr:uid="{00000000-0005-0000-0000-00001F0E0000}"/>
    <cellStyle name="Note 13" xfId="3616" xr:uid="{00000000-0005-0000-0000-0000200E0000}"/>
    <cellStyle name="Note 13 2" xfId="3617" xr:uid="{00000000-0005-0000-0000-0000210E0000}"/>
    <cellStyle name="Note 13_ELC_final" xfId="3618" xr:uid="{00000000-0005-0000-0000-0000220E0000}"/>
    <cellStyle name="Note 14" xfId="3619" xr:uid="{00000000-0005-0000-0000-0000230E0000}"/>
    <cellStyle name="Note 14 2" xfId="3620" xr:uid="{00000000-0005-0000-0000-0000240E0000}"/>
    <cellStyle name="Note 14_ELC_final" xfId="3621" xr:uid="{00000000-0005-0000-0000-0000250E0000}"/>
    <cellStyle name="Note 15" xfId="3622" xr:uid="{00000000-0005-0000-0000-0000260E0000}"/>
    <cellStyle name="Note 15 2" xfId="3623" xr:uid="{00000000-0005-0000-0000-0000270E0000}"/>
    <cellStyle name="Note 15_ELC_final" xfId="3624" xr:uid="{00000000-0005-0000-0000-0000280E0000}"/>
    <cellStyle name="Note 16" xfId="3625" xr:uid="{00000000-0005-0000-0000-0000290E0000}"/>
    <cellStyle name="Note 16 2" xfId="3626" xr:uid="{00000000-0005-0000-0000-00002A0E0000}"/>
    <cellStyle name="Note 16_ELC_final" xfId="3627" xr:uid="{00000000-0005-0000-0000-00002B0E0000}"/>
    <cellStyle name="Note 17" xfId="3628" xr:uid="{00000000-0005-0000-0000-00002C0E0000}"/>
    <cellStyle name="Note 17 2" xfId="3629" xr:uid="{00000000-0005-0000-0000-00002D0E0000}"/>
    <cellStyle name="Note 17_ELC_final" xfId="3630" xr:uid="{00000000-0005-0000-0000-00002E0E0000}"/>
    <cellStyle name="Note 18" xfId="3631" xr:uid="{00000000-0005-0000-0000-00002F0E0000}"/>
    <cellStyle name="Note 18 2" xfId="3632" xr:uid="{00000000-0005-0000-0000-0000300E0000}"/>
    <cellStyle name="Note 18_ELC_final" xfId="3633" xr:uid="{00000000-0005-0000-0000-0000310E0000}"/>
    <cellStyle name="Note 19" xfId="3634" xr:uid="{00000000-0005-0000-0000-0000320E0000}"/>
    <cellStyle name="Note 2" xfId="3635" xr:uid="{00000000-0005-0000-0000-0000330E0000}"/>
    <cellStyle name="Note 2 10" xfId="3636" xr:uid="{00000000-0005-0000-0000-0000340E0000}"/>
    <cellStyle name="Note 2 11" xfId="3637" xr:uid="{00000000-0005-0000-0000-0000350E0000}"/>
    <cellStyle name="Note 2 12" xfId="3638" xr:uid="{00000000-0005-0000-0000-0000360E0000}"/>
    <cellStyle name="Note 2 13" xfId="3639" xr:uid="{00000000-0005-0000-0000-0000370E0000}"/>
    <cellStyle name="Note 2 14" xfId="3640" xr:uid="{00000000-0005-0000-0000-0000380E0000}"/>
    <cellStyle name="Note 2 15" xfId="3641" xr:uid="{00000000-0005-0000-0000-0000390E0000}"/>
    <cellStyle name="Note 2 16" xfId="3642" xr:uid="{00000000-0005-0000-0000-00003A0E0000}"/>
    <cellStyle name="Note 2 2" xfId="3643" xr:uid="{00000000-0005-0000-0000-00003B0E0000}"/>
    <cellStyle name="Note 2 2 2" xfId="3644" xr:uid="{00000000-0005-0000-0000-00003C0E0000}"/>
    <cellStyle name="Note 2 2 3" xfId="3645" xr:uid="{00000000-0005-0000-0000-00003D0E0000}"/>
    <cellStyle name="Note 2 3" xfId="3646" xr:uid="{00000000-0005-0000-0000-00003E0E0000}"/>
    <cellStyle name="Note 2 4" xfId="3647" xr:uid="{00000000-0005-0000-0000-00003F0E0000}"/>
    <cellStyle name="Note 2 5" xfId="3648" xr:uid="{00000000-0005-0000-0000-0000400E0000}"/>
    <cellStyle name="Note 2 6" xfId="3649" xr:uid="{00000000-0005-0000-0000-0000410E0000}"/>
    <cellStyle name="Note 2 7" xfId="3650" xr:uid="{00000000-0005-0000-0000-0000420E0000}"/>
    <cellStyle name="Note 2 8" xfId="3651" xr:uid="{00000000-0005-0000-0000-0000430E0000}"/>
    <cellStyle name="Note 2 9" xfId="3652" xr:uid="{00000000-0005-0000-0000-0000440E0000}"/>
    <cellStyle name="Note 2_PrimaryEnergyPrices_TIMES" xfId="3653" xr:uid="{00000000-0005-0000-0000-0000450E0000}"/>
    <cellStyle name="Note 20" xfId="3654" xr:uid="{00000000-0005-0000-0000-0000460E0000}"/>
    <cellStyle name="Note 21" xfId="3655" xr:uid="{00000000-0005-0000-0000-0000470E0000}"/>
    <cellStyle name="Note 22" xfId="3656" xr:uid="{00000000-0005-0000-0000-0000480E0000}"/>
    <cellStyle name="Note 23" xfId="3657" xr:uid="{00000000-0005-0000-0000-0000490E0000}"/>
    <cellStyle name="Note 24" xfId="3658" xr:uid="{00000000-0005-0000-0000-00004A0E0000}"/>
    <cellStyle name="Note 25" xfId="3659" xr:uid="{00000000-0005-0000-0000-00004B0E0000}"/>
    <cellStyle name="Note 26" xfId="3660" xr:uid="{00000000-0005-0000-0000-00004C0E0000}"/>
    <cellStyle name="Note 27" xfId="3661" xr:uid="{00000000-0005-0000-0000-00004D0E0000}"/>
    <cellStyle name="Note 28" xfId="3662" xr:uid="{00000000-0005-0000-0000-00004E0E0000}"/>
    <cellStyle name="Note 29" xfId="3663" xr:uid="{00000000-0005-0000-0000-00004F0E0000}"/>
    <cellStyle name="Note 3" xfId="3664" xr:uid="{00000000-0005-0000-0000-0000500E0000}"/>
    <cellStyle name="Note 3 2" xfId="3665" xr:uid="{00000000-0005-0000-0000-0000510E0000}"/>
    <cellStyle name="Note 3 2 2" xfId="3666" xr:uid="{00000000-0005-0000-0000-0000520E0000}"/>
    <cellStyle name="Note 3 2 3" xfId="3667" xr:uid="{00000000-0005-0000-0000-0000530E0000}"/>
    <cellStyle name="Note 3 3" xfId="3668" xr:uid="{00000000-0005-0000-0000-0000540E0000}"/>
    <cellStyle name="Note 3 4" xfId="3669" xr:uid="{00000000-0005-0000-0000-0000550E0000}"/>
    <cellStyle name="Note 3_PrimaryEnergyPrices_TIMES" xfId="3670" xr:uid="{00000000-0005-0000-0000-0000560E0000}"/>
    <cellStyle name="Note 30" xfId="3671" xr:uid="{00000000-0005-0000-0000-0000570E0000}"/>
    <cellStyle name="Note 31" xfId="3672" xr:uid="{00000000-0005-0000-0000-0000580E0000}"/>
    <cellStyle name="Note 32" xfId="3673" xr:uid="{00000000-0005-0000-0000-0000590E0000}"/>
    <cellStyle name="Note 33" xfId="3674" xr:uid="{00000000-0005-0000-0000-00005A0E0000}"/>
    <cellStyle name="Note 34" xfId="3675" xr:uid="{00000000-0005-0000-0000-00005B0E0000}"/>
    <cellStyle name="Note 35" xfId="3676" xr:uid="{00000000-0005-0000-0000-00005C0E0000}"/>
    <cellStyle name="Note 36" xfId="3677" xr:uid="{00000000-0005-0000-0000-00005D0E0000}"/>
    <cellStyle name="Note 37" xfId="3678" xr:uid="{00000000-0005-0000-0000-00005E0E0000}"/>
    <cellStyle name="Note 38" xfId="3679" xr:uid="{00000000-0005-0000-0000-00005F0E0000}"/>
    <cellStyle name="Note 39" xfId="3680" xr:uid="{00000000-0005-0000-0000-0000600E0000}"/>
    <cellStyle name="Note 4" xfId="3681" xr:uid="{00000000-0005-0000-0000-0000610E0000}"/>
    <cellStyle name="Note 4 2" xfId="3682" xr:uid="{00000000-0005-0000-0000-0000620E0000}"/>
    <cellStyle name="Note 4 3" xfId="3683" xr:uid="{00000000-0005-0000-0000-0000630E0000}"/>
    <cellStyle name="Note 4 3 2" xfId="3684" xr:uid="{00000000-0005-0000-0000-0000640E0000}"/>
    <cellStyle name="Note 4 3_ELC_final" xfId="3685" xr:uid="{00000000-0005-0000-0000-0000650E0000}"/>
    <cellStyle name="Note 4 4" xfId="3686" xr:uid="{00000000-0005-0000-0000-0000660E0000}"/>
    <cellStyle name="Note 4_ELC_final" xfId="3687" xr:uid="{00000000-0005-0000-0000-0000670E0000}"/>
    <cellStyle name="Note 40" xfId="3688" xr:uid="{00000000-0005-0000-0000-0000680E0000}"/>
    <cellStyle name="Note 41" xfId="3689" xr:uid="{00000000-0005-0000-0000-0000690E0000}"/>
    <cellStyle name="Note 42" xfId="3690" xr:uid="{00000000-0005-0000-0000-00006A0E0000}"/>
    <cellStyle name="Note 43" xfId="3691" xr:uid="{00000000-0005-0000-0000-00006B0E0000}"/>
    <cellStyle name="Note 5" xfId="3692" xr:uid="{00000000-0005-0000-0000-00006C0E0000}"/>
    <cellStyle name="Note 5 2" xfId="3693" xr:uid="{00000000-0005-0000-0000-00006D0E0000}"/>
    <cellStyle name="Note 5 3" xfId="3694" xr:uid="{00000000-0005-0000-0000-00006E0E0000}"/>
    <cellStyle name="Note 5 3 2" xfId="3695" xr:uid="{00000000-0005-0000-0000-00006F0E0000}"/>
    <cellStyle name="Note 5 3_ELC_final" xfId="3696" xr:uid="{00000000-0005-0000-0000-0000700E0000}"/>
    <cellStyle name="Note 5 4" xfId="3697" xr:uid="{00000000-0005-0000-0000-0000710E0000}"/>
    <cellStyle name="Note 5_ELC_final" xfId="3698" xr:uid="{00000000-0005-0000-0000-0000720E0000}"/>
    <cellStyle name="Note 6" xfId="3699" xr:uid="{00000000-0005-0000-0000-0000730E0000}"/>
    <cellStyle name="Note 6 2" xfId="3700" xr:uid="{00000000-0005-0000-0000-0000740E0000}"/>
    <cellStyle name="Note 6 3" xfId="3701" xr:uid="{00000000-0005-0000-0000-0000750E0000}"/>
    <cellStyle name="Note 6 3 2" xfId="3702" xr:uid="{00000000-0005-0000-0000-0000760E0000}"/>
    <cellStyle name="Note 6 3_ELC_final" xfId="3703" xr:uid="{00000000-0005-0000-0000-0000770E0000}"/>
    <cellStyle name="Note 6 4" xfId="3704" xr:uid="{00000000-0005-0000-0000-0000780E0000}"/>
    <cellStyle name="Note 6_ELC_final" xfId="3705" xr:uid="{00000000-0005-0000-0000-0000790E0000}"/>
    <cellStyle name="Note 7" xfId="3706" xr:uid="{00000000-0005-0000-0000-00007A0E0000}"/>
    <cellStyle name="Note 7 2" xfId="3707" xr:uid="{00000000-0005-0000-0000-00007B0E0000}"/>
    <cellStyle name="Note 7 3" xfId="3708" xr:uid="{00000000-0005-0000-0000-00007C0E0000}"/>
    <cellStyle name="Note 7 3 2" xfId="3709" xr:uid="{00000000-0005-0000-0000-00007D0E0000}"/>
    <cellStyle name="Note 7 3_ELC_final" xfId="3710" xr:uid="{00000000-0005-0000-0000-00007E0E0000}"/>
    <cellStyle name="Note 7 4" xfId="3711" xr:uid="{00000000-0005-0000-0000-00007F0E0000}"/>
    <cellStyle name="Note 7_ELC_final" xfId="3712" xr:uid="{00000000-0005-0000-0000-0000800E0000}"/>
    <cellStyle name="Note 8" xfId="3713" xr:uid="{00000000-0005-0000-0000-0000810E0000}"/>
    <cellStyle name="Note 8 2" xfId="3714" xr:uid="{00000000-0005-0000-0000-0000820E0000}"/>
    <cellStyle name="Note 8 3" xfId="3715" xr:uid="{00000000-0005-0000-0000-0000830E0000}"/>
    <cellStyle name="Note 8 3 2" xfId="3716" xr:uid="{00000000-0005-0000-0000-0000840E0000}"/>
    <cellStyle name="Note 8 3_ELC_final" xfId="3717" xr:uid="{00000000-0005-0000-0000-0000850E0000}"/>
    <cellStyle name="Note 8 4" xfId="3718" xr:uid="{00000000-0005-0000-0000-0000860E0000}"/>
    <cellStyle name="Note 8_ELC_final" xfId="3719" xr:uid="{00000000-0005-0000-0000-0000870E0000}"/>
    <cellStyle name="Note 9" xfId="3720" xr:uid="{00000000-0005-0000-0000-0000880E0000}"/>
    <cellStyle name="Note 9 2" xfId="3721" xr:uid="{00000000-0005-0000-0000-0000890E0000}"/>
    <cellStyle name="Note 9 3" xfId="3722" xr:uid="{00000000-0005-0000-0000-00008A0E0000}"/>
    <cellStyle name="Note 9 3 2" xfId="3723" xr:uid="{00000000-0005-0000-0000-00008B0E0000}"/>
    <cellStyle name="Note 9 3_ELC_final" xfId="3724" xr:uid="{00000000-0005-0000-0000-00008C0E0000}"/>
    <cellStyle name="Note 9 4" xfId="3725" xr:uid="{00000000-0005-0000-0000-00008D0E0000}"/>
    <cellStyle name="Note 9_ELC_final" xfId="3726" xr:uid="{00000000-0005-0000-0000-00008E0E0000}"/>
    <cellStyle name="Notiz" xfId="3727" xr:uid="{00000000-0005-0000-0000-00008F0E0000}"/>
    <cellStyle name="num_note" xfId="3728" xr:uid="{00000000-0005-0000-0000-0000900E0000}"/>
    <cellStyle name="Nuovo" xfId="3729" xr:uid="{00000000-0005-0000-0000-0000910E0000}"/>
    <cellStyle name="Nuovo 10" xfId="3730" xr:uid="{00000000-0005-0000-0000-0000920E0000}"/>
    <cellStyle name="Nuovo 11" xfId="3731" xr:uid="{00000000-0005-0000-0000-0000930E0000}"/>
    <cellStyle name="Nuovo 12" xfId="3732" xr:uid="{00000000-0005-0000-0000-0000940E0000}"/>
    <cellStyle name="Nuovo 13" xfId="3733" xr:uid="{00000000-0005-0000-0000-0000950E0000}"/>
    <cellStyle name="Nuovo 14" xfId="3734" xr:uid="{00000000-0005-0000-0000-0000960E0000}"/>
    <cellStyle name="Nuovo 15" xfId="3735" xr:uid="{00000000-0005-0000-0000-0000970E0000}"/>
    <cellStyle name="Nuovo 16" xfId="3736" xr:uid="{00000000-0005-0000-0000-0000980E0000}"/>
    <cellStyle name="Nuovo 17" xfId="3737" xr:uid="{00000000-0005-0000-0000-0000990E0000}"/>
    <cellStyle name="Nuovo 18" xfId="3738" xr:uid="{00000000-0005-0000-0000-00009A0E0000}"/>
    <cellStyle name="Nuovo 19" xfId="3739" xr:uid="{00000000-0005-0000-0000-00009B0E0000}"/>
    <cellStyle name="Nuovo 2" xfId="3740" xr:uid="{00000000-0005-0000-0000-00009C0E0000}"/>
    <cellStyle name="Nuovo 20" xfId="3741" xr:uid="{00000000-0005-0000-0000-00009D0E0000}"/>
    <cellStyle name="Nuovo 21" xfId="3742" xr:uid="{00000000-0005-0000-0000-00009E0E0000}"/>
    <cellStyle name="Nuovo 22" xfId="3743" xr:uid="{00000000-0005-0000-0000-00009F0E0000}"/>
    <cellStyle name="Nuovo 23" xfId="3744" xr:uid="{00000000-0005-0000-0000-0000A00E0000}"/>
    <cellStyle name="Nuovo 24" xfId="3745" xr:uid="{00000000-0005-0000-0000-0000A10E0000}"/>
    <cellStyle name="Nuovo 25" xfId="3746" xr:uid="{00000000-0005-0000-0000-0000A20E0000}"/>
    <cellStyle name="Nuovo 26" xfId="3747" xr:uid="{00000000-0005-0000-0000-0000A30E0000}"/>
    <cellStyle name="Nuovo 27" xfId="3748" xr:uid="{00000000-0005-0000-0000-0000A40E0000}"/>
    <cellStyle name="Nuovo 28" xfId="3749" xr:uid="{00000000-0005-0000-0000-0000A50E0000}"/>
    <cellStyle name="Nuovo 29" xfId="3750" xr:uid="{00000000-0005-0000-0000-0000A60E0000}"/>
    <cellStyle name="Nuovo 3" xfId="3751" xr:uid="{00000000-0005-0000-0000-0000A70E0000}"/>
    <cellStyle name="Nuovo 30" xfId="3752" xr:uid="{00000000-0005-0000-0000-0000A80E0000}"/>
    <cellStyle name="Nuovo 31" xfId="3753" xr:uid="{00000000-0005-0000-0000-0000A90E0000}"/>
    <cellStyle name="Nuovo 32" xfId="3754" xr:uid="{00000000-0005-0000-0000-0000AA0E0000}"/>
    <cellStyle name="Nuovo 33" xfId="3755" xr:uid="{00000000-0005-0000-0000-0000AB0E0000}"/>
    <cellStyle name="Nuovo 34" xfId="3756" xr:uid="{00000000-0005-0000-0000-0000AC0E0000}"/>
    <cellStyle name="Nuovo 35" xfId="3757" xr:uid="{00000000-0005-0000-0000-0000AD0E0000}"/>
    <cellStyle name="Nuovo 36" xfId="3758" xr:uid="{00000000-0005-0000-0000-0000AE0E0000}"/>
    <cellStyle name="Nuovo 37" xfId="3759" xr:uid="{00000000-0005-0000-0000-0000AF0E0000}"/>
    <cellStyle name="Nuovo 38" xfId="3760" xr:uid="{00000000-0005-0000-0000-0000B00E0000}"/>
    <cellStyle name="Nuovo 38 2" xfId="3761" xr:uid="{00000000-0005-0000-0000-0000B10E0000}"/>
    <cellStyle name="Nuovo 38 3" xfId="3762" xr:uid="{00000000-0005-0000-0000-0000B20E0000}"/>
    <cellStyle name="Nuovo 38 3 2" xfId="3763" xr:uid="{00000000-0005-0000-0000-0000B30E0000}"/>
    <cellStyle name="Nuovo 38 3 3" xfId="3764" xr:uid="{00000000-0005-0000-0000-0000B40E0000}"/>
    <cellStyle name="Nuovo 38 4" xfId="3765" xr:uid="{00000000-0005-0000-0000-0000B50E0000}"/>
    <cellStyle name="Nuovo 39" xfId="3766" xr:uid="{00000000-0005-0000-0000-0000B60E0000}"/>
    <cellStyle name="Nuovo 4" xfId="3767" xr:uid="{00000000-0005-0000-0000-0000B70E0000}"/>
    <cellStyle name="Nuovo 5" xfId="3768" xr:uid="{00000000-0005-0000-0000-0000B80E0000}"/>
    <cellStyle name="Nuovo 6" xfId="3769" xr:uid="{00000000-0005-0000-0000-0000B90E0000}"/>
    <cellStyle name="Nuovo 7" xfId="3770" xr:uid="{00000000-0005-0000-0000-0000BA0E0000}"/>
    <cellStyle name="Nuovo 8" xfId="3771" xr:uid="{00000000-0005-0000-0000-0000BB0E0000}"/>
    <cellStyle name="Nuovo 9" xfId="3772" xr:uid="{00000000-0005-0000-0000-0000BC0E0000}"/>
    <cellStyle name="Output" xfId="3773" builtinId="21" customBuiltin="1"/>
    <cellStyle name="Output 10" xfId="3774" xr:uid="{00000000-0005-0000-0000-0000BE0E0000}"/>
    <cellStyle name="Output 11" xfId="3775" xr:uid="{00000000-0005-0000-0000-0000BF0E0000}"/>
    <cellStyle name="Output 12" xfId="3776" xr:uid="{00000000-0005-0000-0000-0000C00E0000}"/>
    <cellStyle name="Output 13" xfId="3777" xr:uid="{00000000-0005-0000-0000-0000C10E0000}"/>
    <cellStyle name="Output 14" xfId="3778" xr:uid="{00000000-0005-0000-0000-0000C20E0000}"/>
    <cellStyle name="Output 15" xfId="3779" xr:uid="{00000000-0005-0000-0000-0000C30E0000}"/>
    <cellStyle name="Output 16" xfId="3780" xr:uid="{00000000-0005-0000-0000-0000C40E0000}"/>
    <cellStyle name="Output 17" xfId="3781" xr:uid="{00000000-0005-0000-0000-0000C50E0000}"/>
    <cellStyle name="Output 18" xfId="3782" xr:uid="{00000000-0005-0000-0000-0000C60E0000}"/>
    <cellStyle name="Output 19" xfId="3783" xr:uid="{00000000-0005-0000-0000-0000C70E0000}"/>
    <cellStyle name="Output 2" xfId="3784" xr:uid="{00000000-0005-0000-0000-0000C80E0000}"/>
    <cellStyle name="Output 2 10" xfId="3785" xr:uid="{00000000-0005-0000-0000-0000C90E0000}"/>
    <cellStyle name="Output 2 11" xfId="3786" xr:uid="{00000000-0005-0000-0000-0000CA0E0000}"/>
    <cellStyle name="Output 2 2" xfId="3787" xr:uid="{00000000-0005-0000-0000-0000CB0E0000}"/>
    <cellStyle name="Output 2 3" xfId="3788" xr:uid="{00000000-0005-0000-0000-0000CC0E0000}"/>
    <cellStyle name="Output 2 4" xfId="3789" xr:uid="{00000000-0005-0000-0000-0000CD0E0000}"/>
    <cellStyle name="Output 2 5" xfId="3790" xr:uid="{00000000-0005-0000-0000-0000CE0E0000}"/>
    <cellStyle name="Output 2 6" xfId="3791" xr:uid="{00000000-0005-0000-0000-0000CF0E0000}"/>
    <cellStyle name="Output 2 7" xfId="3792" xr:uid="{00000000-0005-0000-0000-0000D00E0000}"/>
    <cellStyle name="Output 2 8" xfId="3793" xr:uid="{00000000-0005-0000-0000-0000D10E0000}"/>
    <cellStyle name="Output 2 9" xfId="3794" xr:uid="{00000000-0005-0000-0000-0000D20E0000}"/>
    <cellStyle name="Output 20" xfId="3795" xr:uid="{00000000-0005-0000-0000-0000D30E0000}"/>
    <cellStyle name="Output 21" xfId="3796" xr:uid="{00000000-0005-0000-0000-0000D40E0000}"/>
    <cellStyle name="Output 22" xfId="3797" xr:uid="{00000000-0005-0000-0000-0000D50E0000}"/>
    <cellStyle name="Output 23" xfId="3798" xr:uid="{00000000-0005-0000-0000-0000D60E0000}"/>
    <cellStyle name="Output 24" xfId="3799" xr:uid="{00000000-0005-0000-0000-0000D70E0000}"/>
    <cellStyle name="Output 25" xfId="3800" xr:uid="{00000000-0005-0000-0000-0000D80E0000}"/>
    <cellStyle name="Output 26" xfId="3801" xr:uid="{00000000-0005-0000-0000-0000D90E0000}"/>
    <cellStyle name="Output 27" xfId="3802" xr:uid="{00000000-0005-0000-0000-0000DA0E0000}"/>
    <cellStyle name="Output 28" xfId="3803" xr:uid="{00000000-0005-0000-0000-0000DB0E0000}"/>
    <cellStyle name="Output 29" xfId="3804" xr:uid="{00000000-0005-0000-0000-0000DC0E0000}"/>
    <cellStyle name="Output 3" xfId="3805" xr:uid="{00000000-0005-0000-0000-0000DD0E0000}"/>
    <cellStyle name="Output 3 2" xfId="3806" xr:uid="{00000000-0005-0000-0000-0000DE0E0000}"/>
    <cellStyle name="Output 30" xfId="3807" xr:uid="{00000000-0005-0000-0000-0000DF0E0000}"/>
    <cellStyle name="Output 31" xfId="3808" xr:uid="{00000000-0005-0000-0000-0000E00E0000}"/>
    <cellStyle name="Output 32" xfId="3809" xr:uid="{00000000-0005-0000-0000-0000E10E0000}"/>
    <cellStyle name="Output 33" xfId="3810" xr:uid="{00000000-0005-0000-0000-0000E20E0000}"/>
    <cellStyle name="Output 34" xfId="3811" xr:uid="{00000000-0005-0000-0000-0000E30E0000}"/>
    <cellStyle name="Output 35" xfId="3812" xr:uid="{00000000-0005-0000-0000-0000E40E0000}"/>
    <cellStyle name="Output 36" xfId="3813" xr:uid="{00000000-0005-0000-0000-0000E50E0000}"/>
    <cellStyle name="Output 37" xfId="3814" xr:uid="{00000000-0005-0000-0000-0000E60E0000}"/>
    <cellStyle name="Output 38" xfId="3815" xr:uid="{00000000-0005-0000-0000-0000E70E0000}"/>
    <cellStyle name="Output 39" xfId="3816" xr:uid="{00000000-0005-0000-0000-0000E80E0000}"/>
    <cellStyle name="Output 4" xfId="3817" xr:uid="{00000000-0005-0000-0000-0000E90E0000}"/>
    <cellStyle name="Output 4 2" xfId="3818" xr:uid="{00000000-0005-0000-0000-0000EA0E0000}"/>
    <cellStyle name="Output 40" xfId="3819" xr:uid="{00000000-0005-0000-0000-0000EB0E0000}"/>
    <cellStyle name="Output 41" xfId="3820" xr:uid="{00000000-0005-0000-0000-0000EC0E0000}"/>
    <cellStyle name="Output 42" xfId="3821" xr:uid="{00000000-0005-0000-0000-0000ED0E0000}"/>
    <cellStyle name="Output 43" xfId="3822" xr:uid="{00000000-0005-0000-0000-0000EE0E0000}"/>
    <cellStyle name="Output 44" xfId="3823" xr:uid="{00000000-0005-0000-0000-0000EF0E0000}"/>
    <cellStyle name="Output 5" xfId="3824" xr:uid="{00000000-0005-0000-0000-0000F00E0000}"/>
    <cellStyle name="Output 5 2" xfId="3825" xr:uid="{00000000-0005-0000-0000-0000F10E0000}"/>
    <cellStyle name="Output 6" xfId="3826" xr:uid="{00000000-0005-0000-0000-0000F20E0000}"/>
    <cellStyle name="Output 6 2" xfId="3827" xr:uid="{00000000-0005-0000-0000-0000F30E0000}"/>
    <cellStyle name="Output 7" xfId="3828" xr:uid="{00000000-0005-0000-0000-0000F40E0000}"/>
    <cellStyle name="Output 8" xfId="3829" xr:uid="{00000000-0005-0000-0000-0000F50E0000}"/>
    <cellStyle name="Output 9" xfId="3830" xr:uid="{00000000-0005-0000-0000-0000F60E0000}"/>
    <cellStyle name="Pattern" xfId="3831" xr:uid="{00000000-0005-0000-0000-0000F70E0000}"/>
    <cellStyle name="Percent 10" xfId="3832" xr:uid="{00000000-0005-0000-0000-0000F80E0000}"/>
    <cellStyle name="Percent 10 10" xfId="3833" xr:uid="{00000000-0005-0000-0000-0000F90E0000}"/>
    <cellStyle name="Percent 10 11" xfId="3834" xr:uid="{00000000-0005-0000-0000-0000FA0E0000}"/>
    <cellStyle name="Percent 10 12" xfId="3835" xr:uid="{00000000-0005-0000-0000-0000FB0E0000}"/>
    <cellStyle name="Percent 10 13" xfId="3836" xr:uid="{00000000-0005-0000-0000-0000FC0E0000}"/>
    <cellStyle name="Percent 10 14" xfId="3837" xr:uid="{00000000-0005-0000-0000-0000FD0E0000}"/>
    <cellStyle name="Percent 10 15" xfId="3838" xr:uid="{00000000-0005-0000-0000-0000FE0E0000}"/>
    <cellStyle name="Percent 10 16" xfId="3839" xr:uid="{00000000-0005-0000-0000-0000FF0E0000}"/>
    <cellStyle name="Percent 10 17" xfId="3840" xr:uid="{00000000-0005-0000-0000-0000000F0000}"/>
    <cellStyle name="Percent 10 18" xfId="3841" xr:uid="{00000000-0005-0000-0000-0000010F0000}"/>
    <cellStyle name="Percent 10 19" xfId="3842" xr:uid="{00000000-0005-0000-0000-0000020F0000}"/>
    <cellStyle name="Percent 10 2" xfId="3843" xr:uid="{00000000-0005-0000-0000-0000030F0000}"/>
    <cellStyle name="Percent 10 2 2" xfId="3844" xr:uid="{00000000-0005-0000-0000-0000040F0000}"/>
    <cellStyle name="Percent 10 20" xfId="3845" xr:uid="{00000000-0005-0000-0000-0000050F0000}"/>
    <cellStyle name="Percent 10 3" xfId="3846" xr:uid="{00000000-0005-0000-0000-0000060F0000}"/>
    <cellStyle name="Percent 10 3 2" xfId="3847" xr:uid="{00000000-0005-0000-0000-0000070F0000}"/>
    <cellStyle name="Percent 10 4" xfId="3848" xr:uid="{00000000-0005-0000-0000-0000080F0000}"/>
    <cellStyle name="Percent 10 4 2" xfId="3849" xr:uid="{00000000-0005-0000-0000-0000090F0000}"/>
    <cellStyle name="Percent 10 5" xfId="3850" xr:uid="{00000000-0005-0000-0000-00000A0F0000}"/>
    <cellStyle name="Percent 10 5 2" xfId="3851" xr:uid="{00000000-0005-0000-0000-00000B0F0000}"/>
    <cellStyle name="Percent 10 6" xfId="3852" xr:uid="{00000000-0005-0000-0000-00000C0F0000}"/>
    <cellStyle name="Percent 10 6 2" xfId="3853" xr:uid="{00000000-0005-0000-0000-00000D0F0000}"/>
    <cellStyle name="Percent 10 7" xfId="3854" xr:uid="{00000000-0005-0000-0000-00000E0F0000}"/>
    <cellStyle name="Percent 10 7 2" xfId="3855" xr:uid="{00000000-0005-0000-0000-00000F0F0000}"/>
    <cellStyle name="Percent 10 7 3" xfId="3856" xr:uid="{00000000-0005-0000-0000-0000100F0000}"/>
    <cellStyle name="Percent 10 7 4" xfId="3857" xr:uid="{00000000-0005-0000-0000-0000110F0000}"/>
    <cellStyle name="Percent 10 8" xfId="3858" xr:uid="{00000000-0005-0000-0000-0000120F0000}"/>
    <cellStyle name="Percent 10 8 2" xfId="3859" xr:uid="{00000000-0005-0000-0000-0000130F0000}"/>
    <cellStyle name="Percent 10 9" xfId="3860" xr:uid="{00000000-0005-0000-0000-0000140F0000}"/>
    <cellStyle name="Percent 11" xfId="3861" xr:uid="{00000000-0005-0000-0000-0000150F0000}"/>
    <cellStyle name="Percent 11 10" xfId="3862" xr:uid="{00000000-0005-0000-0000-0000160F0000}"/>
    <cellStyle name="Percent 11 2" xfId="3863" xr:uid="{00000000-0005-0000-0000-0000170F0000}"/>
    <cellStyle name="Percent 11 2 2" xfId="3864" xr:uid="{00000000-0005-0000-0000-0000180F0000}"/>
    <cellStyle name="Percent 11 3" xfId="3865" xr:uid="{00000000-0005-0000-0000-0000190F0000}"/>
    <cellStyle name="Percent 11 3 2" xfId="3866" xr:uid="{00000000-0005-0000-0000-00001A0F0000}"/>
    <cellStyle name="Percent 11 4" xfId="3867" xr:uid="{00000000-0005-0000-0000-00001B0F0000}"/>
    <cellStyle name="Percent 11 4 2" xfId="3868" xr:uid="{00000000-0005-0000-0000-00001C0F0000}"/>
    <cellStyle name="Percent 11 5" xfId="3869" xr:uid="{00000000-0005-0000-0000-00001D0F0000}"/>
    <cellStyle name="Percent 11 5 2" xfId="3870" xr:uid="{00000000-0005-0000-0000-00001E0F0000}"/>
    <cellStyle name="Percent 11 6" xfId="3871" xr:uid="{00000000-0005-0000-0000-00001F0F0000}"/>
    <cellStyle name="Percent 11 6 2" xfId="3872" xr:uid="{00000000-0005-0000-0000-0000200F0000}"/>
    <cellStyle name="Percent 11 7" xfId="3873" xr:uid="{00000000-0005-0000-0000-0000210F0000}"/>
    <cellStyle name="Percent 11 7 2" xfId="3874" xr:uid="{00000000-0005-0000-0000-0000220F0000}"/>
    <cellStyle name="Percent 11 7 3" xfId="3875" xr:uid="{00000000-0005-0000-0000-0000230F0000}"/>
    <cellStyle name="Percent 11 7 4" xfId="3876" xr:uid="{00000000-0005-0000-0000-0000240F0000}"/>
    <cellStyle name="Percent 11 8" xfId="3877" xr:uid="{00000000-0005-0000-0000-0000250F0000}"/>
    <cellStyle name="Percent 11 8 2" xfId="3878" xr:uid="{00000000-0005-0000-0000-0000260F0000}"/>
    <cellStyle name="Percent 11 9" xfId="3879" xr:uid="{00000000-0005-0000-0000-0000270F0000}"/>
    <cellStyle name="Percent 12" xfId="3880" xr:uid="{00000000-0005-0000-0000-0000280F0000}"/>
    <cellStyle name="Percent 12 10" xfId="3881" xr:uid="{00000000-0005-0000-0000-0000290F0000}"/>
    <cellStyle name="Percent 12 2" xfId="3882" xr:uid="{00000000-0005-0000-0000-00002A0F0000}"/>
    <cellStyle name="Percent 12 2 2" xfId="3883" xr:uid="{00000000-0005-0000-0000-00002B0F0000}"/>
    <cellStyle name="Percent 12 3" xfId="3884" xr:uid="{00000000-0005-0000-0000-00002C0F0000}"/>
    <cellStyle name="Percent 12 3 2" xfId="3885" xr:uid="{00000000-0005-0000-0000-00002D0F0000}"/>
    <cellStyle name="Percent 12 4" xfId="3886" xr:uid="{00000000-0005-0000-0000-00002E0F0000}"/>
    <cellStyle name="Percent 12 4 2" xfId="3887" xr:uid="{00000000-0005-0000-0000-00002F0F0000}"/>
    <cellStyle name="Percent 12 5" xfId="3888" xr:uid="{00000000-0005-0000-0000-0000300F0000}"/>
    <cellStyle name="Percent 12 5 2" xfId="3889" xr:uid="{00000000-0005-0000-0000-0000310F0000}"/>
    <cellStyle name="Percent 12 6" xfId="3890" xr:uid="{00000000-0005-0000-0000-0000320F0000}"/>
    <cellStyle name="Percent 12 6 2" xfId="3891" xr:uid="{00000000-0005-0000-0000-0000330F0000}"/>
    <cellStyle name="Percent 12 7" xfId="3892" xr:uid="{00000000-0005-0000-0000-0000340F0000}"/>
    <cellStyle name="Percent 12 7 2" xfId="3893" xr:uid="{00000000-0005-0000-0000-0000350F0000}"/>
    <cellStyle name="Percent 12 7 3" xfId="3894" xr:uid="{00000000-0005-0000-0000-0000360F0000}"/>
    <cellStyle name="Percent 12 7 4" xfId="3895" xr:uid="{00000000-0005-0000-0000-0000370F0000}"/>
    <cellStyle name="Percent 12 8" xfId="3896" xr:uid="{00000000-0005-0000-0000-0000380F0000}"/>
    <cellStyle name="Percent 12 8 2" xfId="3897" xr:uid="{00000000-0005-0000-0000-0000390F0000}"/>
    <cellStyle name="Percent 12 9" xfId="3898" xr:uid="{00000000-0005-0000-0000-00003A0F0000}"/>
    <cellStyle name="Percent 13" xfId="3899" xr:uid="{00000000-0005-0000-0000-00003B0F0000}"/>
    <cellStyle name="Percent 13 10" xfId="3900" xr:uid="{00000000-0005-0000-0000-00003C0F0000}"/>
    <cellStyle name="Percent 13 2" xfId="3901" xr:uid="{00000000-0005-0000-0000-00003D0F0000}"/>
    <cellStyle name="Percent 13 2 2" xfId="3902" xr:uid="{00000000-0005-0000-0000-00003E0F0000}"/>
    <cellStyle name="Percent 13 3" xfId="3903" xr:uid="{00000000-0005-0000-0000-00003F0F0000}"/>
    <cellStyle name="Percent 13 3 2" xfId="3904" xr:uid="{00000000-0005-0000-0000-0000400F0000}"/>
    <cellStyle name="Percent 13 4" xfId="3905" xr:uid="{00000000-0005-0000-0000-0000410F0000}"/>
    <cellStyle name="Percent 13 4 2" xfId="3906" xr:uid="{00000000-0005-0000-0000-0000420F0000}"/>
    <cellStyle name="Percent 13 5" xfId="3907" xr:uid="{00000000-0005-0000-0000-0000430F0000}"/>
    <cellStyle name="Percent 13 5 2" xfId="3908" xr:uid="{00000000-0005-0000-0000-0000440F0000}"/>
    <cellStyle name="Percent 13 6" xfId="3909" xr:uid="{00000000-0005-0000-0000-0000450F0000}"/>
    <cellStyle name="Percent 13 6 2" xfId="3910" xr:uid="{00000000-0005-0000-0000-0000460F0000}"/>
    <cellStyle name="Percent 13 7" xfId="3911" xr:uid="{00000000-0005-0000-0000-0000470F0000}"/>
    <cellStyle name="Percent 13 7 2" xfId="3912" xr:uid="{00000000-0005-0000-0000-0000480F0000}"/>
    <cellStyle name="Percent 13 7 3" xfId="3913" xr:uid="{00000000-0005-0000-0000-0000490F0000}"/>
    <cellStyle name="Percent 13 7 4" xfId="3914" xr:uid="{00000000-0005-0000-0000-00004A0F0000}"/>
    <cellStyle name="Percent 13 8" xfId="3915" xr:uid="{00000000-0005-0000-0000-00004B0F0000}"/>
    <cellStyle name="Percent 13 8 2" xfId="3916" xr:uid="{00000000-0005-0000-0000-00004C0F0000}"/>
    <cellStyle name="Percent 13 9" xfId="3917" xr:uid="{00000000-0005-0000-0000-00004D0F0000}"/>
    <cellStyle name="Percent 14" xfId="3918" xr:uid="{00000000-0005-0000-0000-00004E0F0000}"/>
    <cellStyle name="Percent 14 10" xfId="3919" xr:uid="{00000000-0005-0000-0000-00004F0F0000}"/>
    <cellStyle name="Percent 14 2" xfId="3920" xr:uid="{00000000-0005-0000-0000-0000500F0000}"/>
    <cellStyle name="Percent 14 2 2" xfId="3921" xr:uid="{00000000-0005-0000-0000-0000510F0000}"/>
    <cellStyle name="Percent 14 3" xfId="3922" xr:uid="{00000000-0005-0000-0000-0000520F0000}"/>
    <cellStyle name="Percent 14 3 2" xfId="3923" xr:uid="{00000000-0005-0000-0000-0000530F0000}"/>
    <cellStyle name="Percent 14 4" xfId="3924" xr:uid="{00000000-0005-0000-0000-0000540F0000}"/>
    <cellStyle name="Percent 14 4 2" xfId="3925" xr:uid="{00000000-0005-0000-0000-0000550F0000}"/>
    <cellStyle name="Percent 14 5" xfId="3926" xr:uid="{00000000-0005-0000-0000-0000560F0000}"/>
    <cellStyle name="Percent 14 5 2" xfId="3927" xr:uid="{00000000-0005-0000-0000-0000570F0000}"/>
    <cellStyle name="Percent 14 6" xfId="3928" xr:uid="{00000000-0005-0000-0000-0000580F0000}"/>
    <cellStyle name="Percent 14 6 2" xfId="3929" xr:uid="{00000000-0005-0000-0000-0000590F0000}"/>
    <cellStyle name="Percent 14 7" xfId="3930" xr:uid="{00000000-0005-0000-0000-00005A0F0000}"/>
    <cellStyle name="Percent 14 7 2" xfId="3931" xr:uid="{00000000-0005-0000-0000-00005B0F0000}"/>
    <cellStyle name="Percent 14 7 3" xfId="3932" xr:uid="{00000000-0005-0000-0000-00005C0F0000}"/>
    <cellStyle name="Percent 14 7 4" xfId="3933" xr:uid="{00000000-0005-0000-0000-00005D0F0000}"/>
    <cellStyle name="Percent 14 8" xfId="3934" xr:uid="{00000000-0005-0000-0000-00005E0F0000}"/>
    <cellStyle name="Percent 14 8 2" xfId="3935" xr:uid="{00000000-0005-0000-0000-00005F0F0000}"/>
    <cellStyle name="Percent 14 9" xfId="3936" xr:uid="{00000000-0005-0000-0000-0000600F0000}"/>
    <cellStyle name="Percent 15" xfId="3937" xr:uid="{00000000-0005-0000-0000-0000610F0000}"/>
    <cellStyle name="Percent 15 10" xfId="3938" xr:uid="{00000000-0005-0000-0000-0000620F0000}"/>
    <cellStyle name="Percent 15 11" xfId="3939" xr:uid="{00000000-0005-0000-0000-0000630F0000}"/>
    <cellStyle name="Percent 15 12" xfId="3940" xr:uid="{00000000-0005-0000-0000-0000640F0000}"/>
    <cellStyle name="Percent 15 13" xfId="3941" xr:uid="{00000000-0005-0000-0000-0000650F0000}"/>
    <cellStyle name="Percent 15 14" xfId="3942" xr:uid="{00000000-0005-0000-0000-0000660F0000}"/>
    <cellStyle name="Percent 15 15" xfId="3943" xr:uid="{00000000-0005-0000-0000-0000670F0000}"/>
    <cellStyle name="Percent 15 2" xfId="3944" xr:uid="{00000000-0005-0000-0000-0000680F0000}"/>
    <cellStyle name="Percent 15 2 2" xfId="3945" xr:uid="{00000000-0005-0000-0000-0000690F0000}"/>
    <cellStyle name="Percent 15 2 2 2" xfId="3946" xr:uid="{00000000-0005-0000-0000-00006A0F0000}"/>
    <cellStyle name="Percent 15 2 3" xfId="3947" xr:uid="{00000000-0005-0000-0000-00006B0F0000}"/>
    <cellStyle name="Percent 15 2 3 2" xfId="3948" xr:uid="{00000000-0005-0000-0000-00006C0F0000}"/>
    <cellStyle name="Percent 15 2 4" xfId="3949" xr:uid="{00000000-0005-0000-0000-00006D0F0000}"/>
    <cellStyle name="Percent 15 2 4 2" xfId="3950" xr:uid="{00000000-0005-0000-0000-00006E0F0000}"/>
    <cellStyle name="Percent 15 2 5" xfId="3951" xr:uid="{00000000-0005-0000-0000-00006F0F0000}"/>
    <cellStyle name="Percent 15 2 5 2" xfId="3952" xr:uid="{00000000-0005-0000-0000-0000700F0000}"/>
    <cellStyle name="Percent 15 2 6" xfId="3953" xr:uid="{00000000-0005-0000-0000-0000710F0000}"/>
    <cellStyle name="Percent 15 2 6 2" xfId="3954" xr:uid="{00000000-0005-0000-0000-0000720F0000}"/>
    <cellStyle name="Percent 15 2 7" xfId="3955" xr:uid="{00000000-0005-0000-0000-0000730F0000}"/>
    <cellStyle name="Percent 15 2 7 2" xfId="3956" xr:uid="{00000000-0005-0000-0000-0000740F0000}"/>
    <cellStyle name="Percent 15 2 8" xfId="3957" xr:uid="{00000000-0005-0000-0000-0000750F0000}"/>
    <cellStyle name="Percent 15 3" xfId="3958" xr:uid="{00000000-0005-0000-0000-0000760F0000}"/>
    <cellStyle name="Percent 15 3 2" xfId="3959" xr:uid="{00000000-0005-0000-0000-0000770F0000}"/>
    <cellStyle name="Percent 15 3 3" xfId="3960" xr:uid="{00000000-0005-0000-0000-0000780F0000}"/>
    <cellStyle name="Percent 15 3 3 2" xfId="3961" xr:uid="{00000000-0005-0000-0000-0000790F0000}"/>
    <cellStyle name="Percent 15 4" xfId="3962" xr:uid="{00000000-0005-0000-0000-00007A0F0000}"/>
    <cellStyle name="Percent 15 4 2" xfId="3963" xr:uid="{00000000-0005-0000-0000-00007B0F0000}"/>
    <cellStyle name="Percent 15 5" xfId="3964" xr:uid="{00000000-0005-0000-0000-00007C0F0000}"/>
    <cellStyle name="Percent 15 5 2" xfId="3965" xr:uid="{00000000-0005-0000-0000-00007D0F0000}"/>
    <cellStyle name="Percent 15 5 3" xfId="3966" xr:uid="{00000000-0005-0000-0000-00007E0F0000}"/>
    <cellStyle name="Percent 15 5 3 2" xfId="3967" xr:uid="{00000000-0005-0000-0000-00007F0F0000}"/>
    <cellStyle name="Percent 15 6" xfId="3968" xr:uid="{00000000-0005-0000-0000-0000800F0000}"/>
    <cellStyle name="Percent 15 6 2" xfId="3969" xr:uid="{00000000-0005-0000-0000-0000810F0000}"/>
    <cellStyle name="Percent 15 6 3" xfId="3970" xr:uid="{00000000-0005-0000-0000-0000820F0000}"/>
    <cellStyle name="Percent 15 6 3 2" xfId="3971" xr:uid="{00000000-0005-0000-0000-0000830F0000}"/>
    <cellStyle name="Percent 15 7" xfId="3972" xr:uid="{00000000-0005-0000-0000-0000840F0000}"/>
    <cellStyle name="Percent 15 7 2" xfId="3973" xr:uid="{00000000-0005-0000-0000-0000850F0000}"/>
    <cellStyle name="Percent 15 7 3" xfId="3974" xr:uid="{00000000-0005-0000-0000-0000860F0000}"/>
    <cellStyle name="Percent 15 7 4" xfId="3975" xr:uid="{00000000-0005-0000-0000-0000870F0000}"/>
    <cellStyle name="Percent 15 7 4 2" xfId="3976" xr:uid="{00000000-0005-0000-0000-0000880F0000}"/>
    <cellStyle name="Percent 15 8" xfId="3977" xr:uid="{00000000-0005-0000-0000-0000890F0000}"/>
    <cellStyle name="Percent 15 8 2" xfId="3978" xr:uid="{00000000-0005-0000-0000-00008A0F0000}"/>
    <cellStyle name="Percent 15 9" xfId="3979" xr:uid="{00000000-0005-0000-0000-00008B0F0000}"/>
    <cellStyle name="Percent 16" xfId="3980" xr:uid="{00000000-0005-0000-0000-00008C0F0000}"/>
    <cellStyle name="Percent 16 2" xfId="3981" xr:uid="{00000000-0005-0000-0000-00008D0F0000}"/>
    <cellStyle name="Percent 16 2 2" xfId="3982" xr:uid="{00000000-0005-0000-0000-00008E0F0000}"/>
    <cellStyle name="Percent 16 3" xfId="3983" xr:uid="{00000000-0005-0000-0000-00008F0F0000}"/>
    <cellStyle name="Percent 16 3 10" xfId="3984" xr:uid="{00000000-0005-0000-0000-0000900F0000}"/>
    <cellStyle name="Percent 16 3 11" xfId="3985" xr:uid="{00000000-0005-0000-0000-0000910F0000}"/>
    <cellStyle name="Percent 16 3 12" xfId="3986" xr:uid="{00000000-0005-0000-0000-0000920F0000}"/>
    <cellStyle name="Percent 16 3 13" xfId="3987" xr:uid="{00000000-0005-0000-0000-0000930F0000}"/>
    <cellStyle name="Percent 16 3 14" xfId="3988" xr:uid="{00000000-0005-0000-0000-0000940F0000}"/>
    <cellStyle name="Percent 16 3 15" xfId="3989" xr:uid="{00000000-0005-0000-0000-0000950F0000}"/>
    <cellStyle name="Percent 16 3 16" xfId="3990" xr:uid="{00000000-0005-0000-0000-0000960F0000}"/>
    <cellStyle name="Percent 16 3 17" xfId="3991" xr:uid="{00000000-0005-0000-0000-0000970F0000}"/>
    <cellStyle name="Percent 16 3 18" xfId="3992" xr:uid="{00000000-0005-0000-0000-0000980F0000}"/>
    <cellStyle name="Percent 16 3 2" xfId="3993" xr:uid="{00000000-0005-0000-0000-0000990F0000}"/>
    <cellStyle name="Percent 16 3 3" xfId="3994" xr:uid="{00000000-0005-0000-0000-00009A0F0000}"/>
    <cellStyle name="Percent 16 3 4" xfId="3995" xr:uid="{00000000-0005-0000-0000-00009B0F0000}"/>
    <cellStyle name="Percent 16 3 5" xfId="3996" xr:uid="{00000000-0005-0000-0000-00009C0F0000}"/>
    <cellStyle name="Percent 16 3 6" xfId="3997" xr:uid="{00000000-0005-0000-0000-00009D0F0000}"/>
    <cellStyle name="Percent 16 3 7" xfId="3998" xr:uid="{00000000-0005-0000-0000-00009E0F0000}"/>
    <cellStyle name="Percent 16 3 8" xfId="3999" xr:uid="{00000000-0005-0000-0000-00009F0F0000}"/>
    <cellStyle name="Percent 16 3 9" xfId="4000" xr:uid="{00000000-0005-0000-0000-0000A00F0000}"/>
    <cellStyle name="Percent 16 4" xfId="4001" xr:uid="{00000000-0005-0000-0000-0000A10F0000}"/>
    <cellStyle name="Percent 16 4 10" xfId="4002" xr:uid="{00000000-0005-0000-0000-0000A20F0000}"/>
    <cellStyle name="Percent 16 4 11" xfId="4003" xr:uid="{00000000-0005-0000-0000-0000A30F0000}"/>
    <cellStyle name="Percent 16 4 12" xfId="4004" xr:uid="{00000000-0005-0000-0000-0000A40F0000}"/>
    <cellStyle name="Percent 16 4 13" xfId="4005" xr:uid="{00000000-0005-0000-0000-0000A50F0000}"/>
    <cellStyle name="Percent 16 4 14" xfId="4006" xr:uid="{00000000-0005-0000-0000-0000A60F0000}"/>
    <cellStyle name="Percent 16 4 15" xfId="4007" xr:uid="{00000000-0005-0000-0000-0000A70F0000}"/>
    <cellStyle name="Percent 16 4 16" xfId="4008" xr:uid="{00000000-0005-0000-0000-0000A80F0000}"/>
    <cellStyle name="Percent 16 4 17" xfId="4009" xr:uid="{00000000-0005-0000-0000-0000A90F0000}"/>
    <cellStyle name="Percent 16 4 18" xfId="4010" xr:uid="{00000000-0005-0000-0000-0000AA0F0000}"/>
    <cellStyle name="Percent 16 4 2" xfId="4011" xr:uid="{00000000-0005-0000-0000-0000AB0F0000}"/>
    <cellStyle name="Percent 16 4 3" xfId="4012" xr:uid="{00000000-0005-0000-0000-0000AC0F0000}"/>
    <cellStyle name="Percent 16 4 4" xfId="4013" xr:uid="{00000000-0005-0000-0000-0000AD0F0000}"/>
    <cellStyle name="Percent 16 4 5" xfId="4014" xr:uid="{00000000-0005-0000-0000-0000AE0F0000}"/>
    <cellStyle name="Percent 16 4 6" xfId="4015" xr:uid="{00000000-0005-0000-0000-0000AF0F0000}"/>
    <cellStyle name="Percent 16 4 7" xfId="4016" xr:uid="{00000000-0005-0000-0000-0000B00F0000}"/>
    <cellStyle name="Percent 16 4 8" xfId="4017" xr:uid="{00000000-0005-0000-0000-0000B10F0000}"/>
    <cellStyle name="Percent 16 4 9" xfId="4018" xr:uid="{00000000-0005-0000-0000-0000B20F0000}"/>
    <cellStyle name="Percent 16 5" xfId="4019" xr:uid="{00000000-0005-0000-0000-0000B30F0000}"/>
    <cellStyle name="Percent 16 5 10" xfId="4020" xr:uid="{00000000-0005-0000-0000-0000B40F0000}"/>
    <cellStyle name="Percent 16 5 11" xfId="4021" xr:uid="{00000000-0005-0000-0000-0000B50F0000}"/>
    <cellStyle name="Percent 16 5 12" xfId="4022" xr:uid="{00000000-0005-0000-0000-0000B60F0000}"/>
    <cellStyle name="Percent 16 5 13" xfId="4023" xr:uid="{00000000-0005-0000-0000-0000B70F0000}"/>
    <cellStyle name="Percent 16 5 14" xfId="4024" xr:uid="{00000000-0005-0000-0000-0000B80F0000}"/>
    <cellStyle name="Percent 16 5 15" xfId="4025" xr:uid="{00000000-0005-0000-0000-0000B90F0000}"/>
    <cellStyle name="Percent 16 5 16" xfId="4026" xr:uid="{00000000-0005-0000-0000-0000BA0F0000}"/>
    <cellStyle name="Percent 16 5 17" xfId="4027" xr:uid="{00000000-0005-0000-0000-0000BB0F0000}"/>
    <cellStyle name="Percent 16 5 18" xfId="4028" xr:uid="{00000000-0005-0000-0000-0000BC0F0000}"/>
    <cellStyle name="Percent 16 5 2" xfId="4029" xr:uid="{00000000-0005-0000-0000-0000BD0F0000}"/>
    <cellStyle name="Percent 16 5 3" xfId="4030" xr:uid="{00000000-0005-0000-0000-0000BE0F0000}"/>
    <cellStyle name="Percent 16 5 4" xfId="4031" xr:uid="{00000000-0005-0000-0000-0000BF0F0000}"/>
    <cellStyle name="Percent 16 5 5" xfId="4032" xr:uid="{00000000-0005-0000-0000-0000C00F0000}"/>
    <cellStyle name="Percent 16 5 6" xfId="4033" xr:uid="{00000000-0005-0000-0000-0000C10F0000}"/>
    <cellStyle name="Percent 16 5 7" xfId="4034" xr:uid="{00000000-0005-0000-0000-0000C20F0000}"/>
    <cellStyle name="Percent 16 5 8" xfId="4035" xr:uid="{00000000-0005-0000-0000-0000C30F0000}"/>
    <cellStyle name="Percent 16 5 9" xfId="4036" xr:uid="{00000000-0005-0000-0000-0000C40F0000}"/>
    <cellStyle name="Percent 16 6" xfId="4037" xr:uid="{00000000-0005-0000-0000-0000C50F0000}"/>
    <cellStyle name="Percent 16 6 10" xfId="4038" xr:uid="{00000000-0005-0000-0000-0000C60F0000}"/>
    <cellStyle name="Percent 16 6 11" xfId="4039" xr:uid="{00000000-0005-0000-0000-0000C70F0000}"/>
    <cellStyle name="Percent 16 6 12" xfId="4040" xr:uid="{00000000-0005-0000-0000-0000C80F0000}"/>
    <cellStyle name="Percent 16 6 13" xfId="4041" xr:uid="{00000000-0005-0000-0000-0000C90F0000}"/>
    <cellStyle name="Percent 16 6 14" xfId="4042" xr:uid="{00000000-0005-0000-0000-0000CA0F0000}"/>
    <cellStyle name="Percent 16 6 15" xfId="4043" xr:uid="{00000000-0005-0000-0000-0000CB0F0000}"/>
    <cellStyle name="Percent 16 6 16" xfId="4044" xr:uid="{00000000-0005-0000-0000-0000CC0F0000}"/>
    <cellStyle name="Percent 16 6 17" xfId="4045" xr:uid="{00000000-0005-0000-0000-0000CD0F0000}"/>
    <cellStyle name="Percent 16 6 18" xfId="4046" xr:uid="{00000000-0005-0000-0000-0000CE0F0000}"/>
    <cellStyle name="Percent 16 6 2" xfId="4047" xr:uid="{00000000-0005-0000-0000-0000CF0F0000}"/>
    <cellStyle name="Percent 16 6 3" xfId="4048" xr:uid="{00000000-0005-0000-0000-0000D00F0000}"/>
    <cellStyle name="Percent 16 6 4" xfId="4049" xr:uid="{00000000-0005-0000-0000-0000D10F0000}"/>
    <cellStyle name="Percent 16 6 5" xfId="4050" xr:uid="{00000000-0005-0000-0000-0000D20F0000}"/>
    <cellStyle name="Percent 16 6 6" xfId="4051" xr:uid="{00000000-0005-0000-0000-0000D30F0000}"/>
    <cellStyle name="Percent 16 6 7" xfId="4052" xr:uid="{00000000-0005-0000-0000-0000D40F0000}"/>
    <cellStyle name="Percent 16 6 8" xfId="4053" xr:uid="{00000000-0005-0000-0000-0000D50F0000}"/>
    <cellStyle name="Percent 16 6 9" xfId="4054" xr:uid="{00000000-0005-0000-0000-0000D60F0000}"/>
    <cellStyle name="Percent 16 7" xfId="4055" xr:uid="{00000000-0005-0000-0000-0000D70F0000}"/>
    <cellStyle name="Percent 16 7 10" xfId="4056" xr:uid="{00000000-0005-0000-0000-0000D80F0000}"/>
    <cellStyle name="Percent 16 7 11" xfId="4057" xr:uid="{00000000-0005-0000-0000-0000D90F0000}"/>
    <cellStyle name="Percent 16 7 12" xfId="4058" xr:uid="{00000000-0005-0000-0000-0000DA0F0000}"/>
    <cellStyle name="Percent 16 7 13" xfId="4059" xr:uid="{00000000-0005-0000-0000-0000DB0F0000}"/>
    <cellStyle name="Percent 16 7 14" xfId="4060" xr:uid="{00000000-0005-0000-0000-0000DC0F0000}"/>
    <cellStyle name="Percent 16 7 15" xfId="4061" xr:uid="{00000000-0005-0000-0000-0000DD0F0000}"/>
    <cellStyle name="Percent 16 7 16" xfId="4062" xr:uid="{00000000-0005-0000-0000-0000DE0F0000}"/>
    <cellStyle name="Percent 16 7 17" xfId="4063" xr:uid="{00000000-0005-0000-0000-0000DF0F0000}"/>
    <cellStyle name="Percent 16 7 18" xfId="4064" xr:uid="{00000000-0005-0000-0000-0000E00F0000}"/>
    <cellStyle name="Percent 16 7 2" xfId="4065" xr:uid="{00000000-0005-0000-0000-0000E10F0000}"/>
    <cellStyle name="Percent 16 7 2 2" xfId="4066" xr:uid="{00000000-0005-0000-0000-0000E20F0000}"/>
    <cellStyle name="Percent 16 7 3" xfId="4067" xr:uid="{00000000-0005-0000-0000-0000E30F0000}"/>
    <cellStyle name="Percent 16 7 3 2" xfId="4068" xr:uid="{00000000-0005-0000-0000-0000E40F0000}"/>
    <cellStyle name="Percent 16 7 3 2 2" xfId="4069" xr:uid="{00000000-0005-0000-0000-0000E50F0000}"/>
    <cellStyle name="Percent 16 7 4" xfId="4070" xr:uid="{00000000-0005-0000-0000-0000E60F0000}"/>
    <cellStyle name="Percent 16 7 4 2" xfId="4071" xr:uid="{00000000-0005-0000-0000-0000E70F0000}"/>
    <cellStyle name="Percent 16 7 5" xfId="4072" xr:uid="{00000000-0005-0000-0000-0000E80F0000}"/>
    <cellStyle name="Percent 16 7 5 2" xfId="4073" xr:uid="{00000000-0005-0000-0000-0000E90F0000}"/>
    <cellStyle name="Percent 16 7 6" xfId="4074" xr:uid="{00000000-0005-0000-0000-0000EA0F0000}"/>
    <cellStyle name="Percent 16 7 6 2" xfId="4075" xr:uid="{00000000-0005-0000-0000-0000EB0F0000}"/>
    <cellStyle name="Percent 16 7 7" xfId="4076" xr:uid="{00000000-0005-0000-0000-0000EC0F0000}"/>
    <cellStyle name="Percent 16 7 7 2" xfId="4077" xr:uid="{00000000-0005-0000-0000-0000ED0F0000}"/>
    <cellStyle name="Percent 16 7 8" xfId="4078" xr:uid="{00000000-0005-0000-0000-0000EE0F0000}"/>
    <cellStyle name="Percent 16 7 8 2" xfId="4079" xr:uid="{00000000-0005-0000-0000-0000EF0F0000}"/>
    <cellStyle name="Percent 16 7 9" xfId="4080" xr:uid="{00000000-0005-0000-0000-0000F00F0000}"/>
    <cellStyle name="Percent 16 7 9 2" xfId="4081" xr:uid="{00000000-0005-0000-0000-0000F10F0000}"/>
    <cellStyle name="Percent 16 8" xfId="4082" xr:uid="{00000000-0005-0000-0000-0000F20F0000}"/>
    <cellStyle name="Percent 16 8 10" xfId="4083" xr:uid="{00000000-0005-0000-0000-0000F30F0000}"/>
    <cellStyle name="Percent 16 8 10 2" xfId="4084" xr:uid="{00000000-0005-0000-0000-0000F40F0000}"/>
    <cellStyle name="Percent 16 8 11" xfId="4085" xr:uid="{00000000-0005-0000-0000-0000F50F0000}"/>
    <cellStyle name="Percent 16 8 11 2" xfId="4086" xr:uid="{00000000-0005-0000-0000-0000F60F0000}"/>
    <cellStyle name="Percent 16 8 12" xfId="4087" xr:uid="{00000000-0005-0000-0000-0000F70F0000}"/>
    <cellStyle name="Percent 16 8 12 2" xfId="4088" xr:uid="{00000000-0005-0000-0000-0000F80F0000}"/>
    <cellStyle name="Percent 16 8 13" xfId="4089" xr:uid="{00000000-0005-0000-0000-0000F90F0000}"/>
    <cellStyle name="Percent 16 8 13 2" xfId="4090" xr:uid="{00000000-0005-0000-0000-0000FA0F0000}"/>
    <cellStyle name="Percent 16 8 14" xfId="4091" xr:uid="{00000000-0005-0000-0000-0000FB0F0000}"/>
    <cellStyle name="Percent 16 8 14 2" xfId="4092" xr:uid="{00000000-0005-0000-0000-0000FC0F0000}"/>
    <cellStyle name="Percent 16 8 15" xfId="4093" xr:uid="{00000000-0005-0000-0000-0000FD0F0000}"/>
    <cellStyle name="Percent 16 8 15 2" xfId="4094" xr:uid="{00000000-0005-0000-0000-0000FE0F0000}"/>
    <cellStyle name="Percent 16 8 16" xfId="4095" xr:uid="{00000000-0005-0000-0000-0000FF0F0000}"/>
    <cellStyle name="Percent 16 8 16 2" xfId="4096" xr:uid="{00000000-0005-0000-0000-000000100000}"/>
    <cellStyle name="Percent 16 8 17" xfId="4097" xr:uid="{00000000-0005-0000-0000-000001100000}"/>
    <cellStyle name="Percent 16 8 17 2" xfId="4098" xr:uid="{00000000-0005-0000-0000-000002100000}"/>
    <cellStyle name="Percent 16 8 18" xfId="4099" xr:uid="{00000000-0005-0000-0000-000003100000}"/>
    <cellStyle name="Percent 16 8 2" xfId="4100" xr:uid="{00000000-0005-0000-0000-000004100000}"/>
    <cellStyle name="Percent 16 8 2 2" xfId="4101" xr:uid="{00000000-0005-0000-0000-000005100000}"/>
    <cellStyle name="Percent 16 8 3" xfId="4102" xr:uid="{00000000-0005-0000-0000-000006100000}"/>
    <cellStyle name="Percent 16 8 3 2" xfId="4103" xr:uid="{00000000-0005-0000-0000-000007100000}"/>
    <cellStyle name="Percent 16 8 4" xfId="4104" xr:uid="{00000000-0005-0000-0000-000008100000}"/>
    <cellStyle name="Percent 16 8 4 2" xfId="4105" xr:uid="{00000000-0005-0000-0000-000009100000}"/>
    <cellStyle name="Percent 16 8 5" xfId="4106" xr:uid="{00000000-0005-0000-0000-00000A100000}"/>
    <cellStyle name="Percent 16 8 5 2" xfId="4107" xr:uid="{00000000-0005-0000-0000-00000B100000}"/>
    <cellStyle name="Percent 16 8 6" xfId="4108" xr:uid="{00000000-0005-0000-0000-00000C100000}"/>
    <cellStyle name="Percent 16 8 6 2" xfId="4109" xr:uid="{00000000-0005-0000-0000-00000D100000}"/>
    <cellStyle name="Percent 16 8 7" xfId="4110" xr:uid="{00000000-0005-0000-0000-00000E100000}"/>
    <cellStyle name="Percent 16 8 7 2" xfId="4111" xr:uid="{00000000-0005-0000-0000-00000F100000}"/>
    <cellStyle name="Percent 16 8 8" xfId="4112" xr:uid="{00000000-0005-0000-0000-000010100000}"/>
    <cellStyle name="Percent 16 8 8 2" xfId="4113" xr:uid="{00000000-0005-0000-0000-000011100000}"/>
    <cellStyle name="Percent 16 8 9" xfId="4114" xr:uid="{00000000-0005-0000-0000-000012100000}"/>
    <cellStyle name="Percent 16 8 9 2" xfId="4115" xr:uid="{00000000-0005-0000-0000-000013100000}"/>
    <cellStyle name="Percent 16 9" xfId="4116" xr:uid="{00000000-0005-0000-0000-000014100000}"/>
    <cellStyle name="Percent 16 9 10" xfId="4117" xr:uid="{00000000-0005-0000-0000-000015100000}"/>
    <cellStyle name="Percent 16 9 10 2" xfId="4118" xr:uid="{00000000-0005-0000-0000-000016100000}"/>
    <cellStyle name="Percent 16 9 11" xfId="4119" xr:uid="{00000000-0005-0000-0000-000017100000}"/>
    <cellStyle name="Percent 16 9 11 2" xfId="4120" xr:uid="{00000000-0005-0000-0000-000018100000}"/>
    <cellStyle name="Percent 16 9 12" xfId="4121" xr:uid="{00000000-0005-0000-0000-000019100000}"/>
    <cellStyle name="Percent 16 9 12 2" xfId="4122" xr:uid="{00000000-0005-0000-0000-00001A100000}"/>
    <cellStyle name="Percent 16 9 13" xfId="4123" xr:uid="{00000000-0005-0000-0000-00001B100000}"/>
    <cellStyle name="Percent 16 9 13 2" xfId="4124" xr:uid="{00000000-0005-0000-0000-00001C100000}"/>
    <cellStyle name="Percent 16 9 14" xfId="4125" xr:uid="{00000000-0005-0000-0000-00001D100000}"/>
    <cellStyle name="Percent 16 9 14 2" xfId="4126" xr:uid="{00000000-0005-0000-0000-00001E100000}"/>
    <cellStyle name="Percent 16 9 15" xfId="4127" xr:uid="{00000000-0005-0000-0000-00001F100000}"/>
    <cellStyle name="Percent 16 9 15 2" xfId="4128" xr:uid="{00000000-0005-0000-0000-000020100000}"/>
    <cellStyle name="Percent 16 9 16" xfId="4129" xr:uid="{00000000-0005-0000-0000-000021100000}"/>
    <cellStyle name="Percent 16 9 16 2" xfId="4130" xr:uid="{00000000-0005-0000-0000-000022100000}"/>
    <cellStyle name="Percent 16 9 17" xfId="4131" xr:uid="{00000000-0005-0000-0000-000023100000}"/>
    <cellStyle name="Percent 16 9 17 2" xfId="4132" xr:uid="{00000000-0005-0000-0000-000024100000}"/>
    <cellStyle name="Percent 16 9 18" xfId="4133" xr:uid="{00000000-0005-0000-0000-000025100000}"/>
    <cellStyle name="Percent 16 9 2" xfId="4134" xr:uid="{00000000-0005-0000-0000-000026100000}"/>
    <cellStyle name="Percent 16 9 2 2" xfId="4135" xr:uid="{00000000-0005-0000-0000-000027100000}"/>
    <cellStyle name="Percent 16 9 3" xfId="4136" xr:uid="{00000000-0005-0000-0000-000028100000}"/>
    <cellStyle name="Percent 16 9 3 2" xfId="4137" xr:uid="{00000000-0005-0000-0000-000029100000}"/>
    <cellStyle name="Percent 16 9 4" xfId="4138" xr:uid="{00000000-0005-0000-0000-00002A100000}"/>
    <cellStyle name="Percent 16 9 4 2" xfId="4139" xr:uid="{00000000-0005-0000-0000-00002B100000}"/>
    <cellStyle name="Percent 16 9 5" xfId="4140" xr:uid="{00000000-0005-0000-0000-00002C100000}"/>
    <cellStyle name="Percent 16 9 5 2" xfId="4141" xr:uid="{00000000-0005-0000-0000-00002D100000}"/>
    <cellStyle name="Percent 16 9 6" xfId="4142" xr:uid="{00000000-0005-0000-0000-00002E100000}"/>
    <cellStyle name="Percent 16 9 6 2" xfId="4143" xr:uid="{00000000-0005-0000-0000-00002F100000}"/>
    <cellStyle name="Percent 16 9 7" xfId="4144" xr:uid="{00000000-0005-0000-0000-000030100000}"/>
    <cellStyle name="Percent 16 9 7 2" xfId="4145" xr:uid="{00000000-0005-0000-0000-000031100000}"/>
    <cellStyle name="Percent 16 9 8" xfId="4146" xr:uid="{00000000-0005-0000-0000-000032100000}"/>
    <cellStyle name="Percent 16 9 8 2" xfId="4147" xr:uid="{00000000-0005-0000-0000-000033100000}"/>
    <cellStyle name="Percent 16 9 9" xfId="4148" xr:uid="{00000000-0005-0000-0000-000034100000}"/>
    <cellStyle name="Percent 16 9 9 2" xfId="4149" xr:uid="{00000000-0005-0000-0000-000035100000}"/>
    <cellStyle name="Percent 17" xfId="4150" xr:uid="{00000000-0005-0000-0000-000036100000}"/>
    <cellStyle name="Percent 17 10" xfId="4151" xr:uid="{00000000-0005-0000-0000-000037100000}"/>
    <cellStyle name="Percent 17 2" xfId="4152" xr:uid="{00000000-0005-0000-0000-000038100000}"/>
    <cellStyle name="Percent 17 2 2" xfId="4153" xr:uid="{00000000-0005-0000-0000-000039100000}"/>
    <cellStyle name="Percent 17 2 2 2" xfId="4154" xr:uid="{00000000-0005-0000-0000-00003A100000}"/>
    <cellStyle name="Percent 17 2 3" xfId="4155" xr:uid="{00000000-0005-0000-0000-00003B100000}"/>
    <cellStyle name="Percent 17 3" xfId="4156" xr:uid="{00000000-0005-0000-0000-00003C100000}"/>
    <cellStyle name="Percent 17 3 2" xfId="4157" xr:uid="{00000000-0005-0000-0000-00003D100000}"/>
    <cellStyle name="Percent 17 4" xfId="4158" xr:uid="{00000000-0005-0000-0000-00003E100000}"/>
    <cellStyle name="Percent 17 4 2" xfId="4159" xr:uid="{00000000-0005-0000-0000-00003F100000}"/>
    <cellStyle name="Percent 17 5" xfId="4160" xr:uid="{00000000-0005-0000-0000-000040100000}"/>
    <cellStyle name="Percent 17 5 2" xfId="4161" xr:uid="{00000000-0005-0000-0000-000041100000}"/>
    <cellStyle name="Percent 17 6" xfId="4162" xr:uid="{00000000-0005-0000-0000-000042100000}"/>
    <cellStyle name="Percent 17 6 2" xfId="4163" xr:uid="{00000000-0005-0000-0000-000043100000}"/>
    <cellStyle name="Percent 17 7" xfId="4164" xr:uid="{00000000-0005-0000-0000-000044100000}"/>
    <cellStyle name="Percent 17 7 2" xfId="4165" xr:uid="{00000000-0005-0000-0000-000045100000}"/>
    <cellStyle name="Percent 17 7 2 2" xfId="4166" xr:uid="{00000000-0005-0000-0000-000046100000}"/>
    <cellStyle name="Percent 17 7 3" xfId="4167" xr:uid="{00000000-0005-0000-0000-000047100000}"/>
    <cellStyle name="Percent 17 7 3 2" xfId="4168" xr:uid="{00000000-0005-0000-0000-000048100000}"/>
    <cellStyle name="Percent 17 7 4" xfId="4169" xr:uid="{00000000-0005-0000-0000-000049100000}"/>
    <cellStyle name="Percent 17 8" xfId="4170" xr:uid="{00000000-0005-0000-0000-00004A100000}"/>
    <cellStyle name="Percent 17 8 2" xfId="4171" xr:uid="{00000000-0005-0000-0000-00004B100000}"/>
    <cellStyle name="Percent 17 8 2 2" xfId="4172" xr:uid="{00000000-0005-0000-0000-00004C100000}"/>
    <cellStyle name="Percent 17 8 3" xfId="4173" xr:uid="{00000000-0005-0000-0000-00004D100000}"/>
    <cellStyle name="Percent 17 9" xfId="4174" xr:uid="{00000000-0005-0000-0000-00004E100000}"/>
    <cellStyle name="Percent 17 9 2" xfId="4175" xr:uid="{00000000-0005-0000-0000-00004F100000}"/>
    <cellStyle name="Percent 17 9 2 2" xfId="4176" xr:uid="{00000000-0005-0000-0000-000050100000}"/>
    <cellStyle name="Percent 17 9 3" xfId="4177" xr:uid="{00000000-0005-0000-0000-000051100000}"/>
    <cellStyle name="Percent 17 9 3 2" xfId="4178" xr:uid="{00000000-0005-0000-0000-000052100000}"/>
    <cellStyle name="Percent 17 9 3 2 2" xfId="4179" xr:uid="{00000000-0005-0000-0000-000053100000}"/>
    <cellStyle name="Percent 17 9 3 3" xfId="4180" xr:uid="{00000000-0005-0000-0000-000054100000}"/>
    <cellStyle name="Percent 17 9 3 3 2" xfId="4181" xr:uid="{00000000-0005-0000-0000-000055100000}"/>
    <cellStyle name="Percent 17 9 3 4" xfId="4182" xr:uid="{00000000-0005-0000-0000-000056100000}"/>
    <cellStyle name="Percent 17 9 4" xfId="4183" xr:uid="{00000000-0005-0000-0000-000057100000}"/>
    <cellStyle name="Percent 17 9 4 2" xfId="4184" xr:uid="{00000000-0005-0000-0000-000058100000}"/>
    <cellStyle name="Percent 17 9 5" xfId="4185" xr:uid="{00000000-0005-0000-0000-000059100000}"/>
    <cellStyle name="Percent 18" xfId="4186" xr:uid="{00000000-0005-0000-0000-00005A100000}"/>
    <cellStyle name="Percent 18 2" xfId="4187" xr:uid="{00000000-0005-0000-0000-00005B100000}"/>
    <cellStyle name="Percent 18 2 2" xfId="4188" xr:uid="{00000000-0005-0000-0000-00005C100000}"/>
    <cellStyle name="Percent 18 3" xfId="4189" xr:uid="{00000000-0005-0000-0000-00005D100000}"/>
    <cellStyle name="Percent 2" xfId="4190" xr:uid="{00000000-0005-0000-0000-00005E100000}"/>
    <cellStyle name="Percent 2 10" xfId="4191" xr:uid="{00000000-0005-0000-0000-00005F100000}"/>
    <cellStyle name="Percent 2 10 2" xfId="4192" xr:uid="{00000000-0005-0000-0000-000060100000}"/>
    <cellStyle name="Percent 2 10 2 2" xfId="4193" xr:uid="{00000000-0005-0000-0000-000061100000}"/>
    <cellStyle name="Percent 2 10 3" xfId="4194" xr:uid="{00000000-0005-0000-0000-000062100000}"/>
    <cellStyle name="Percent 2 10 3 2" xfId="4195" xr:uid="{00000000-0005-0000-0000-000063100000}"/>
    <cellStyle name="Percent 2 10 4" xfId="4196" xr:uid="{00000000-0005-0000-0000-000064100000}"/>
    <cellStyle name="Percent 2 10 4 2" xfId="4197" xr:uid="{00000000-0005-0000-0000-000065100000}"/>
    <cellStyle name="Percent 2 10 5" xfId="4198" xr:uid="{00000000-0005-0000-0000-000066100000}"/>
    <cellStyle name="Percent 2 10 5 2" xfId="4199" xr:uid="{00000000-0005-0000-0000-000067100000}"/>
    <cellStyle name="Percent 2 10 6" xfId="4200" xr:uid="{00000000-0005-0000-0000-000068100000}"/>
    <cellStyle name="Percent 2 10 6 2" xfId="4201" xr:uid="{00000000-0005-0000-0000-000069100000}"/>
    <cellStyle name="Percent 2 10 7" xfId="4202" xr:uid="{00000000-0005-0000-0000-00006A100000}"/>
    <cellStyle name="Percent 2 10 7 2" xfId="4203" xr:uid="{00000000-0005-0000-0000-00006B100000}"/>
    <cellStyle name="Percent 2 10 8" xfId="4204" xr:uid="{00000000-0005-0000-0000-00006C100000}"/>
    <cellStyle name="Percent 2 10 8 2" xfId="4205" xr:uid="{00000000-0005-0000-0000-00006D100000}"/>
    <cellStyle name="Percent 2 10 9" xfId="4206" xr:uid="{00000000-0005-0000-0000-00006E100000}"/>
    <cellStyle name="Percent 2 11" xfId="4207" xr:uid="{00000000-0005-0000-0000-00006F100000}"/>
    <cellStyle name="Percent 2 11 2" xfId="4208" xr:uid="{00000000-0005-0000-0000-000070100000}"/>
    <cellStyle name="Percent 2 11 2 2" xfId="4209" xr:uid="{00000000-0005-0000-0000-000071100000}"/>
    <cellStyle name="Percent 2 11 3" xfId="4210" xr:uid="{00000000-0005-0000-0000-000072100000}"/>
    <cellStyle name="Percent 2 11 3 2" xfId="4211" xr:uid="{00000000-0005-0000-0000-000073100000}"/>
    <cellStyle name="Percent 2 11 4" xfId="4212" xr:uid="{00000000-0005-0000-0000-000074100000}"/>
    <cellStyle name="Percent 2 11 4 2" xfId="4213" xr:uid="{00000000-0005-0000-0000-000075100000}"/>
    <cellStyle name="Percent 2 11 5" xfId="4214" xr:uid="{00000000-0005-0000-0000-000076100000}"/>
    <cellStyle name="Percent 2 11 5 2" xfId="4215" xr:uid="{00000000-0005-0000-0000-000077100000}"/>
    <cellStyle name="Percent 2 11 6" xfId="4216" xr:uid="{00000000-0005-0000-0000-000078100000}"/>
    <cellStyle name="Percent 2 11 6 2" xfId="4217" xr:uid="{00000000-0005-0000-0000-000079100000}"/>
    <cellStyle name="Percent 2 11 7" xfId="4218" xr:uid="{00000000-0005-0000-0000-00007A100000}"/>
    <cellStyle name="Percent 2 11 7 2" xfId="4219" xr:uid="{00000000-0005-0000-0000-00007B100000}"/>
    <cellStyle name="Percent 2 11 8" xfId="4220" xr:uid="{00000000-0005-0000-0000-00007C100000}"/>
    <cellStyle name="Percent 2 11 8 2" xfId="4221" xr:uid="{00000000-0005-0000-0000-00007D100000}"/>
    <cellStyle name="Percent 2 11 9" xfId="4222" xr:uid="{00000000-0005-0000-0000-00007E100000}"/>
    <cellStyle name="Percent 2 12" xfId="4223" xr:uid="{00000000-0005-0000-0000-00007F100000}"/>
    <cellStyle name="Percent 2 12 2" xfId="4224" xr:uid="{00000000-0005-0000-0000-000080100000}"/>
    <cellStyle name="Percent 2 13" xfId="4225" xr:uid="{00000000-0005-0000-0000-000081100000}"/>
    <cellStyle name="Percent 2 13 2" xfId="4226" xr:uid="{00000000-0005-0000-0000-000082100000}"/>
    <cellStyle name="Percent 2 14" xfId="4227" xr:uid="{00000000-0005-0000-0000-000083100000}"/>
    <cellStyle name="Percent 2 14 2" xfId="4228" xr:uid="{00000000-0005-0000-0000-000084100000}"/>
    <cellStyle name="Percent 2 15" xfId="4229" xr:uid="{00000000-0005-0000-0000-000085100000}"/>
    <cellStyle name="Percent 2 15 2" xfId="4230" xr:uid="{00000000-0005-0000-0000-000086100000}"/>
    <cellStyle name="Percent 2 16" xfId="4231" xr:uid="{00000000-0005-0000-0000-000087100000}"/>
    <cellStyle name="Percent 2 16 2" xfId="4232" xr:uid="{00000000-0005-0000-0000-000088100000}"/>
    <cellStyle name="Percent 2 17" xfId="4233" xr:uid="{00000000-0005-0000-0000-000089100000}"/>
    <cellStyle name="Percent 2 17 2" xfId="4234" xr:uid="{00000000-0005-0000-0000-00008A100000}"/>
    <cellStyle name="Percent 2 18" xfId="4235" xr:uid="{00000000-0005-0000-0000-00008B100000}"/>
    <cellStyle name="Percent 2 18 2" xfId="4236" xr:uid="{00000000-0005-0000-0000-00008C100000}"/>
    <cellStyle name="Percent 2 19" xfId="4237" xr:uid="{00000000-0005-0000-0000-00008D100000}"/>
    <cellStyle name="Percent 2 19 2" xfId="4238" xr:uid="{00000000-0005-0000-0000-00008E100000}"/>
    <cellStyle name="Percent 2 2" xfId="4239" xr:uid="{00000000-0005-0000-0000-00008F100000}"/>
    <cellStyle name="Percent 2 2 10" xfId="4240" xr:uid="{00000000-0005-0000-0000-000090100000}"/>
    <cellStyle name="Percent 2 2 2" xfId="4241" xr:uid="{00000000-0005-0000-0000-000091100000}"/>
    <cellStyle name="Percent 2 2 2 2" xfId="4242" xr:uid="{00000000-0005-0000-0000-000092100000}"/>
    <cellStyle name="Percent 2 2 2 3" xfId="4243" xr:uid="{00000000-0005-0000-0000-000093100000}"/>
    <cellStyle name="Percent 2 2 3" xfId="4244" xr:uid="{00000000-0005-0000-0000-000094100000}"/>
    <cellStyle name="Percent 2 2 3 2" xfId="4245" xr:uid="{00000000-0005-0000-0000-000095100000}"/>
    <cellStyle name="Percent 2 2 3 2 2" xfId="4246" xr:uid="{00000000-0005-0000-0000-000096100000}"/>
    <cellStyle name="Percent 2 2 3 3" xfId="4247" xr:uid="{00000000-0005-0000-0000-000097100000}"/>
    <cellStyle name="Percent 2 2 3 3 2" xfId="4248" xr:uid="{00000000-0005-0000-0000-000098100000}"/>
    <cellStyle name="Percent 2 2 3 4" xfId="4249" xr:uid="{00000000-0005-0000-0000-000099100000}"/>
    <cellStyle name="Percent 2 2 4" xfId="4250" xr:uid="{00000000-0005-0000-0000-00009A100000}"/>
    <cellStyle name="Percent 2 2 4 2" xfId="4251" xr:uid="{00000000-0005-0000-0000-00009B100000}"/>
    <cellStyle name="Percent 2 2 4 2 2" xfId="4252" xr:uid="{00000000-0005-0000-0000-00009C100000}"/>
    <cellStyle name="Percent 2 2 4 3" xfId="4253" xr:uid="{00000000-0005-0000-0000-00009D100000}"/>
    <cellStyle name="Percent 2 2 4 3 2" xfId="4254" xr:uid="{00000000-0005-0000-0000-00009E100000}"/>
    <cellStyle name="Percent 2 2 4 4" xfId="4255" xr:uid="{00000000-0005-0000-0000-00009F100000}"/>
    <cellStyle name="Percent 2 2 5" xfId="4256" xr:uid="{00000000-0005-0000-0000-0000A0100000}"/>
    <cellStyle name="Percent 2 2 5 2" xfId="4257" xr:uid="{00000000-0005-0000-0000-0000A1100000}"/>
    <cellStyle name="Percent 2 2 6" xfId="4258" xr:uid="{00000000-0005-0000-0000-0000A2100000}"/>
    <cellStyle name="Percent 2 2 6 2" xfId="4259" xr:uid="{00000000-0005-0000-0000-0000A3100000}"/>
    <cellStyle name="Percent 2 2 7" xfId="4260" xr:uid="{00000000-0005-0000-0000-0000A4100000}"/>
    <cellStyle name="Percent 2 2 7 2" xfId="4261" xr:uid="{00000000-0005-0000-0000-0000A5100000}"/>
    <cellStyle name="Percent 2 2 8" xfId="4262" xr:uid="{00000000-0005-0000-0000-0000A6100000}"/>
    <cellStyle name="Percent 2 2 8 2" xfId="4263" xr:uid="{00000000-0005-0000-0000-0000A7100000}"/>
    <cellStyle name="Percent 2 2 9" xfId="4264" xr:uid="{00000000-0005-0000-0000-0000A8100000}"/>
    <cellStyle name="Percent 2 20" xfId="4265" xr:uid="{00000000-0005-0000-0000-0000A9100000}"/>
    <cellStyle name="Percent 2 20 2" xfId="4266" xr:uid="{00000000-0005-0000-0000-0000AA100000}"/>
    <cellStyle name="Percent 2 20 2 2" xfId="4267" xr:uid="{00000000-0005-0000-0000-0000AB100000}"/>
    <cellStyle name="Percent 2 20 2 2 2" xfId="4268" xr:uid="{00000000-0005-0000-0000-0000AC100000}"/>
    <cellStyle name="Percent 2 20 2 3" xfId="4269" xr:uid="{00000000-0005-0000-0000-0000AD100000}"/>
    <cellStyle name="Percent 2 20 2 3 2" xfId="4270" xr:uid="{00000000-0005-0000-0000-0000AE100000}"/>
    <cellStyle name="Percent 2 20 2 3 2 2" xfId="4271" xr:uid="{00000000-0005-0000-0000-0000AF100000}"/>
    <cellStyle name="Percent 2 20 2 3 3" xfId="4272" xr:uid="{00000000-0005-0000-0000-0000B0100000}"/>
    <cellStyle name="Percent 2 20 2 3 3 2" xfId="4273" xr:uid="{00000000-0005-0000-0000-0000B1100000}"/>
    <cellStyle name="Percent 2 20 2 3 4" xfId="4274" xr:uid="{00000000-0005-0000-0000-0000B2100000}"/>
    <cellStyle name="Percent 2 20 2 4" xfId="4275" xr:uid="{00000000-0005-0000-0000-0000B3100000}"/>
    <cellStyle name="Percent 2 20 2 4 2" xfId="4276" xr:uid="{00000000-0005-0000-0000-0000B4100000}"/>
    <cellStyle name="Percent 2 20 2 5" xfId="4277" xr:uid="{00000000-0005-0000-0000-0000B5100000}"/>
    <cellStyle name="Percent 2 20 3" xfId="4278" xr:uid="{00000000-0005-0000-0000-0000B6100000}"/>
    <cellStyle name="Percent 2 21" xfId="4279" xr:uid="{00000000-0005-0000-0000-0000B7100000}"/>
    <cellStyle name="Percent 2 21 2" xfId="4280" xr:uid="{00000000-0005-0000-0000-0000B8100000}"/>
    <cellStyle name="Percent 2 22" xfId="4281" xr:uid="{00000000-0005-0000-0000-0000B9100000}"/>
    <cellStyle name="Percent 2 22 2" xfId="4282" xr:uid="{00000000-0005-0000-0000-0000BA100000}"/>
    <cellStyle name="Percent 2 23" xfId="4283" xr:uid="{00000000-0005-0000-0000-0000BB100000}"/>
    <cellStyle name="Percent 2 23 2" xfId="4284" xr:uid="{00000000-0005-0000-0000-0000BC100000}"/>
    <cellStyle name="Percent 2 24" xfId="4285" xr:uid="{00000000-0005-0000-0000-0000BD100000}"/>
    <cellStyle name="Percent 2 24 2" xfId="4286" xr:uid="{00000000-0005-0000-0000-0000BE100000}"/>
    <cellStyle name="Percent 2 25" xfId="4287" xr:uid="{00000000-0005-0000-0000-0000BF100000}"/>
    <cellStyle name="Percent 2 25 2" xfId="4288" xr:uid="{00000000-0005-0000-0000-0000C0100000}"/>
    <cellStyle name="Percent 2 26" xfId="4289" xr:uid="{00000000-0005-0000-0000-0000C1100000}"/>
    <cellStyle name="Percent 2 26 2" xfId="4290" xr:uid="{00000000-0005-0000-0000-0000C2100000}"/>
    <cellStyle name="Percent 2 27" xfId="4291" xr:uid="{00000000-0005-0000-0000-0000C3100000}"/>
    <cellStyle name="Percent 2 27 2" xfId="4292" xr:uid="{00000000-0005-0000-0000-0000C4100000}"/>
    <cellStyle name="Percent 2 28" xfId="4293" xr:uid="{00000000-0005-0000-0000-0000C5100000}"/>
    <cellStyle name="Percent 2 28 2" xfId="4294" xr:uid="{00000000-0005-0000-0000-0000C6100000}"/>
    <cellStyle name="Percent 2 29" xfId="4295" xr:uid="{00000000-0005-0000-0000-0000C7100000}"/>
    <cellStyle name="Percent 2 29 2" xfId="4296" xr:uid="{00000000-0005-0000-0000-0000C8100000}"/>
    <cellStyle name="Percent 2 3" xfId="4297" xr:uid="{00000000-0005-0000-0000-0000C9100000}"/>
    <cellStyle name="Percent 2 3 10" xfId="4298" xr:uid="{00000000-0005-0000-0000-0000CA100000}"/>
    <cellStyle name="Percent 2 3 10 2" xfId="4299" xr:uid="{00000000-0005-0000-0000-0000CB100000}"/>
    <cellStyle name="Percent 2 3 11" xfId="4300" xr:uid="{00000000-0005-0000-0000-0000CC100000}"/>
    <cellStyle name="Percent 2 3 11 2" xfId="4301" xr:uid="{00000000-0005-0000-0000-0000CD100000}"/>
    <cellStyle name="Percent 2 3 12" xfId="4302" xr:uid="{00000000-0005-0000-0000-0000CE100000}"/>
    <cellStyle name="Percent 2 3 12 2" xfId="4303" xr:uid="{00000000-0005-0000-0000-0000CF100000}"/>
    <cellStyle name="Percent 2 3 13" xfId="4304" xr:uid="{00000000-0005-0000-0000-0000D0100000}"/>
    <cellStyle name="Percent 2 3 13 2" xfId="4305" xr:uid="{00000000-0005-0000-0000-0000D1100000}"/>
    <cellStyle name="Percent 2 3 14" xfId="4306" xr:uid="{00000000-0005-0000-0000-0000D2100000}"/>
    <cellStyle name="Percent 2 3 14 2" xfId="4307" xr:uid="{00000000-0005-0000-0000-0000D3100000}"/>
    <cellStyle name="Percent 2 3 15" xfId="4308" xr:uid="{00000000-0005-0000-0000-0000D4100000}"/>
    <cellStyle name="Percent 2 3 15 2" xfId="4309" xr:uid="{00000000-0005-0000-0000-0000D5100000}"/>
    <cellStyle name="Percent 2 3 16" xfId="4310" xr:uid="{00000000-0005-0000-0000-0000D6100000}"/>
    <cellStyle name="Percent 2 3 17" xfId="4311" xr:uid="{00000000-0005-0000-0000-0000D7100000}"/>
    <cellStyle name="Percent 2 3 2" xfId="4312" xr:uid="{00000000-0005-0000-0000-0000D8100000}"/>
    <cellStyle name="Percent 2 3 2 2" xfId="4313" xr:uid="{00000000-0005-0000-0000-0000D9100000}"/>
    <cellStyle name="Percent 2 3 3" xfId="4314" xr:uid="{00000000-0005-0000-0000-0000DA100000}"/>
    <cellStyle name="Percent 2 3 3 2" xfId="4315" xr:uid="{00000000-0005-0000-0000-0000DB100000}"/>
    <cellStyle name="Percent 2 3 3 2 2" xfId="4316" xr:uid="{00000000-0005-0000-0000-0000DC100000}"/>
    <cellStyle name="Percent 2 3 3 3" xfId="4317" xr:uid="{00000000-0005-0000-0000-0000DD100000}"/>
    <cellStyle name="Percent 2 3 3 3 2" xfId="4318" xr:uid="{00000000-0005-0000-0000-0000DE100000}"/>
    <cellStyle name="Percent 2 3 3 3 2 2" xfId="4319" xr:uid="{00000000-0005-0000-0000-0000DF100000}"/>
    <cellStyle name="Percent 2 3 3 3 3" xfId="4320" xr:uid="{00000000-0005-0000-0000-0000E0100000}"/>
    <cellStyle name="Percent 2 3 3 3 3 2" xfId="4321" xr:uid="{00000000-0005-0000-0000-0000E1100000}"/>
    <cellStyle name="Percent 2 3 3 3 4" xfId="4322" xr:uid="{00000000-0005-0000-0000-0000E2100000}"/>
    <cellStyle name="Percent 2 3 3 3 4 2" xfId="4323" xr:uid="{00000000-0005-0000-0000-0000E3100000}"/>
    <cellStyle name="Percent 2 3 3 3 5" xfId="4324" xr:uid="{00000000-0005-0000-0000-0000E4100000}"/>
    <cellStyle name="Percent 2 3 3 4" xfId="4325" xr:uid="{00000000-0005-0000-0000-0000E5100000}"/>
    <cellStyle name="Percent 2 3 4" xfId="4326" xr:uid="{00000000-0005-0000-0000-0000E6100000}"/>
    <cellStyle name="Percent 2 3 4 2" xfId="4327" xr:uid="{00000000-0005-0000-0000-0000E7100000}"/>
    <cellStyle name="Percent 2 3 5" xfId="4328" xr:uid="{00000000-0005-0000-0000-0000E8100000}"/>
    <cellStyle name="Percent 2 3 5 2" xfId="4329" xr:uid="{00000000-0005-0000-0000-0000E9100000}"/>
    <cellStyle name="Percent 2 3 6" xfId="4330" xr:uid="{00000000-0005-0000-0000-0000EA100000}"/>
    <cellStyle name="Percent 2 3 6 2" xfId="4331" xr:uid="{00000000-0005-0000-0000-0000EB100000}"/>
    <cellStyle name="Percent 2 3 7" xfId="4332" xr:uid="{00000000-0005-0000-0000-0000EC100000}"/>
    <cellStyle name="Percent 2 3 7 2" xfId="4333" xr:uid="{00000000-0005-0000-0000-0000ED100000}"/>
    <cellStyle name="Percent 2 3 8" xfId="4334" xr:uid="{00000000-0005-0000-0000-0000EE100000}"/>
    <cellStyle name="Percent 2 3 8 2" xfId="4335" xr:uid="{00000000-0005-0000-0000-0000EF100000}"/>
    <cellStyle name="Percent 2 3 9" xfId="4336" xr:uid="{00000000-0005-0000-0000-0000F0100000}"/>
    <cellStyle name="Percent 2 3 9 2" xfId="4337" xr:uid="{00000000-0005-0000-0000-0000F1100000}"/>
    <cellStyle name="Percent 2 30" xfId="4338" xr:uid="{00000000-0005-0000-0000-0000F2100000}"/>
    <cellStyle name="Percent 2 30 2" xfId="4339" xr:uid="{00000000-0005-0000-0000-0000F3100000}"/>
    <cellStyle name="Percent 2 31" xfId="4340" xr:uid="{00000000-0005-0000-0000-0000F4100000}"/>
    <cellStyle name="Percent 2 31 2" xfId="4341" xr:uid="{00000000-0005-0000-0000-0000F5100000}"/>
    <cellStyle name="Percent 2 32" xfId="4342" xr:uid="{00000000-0005-0000-0000-0000F6100000}"/>
    <cellStyle name="Percent 2 32 2" xfId="4343" xr:uid="{00000000-0005-0000-0000-0000F7100000}"/>
    <cellStyle name="Percent 2 33" xfId="4344" xr:uid="{00000000-0005-0000-0000-0000F8100000}"/>
    <cellStyle name="Percent 2 33 2" xfId="4345" xr:uid="{00000000-0005-0000-0000-0000F9100000}"/>
    <cellStyle name="Percent 2 34" xfId="4346" xr:uid="{00000000-0005-0000-0000-0000FA100000}"/>
    <cellStyle name="Percent 2 34 2" xfId="4347" xr:uid="{00000000-0005-0000-0000-0000FB100000}"/>
    <cellStyle name="Percent 2 35" xfId="4348" xr:uid="{00000000-0005-0000-0000-0000FC100000}"/>
    <cellStyle name="Percent 2 35 2" xfId="4349" xr:uid="{00000000-0005-0000-0000-0000FD100000}"/>
    <cellStyle name="Percent 2 36" xfId="4350" xr:uid="{00000000-0005-0000-0000-0000FE100000}"/>
    <cellStyle name="Percent 2 36 2" xfId="4351" xr:uid="{00000000-0005-0000-0000-0000FF100000}"/>
    <cellStyle name="Percent 2 37" xfId="4352" xr:uid="{00000000-0005-0000-0000-000000110000}"/>
    <cellStyle name="Percent 2 37 2" xfId="4353" xr:uid="{00000000-0005-0000-0000-000001110000}"/>
    <cellStyle name="Percent 2 38" xfId="4354" xr:uid="{00000000-0005-0000-0000-000002110000}"/>
    <cellStyle name="Percent 2 38 2" xfId="4355" xr:uid="{00000000-0005-0000-0000-000003110000}"/>
    <cellStyle name="Percent 2 39" xfId="4356" xr:uid="{00000000-0005-0000-0000-000004110000}"/>
    <cellStyle name="Percent 2 39 2" xfId="4357" xr:uid="{00000000-0005-0000-0000-000005110000}"/>
    <cellStyle name="Percent 2 4" xfId="4358" xr:uid="{00000000-0005-0000-0000-000006110000}"/>
    <cellStyle name="Percent 2 4 10" xfId="4359" xr:uid="{00000000-0005-0000-0000-000007110000}"/>
    <cellStyle name="Percent 2 4 10 2" xfId="4360" xr:uid="{00000000-0005-0000-0000-000008110000}"/>
    <cellStyle name="Percent 2 4 11" xfId="4361" xr:uid="{00000000-0005-0000-0000-000009110000}"/>
    <cellStyle name="Percent 2 4 11 2" xfId="4362" xr:uid="{00000000-0005-0000-0000-00000A110000}"/>
    <cellStyle name="Percent 2 4 12" xfId="4363" xr:uid="{00000000-0005-0000-0000-00000B110000}"/>
    <cellStyle name="Percent 2 4 12 2" xfId="4364" xr:uid="{00000000-0005-0000-0000-00000C110000}"/>
    <cellStyle name="Percent 2 4 13" xfId="4365" xr:uid="{00000000-0005-0000-0000-00000D110000}"/>
    <cellStyle name="Percent 2 4 13 2" xfId="4366" xr:uid="{00000000-0005-0000-0000-00000E110000}"/>
    <cellStyle name="Percent 2 4 14" xfId="4367" xr:uid="{00000000-0005-0000-0000-00000F110000}"/>
    <cellStyle name="Percent 2 4 14 2" xfId="4368" xr:uid="{00000000-0005-0000-0000-000010110000}"/>
    <cellStyle name="Percent 2 4 15" xfId="4369" xr:uid="{00000000-0005-0000-0000-000011110000}"/>
    <cellStyle name="Percent 2 4 15 2" xfId="4370" xr:uid="{00000000-0005-0000-0000-000012110000}"/>
    <cellStyle name="Percent 2 4 16" xfId="4371" xr:uid="{00000000-0005-0000-0000-000013110000}"/>
    <cellStyle name="Percent 2 4 16 2" xfId="4372" xr:uid="{00000000-0005-0000-0000-000014110000}"/>
    <cellStyle name="Percent 2 4 17" xfId="4373" xr:uid="{00000000-0005-0000-0000-000015110000}"/>
    <cellStyle name="Percent 2 4 17 2" xfId="4374" xr:uid="{00000000-0005-0000-0000-000016110000}"/>
    <cellStyle name="Percent 2 4 18" xfId="4375" xr:uid="{00000000-0005-0000-0000-000017110000}"/>
    <cellStyle name="Percent 2 4 2" xfId="4376" xr:uid="{00000000-0005-0000-0000-000018110000}"/>
    <cellStyle name="Percent 2 4 2 2" xfId="4377" xr:uid="{00000000-0005-0000-0000-000019110000}"/>
    <cellStyle name="Percent 2 4 3" xfId="4378" xr:uid="{00000000-0005-0000-0000-00001A110000}"/>
    <cellStyle name="Percent 2 4 3 2" xfId="4379" xr:uid="{00000000-0005-0000-0000-00001B110000}"/>
    <cellStyle name="Percent 2 4 4" xfId="4380" xr:uid="{00000000-0005-0000-0000-00001C110000}"/>
    <cellStyle name="Percent 2 4 4 2" xfId="4381" xr:uid="{00000000-0005-0000-0000-00001D110000}"/>
    <cellStyle name="Percent 2 4 5" xfId="4382" xr:uid="{00000000-0005-0000-0000-00001E110000}"/>
    <cellStyle name="Percent 2 4 5 2" xfId="4383" xr:uid="{00000000-0005-0000-0000-00001F110000}"/>
    <cellStyle name="Percent 2 4 6" xfId="4384" xr:uid="{00000000-0005-0000-0000-000020110000}"/>
    <cellStyle name="Percent 2 4 6 2" xfId="4385" xr:uid="{00000000-0005-0000-0000-000021110000}"/>
    <cellStyle name="Percent 2 4 7" xfId="4386" xr:uid="{00000000-0005-0000-0000-000022110000}"/>
    <cellStyle name="Percent 2 4 7 2" xfId="4387" xr:uid="{00000000-0005-0000-0000-000023110000}"/>
    <cellStyle name="Percent 2 4 8" xfId="4388" xr:uid="{00000000-0005-0000-0000-000024110000}"/>
    <cellStyle name="Percent 2 4 8 2" xfId="4389" xr:uid="{00000000-0005-0000-0000-000025110000}"/>
    <cellStyle name="Percent 2 4 9" xfId="4390" xr:uid="{00000000-0005-0000-0000-000026110000}"/>
    <cellStyle name="Percent 2 4 9 2" xfId="4391" xr:uid="{00000000-0005-0000-0000-000027110000}"/>
    <cellStyle name="Percent 2 40" xfId="4392" xr:uid="{00000000-0005-0000-0000-000028110000}"/>
    <cellStyle name="Percent 2 40 2" xfId="4393" xr:uid="{00000000-0005-0000-0000-000029110000}"/>
    <cellStyle name="Percent 2 41" xfId="4394" xr:uid="{00000000-0005-0000-0000-00002A110000}"/>
    <cellStyle name="Percent 2 41 2" xfId="4395" xr:uid="{00000000-0005-0000-0000-00002B110000}"/>
    <cellStyle name="Percent 2 42" xfId="4396" xr:uid="{00000000-0005-0000-0000-00002C110000}"/>
    <cellStyle name="Percent 2 42 2" xfId="4397" xr:uid="{00000000-0005-0000-0000-00002D110000}"/>
    <cellStyle name="Percent 2 43" xfId="4398" xr:uid="{00000000-0005-0000-0000-00002E110000}"/>
    <cellStyle name="Percent 2 43 2" xfId="4399" xr:uid="{00000000-0005-0000-0000-00002F110000}"/>
    <cellStyle name="Percent 2 44" xfId="4400" xr:uid="{00000000-0005-0000-0000-000030110000}"/>
    <cellStyle name="Percent 2 44 2" xfId="4401" xr:uid="{00000000-0005-0000-0000-000031110000}"/>
    <cellStyle name="Percent 2 45" xfId="4402" xr:uid="{00000000-0005-0000-0000-000032110000}"/>
    <cellStyle name="Percent 2 45 2" xfId="4403" xr:uid="{00000000-0005-0000-0000-000033110000}"/>
    <cellStyle name="Percent 2 46" xfId="4404" xr:uid="{00000000-0005-0000-0000-000034110000}"/>
    <cellStyle name="Percent 2 46 2" xfId="4405" xr:uid="{00000000-0005-0000-0000-000035110000}"/>
    <cellStyle name="Percent 2 47" xfId="4406" xr:uid="{00000000-0005-0000-0000-000036110000}"/>
    <cellStyle name="Percent 2 47 2" xfId="4407" xr:uid="{00000000-0005-0000-0000-000037110000}"/>
    <cellStyle name="Percent 2 48" xfId="4408" xr:uid="{00000000-0005-0000-0000-000038110000}"/>
    <cellStyle name="Percent 2 48 2" xfId="4409" xr:uid="{00000000-0005-0000-0000-000039110000}"/>
    <cellStyle name="Percent 2 48 2 2" xfId="4410" xr:uid="{00000000-0005-0000-0000-00003A110000}"/>
    <cellStyle name="Percent 2 48 3" xfId="4411" xr:uid="{00000000-0005-0000-0000-00003B110000}"/>
    <cellStyle name="Percent 2 48 3 2" xfId="4412" xr:uid="{00000000-0005-0000-0000-00003C110000}"/>
    <cellStyle name="Percent 2 48 4" xfId="4413" xr:uid="{00000000-0005-0000-0000-00003D110000}"/>
    <cellStyle name="Percent 2 49" xfId="4414" xr:uid="{00000000-0005-0000-0000-00003E110000}"/>
    <cellStyle name="Percent 2 49 2" xfId="4415" xr:uid="{00000000-0005-0000-0000-00003F110000}"/>
    <cellStyle name="Percent 2 49 2 2" xfId="4416" xr:uid="{00000000-0005-0000-0000-000040110000}"/>
    <cellStyle name="Percent 2 49 3" xfId="4417" xr:uid="{00000000-0005-0000-0000-000041110000}"/>
    <cellStyle name="Percent 2 5" xfId="4418" xr:uid="{00000000-0005-0000-0000-000042110000}"/>
    <cellStyle name="Percent 2 5 10" xfId="4419" xr:uid="{00000000-0005-0000-0000-000043110000}"/>
    <cellStyle name="Percent 2 5 10 2" xfId="4420" xr:uid="{00000000-0005-0000-0000-000044110000}"/>
    <cellStyle name="Percent 2 5 11" xfId="4421" xr:uid="{00000000-0005-0000-0000-000045110000}"/>
    <cellStyle name="Percent 2 5 11 2" xfId="4422" xr:uid="{00000000-0005-0000-0000-000046110000}"/>
    <cellStyle name="Percent 2 5 12" xfId="4423" xr:uid="{00000000-0005-0000-0000-000047110000}"/>
    <cellStyle name="Percent 2 5 12 2" xfId="4424" xr:uid="{00000000-0005-0000-0000-000048110000}"/>
    <cellStyle name="Percent 2 5 13" xfId="4425" xr:uid="{00000000-0005-0000-0000-000049110000}"/>
    <cellStyle name="Percent 2 5 13 2" xfId="4426" xr:uid="{00000000-0005-0000-0000-00004A110000}"/>
    <cellStyle name="Percent 2 5 14" xfId="4427" xr:uid="{00000000-0005-0000-0000-00004B110000}"/>
    <cellStyle name="Percent 2 5 14 2" xfId="4428" xr:uid="{00000000-0005-0000-0000-00004C110000}"/>
    <cellStyle name="Percent 2 5 15" xfId="4429" xr:uid="{00000000-0005-0000-0000-00004D110000}"/>
    <cellStyle name="Percent 2 5 15 2" xfId="4430" xr:uid="{00000000-0005-0000-0000-00004E110000}"/>
    <cellStyle name="Percent 2 5 16" xfId="4431" xr:uid="{00000000-0005-0000-0000-00004F110000}"/>
    <cellStyle name="Percent 2 5 2" xfId="4432" xr:uid="{00000000-0005-0000-0000-000050110000}"/>
    <cellStyle name="Percent 2 5 2 2" xfId="4433" xr:uid="{00000000-0005-0000-0000-000051110000}"/>
    <cellStyle name="Percent 2 5 3" xfId="4434" xr:uid="{00000000-0005-0000-0000-000052110000}"/>
    <cellStyle name="Percent 2 5 3 2" xfId="4435" xr:uid="{00000000-0005-0000-0000-000053110000}"/>
    <cellStyle name="Percent 2 5 4" xfId="4436" xr:uid="{00000000-0005-0000-0000-000054110000}"/>
    <cellStyle name="Percent 2 5 4 2" xfId="4437" xr:uid="{00000000-0005-0000-0000-000055110000}"/>
    <cellStyle name="Percent 2 5 5" xfId="4438" xr:uid="{00000000-0005-0000-0000-000056110000}"/>
    <cellStyle name="Percent 2 5 5 2" xfId="4439" xr:uid="{00000000-0005-0000-0000-000057110000}"/>
    <cellStyle name="Percent 2 5 6" xfId="4440" xr:uid="{00000000-0005-0000-0000-000058110000}"/>
    <cellStyle name="Percent 2 5 6 2" xfId="4441" xr:uid="{00000000-0005-0000-0000-000059110000}"/>
    <cellStyle name="Percent 2 5 7" xfId="4442" xr:uid="{00000000-0005-0000-0000-00005A110000}"/>
    <cellStyle name="Percent 2 5 7 2" xfId="4443" xr:uid="{00000000-0005-0000-0000-00005B110000}"/>
    <cellStyle name="Percent 2 5 8" xfId="4444" xr:uid="{00000000-0005-0000-0000-00005C110000}"/>
    <cellStyle name="Percent 2 5 8 2" xfId="4445" xr:uid="{00000000-0005-0000-0000-00005D110000}"/>
    <cellStyle name="Percent 2 5 9" xfId="4446" xr:uid="{00000000-0005-0000-0000-00005E110000}"/>
    <cellStyle name="Percent 2 5 9 2" xfId="4447" xr:uid="{00000000-0005-0000-0000-00005F110000}"/>
    <cellStyle name="Percent 2 50" xfId="4448" xr:uid="{00000000-0005-0000-0000-000060110000}"/>
    <cellStyle name="Percent 2 51" xfId="4449" xr:uid="{00000000-0005-0000-0000-000061110000}"/>
    <cellStyle name="Percent 2 6" xfId="4450" xr:uid="{00000000-0005-0000-0000-000062110000}"/>
    <cellStyle name="Percent 2 6 10" xfId="4451" xr:uid="{00000000-0005-0000-0000-000063110000}"/>
    <cellStyle name="Percent 2 6 10 2" xfId="4452" xr:uid="{00000000-0005-0000-0000-000064110000}"/>
    <cellStyle name="Percent 2 6 11" xfId="4453" xr:uid="{00000000-0005-0000-0000-000065110000}"/>
    <cellStyle name="Percent 2 6 11 2" xfId="4454" xr:uid="{00000000-0005-0000-0000-000066110000}"/>
    <cellStyle name="Percent 2 6 12" xfId="4455" xr:uid="{00000000-0005-0000-0000-000067110000}"/>
    <cellStyle name="Percent 2 6 12 2" xfId="4456" xr:uid="{00000000-0005-0000-0000-000068110000}"/>
    <cellStyle name="Percent 2 6 13" xfId="4457" xr:uid="{00000000-0005-0000-0000-000069110000}"/>
    <cellStyle name="Percent 2 6 13 2" xfId="4458" xr:uid="{00000000-0005-0000-0000-00006A110000}"/>
    <cellStyle name="Percent 2 6 14" xfId="4459" xr:uid="{00000000-0005-0000-0000-00006B110000}"/>
    <cellStyle name="Percent 2 6 14 2" xfId="4460" xr:uid="{00000000-0005-0000-0000-00006C110000}"/>
    <cellStyle name="Percent 2 6 15" xfId="4461" xr:uid="{00000000-0005-0000-0000-00006D110000}"/>
    <cellStyle name="Percent 2 6 15 2" xfId="4462" xr:uid="{00000000-0005-0000-0000-00006E110000}"/>
    <cellStyle name="Percent 2 6 16" xfId="4463" xr:uid="{00000000-0005-0000-0000-00006F110000}"/>
    <cellStyle name="Percent 2 6 2" xfId="4464" xr:uid="{00000000-0005-0000-0000-000070110000}"/>
    <cellStyle name="Percent 2 6 2 2" xfId="4465" xr:uid="{00000000-0005-0000-0000-000071110000}"/>
    <cellStyle name="Percent 2 6 3" xfId="4466" xr:uid="{00000000-0005-0000-0000-000072110000}"/>
    <cellStyle name="Percent 2 6 3 2" xfId="4467" xr:uid="{00000000-0005-0000-0000-000073110000}"/>
    <cellStyle name="Percent 2 6 4" xfId="4468" xr:uid="{00000000-0005-0000-0000-000074110000}"/>
    <cellStyle name="Percent 2 6 4 2" xfId="4469" xr:uid="{00000000-0005-0000-0000-000075110000}"/>
    <cellStyle name="Percent 2 6 5" xfId="4470" xr:uid="{00000000-0005-0000-0000-000076110000}"/>
    <cellStyle name="Percent 2 6 5 2" xfId="4471" xr:uid="{00000000-0005-0000-0000-000077110000}"/>
    <cellStyle name="Percent 2 6 6" xfId="4472" xr:uid="{00000000-0005-0000-0000-000078110000}"/>
    <cellStyle name="Percent 2 6 6 2" xfId="4473" xr:uid="{00000000-0005-0000-0000-000079110000}"/>
    <cellStyle name="Percent 2 6 7" xfId="4474" xr:uid="{00000000-0005-0000-0000-00007A110000}"/>
    <cellStyle name="Percent 2 6 7 2" xfId="4475" xr:uid="{00000000-0005-0000-0000-00007B110000}"/>
    <cellStyle name="Percent 2 6 8" xfId="4476" xr:uid="{00000000-0005-0000-0000-00007C110000}"/>
    <cellStyle name="Percent 2 6 8 2" xfId="4477" xr:uid="{00000000-0005-0000-0000-00007D110000}"/>
    <cellStyle name="Percent 2 6 9" xfId="4478" xr:uid="{00000000-0005-0000-0000-00007E110000}"/>
    <cellStyle name="Percent 2 6 9 2" xfId="4479" xr:uid="{00000000-0005-0000-0000-00007F110000}"/>
    <cellStyle name="Percent 2 7" xfId="4480" xr:uid="{00000000-0005-0000-0000-000080110000}"/>
    <cellStyle name="Percent 2 7 2" xfId="4481" xr:uid="{00000000-0005-0000-0000-000081110000}"/>
    <cellStyle name="Percent 2 7 2 2" xfId="4482" xr:uid="{00000000-0005-0000-0000-000082110000}"/>
    <cellStyle name="Percent 2 7 3" xfId="4483" xr:uid="{00000000-0005-0000-0000-000083110000}"/>
    <cellStyle name="Percent 2 7 3 2" xfId="4484" xr:uid="{00000000-0005-0000-0000-000084110000}"/>
    <cellStyle name="Percent 2 7 4" xfId="4485" xr:uid="{00000000-0005-0000-0000-000085110000}"/>
    <cellStyle name="Percent 2 7 4 2" xfId="4486" xr:uid="{00000000-0005-0000-0000-000086110000}"/>
    <cellStyle name="Percent 2 7 5" xfId="4487" xr:uid="{00000000-0005-0000-0000-000087110000}"/>
    <cellStyle name="Percent 2 7 5 2" xfId="4488" xr:uid="{00000000-0005-0000-0000-000088110000}"/>
    <cellStyle name="Percent 2 7 6" xfId="4489" xr:uid="{00000000-0005-0000-0000-000089110000}"/>
    <cellStyle name="Percent 2 7 6 2" xfId="4490" xr:uid="{00000000-0005-0000-0000-00008A110000}"/>
    <cellStyle name="Percent 2 7 7" xfId="4491" xr:uid="{00000000-0005-0000-0000-00008B110000}"/>
    <cellStyle name="Percent 2 7 7 2" xfId="4492" xr:uid="{00000000-0005-0000-0000-00008C110000}"/>
    <cellStyle name="Percent 2 7 8" xfId="4493" xr:uid="{00000000-0005-0000-0000-00008D110000}"/>
    <cellStyle name="Percent 2 7 8 2" xfId="4494" xr:uid="{00000000-0005-0000-0000-00008E110000}"/>
    <cellStyle name="Percent 2 7 9" xfId="4495" xr:uid="{00000000-0005-0000-0000-00008F110000}"/>
    <cellStyle name="Percent 2 8" xfId="4496" xr:uid="{00000000-0005-0000-0000-000090110000}"/>
    <cellStyle name="Percent 2 8 2" xfId="4497" xr:uid="{00000000-0005-0000-0000-000091110000}"/>
    <cellStyle name="Percent 2 8 2 2" xfId="4498" xr:uid="{00000000-0005-0000-0000-000092110000}"/>
    <cellStyle name="Percent 2 8 3" xfId="4499" xr:uid="{00000000-0005-0000-0000-000093110000}"/>
    <cellStyle name="Percent 2 8 3 2" xfId="4500" xr:uid="{00000000-0005-0000-0000-000094110000}"/>
    <cellStyle name="Percent 2 8 4" xfId="4501" xr:uid="{00000000-0005-0000-0000-000095110000}"/>
    <cellStyle name="Percent 2 8 4 2" xfId="4502" xr:uid="{00000000-0005-0000-0000-000096110000}"/>
    <cellStyle name="Percent 2 8 5" xfId="4503" xr:uid="{00000000-0005-0000-0000-000097110000}"/>
    <cellStyle name="Percent 2 8 5 2" xfId="4504" xr:uid="{00000000-0005-0000-0000-000098110000}"/>
    <cellStyle name="Percent 2 8 6" xfId="4505" xr:uid="{00000000-0005-0000-0000-000099110000}"/>
    <cellStyle name="Percent 2 8 6 2" xfId="4506" xr:uid="{00000000-0005-0000-0000-00009A110000}"/>
    <cellStyle name="Percent 2 8 7" xfId="4507" xr:uid="{00000000-0005-0000-0000-00009B110000}"/>
    <cellStyle name="Percent 2 8 7 2" xfId="4508" xr:uid="{00000000-0005-0000-0000-00009C110000}"/>
    <cellStyle name="Percent 2 8 8" xfId="4509" xr:uid="{00000000-0005-0000-0000-00009D110000}"/>
    <cellStyle name="Percent 2 8 8 2" xfId="4510" xr:uid="{00000000-0005-0000-0000-00009E110000}"/>
    <cellStyle name="Percent 2 8 9" xfId="4511" xr:uid="{00000000-0005-0000-0000-00009F110000}"/>
    <cellStyle name="Percent 2 9" xfId="4512" xr:uid="{00000000-0005-0000-0000-0000A0110000}"/>
    <cellStyle name="Percent 2 9 2" xfId="4513" xr:uid="{00000000-0005-0000-0000-0000A1110000}"/>
    <cellStyle name="Percent 2 9 2 2" xfId="4514" xr:uid="{00000000-0005-0000-0000-0000A2110000}"/>
    <cellStyle name="Percent 2 9 3" xfId="4515" xr:uid="{00000000-0005-0000-0000-0000A3110000}"/>
    <cellStyle name="Percent 2 9 3 2" xfId="4516" xr:uid="{00000000-0005-0000-0000-0000A4110000}"/>
    <cellStyle name="Percent 2 9 4" xfId="4517" xr:uid="{00000000-0005-0000-0000-0000A5110000}"/>
    <cellStyle name="Percent 2 9 4 2" xfId="4518" xr:uid="{00000000-0005-0000-0000-0000A6110000}"/>
    <cellStyle name="Percent 2 9 5" xfId="4519" xr:uid="{00000000-0005-0000-0000-0000A7110000}"/>
    <cellStyle name="Percent 2 9 5 2" xfId="4520" xr:uid="{00000000-0005-0000-0000-0000A8110000}"/>
    <cellStyle name="Percent 2 9 6" xfId="4521" xr:uid="{00000000-0005-0000-0000-0000A9110000}"/>
    <cellStyle name="Percent 2 9 6 2" xfId="4522" xr:uid="{00000000-0005-0000-0000-0000AA110000}"/>
    <cellStyle name="Percent 2 9 7" xfId="4523" xr:uid="{00000000-0005-0000-0000-0000AB110000}"/>
    <cellStyle name="Percent 2 9 7 2" xfId="4524" xr:uid="{00000000-0005-0000-0000-0000AC110000}"/>
    <cellStyle name="Percent 2 9 8" xfId="4525" xr:uid="{00000000-0005-0000-0000-0000AD110000}"/>
    <cellStyle name="Percent 2 9 8 2" xfId="4526" xr:uid="{00000000-0005-0000-0000-0000AE110000}"/>
    <cellStyle name="Percent 2 9 9" xfId="4527" xr:uid="{00000000-0005-0000-0000-0000AF110000}"/>
    <cellStyle name="Percent 20" xfId="4528" xr:uid="{00000000-0005-0000-0000-0000B0110000}"/>
    <cellStyle name="Percent 20 2" xfId="4529" xr:uid="{00000000-0005-0000-0000-0000B1110000}"/>
    <cellStyle name="Percent 20 2 2" xfId="4530" xr:uid="{00000000-0005-0000-0000-0000B2110000}"/>
    <cellStyle name="Percent 20 2 2 2" xfId="4531" xr:uid="{00000000-0005-0000-0000-0000B3110000}"/>
    <cellStyle name="Percent 20 2 3" xfId="4532" xr:uid="{00000000-0005-0000-0000-0000B4110000}"/>
    <cellStyle name="Percent 20 3" xfId="4533" xr:uid="{00000000-0005-0000-0000-0000B5110000}"/>
    <cellStyle name="Percent 20 3 2" xfId="4534" xr:uid="{00000000-0005-0000-0000-0000B6110000}"/>
    <cellStyle name="Percent 20 4" xfId="4535" xr:uid="{00000000-0005-0000-0000-0000B7110000}"/>
    <cellStyle name="Percent 20 4 2" xfId="4536" xr:uid="{00000000-0005-0000-0000-0000B8110000}"/>
    <cellStyle name="Percent 20 5" xfId="4537" xr:uid="{00000000-0005-0000-0000-0000B9110000}"/>
    <cellStyle name="Percent 20 5 2" xfId="4538" xr:uid="{00000000-0005-0000-0000-0000BA110000}"/>
    <cellStyle name="Percent 20 6" xfId="4539" xr:uid="{00000000-0005-0000-0000-0000BB110000}"/>
    <cellStyle name="Percent 20 6 2" xfId="4540" xr:uid="{00000000-0005-0000-0000-0000BC110000}"/>
    <cellStyle name="Percent 20 7" xfId="4541" xr:uid="{00000000-0005-0000-0000-0000BD110000}"/>
    <cellStyle name="Percent 20 7 2" xfId="4542" xr:uid="{00000000-0005-0000-0000-0000BE110000}"/>
    <cellStyle name="Percent 20 7 2 2" xfId="4543" xr:uid="{00000000-0005-0000-0000-0000BF110000}"/>
    <cellStyle name="Percent 20 7 3" xfId="4544" xr:uid="{00000000-0005-0000-0000-0000C0110000}"/>
    <cellStyle name="Percent 20 7 3 2" xfId="4545" xr:uid="{00000000-0005-0000-0000-0000C1110000}"/>
    <cellStyle name="Percent 20 7 4" xfId="4546" xr:uid="{00000000-0005-0000-0000-0000C2110000}"/>
    <cellStyle name="Percent 20 8" xfId="4547" xr:uid="{00000000-0005-0000-0000-0000C3110000}"/>
    <cellStyle name="Percent 20 8 2" xfId="4548" xr:uid="{00000000-0005-0000-0000-0000C4110000}"/>
    <cellStyle name="Percent 20 9" xfId="4549" xr:uid="{00000000-0005-0000-0000-0000C5110000}"/>
    <cellStyle name="Percent 21" xfId="4550" xr:uid="{00000000-0005-0000-0000-0000C6110000}"/>
    <cellStyle name="Percent 21 2" xfId="4551" xr:uid="{00000000-0005-0000-0000-0000C7110000}"/>
    <cellStyle name="Percent 21 2 2" xfId="4552" xr:uid="{00000000-0005-0000-0000-0000C8110000}"/>
    <cellStyle name="Percent 21 3" xfId="4553" xr:uid="{00000000-0005-0000-0000-0000C9110000}"/>
    <cellStyle name="Percent 21 3 2" xfId="4554" xr:uid="{00000000-0005-0000-0000-0000CA110000}"/>
    <cellStyle name="Percent 21 4" xfId="4555" xr:uid="{00000000-0005-0000-0000-0000CB110000}"/>
    <cellStyle name="Percent 21 4 2" xfId="4556" xr:uid="{00000000-0005-0000-0000-0000CC110000}"/>
    <cellStyle name="Percent 21 5" xfId="4557" xr:uid="{00000000-0005-0000-0000-0000CD110000}"/>
    <cellStyle name="Percent 21 5 2" xfId="4558" xr:uid="{00000000-0005-0000-0000-0000CE110000}"/>
    <cellStyle name="Percent 21 6" xfId="4559" xr:uid="{00000000-0005-0000-0000-0000CF110000}"/>
    <cellStyle name="Percent 21 6 2" xfId="4560" xr:uid="{00000000-0005-0000-0000-0000D0110000}"/>
    <cellStyle name="Percent 21 7" xfId="4561" xr:uid="{00000000-0005-0000-0000-0000D1110000}"/>
    <cellStyle name="Percent 21 7 2" xfId="4562" xr:uid="{00000000-0005-0000-0000-0000D2110000}"/>
    <cellStyle name="Percent 21 7 2 2" xfId="4563" xr:uid="{00000000-0005-0000-0000-0000D3110000}"/>
    <cellStyle name="Percent 21 7 3" xfId="4564" xr:uid="{00000000-0005-0000-0000-0000D4110000}"/>
    <cellStyle name="Percent 21 7 3 2" xfId="4565" xr:uid="{00000000-0005-0000-0000-0000D5110000}"/>
    <cellStyle name="Percent 21 7 4" xfId="4566" xr:uid="{00000000-0005-0000-0000-0000D6110000}"/>
    <cellStyle name="Percent 21 8" xfId="4567" xr:uid="{00000000-0005-0000-0000-0000D7110000}"/>
    <cellStyle name="Percent 22" xfId="4568" xr:uid="{00000000-0005-0000-0000-0000D8110000}"/>
    <cellStyle name="Percent 22 2" xfId="4569" xr:uid="{00000000-0005-0000-0000-0000D9110000}"/>
    <cellStyle name="Percent 22 2 2" xfId="4570" xr:uid="{00000000-0005-0000-0000-0000DA110000}"/>
    <cellStyle name="Percent 22 3" xfId="4571" xr:uid="{00000000-0005-0000-0000-0000DB110000}"/>
    <cellStyle name="Percent 22 3 2" xfId="4572" xr:uid="{00000000-0005-0000-0000-0000DC110000}"/>
    <cellStyle name="Percent 22 4" xfId="4573" xr:uid="{00000000-0005-0000-0000-0000DD110000}"/>
    <cellStyle name="Percent 22 4 2" xfId="4574" xr:uid="{00000000-0005-0000-0000-0000DE110000}"/>
    <cellStyle name="Percent 22 5" xfId="4575" xr:uid="{00000000-0005-0000-0000-0000DF110000}"/>
    <cellStyle name="Percent 22 5 2" xfId="4576" xr:uid="{00000000-0005-0000-0000-0000E0110000}"/>
    <cellStyle name="Percent 22 6" xfId="4577" xr:uid="{00000000-0005-0000-0000-0000E1110000}"/>
    <cellStyle name="Percent 22 6 2" xfId="4578" xr:uid="{00000000-0005-0000-0000-0000E2110000}"/>
    <cellStyle name="Percent 22 7" xfId="4579" xr:uid="{00000000-0005-0000-0000-0000E3110000}"/>
    <cellStyle name="Percent 22 7 2" xfId="4580" xr:uid="{00000000-0005-0000-0000-0000E4110000}"/>
    <cellStyle name="Percent 22 7 2 2" xfId="4581" xr:uid="{00000000-0005-0000-0000-0000E5110000}"/>
    <cellStyle name="Percent 22 7 3" xfId="4582" xr:uid="{00000000-0005-0000-0000-0000E6110000}"/>
    <cellStyle name="Percent 22 7 3 2" xfId="4583" xr:uid="{00000000-0005-0000-0000-0000E7110000}"/>
    <cellStyle name="Percent 22 7 4" xfId="4584" xr:uid="{00000000-0005-0000-0000-0000E8110000}"/>
    <cellStyle name="Percent 22 8" xfId="4585" xr:uid="{00000000-0005-0000-0000-0000E9110000}"/>
    <cellStyle name="Percent 23" xfId="4586" xr:uid="{00000000-0005-0000-0000-0000EA110000}"/>
    <cellStyle name="Percent 23 2" xfId="4587" xr:uid="{00000000-0005-0000-0000-0000EB110000}"/>
    <cellStyle name="Percent 23 2 2" xfId="4588" xr:uid="{00000000-0005-0000-0000-0000EC110000}"/>
    <cellStyle name="Percent 23 3" xfId="4589" xr:uid="{00000000-0005-0000-0000-0000ED110000}"/>
    <cellStyle name="Percent 23 3 2" xfId="4590" xr:uid="{00000000-0005-0000-0000-0000EE110000}"/>
    <cellStyle name="Percent 23 4" xfId="4591" xr:uid="{00000000-0005-0000-0000-0000EF110000}"/>
    <cellStyle name="Percent 23 4 2" xfId="4592" xr:uid="{00000000-0005-0000-0000-0000F0110000}"/>
    <cellStyle name="Percent 23 5" xfId="4593" xr:uid="{00000000-0005-0000-0000-0000F1110000}"/>
    <cellStyle name="Percent 23 5 2" xfId="4594" xr:uid="{00000000-0005-0000-0000-0000F2110000}"/>
    <cellStyle name="Percent 23 6" xfId="4595" xr:uid="{00000000-0005-0000-0000-0000F3110000}"/>
    <cellStyle name="Percent 23 6 2" xfId="4596" xr:uid="{00000000-0005-0000-0000-0000F4110000}"/>
    <cellStyle name="Percent 23 7" xfId="4597" xr:uid="{00000000-0005-0000-0000-0000F5110000}"/>
    <cellStyle name="Percent 23 7 2" xfId="4598" xr:uid="{00000000-0005-0000-0000-0000F6110000}"/>
    <cellStyle name="Percent 23 7 2 2" xfId="4599" xr:uid="{00000000-0005-0000-0000-0000F7110000}"/>
    <cellStyle name="Percent 23 7 3" xfId="4600" xr:uid="{00000000-0005-0000-0000-0000F8110000}"/>
    <cellStyle name="Percent 23 7 3 2" xfId="4601" xr:uid="{00000000-0005-0000-0000-0000F9110000}"/>
    <cellStyle name="Percent 23 7 4" xfId="4602" xr:uid="{00000000-0005-0000-0000-0000FA110000}"/>
    <cellStyle name="Percent 23 8" xfId="4603" xr:uid="{00000000-0005-0000-0000-0000FB110000}"/>
    <cellStyle name="Percent 24 2" xfId="4604" xr:uid="{00000000-0005-0000-0000-0000FC110000}"/>
    <cellStyle name="Percent 24 2 2" xfId="4605" xr:uid="{00000000-0005-0000-0000-0000FD110000}"/>
    <cellStyle name="Percent 24 3" xfId="4606" xr:uid="{00000000-0005-0000-0000-0000FE110000}"/>
    <cellStyle name="Percent 24 3 2" xfId="4607" xr:uid="{00000000-0005-0000-0000-0000FF110000}"/>
    <cellStyle name="Percent 24 4" xfId="4608" xr:uid="{00000000-0005-0000-0000-000000120000}"/>
    <cellStyle name="Percent 24 4 2" xfId="4609" xr:uid="{00000000-0005-0000-0000-000001120000}"/>
    <cellStyle name="Percent 24 5" xfId="4610" xr:uid="{00000000-0005-0000-0000-000002120000}"/>
    <cellStyle name="Percent 24 5 2" xfId="4611" xr:uid="{00000000-0005-0000-0000-000003120000}"/>
    <cellStyle name="Percent 24 6" xfId="4612" xr:uid="{00000000-0005-0000-0000-000004120000}"/>
    <cellStyle name="Percent 24 6 2" xfId="4613" xr:uid="{00000000-0005-0000-0000-000005120000}"/>
    <cellStyle name="Percent 24 7" xfId="4614" xr:uid="{00000000-0005-0000-0000-000006120000}"/>
    <cellStyle name="Percent 24 7 2" xfId="4615" xr:uid="{00000000-0005-0000-0000-000007120000}"/>
    <cellStyle name="Percent 24 7 2 2" xfId="4616" xr:uid="{00000000-0005-0000-0000-000008120000}"/>
    <cellStyle name="Percent 24 7 3" xfId="4617" xr:uid="{00000000-0005-0000-0000-000009120000}"/>
    <cellStyle name="Percent 24 7 3 2" xfId="4618" xr:uid="{00000000-0005-0000-0000-00000A120000}"/>
    <cellStyle name="Percent 24 7 4" xfId="4619" xr:uid="{00000000-0005-0000-0000-00000B120000}"/>
    <cellStyle name="Percent 25" xfId="4620" xr:uid="{00000000-0005-0000-0000-00000C120000}"/>
    <cellStyle name="Percent 25 2" xfId="4621" xr:uid="{00000000-0005-0000-0000-00000D120000}"/>
    <cellStyle name="Percent 25 2 2" xfId="4622" xr:uid="{00000000-0005-0000-0000-00000E120000}"/>
    <cellStyle name="Percent 25 3" xfId="4623" xr:uid="{00000000-0005-0000-0000-00000F120000}"/>
    <cellStyle name="Percent 25 3 2" xfId="4624" xr:uid="{00000000-0005-0000-0000-000010120000}"/>
    <cellStyle name="Percent 25 4" xfId="4625" xr:uid="{00000000-0005-0000-0000-000011120000}"/>
    <cellStyle name="Percent 25 4 2" xfId="4626" xr:uid="{00000000-0005-0000-0000-000012120000}"/>
    <cellStyle name="Percent 25 5" xfId="4627" xr:uid="{00000000-0005-0000-0000-000013120000}"/>
    <cellStyle name="Percent 25 5 2" xfId="4628" xr:uid="{00000000-0005-0000-0000-000014120000}"/>
    <cellStyle name="Percent 25 6" xfId="4629" xr:uid="{00000000-0005-0000-0000-000015120000}"/>
    <cellStyle name="Percent 25 6 2" xfId="4630" xr:uid="{00000000-0005-0000-0000-000016120000}"/>
    <cellStyle name="Percent 25 7" xfId="4631" xr:uid="{00000000-0005-0000-0000-000017120000}"/>
    <cellStyle name="Percent 25 7 2" xfId="4632" xr:uid="{00000000-0005-0000-0000-000018120000}"/>
    <cellStyle name="Percent 25 7 2 2" xfId="4633" xr:uid="{00000000-0005-0000-0000-000019120000}"/>
    <cellStyle name="Percent 25 7 3" xfId="4634" xr:uid="{00000000-0005-0000-0000-00001A120000}"/>
    <cellStyle name="Percent 25 7 3 2" xfId="4635" xr:uid="{00000000-0005-0000-0000-00001B120000}"/>
    <cellStyle name="Percent 25 7 4" xfId="4636" xr:uid="{00000000-0005-0000-0000-00001C120000}"/>
    <cellStyle name="Percent 25 8" xfId="4637" xr:uid="{00000000-0005-0000-0000-00001D120000}"/>
    <cellStyle name="Percent 26" xfId="4638" xr:uid="{00000000-0005-0000-0000-00001E120000}"/>
    <cellStyle name="Percent 26 2" xfId="4639" xr:uid="{00000000-0005-0000-0000-00001F120000}"/>
    <cellStyle name="Percent 26 2 2" xfId="4640" xr:uid="{00000000-0005-0000-0000-000020120000}"/>
    <cellStyle name="Percent 26 3" xfId="4641" xr:uid="{00000000-0005-0000-0000-000021120000}"/>
    <cellStyle name="Percent 26 3 2" xfId="4642" xr:uid="{00000000-0005-0000-0000-000022120000}"/>
    <cellStyle name="Percent 26 4" xfId="4643" xr:uid="{00000000-0005-0000-0000-000023120000}"/>
    <cellStyle name="Percent 26 4 2" xfId="4644" xr:uid="{00000000-0005-0000-0000-000024120000}"/>
    <cellStyle name="Percent 26 5" xfId="4645" xr:uid="{00000000-0005-0000-0000-000025120000}"/>
    <cellStyle name="Percent 26 5 2" xfId="4646" xr:uid="{00000000-0005-0000-0000-000026120000}"/>
    <cellStyle name="Percent 26 6" xfId="4647" xr:uid="{00000000-0005-0000-0000-000027120000}"/>
    <cellStyle name="Percent 26 6 2" xfId="4648" xr:uid="{00000000-0005-0000-0000-000028120000}"/>
    <cellStyle name="Percent 26 7" xfId="4649" xr:uid="{00000000-0005-0000-0000-000029120000}"/>
    <cellStyle name="Percent 26 7 2" xfId="4650" xr:uid="{00000000-0005-0000-0000-00002A120000}"/>
    <cellStyle name="Percent 26 7 2 2" xfId="4651" xr:uid="{00000000-0005-0000-0000-00002B120000}"/>
    <cellStyle name="Percent 26 7 3" xfId="4652" xr:uid="{00000000-0005-0000-0000-00002C120000}"/>
    <cellStyle name="Percent 26 7 3 2" xfId="4653" xr:uid="{00000000-0005-0000-0000-00002D120000}"/>
    <cellStyle name="Percent 26 7 4" xfId="4654" xr:uid="{00000000-0005-0000-0000-00002E120000}"/>
    <cellStyle name="Percent 26 8" xfId="4655" xr:uid="{00000000-0005-0000-0000-00002F120000}"/>
    <cellStyle name="Percent 27" xfId="4656" xr:uid="{00000000-0005-0000-0000-000030120000}"/>
    <cellStyle name="Percent 27 2" xfId="4657" xr:uid="{00000000-0005-0000-0000-000031120000}"/>
    <cellStyle name="Percent 3" xfId="4658" xr:uid="{00000000-0005-0000-0000-000032120000}"/>
    <cellStyle name="Percent 3 10" xfId="4659" xr:uid="{00000000-0005-0000-0000-000033120000}"/>
    <cellStyle name="Percent 3 10 10" xfId="4660" xr:uid="{00000000-0005-0000-0000-000034120000}"/>
    <cellStyle name="Percent 3 10 10 2" xfId="4661" xr:uid="{00000000-0005-0000-0000-000035120000}"/>
    <cellStyle name="Percent 3 10 11" xfId="4662" xr:uid="{00000000-0005-0000-0000-000036120000}"/>
    <cellStyle name="Percent 3 10 11 2" xfId="4663" xr:uid="{00000000-0005-0000-0000-000037120000}"/>
    <cellStyle name="Percent 3 10 11 2 2" xfId="4664" xr:uid="{00000000-0005-0000-0000-000038120000}"/>
    <cellStyle name="Percent 3 10 11 3" xfId="4665" xr:uid="{00000000-0005-0000-0000-000039120000}"/>
    <cellStyle name="Percent 3 10 12" xfId="4666" xr:uid="{00000000-0005-0000-0000-00003A120000}"/>
    <cellStyle name="Percent 3 10 12 2" xfId="4667" xr:uid="{00000000-0005-0000-0000-00003B120000}"/>
    <cellStyle name="Percent 3 10 12 2 2" xfId="4668" xr:uid="{00000000-0005-0000-0000-00003C120000}"/>
    <cellStyle name="Percent 3 10 12 3" xfId="4669" xr:uid="{00000000-0005-0000-0000-00003D120000}"/>
    <cellStyle name="Percent 3 10 13" xfId="4670" xr:uid="{00000000-0005-0000-0000-00003E120000}"/>
    <cellStyle name="Percent 3 10 13 2" xfId="4671" xr:uid="{00000000-0005-0000-0000-00003F120000}"/>
    <cellStyle name="Percent 3 10 13 2 2" xfId="4672" xr:uid="{00000000-0005-0000-0000-000040120000}"/>
    <cellStyle name="Percent 3 10 13 3" xfId="4673" xr:uid="{00000000-0005-0000-0000-000041120000}"/>
    <cellStyle name="Percent 3 10 13 3 2" xfId="4674" xr:uid="{00000000-0005-0000-0000-000042120000}"/>
    <cellStyle name="Percent 3 10 13 4" xfId="4675" xr:uid="{00000000-0005-0000-0000-000043120000}"/>
    <cellStyle name="Percent 3 10 14" xfId="4676" xr:uid="{00000000-0005-0000-0000-000044120000}"/>
    <cellStyle name="Percent 3 10 14 2" xfId="4677" xr:uid="{00000000-0005-0000-0000-000045120000}"/>
    <cellStyle name="Percent 3 10 14 2 2" xfId="4678" xr:uid="{00000000-0005-0000-0000-000046120000}"/>
    <cellStyle name="Percent 3 10 14 3" xfId="4679" xr:uid="{00000000-0005-0000-0000-000047120000}"/>
    <cellStyle name="Percent 3 10 14 3 2" xfId="4680" xr:uid="{00000000-0005-0000-0000-000048120000}"/>
    <cellStyle name="Percent 3 10 14 4" xfId="4681" xr:uid="{00000000-0005-0000-0000-000049120000}"/>
    <cellStyle name="Percent 3 10 15" xfId="4682" xr:uid="{00000000-0005-0000-0000-00004A120000}"/>
    <cellStyle name="Percent 3 10 15 2" xfId="4683" xr:uid="{00000000-0005-0000-0000-00004B120000}"/>
    <cellStyle name="Percent 3 10 15 2 2" xfId="4684" xr:uid="{00000000-0005-0000-0000-00004C120000}"/>
    <cellStyle name="Percent 3 10 15 3" xfId="4685" xr:uid="{00000000-0005-0000-0000-00004D120000}"/>
    <cellStyle name="Percent 3 10 15 3 2" xfId="4686" xr:uid="{00000000-0005-0000-0000-00004E120000}"/>
    <cellStyle name="Percent 3 10 15 4" xfId="4687" xr:uid="{00000000-0005-0000-0000-00004F120000}"/>
    <cellStyle name="Percent 3 10 16" xfId="4688" xr:uid="{00000000-0005-0000-0000-000050120000}"/>
    <cellStyle name="Percent 3 10 2" xfId="4689" xr:uid="{00000000-0005-0000-0000-000051120000}"/>
    <cellStyle name="Percent 3 10 2 2" xfId="4690" xr:uid="{00000000-0005-0000-0000-000052120000}"/>
    <cellStyle name="Percent 3 10 2 2 2" xfId="4691" xr:uid="{00000000-0005-0000-0000-000053120000}"/>
    <cellStyle name="Percent 3 10 2 3" xfId="4692" xr:uid="{00000000-0005-0000-0000-000054120000}"/>
    <cellStyle name="Percent 3 10 2 3 2" xfId="4693" xr:uid="{00000000-0005-0000-0000-000055120000}"/>
    <cellStyle name="Percent 3 10 2 4" xfId="4694" xr:uid="{00000000-0005-0000-0000-000056120000}"/>
    <cellStyle name="Percent 3 10 3" xfId="4695" xr:uid="{00000000-0005-0000-0000-000057120000}"/>
    <cellStyle name="Percent 3 10 3 2" xfId="4696" xr:uid="{00000000-0005-0000-0000-000058120000}"/>
    <cellStyle name="Percent 3 10 3 2 2" xfId="4697" xr:uid="{00000000-0005-0000-0000-000059120000}"/>
    <cellStyle name="Percent 3 10 3 3" xfId="4698" xr:uid="{00000000-0005-0000-0000-00005A120000}"/>
    <cellStyle name="Percent 3 10 3 3 2" xfId="4699" xr:uid="{00000000-0005-0000-0000-00005B120000}"/>
    <cellStyle name="Percent 3 10 3 4" xfId="4700" xr:uid="{00000000-0005-0000-0000-00005C120000}"/>
    <cellStyle name="Percent 3 10 4" xfId="4701" xr:uid="{00000000-0005-0000-0000-00005D120000}"/>
    <cellStyle name="Percent 3 10 4 2" xfId="4702" xr:uid="{00000000-0005-0000-0000-00005E120000}"/>
    <cellStyle name="Percent 3 10 4 2 2" xfId="4703" xr:uid="{00000000-0005-0000-0000-00005F120000}"/>
    <cellStyle name="Percent 3 10 4 3" xfId="4704" xr:uid="{00000000-0005-0000-0000-000060120000}"/>
    <cellStyle name="Percent 3 10 4 3 2" xfId="4705" xr:uid="{00000000-0005-0000-0000-000061120000}"/>
    <cellStyle name="Percent 3 10 4 4" xfId="4706" xr:uid="{00000000-0005-0000-0000-000062120000}"/>
    <cellStyle name="Percent 3 10 5" xfId="4707" xr:uid="{00000000-0005-0000-0000-000063120000}"/>
    <cellStyle name="Percent 3 10 5 2" xfId="4708" xr:uid="{00000000-0005-0000-0000-000064120000}"/>
    <cellStyle name="Percent 3 10 5 2 2" xfId="4709" xr:uid="{00000000-0005-0000-0000-000065120000}"/>
    <cellStyle name="Percent 3 10 5 3" xfId="4710" xr:uid="{00000000-0005-0000-0000-000066120000}"/>
    <cellStyle name="Percent 3 10 5 3 2" xfId="4711" xr:uid="{00000000-0005-0000-0000-000067120000}"/>
    <cellStyle name="Percent 3 10 5 4" xfId="4712" xr:uid="{00000000-0005-0000-0000-000068120000}"/>
    <cellStyle name="Percent 3 10 6" xfId="4713" xr:uid="{00000000-0005-0000-0000-000069120000}"/>
    <cellStyle name="Percent 3 10 6 2" xfId="4714" xr:uid="{00000000-0005-0000-0000-00006A120000}"/>
    <cellStyle name="Percent 3 10 6 2 2" xfId="4715" xr:uid="{00000000-0005-0000-0000-00006B120000}"/>
    <cellStyle name="Percent 3 10 6 3" xfId="4716" xr:uid="{00000000-0005-0000-0000-00006C120000}"/>
    <cellStyle name="Percent 3 10 6 3 2" xfId="4717" xr:uid="{00000000-0005-0000-0000-00006D120000}"/>
    <cellStyle name="Percent 3 10 6 4" xfId="4718" xr:uid="{00000000-0005-0000-0000-00006E120000}"/>
    <cellStyle name="Percent 3 10 7" xfId="4719" xr:uid="{00000000-0005-0000-0000-00006F120000}"/>
    <cellStyle name="Percent 3 10 7 2" xfId="4720" xr:uid="{00000000-0005-0000-0000-000070120000}"/>
    <cellStyle name="Percent 3 10 7 2 2" xfId="4721" xr:uid="{00000000-0005-0000-0000-000071120000}"/>
    <cellStyle name="Percent 3 10 7 3" xfId="4722" xr:uid="{00000000-0005-0000-0000-000072120000}"/>
    <cellStyle name="Percent 3 10 7 3 2" xfId="4723" xr:uid="{00000000-0005-0000-0000-000073120000}"/>
    <cellStyle name="Percent 3 10 7 4" xfId="4724" xr:uid="{00000000-0005-0000-0000-000074120000}"/>
    <cellStyle name="Percent 3 10 8" xfId="4725" xr:uid="{00000000-0005-0000-0000-000075120000}"/>
    <cellStyle name="Percent 3 10 8 2" xfId="4726" xr:uid="{00000000-0005-0000-0000-000076120000}"/>
    <cellStyle name="Percent 3 10 8 2 2" xfId="4727" xr:uid="{00000000-0005-0000-0000-000077120000}"/>
    <cellStyle name="Percent 3 10 8 3" xfId="4728" xr:uid="{00000000-0005-0000-0000-000078120000}"/>
    <cellStyle name="Percent 3 10 8 3 2" xfId="4729" xr:uid="{00000000-0005-0000-0000-000079120000}"/>
    <cellStyle name="Percent 3 10 8 4" xfId="4730" xr:uid="{00000000-0005-0000-0000-00007A120000}"/>
    <cellStyle name="Percent 3 10 9" xfId="4731" xr:uid="{00000000-0005-0000-0000-00007B120000}"/>
    <cellStyle name="Percent 3 10 9 2" xfId="4732" xr:uid="{00000000-0005-0000-0000-00007C120000}"/>
    <cellStyle name="Percent 3 10 9 2 2" xfId="4733" xr:uid="{00000000-0005-0000-0000-00007D120000}"/>
    <cellStyle name="Percent 3 10 9 3" xfId="4734" xr:uid="{00000000-0005-0000-0000-00007E120000}"/>
    <cellStyle name="Percent 3 10 9 3 2" xfId="4735" xr:uid="{00000000-0005-0000-0000-00007F120000}"/>
    <cellStyle name="Percent 3 10 9 4" xfId="4736" xr:uid="{00000000-0005-0000-0000-000080120000}"/>
    <cellStyle name="Percent 3 11" xfId="4737" xr:uid="{00000000-0005-0000-0000-000081120000}"/>
    <cellStyle name="Percent 3 11 2" xfId="4738" xr:uid="{00000000-0005-0000-0000-000082120000}"/>
    <cellStyle name="Percent 3 11 2 2" xfId="4739" xr:uid="{00000000-0005-0000-0000-000083120000}"/>
    <cellStyle name="Percent 3 11 3" xfId="4740" xr:uid="{00000000-0005-0000-0000-000084120000}"/>
    <cellStyle name="Percent 3 11 3 2" xfId="4741" xr:uid="{00000000-0005-0000-0000-000085120000}"/>
    <cellStyle name="Percent 3 11 4" xfId="4742" xr:uid="{00000000-0005-0000-0000-000086120000}"/>
    <cellStyle name="Percent 3 12" xfId="4743" xr:uid="{00000000-0005-0000-0000-000087120000}"/>
    <cellStyle name="Percent 3 12 2" xfId="4744" xr:uid="{00000000-0005-0000-0000-000088120000}"/>
    <cellStyle name="Percent 3 12 2 2" xfId="4745" xr:uid="{00000000-0005-0000-0000-000089120000}"/>
    <cellStyle name="Percent 3 12 3" xfId="4746" xr:uid="{00000000-0005-0000-0000-00008A120000}"/>
    <cellStyle name="Percent 3 12 3 2" xfId="4747" xr:uid="{00000000-0005-0000-0000-00008B120000}"/>
    <cellStyle name="Percent 3 12 4" xfId="4748" xr:uid="{00000000-0005-0000-0000-00008C120000}"/>
    <cellStyle name="Percent 3 13" xfId="4749" xr:uid="{00000000-0005-0000-0000-00008D120000}"/>
    <cellStyle name="Percent 3 13 2" xfId="4750" xr:uid="{00000000-0005-0000-0000-00008E120000}"/>
    <cellStyle name="Percent 3 13 2 2" xfId="4751" xr:uid="{00000000-0005-0000-0000-00008F120000}"/>
    <cellStyle name="Percent 3 13 3" xfId="4752" xr:uid="{00000000-0005-0000-0000-000090120000}"/>
    <cellStyle name="Percent 3 13 3 2" xfId="4753" xr:uid="{00000000-0005-0000-0000-000091120000}"/>
    <cellStyle name="Percent 3 13 4" xfId="4754" xr:uid="{00000000-0005-0000-0000-000092120000}"/>
    <cellStyle name="Percent 3 14" xfId="4755" xr:uid="{00000000-0005-0000-0000-000093120000}"/>
    <cellStyle name="Percent 3 14 2" xfId="4756" xr:uid="{00000000-0005-0000-0000-000094120000}"/>
    <cellStyle name="Percent 3 14 2 2" xfId="4757" xr:uid="{00000000-0005-0000-0000-000095120000}"/>
    <cellStyle name="Percent 3 14 3" xfId="4758" xr:uid="{00000000-0005-0000-0000-000096120000}"/>
    <cellStyle name="Percent 3 14 3 2" xfId="4759" xr:uid="{00000000-0005-0000-0000-000097120000}"/>
    <cellStyle name="Percent 3 14 4" xfId="4760" xr:uid="{00000000-0005-0000-0000-000098120000}"/>
    <cellStyle name="Percent 3 15" xfId="4761" xr:uid="{00000000-0005-0000-0000-000099120000}"/>
    <cellStyle name="Percent 3 15 2" xfId="4762" xr:uid="{00000000-0005-0000-0000-00009A120000}"/>
    <cellStyle name="Percent 3 15 2 2" xfId="4763" xr:uid="{00000000-0005-0000-0000-00009B120000}"/>
    <cellStyle name="Percent 3 15 3" xfId="4764" xr:uid="{00000000-0005-0000-0000-00009C120000}"/>
    <cellStyle name="Percent 3 15 3 2" xfId="4765" xr:uid="{00000000-0005-0000-0000-00009D120000}"/>
    <cellStyle name="Percent 3 15 4" xfId="4766" xr:uid="{00000000-0005-0000-0000-00009E120000}"/>
    <cellStyle name="Percent 3 16" xfId="4767" xr:uid="{00000000-0005-0000-0000-00009F120000}"/>
    <cellStyle name="Percent 3 16 2" xfId="4768" xr:uid="{00000000-0005-0000-0000-0000A0120000}"/>
    <cellStyle name="Percent 3 16 2 2" xfId="4769" xr:uid="{00000000-0005-0000-0000-0000A1120000}"/>
    <cellStyle name="Percent 3 16 3" xfId="4770" xr:uid="{00000000-0005-0000-0000-0000A2120000}"/>
    <cellStyle name="Percent 3 16 3 2" xfId="4771" xr:uid="{00000000-0005-0000-0000-0000A3120000}"/>
    <cellStyle name="Percent 3 16 4" xfId="4772" xr:uid="{00000000-0005-0000-0000-0000A4120000}"/>
    <cellStyle name="Percent 3 17" xfId="4773" xr:uid="{00000000-0005-0000-0000-0000A5120000}"/>
    <cellStyle name="Percent 3 17 2" xfId="4774" xr:uid="{00000000-0005-0000-0000-0000A6120000}"/>
    <cellStyle name="Percent 3 17 2 2" xfId="4775" xr:uid="{00000000-0005-0000-0000-0000A7120000}"/>
    <cellStyle name="Percent 3 17 3" xfId="4776" xr:uid="{00000000-0005-0000-0000-0000A8120000}"/>
    <cellStyle name="Percent 3 17 3 2" xfId="4777" xr:uid="{00000000-0005-0000-0000-0000A9120000}"/>
    <cellStyle name="Percent 3 17 4" xfId="4778" xr:uid="{00000000-0005-0000-0000-0000AA120000}"/>
    <cellStyle name="Percent 3 18" xfId="4779" xr:uid="{00000000-0005-0000-0000-0000AB120000}"/>
    <cellStyle name="Percent 3 18 2" xfId="4780" xr:uid="{00000000-0005-0000-0000-0000AC120000}"/>
    <cellStyle name="Percent 3 18 2 2" xfId="4781" xr:uid="{00000000-0005-0000-0000-0000AD120000}"/>
    <cellStyle name="Percent 3 18 3" xfId="4782" xr:uid="{00000000-0005-0000-0000-0000AE120000}"/>
    <cellStyle name="Percent 3 18 3 2" xfId="4783" xr:uid="{00000000-0005-0000-0000-0000AF120000}"/>
    <cellStyle name="Percent 3 18 4" xfId="4784" xr:uid="{00000000-0005-0000-0000-0000B0120000}"/>
    <cellStyle name="Percent 3 19" xfId="4785" xr:uid="{00000000-0005-0000-0000-0000B1120000}"/>
    <cellStyle name="Percent 3 19 2" xfId="4786" xr:uid="{00000000-0005-0000-0000-0000B2120000}"/>
    <cellStyle name="Percent 3 19 2 2" xfId="4787" xr:uid="{00000000-0005-0000-0000-0000B3120000}"/>
    <cellStyle name="Percent 3 19 3" xfId="4788" xr:uid="{00000000-0005-0000-0000-0000B4120000}"/>
    <cellStyle name="Percent 3 19 3 2" xfId="4789" xr:uid="{00000000-0005-0000-0000-0000B5120000}"/>
    <cellStyle name="Percent 3 19 4" xfId="4790" xr:uid="{00000000-0005-0000-0000-0000B6120000}"/>
    <cellStyle name="Percent 3 19 4 2" xfId="4791" xr:uid="{00000000-0005-0000-0000-0000B7120000}"/>
    <cellStyle name="Percent 3 19 5" xfId="4792" xr:uid="{00000000-0005-0000-0000-0000B8120000}"/>
    <cellStyle name="Percent 3 2" xfId="4793" xr:uid="{00000000-0005-0000-0000-0000B9120000}"/>
    <cellStyle name="Percent 3 2 10" xfId="4794" xr:uid="{00000000-0005-0000-0000-0000BA120000}"/>
    <cellStyle name="Percent 3 2 10 2" xfId="4795" xr:uid="{00000000-0005-0000-0000-0000BB120000}"/>
    <cellStyle name="Percent 3 2 10 2 2" xfId="4796" xr:uid="{00000000-0005-0000-0000-0000BC120000}"/>
    <cellStyle name="Percent 3 2 10 3" xfId="4797" xr:uid="{00000000-0005-0000-0000-0000BD120000}"/>
    <cellStyle name="Percent 3 2 10 3 2" xfId="4798" xr:uid="{00000000-0005-0000-0000-0000BE120000}"/>
    <cellStyle name="Percent 3 2 10 4" xfId="4799" xr:uid="{00000000-0005-0000-0000-0000BF120000}"/>
    <cellStyle name="Percent 3 2 10 4 2" xfId="4800" xr:uid="{00000000-0005-0000-0000-0000C0120000}"/>
    <cellStyle name="Percent 3 2 10 5" xfId="4801" xr:uid="{00000000-0005-0000-0000-0000C1120000}"/>
    <cellStyle name="Percent 3 2 10 5 2" xfId="4802" xr:uid="{00000000-0005-0000-0000-0000C2120000}"/>
    <cellStyle name="Percent 3 2 10 6" xfId="4803" xr:uid="{00000000-0005-0000-0000-0000C3120000}"/>
    <cellStyle name="Percent 3 2 11" xfId="4804" xr:uid="{00000000-0005-0000-0000-0000C4120000}"/>
    <cellStyle name="Percent 3 2 11 2" xfId="4805" xr:uid="{00000000-0005-0000-0000-0000C5120000}"/>
    <cellStyle name="Percent 3 2 11 2 2" xfId="4806" xr:uid="{00000000-0005-0000-0000-0000C6120000}"/>
    <cellStyle name="Percent 3 2 11 3" xfId="4807" xr:uid="{00000000-0005-0000-0000-0000C7120000}"/>
    <cellStyle name="Percent 3 2 11 3 2" xfId="4808" xr:uid="{00000000-0005-0000-0000-0000C8120000}"/>
    <cellStyle name="Percent 3 2 11 4" xfId="4809" xr:uid="{00000000-0005-0000-0000-0000C9120000}"/>
    <cellStyle name="Percent 3 2 11 4 2" xfId="4810" xr:uid="{00000000-0005-0000-0000-0000CA120000}"/>
    <cellStyle name="Percent 3 2 11 5" xfId="4811" xr:uid="{00000000-0005-0000-0000-0000CB120000}"/>
    <cellStyle name="Percent 3 2 11 5 2" xfId="4812" xr:uid="{00000000-0005-0000-0000-0000CC120000}"/>
    <cellStyle name="Percent 3 2 11 6" xfId="4813" xr:uid="{00000000-0005-0000-0000-0000CD120000}"/>
    <cellStyle name="Percent 3 2 12" xfId="4814" xr:uid="{00000000-0005-0000-0000-0000CE120000}"/>
    <cellStyle name="Percent 3 2 12 2" xfId="4815" xr:uid="{00000000-0005-0000-0000-0000CF120000}"/>
    <cellStyle name="Percent 3 2 12 2 2" xfId="4816" xr:uid="{00000000-0005-0000-0000-0000D0120000}"/>
    <cellStyle name="Percent 3 2 12 3" xfId="4817" xr:uid="{00000000-0005-0000-0000-0000D1120000}"/>
    <cellStyle name="Percent 3 2 12 3 2" xfId="4818" xr:uid="{00000000-0005-0000-0000-0000D2120000}"/>
    <cellStyle name="Percent 3 2 12 4" xfId="4819" xr:uid="{00000000-0005-0000-0000-0000D3120000}"/>
    <cellStyle name="Percent 3 2 12 4 2" xfId="4820" xr:uid="{00000000-0005-0000-0000-0000D4120000}"/>
    <cellStyle name="Percent 3 2 12 5" xfId="4821" xr:uid="{00000000-0005-0000-0000-0000D5120000}"/>
    <cellStyle name="Percent 3 2 12 5 2" xfId="4822" xr:uid="{00000000-0005-0000-0000-0000D6120000}"/>
    <cellStyle name="Percent 3 2 12 6" xfId="4823" xr:uid="{00000000-0005-0000-0000-0000D7120000}"/>
    <cellStyle name="Percent 3 2 13" xfId="4824" xr:uid="{00000000-0005-0000-0000-0000D8120000}"/>
    <cellStyle name="Percent 3 2 13 2" xfId="4825" xr:uid="{00000000-0005-0000-0000-0000D9120000}"/>
    <cellStyle name="Percent 3 2 13 2 2" xfId="4826" xr:uid="{00000000-0005-0000-0000-0000DA120000}"/>
    <cellStyle name="Percent 3 2 13 3" xfId="4827" xr:uid="{00000000-0005-0000-0000-0000DB120000}"/>
    <cellStyle name="Percent 3 2 13 3 2" xfId="4828" xr:uid="{00000000-0005-0000-0000-0000DC120000}"/>
    <cellStyle name="Percent 3 2 13 4" xfId="4829" xr:uid="{00000000-0005-0000-0000-0000DD120000}"/>
    <cellStyle name="Percent 3 2 13 4 2" xfId="4830" xr:uid="{00000000-0005-0000-0000-0000DE120000}"/>
    <cellStyle name="Percent 3 2 13 5" xfId="4831" xr:uid="{00000000-0005-0000-0000-0000DF120000}"/>
    <cellStyle name="Percent 3 2 13 5 2" xfId="4832" xr:uid="{00000000-0005-0000-0000-0000E0120000}"/>
    <cellStyle name="Percent 3 2 13 6" xfId="4833" xr:uid="{00000000-0005-0000-0000-0000E1120000}"/>
    <cellStyle name="Percent 3 2 14" xfId="4834" xr:uid="{00000000-0005-0000-0000-0000E2120000}"/>
    <cellStyle name="Percent 3 2 14 2" xfId="4835" xr:uid="{00000000-0005-0000-0000-0000E3120000}"/>
    <cellStyle name="Percent 3 2 14 2 2" xfId="4836" xr:uid="{00000000-0005-0000-0000-0000E4120000}"/>
    <cellStyle name="Percent 3 2 14 3" xfId="4837" xr:uid="{00000000-0005-0000-0000-0000E5120000}"/>
    <cellStyle name="Percent 3 2 14 3 2" xfId="4838" xr:uid="{00000000-0005-0000-0000-0000E6120000}"/>
    <cellStyle name="Percent 3 2 14 4" xfId="4839" xr:uid="{00000000-0005-0000-0000-0000E7120000}"/>
    <cellStyle name="Percent 3 2 14 4 2" xfId="4840" xr:uid="{00000000-0005-0000-0000-0000E8120000}"/>
    <cellStyle name="Percent 3 2 14 5" xfId="4841" xr:uid="{00000000-0005-0000-0000-0000E9120000}"/>
    <cellStyle name="Percent 3 2 15" xfId="4842" xr:uid="{00000000-0005-0000-0000-0000EA120000}"/>
    <cellStyle name="Percent 3 2 15 2" xfId="4843" xr:uid="{00000000-0005-0000-0000-0000EB120000}"/>
    <cellStyle name="Percent 3 2 15 2 2" xfId="4844" xr:uid="{00000000-0005-0000-0000-0000EC120000}"/>
    <cellStyle name="Percent 3 2 15 3" xfId="4845" xr:uid="{00000000-0005-0000-0000-0000ED120000}"/>
    <cellStyle name="Percent 3 2 15 3 2" xfId="4846" xr:uid="{00000000-0005-0000-0000-0000EE120000}"/>
    <cellStyle name="Percent 3 2 15 4" xfId="4847" xr:uid="{00000000-0005-0000-0000-0000EF120000}"/>
    <cellStyle name="Percent 3 2 15 4 2" xfId="4848" xr:uid="{00000000-0005-0000-0000-0000F0120000}"/>
    <cellStyle name="Percent 3 2 15 5" xfId="4849" xr:uid="{00000000-0005-0000-0000-0000F1120000}"/>
    <cellStyle name="Percent 3 2 16" xfId="4850" xr:uid="{00000000-0005-0000-0000-0000F2120000}"/>
    <cellStyle name="Percent 3 2 16 2" xfId="4851" xr:uid="{00000000-0005-0000-0000-0000F3120000}"/>
    <cellStyle name="Percent 3 2 16 2 2" xfId="4852" xr:uid="{00000000-0005-0000-0000-0000F4120000}"/>
    <cellStyle name="Percent 3 2 16 3" xfId="4853" xr:uid="{00000000-0005-0000-0000-0000F5120000}"/>
    <cellStyle name="Percent 3 2 16 3 2" xfId="4854" xr:uid="{00000000-0005-0000-0000-0000F6120000}"/>
    <cellStyle name="Percent 3 2 16 4" xfId="4855" xr:uid="{00000000-0005-0000-0000-0000F7120000}"/>
    <cellStyle name="Percent 3 2 17" xfId="4856" xr:uid="{00000000-0005-0000-0000-0000F8120000}"/>
    <cellStyle name="Percent 3 2 17 2" xfId="4857" xr:uid="{00000000-0005-0000-0000-0000F9120000}"/>
    <cellStyle name="Percent 3 2 18" xfId="4858" xr:uid="{00000000-0005-0000-0000-0000FA120000}"/>
    <cellStyle name="Percent 3 2 18 2" xfId="4859" xr:uid="{00000000-0005-0000-0000-0000FB120000}"/>
    <cellStyle name="Percent 3 2 19" xfId="4860" xr:uid="{00000000-0005-0000-0000-0000FC120000}"/>
    <cellStyle name="Percent 3 2 19 2" xfId="4861" xr:uid="{00000000-0005-0000-0000-0000FD120000}"/>
    <cellStyle name="Percent 3 2 2" xfId="4862" xr:uid="{00000000-0005-0000-0000-0000FE120000}"/>
    <cellStyle name="Percent 3 2 2 2" xfId="4863" xr:uid="{00000000-0005-0000-0000-0000FF120000}"/>
    <cellStyle name="Percent 3 2 2 2 2" xfId="4864" xr:uid="{00000000-0005-0000-0000-000000130000}"/>
    <cellStyle name="Percent 3 2 2 2 2 2" xfId="4865" xr:uid="{00000000-0005-0000-0000-000001130000}"/>
    <cellStyle name="Percent 3 2 2 2 3" xfId="4866" xr:uid="{00000000-0005-0000-0000-000002130000}"/>
    <cellStyle name="Percent 3 2 2 2 3 2" xfId="4867" xr:uid="{00000000-0005-0000-0000-000003130000}"/>
    <cellStyle name="Percent 3 2 2 2 4" xfId="4868" xr:uid="{00000000-0005-0000-0000-000004130000}"/>
    <cellStyle name="Percent 3 2 2 3" xfId="4869" xr:uid="{00000000-0005-0000-0000-000005130000}"/>
    <cellStyle name="Percent 3 2 2 3 2" xfId="4870" xr:uid="{00000000-0005-0000-0000-000006130000}"/>
    <cellStyle name="Percent 3 2 2 4" xfId="4871" xr:uid="{00000000-0005-0000-0000-000007130000}"/>
    <cellStyle name="Percent 3 2 2 4 2" xfId="4872" xr:uid="{00000000-0005-0000-0000-000008130000}"/>
    <cellStyle name="Percent 3 2 2 5" xfId="4873" xr:uid="{00000000-0005-0000-0000-000009130000}"/>
    <cellStyle name="Percent 3 2 2 5 2" xfId="4874" xr:uid="{00000000-0005-0000-0000-00000A130000}"/>
    <cellStyle name="Percent 3 2 2 6" xfId="4875" xr:uid="{00000000-0005-0000-0000-00000B130000}"/>
    <cellStyle name="Percent 3 2 20" xfId="4876" xr:uid="{00000000-0005-0000-0000-00000C130000}"/>
    <cellStyle name="Percent 3 2 21" xfId="4877" xr:uid="{00000000-0005-0000-0000-00000D130000}"/>
    <cellStyle name="Percent 3 2 3" xfId="4878" xr:uid="{00000000-0005-0000-0000-00000E130000}"/>
    <cellStyle name="Percent 3 2 3 2" xfId="4879" xr:uid="{00000000-0005-0000-0000-00000F130000}"/>
    <cellStyle name="Percent 3 2 3 2 2" xfId="4880" xr:uid="{00000000-0005-0000-0000-000010130000}"/>
    <cellStyle name="Percent 3 2 3 2 2 2" xfId="4881" xr:uid="{00000000-0005-0000-0000-000011130000}"/>
    <cellStyle name="Percent 3 2 3 2 3" xfId="4882" xr:uid="{00000000-0005-0000-0000-000012130000}"/>
    <cellStyle name="Percent 3 2 3 3" xfId="4883" xr:uid="{00000000-0005-0000-0000-000013130000}"/>
    <cellStyle name="Percent 3 2 3 3 2" xfId="4884" xr:uid="{00000000-0005-0000-0000-000014130000}"/>
    <cellStyle name="Percent 3 2 3 4" xfId="4885" xr:uid="{00000000-0005-0000-0000-000015130000}"/>
    <cellStyle name="Percent 3 2 3 4 2" xfId="4886" xr:uid="{00000000-0005-0000-0000-000016130000}"/>
    <cellStyle name="Percent 3 2 3 5" xfId="4887" xr:uid="{00000000-0005-0000-0000-000017130000}"/>
    <cellStyle name="Percent 3 2 4" xfId="4888" xr:uid="{00000000-0005-0000-0000-000018130000}"/>
    <cellStyle name="Percent 3 2 4 2" xfId="4889" xr:uid="{00000000-0005-0000-0000-000019130000}"/>
    <cellStyle name="Percent 3 2 4 2 2" xfId="4890" xr:uid="{00000000-0005-0000-0000-00001A130000}"/>
    <cellStyle name="Percent 3 2 4 3" xfId="4891" xr:uid="{00000000-0005-0000-0000-00001B130000}"/>
    <cellStyle name="Percent 3 2 4 3 2" xfId="4892" xr:uid="{00000000-0005-0000-0000-00001C130000}"/>
    <cellStyle name="Percent 3 2 4 4" xfId="4893" xr:uid="{00000000-0005-0000-0000-00001D130000}"/>
    <cellStyle name="Percent 3 2 4 4 2" xfId="4894" xr:uid="{00000000-0005-0000-0000-00001E130000}"/>
    <cellStyle name="Percent 3 2 4 5" xfId="4895" xr:uid="{00000000-0005-0000-0000-00001F130000}"/>
    <cellStyle name="Percent 3 2 5" xfId="4896" xr:uid="{00000000-0005-0000-0000-000020130000}"/>
    <cellStyle name="Percent 3 2 5 2" xfId="4897" xr:uid="{00000000-0005-0000-0000-000021130000}"/>
    <cellStyle name="Percent 3 2 5 2 2" xfId="4898" xr:uid="{00000000-0005-0000-0000-000022130000}"/>
    <cellStyle name="Percent 3 2 5 3" xfId="4899" xr:uid="{00000000-0005-0000-0000-000023130000}"/>
    <cellStyle name="Percent 3 2 5 3 2" xfId="4900" xr:uid="{00000000-0005-0000-0000-000024130000}"/>
    <cellStyle name="Percent 3 2 5 4" xfId="4901" xr:uid="{00000000-0005-0000-0000-000025130000}"/>
    <cellStyle name="Percent 3 2 5 4 2" xfId="4902" xr:uid="{00000000-0005-0000-0000-000026130000}"/>
    <cellStyle name="Percent 3 2 5 5" xfId="4903" xr:uid="{00000000-0005-0000-0000-000027130000}"/>
    <cellStyle name="Percent 3 2 6" xfId="4904" xr:uid="{00000000-0005-0000-0000-000028130000}"/>
    <cellStyle name="Percent 3 2 6 2" xfId="4905" xr:uid="{00000000-0005-0000-0000-000029130000}"/>
    <cellStyle name="Percent 3 2 6 2 2" xfId="4906" xr:uid="{00000000-0005-0000-0000-00002A130000}"/>
    <cellStyle name="Percent 3 2 6 3" xfId="4907" xr:uid="{00000000-0005-0000-0000-00002B130000}"/>
    <cellStyle name="Percent 3 2 6 3 2" xfId="4908" xr:uid="{00000000-0005-0000-0000-00002C130000}"/>
    <cellStyle name="Percent 3 2 6 4" xfId="4909" xr:uid="{00000000-0005-0000-0000-00002D130000}"/>
    <cellStyle name="Percent 3 2 6 4 2" xfId="4910" xr:uid="{00000000-0005-0000-0000-00002E130000}"/>
    <cellStyle name="Percent 3 2 6 5" xfId="4911" xr:uid="{00000000-0005-0000-0000-00002F130000}"/>
    <cellStyle name="Percent 3 2 7" xfId="4912" xr:uid="{00000000-0005-0000-0000-000030130000}"/>
    <cellStyle name="Percent 3 2 7 2" xfId="4913" xr:uid="{00000000-0005-0000-0000-000031130000}"/>
    <cellStyle name="Percent 3 2 7 2 2" xfId="4914" xr:uid="{00000000-0005-0000-0000-000032130000}"/>
    <cellStyle name="Percent 3 2 7 3" xfId="4915" xr:uid="{00000000-0005-0000-0000-000033130000}"/>
    <cellStyle name="Percent 3 2 7 3 2" xfId="4916" xr:uid="{00000000-0005-0000-0000-000034130000}"/>
    <cellStyle name="Percent 3 2 7 4" xfId="4917" xr:uid="{00000000-0005-0000-0000-000035130000}"/>
    <cellStyle name="Percent 3 2 7 4 2" xfId="4918" xr:uid="{00000000-0005-0000-0000-000036130000}"/>
    <cellStyle name="Percent 3 2 7 5" xfId="4919" xr:uid="{00000000-0005-0000-0000-000037130000}"/>
    <cellStyle name="Percent 3 2 8" xfId="4920" xr:uid="{00000000-0005-0000-0000-000038130000}"/>
    <cellStyle name="Percent 3 2 8 2" xfId="4921" xr:uid="{00000000-0005-0000-0000-000039130000}"/>
    <cellStyle name="Percent 3 2 8 2 2" xfId="4922" xr:uid="{00000000-0005-0000-0000-00003A130000}"/>
    <cellStyle name="Percent 3 2 8 3" xfId="4923" xr:uid="{00000000-0005-0000-0000-00003B130000}"/>
    <cellStyle name="Percent 3 2 8 3 2" xfId="4924" xr:uid="{00000000-0005-0000-0000-00003C130000}"/>
    <cellStyle name="Percent 3 2 8 4" xfId="4925" xr:uid="{00000000-0005-0000-0000-00003D130000}"/>
    <cellStyle name="Percent 3 2 8 4 2" xfId="4926" xr:uid="{00000000-0005-0000-0000-00003E130000}"/>
    <cellStyle name="Percent 3 2 8 5" xfId="4927" xr:uid="{00000000-0005-0000-0000-00003F130000}"/>
    <cellStyle name="Percent 3 2 9" xfId="4928" xr:uid="{00000000-0005-0000-0000-000040130000}"/>
    <cellStyle name="Percent 3 2 9 2" xfId="4929" xr:uid="{00000000-0005-0000-0000-000041130000}"/>
    <cellStyle name="Percent 3 2 9 2 2" xfId="4930" xr:uid="{00000000-0005-0000-0000-000042130000}"/>
    <cellStyle name="Percent 3 2 9 3" xfId="4931" xr:uid="{00000000-0005-0000-0000-000043130000}"/>
    <cellStyle name="Percent 3 2 9 3 2" xfId="4932" xr:uid="{00000000-0005-0000-0000-000044130000}"/>
    <cellStyle name="Percent 3 2 9 4" xfId="4933" xr:uid="{00000000-0005-0000-0000-000045130000}"/>
    <cellStyle name="Percent 3 2 9 4 2" xfId="4934" xr:uid="{00000000-0005-0000-0000-000046130000}"/>
    <cellStyle name="Percent 3 2 9 5" xfId="4935" xr:uid="{00000000-0005-0000-0000-000047130000}"/>
    <cellStyle name="Percent 3 20" xfId="4936" xr:uid="{00000000-0005-0000-0000-000048130000}"/>
    <cellStyle name="Percent 3 20 2" xfId="4937" xr:uid="{00000000-0005-0000-0000-000049130000}"/>
    <cellStyle name="Percent 3 20 2 2" xfId="4938" xr:uid="{00000000-0005-0000-0000-00004A130000}"/>
    <cellStyle name="Percent 3 20 3" xfId="4939" xr:uid="{00000000-0005-0000-0000-00004B130000}"/>
    <cellStyle name="Percent 3 20 3 2" xfId="4940" xr:uid="{00000000-0005-0000-0000-00004C130000}"/>
    <cellStyle name="Percent 3 20 4" xfId="4941" xr:uid="{00000000-0005-0000-0000-00004D130000}"/>
    <cellStyle name="Percent 3 20 4 2" xfId="4942" xr:uid="{00000000-0005-0000-0000-00004E130000}"/>
    <cellStyle name="Percent 3 20 5" xfId="4943" xr:uid="{00000000-0005-0000-0000-00004F130000}"/>
    <cellStyle name="Percent 3 21" xfId="4944" xr:uid="{00000000-0005-0000-0000-000050130000}"/>
    <cellStyle name="Percent 3 21 2" xfId="4945" xr:uid="{00000000-0005-0000-0000-000051130000}"/>
    <cellStyle name="Percent 3 21 2 2" xfId="4946" xr:uid="{00000000-0005-0000-0000-000052130000}"/>
    <cellStyle name="Percent 3 21 3" xfId="4947" xr:uid="{00000000-0005-0000-0000-000053130000}"/>
    <cellStyle name="Percent 3 21 3 2" xfId="4948" xr:uid="{00000000-0005-0000-0000-000054130000}"/>
    <cellStyle name="Percent 3 21 4" xfId="4949" xr:uid="{00000000-0005-0000-0000-000055130000}"/>
    <cellStyle name="Percent 3 21 4 2" xfId="4950" xr:uid="{00000000-0005-0000-0000-000056130000}"/>
    <cellStyle name="Percent 3 21 5" xfId="4951" xr:uid="{00000000-0005-0000-0000-000057130000}"/>
    <cellStyle name="Percent 3 22" xfId="4952" xr:uid="{00000000-0005-0000-0000-000058130000}"/>
    <cellStyle name="Percent 3 22 2" xfId="4953" xr:uid="{00000000-0005-0000-0000-000059130000}"/>
    <cellStyle name="Percent 3 22 2 2" xfId="4954" xr:uid="{00000000-0005-0000-0000-00005A130000}"/>
    <cellStyle name="Percent 3 22 3" xfId="4955" xr:uid="{00000000-0005-0000-0000-00005B130000}"/>
    <cellStyle name="Percent 3 22 3 2" xfId="4956" xr:uid="{00000000-0005-0000-0000-00005C130000}"/>
    <cellStyle name="Percent 3 22 4" xfId="4957" xr:uid="{00000000-0005-0000-0000-00005D130000}"/>
    <cellStyle name="Percent 3 22 4 2" xfId="4958" xr:uid="{00000000-0005-0000-0000-00005E130000}"/>
    <cellStyle name="Percent 3 22 5" xfId="4959" xr:uid="{00000000-0005-0000-0000-00005F130000}"/>
    <cellStyle name="Percent 3 23" xfId="4960" xr:uid="{00000000-0005-0000-0000-000060130000}"/>
    <cellStyle name="Percent 3 23 2" xfId="4961" xr:uid="{00000000-0005-0000-0000-000061130000}"/>
    <cellStyle name="Percent 3 23 2 2" xfId="4962" xr:uid="{00000000-0005-0000-0000-000062130000}"/>
    <cellStyle name="Percent 3 23 3" xfId="4963" xr:uid="{00000000-0005-0000-0000-000063130000}"/>
    <cellStyle name="Percent 3 23 3 2" xfId="4964" xr:uid="{00000000-0005-0000-0000-000064130000}"/>
    <cellStyle name="Percent 3 23 4" xfId="4965" xr:uid="{00000000-0005-0000-0000-000065130000}"/>
    <cellStyle name="Percent 3 23 4 2" xfId="4966" xr:uid="{00000000-0005-0000-0000-000066130000}"/>
    <cellStyle name="Percent 3 23 5" xfId="4967" xr:uid="{00000000-0005-0000-0000-000067130000}"/>
    <cellStyle name="Percent 3 24" xfId="4968" xr:uid="{00000000-0005-0000-0000-000068130000}"/>
    <cellStyle name="Percent 3 24 2" xfId="4969" xr:uid="{00000000-0005-0000-0000-000069130000}"/>
    <cellStyle name="Percent 3 24 2 2" xfId="4970" xr:uid="{00000000-0005-0000-0000-00006A130000}"/>
    <cellStyle name="Percent 3 24 3" xfId="4971" xr:uid="{00000000-0005-0000-0000-00006B130000}"/>
    <cellStyle name="Percent 3 24 3 2" xfId="4972" xr:uid="{00000000-0005-0000-0000-00006C130000}"/>
    <cellStyle name="Percent 3 24 4" xfId="4973" xr:uid="{00000000-0005-0000-0000-00006D130000}"/>
    <cellStyle name="Percent 3 24 4 2" xfId="4974" xr:uid="{00000000-0005-0000-0000-00006E130000}"/>
    <cellStyle name="Percent 3 24 5" xfId="4975" xr:uid="{00000000-0005-0000-0000-00006F130000}"/>
    <cellStyle name="Percent 3 25" xfId="4976" xr:uid="{00000000-0005-0000-0000-000070130000}"/>
    <cellStyle name="Percent 3 25 2" xfId="4977" xr:uid="{00000000-0005-0000-0000-000071130000}"/>
    <cellStyle name="Percent 3 25 2 2" xfId="4978" xr:uid="{00000000-0005-0000-0000-000072130000}"/>
    <cellStyle name="Percent 3 25 3" xfId="4979" xr:uid="{00000000-0005-0000-0000-000073130000}"/>
    <cellStyle name="Percent 3 25 3 2" xfId="4980" xr:uid="{00000000-0005-0000-0000-000074130000}"/>
    <cellStyle name="Percent 3 25 4" xfId="4981" xr:uid="{00000000-0005-0000-0000-000075130000}"/>
    <cellStyle name="Percent 3 25 4 2" xfId="4982" xr:uid="{00000000-0005-0000-0000-000076130000}"/>
    <cellStyle name="Percent 3 25 5" xfId="4983" xr:uid="{00000000-0005-0000-0000-000077130000}"/>
    <cellStyle name="Percent 3 26" xfId="4984" xr:uid="{00000000-0005-0000-0000-000078130000}"/>
    <cellStyle name="Percent 3 26 2" xfId="4985" xr:uid="{00000000-0005-0000-0000-000079130000}"/>
    <cellStyle name="Percent 3 26 2 2" xfId="4986" xr:uid="{00000000-0005-0000-0000-00007A130000}"/>
    <cellStyle name="Percent 3 26 3" xfId="4987" xr:uid="{00000000-0005-0000-0000-00007B130000}"/>
    <cellStyle name="Percent 3 26 3 2" xfId="4988" xr:uid="{00000000-0005-0000-0000-00007C130000}"/>
    <cellStyle name="Percent 3 26 4" xfId="4989" xr:uid="{00000000-0005-0000-0000-00007D130000}"/>
    <cellStyle name="Percent 3 26 4 2" xfId="4990" xr:uid="{00000000-0005-0000-0000-00007E130000}"/>
    <cellStyle name="Percent 3 26 5" xfId="4991" xr:uid="{00000000-0005-0000-0000-00007F130000}"/>
    <cellStyle name="Percent 3 27" xfId="4992" xr:uid="{00000000-0005-0000-0000-000080130000}"/>
    <cellStyle name="Percent 3 27 2" xfId="4993" xr:uid="{00000000-0005-0000-0000-000081130000}"/>
    <cellStyle name="Percent 3 27 2 2" xfId="4994" xr:uid="{00000000-0005-0000-0000-000082130000}"/>
    <cellStyle name="Percent 3 27 3" xfId="4995" xr:uid="{00000000-0005-0000-0000-000083130000}"/>
    <cellStyle name="Percent 3 27 3 2" xfId="4996" xr:uid="{00000000-0005-0000-0000-000084130000}"/>
    <cellStyle name="Percent 3 27 4" xfId="4997" xr:uid="{00000000-0005-0000-0000-000085130000}"/>
    <cellStyle name="Percent 3 27 4 2" xfId="4998" xr:uid="{00000000-0005-0000-0000-000086130000}"/>
    <cellStyle name="Percent 3 27 5" xfId="4999" xr:uid="{00000000-0005-0000-0000-000087130000}"/>
    <cellStyle name="Percent 3 28" xfId="5000" xr:uid="{00000000-0005-0000-0000-000088130000}"/>
    <cellStyle name="Percent 3 28 2" xfId="5001" xr:uid="{00000000-0005-0000-0000-000089130000}"/>
    <cellStyle name="Percent 3 28 2 2" xfId="5002" xr:uid="{00000000-0005-0000-0000-00008A130000}"/>
    <cellStyle name="Percent 3 28 3" xfId="5003" xr:uid="{00000000-0005-0000-0000-00008B130000}"/>
    <cellStyle name="Percent 3 28 3 2" xfId="5004" xr:uid="{00000000-0005-0000-0000-00008C130000}"/>
    <cellStyle name="Percent 3 28 4" xfId="5005" xr:uid="{00000000-0005-0000-0000-00008D130000}"/>
    <cellStyle name="Percent 3 28 4 2" xfId="5006" xr:uid="{00000000-0005-0000-0000-00008E130000}"/>
    <cellStyle name="Percent 3 28 5" xfId="5007" xr:uid="{00000000-0005-0000-0000-00008F130000}"/>
    <cellStyle name="Percent 3 29" xfId="5008" xr:uid="{00000000-0005-0000-0000-000090130000}"/>
    <cellStyle name="Percent 3 29 2" xfId="5009" xr:uid="{00000000-0005-0000-0000-000091130000}"/>
    <cellStyle name="Percent 3 3" xfId="5010" xr:uid="{00000000-0005-0000-0000-000092130000}"/>
    <cellStyle name="Percent 3 3 10" xfId="5011" xr:uid="{00000000-0005-0000-0000-000093130000}"/>
    <cellStyle name="Percent 3 3 10 2" xfId="5012" xr:uid="{00000000-0005-0000-0000-000094130000}"/>
    <cellStyle name="Percent 3 3 10 2 2" xfId="5013" xr:uid="{00000000-0005-0000-0000-000095130000}"/>
    <cellStyle name="Percent 3 3 10 3" xfId="5014" xr:uid="{00000000-0005-0000-0000-000096130000}"/>
    <cellStyle name="Percent 3 3 10 3 2" xfId="5015" xr:uid="{00000000-0005-0000-0000-000097130000}"/>
    <cellStyle name="Percent 3 3 10 4" xfId="5016" xr:uid="{00000000-0005-0000-0000-000098130000}"/>
    <cellStyle name="Percent 3 3 10 4 2" xfId="5017" xr:uid="{00000000-0005-0000-0000-000099130000}"/>
    <cellStyle name="Percent 3 3 10 5" xfId="5018" xr:uid="{00000000-0005-0000-0000-00009A130000}"/>
    <cellStyle name="Percent 3 3 11" xfId="5019" xr:uid="{00000000-0005-0000-0000-00009B130000}"/>
    <cellStyle name="Percent 3 3 11 2" xfId="5020" xr:uid="{00000000-0005-0000-0000-00009C130000}"/>
    <cellStyle name="Percent 3 3 11 2 2" xfId="5021" xr:uid="{00000000-0005-0000-0000-00009D130000}"/>
    <cellStyle name="Percent 3 3 11 3" xfId="5022" xr:uid="{00000000-0005-0000-0000-00009E130000}"/>
    <cellStyle name="Percent 3 3 11 3 2" xfId="5023" xr:uid="{00000000-0005-0000-0000-00009F130000}"/>
    <cellStyle name="Percent 3 3 11 4" xfId="5024" xr:uid="{00000000-0005-0000-0000-0000A0130000}"/>
    <cellStyle name="Percent 3 3 11 4 2" xfId="5025" xr:uid="{00000000-0005-0000-0000-0000A1130000}"/>
    <cellStyle name="Percent 3 3 11 5" xfId="5026" xr:uid="{00000000-0005-0000-0000-0000A2130000}"/>
    <cellStyle name="Percent 3 3 12" xfId="5027" xr:uid="{00000000-0005-0000-0000-0000A3130000}"/>
    <cellStyle name="Percent 3 3 12 2" xfId="5028" xr:uid="{00000000-0005-0000-0000-0000A4130000}"/>
    <cellStyle name="Percent 3 3 12 2 2" xfId="5029" xr:uid="{00000000-0005-0000-0000-0000A5130000}"/>
    <cellStyle name="Percent 3 3 12 3" xfId="5030" xr:uid="{00000000-0005-0000-0000-0000A6130000}"/>
    <cellStyle name="Percent 3 3 12 3 2" xfId="5031" xr:uid="{00000000-0005-0000-0000-0000A7130000}"/>
    <cellStyle name="Percent 3 3 12 4" xfId="5032" xr:uid="{00000000-0005-0000-0000-0000A8130000}"/>
    <cellStyle name="Percent 3 3 12 4 2" xfId="5033" xr:uid="{00000000-0005-0000-0000-0000A9130000}"/>
    <cellStyle name="Percent 3 3 12 5" xfId="5034" xr:uid="{00000000-0005-0000-0000-0000AA130000}"/>
    <cellStyle name="Percent 3 3 13" xfId="5035" xr:uid="{00000000-0005-0000-0000-0000AB130000}"/>
    <cellStyle name="Percent 3 3 13 2" xfId="5036" xr:uid="{00000000-0005-0000-0000-0000AC130000}"/>
    <cellStyle name="Percent 3 3 13 2 2" xfId="5037" xr:uid="{00000000-0005-0000-0000-0000AD130000}"/>
    <cellStyle name="Percent 3 3 13 3" xfId="5038" xr:uid="{00000000-0005-0000-0000-0000AE130000}"/>
    <cellStyle name="Percent 3 3 13 3 2" xfId="5039" xr:uid="{00000000-0005-0000-0000-0000AF130000}"/>
    <cellStyle name="Percent 3 3 13 4" xfId="5040" xr:uid="{00000000-0005-0000-0000-0000B0130000}"/>
    <cellStyle name="Percent 3 3 13 4 2" xfId="5041" xr:uid="{00000000-0005-0000-0000-0000B1130000}"/>
    <cellStyle name="Percent 3 3 13 5" xfId="5042" xr:uid="{00000000-0005-0000-0000-0000B2130000}"/>
    <cellStyle name="Percent 3 3 14" xfId="5043" xr:uid="{00000000-0005-0000-0000-0000B3130000}"/>
    <cellStyle name="Percent 3 3 14 2" xfId="5044" xr:uid="{00000000-0005-0000-0000-0000B4130000}"/>
    <cellStyle name="Percent 3 3 14 2 2" xfId="5045" xr:uid="{00000000-0005-0000-0000-0000B5130000}"/>
    <cellStyle name="Percent 3 3 14 3" xfId="5046" xr:uid="{00000000-0005-0000-0000-0000B6130000}"/>
    <cellStyle name="Percent 3 3 14 3 2" xfId="5047" xr:uid="{00000000-0005-0000-0000-0000B7130000}"/>
    <cellStyle name="Percent 3 3 14 4" xfId="5048" xr:uid="{00000000-0005-0000-0000-0000B8130000}"/>
    <cellStyle name="Percent 3 3 14 4 2" xfId="5049" xr:uid="{00000000-0005-0000-0000-0000B9130000}"/>
    <cellStyle name="Percent 3 3 14 5" xfId="5050" xr:uid="{00000000-0005-0000-0000-0000BA130000}"/>
    <cellStyle name="Percent 3 3 15" xfId="5051" xr:uid="{00000000-0005-0000-0000-0000BB130000}"/>
    <cellStyle name="Percent 3 3 15 2" xfId="5052" xr:uid="{00000000-0005-0000-0000-0000BC130000}"/>
    <cellStyle name="Percent 3 3 15 2 2" xfId="5053" xr:uid="{00000000-0005-0000-0000-0000BD130000}"/>
    <cellStyle name="Percent 3 3 15 3" xfId="5054" xr:uid="{00000000-0005-0000-0000-0000BE130000}"/>
    <cellStyle name="Percent 3 3 15 3 2" xfId="5055" xr:uid="{00000000-0005-0000-0000-0000BF130000}"/>
    <cellStyle name="Percent 3 3 15 4" xfId="5056" xr:uid="{00000000-0005-0000-0000-0000C0130000}"/>
    <cellStyle name="Percent 3 3 15 4 2" xfId="5057" xr:uid="{00000000-0005-0000-0000-0000C1130000}"/>
    <cellStyle name="Percent 3 3 15 5" xfId="5058" xr:uid="{00000000-0005-0000-0000-0000C2130000}"/>
    <cellStyle name="Percent 3 3 16" xfId="5059" xr:uid="{00000000-0005-0000-0000-0000C3130000}"/>
    <cellStyle name="Percent 3 3 16 2" xfId="5060" xr:uid="{00000000-0005-0000-0000-0000C4130000}"/>
    <cellStyle name="Percent 3 3 17" xfId="5061" xr:uid="{00000000-0005-0000-0000-0000C5130000}"/>
    <cellStyle name="Percent 3 3 17 2" xfId="5062" xr:uid="{00000000-0005-0000-0000-0000C6130000}"/>
    <cellStyle name="Percent 3 3 18" xfId="5063" xr:uid="{00000000-0005-0000-0000-0000C7130000}"/>
    <cellStyle name="Percent 3 3 18 2" xfId="5064" xr:uid="{00000000-0005-0000-0000-0000C8130000}"/>
    <cellStyle name="Percent 3 3 19" xfId="5065" xr:uid="{00000000-0005-0000-0000-0000C9130000}"/>
    <cellStyle name="Percent 3 3 2" xfId="5066" xr:uid="{00000000-0005-0000-0000-0000CA130000}"/>
    <cellStyle name="Percent 3 3 2 2" xfId="5067" xr:uid="{00000000-0005-0000-0000-0000CB130000}"/>
    <cellStyle name="Percent 3 3 2 2 2" xfId="5068" xr:uid="{00000000-0005-0000-0000-0000CC130000}"/>
    <cellStyle name="Percent 3 3 2 3" xfId="5069" xr:uid="{00000000-0005-0000-0000-0000CD130000}"/>
    <cellStyle name="Percent 3 3 2 3 2" xfId="5070" xr:uid="{00000000-0005-0000-0000-0000CE130000}"/>
    <cellStyle name="Percent 3 3 2 4" xfId="5071" xr:uid="{00000000-0005-0000-0000-0000CF130000}"/>
    <cellStyle name="Percent 3 3 2 4 2" xfId="5072" xr:uid="{00000000-0005-0000-0000-0000D0130000}"/>
    <cellStyle name="Percent 3 3 2 5" xfId="5073" xr:uid="{00000000-0005-0000-0000-0000D1130000}"/>
    <cellStyle name="Percent 3 3 3" xfId="5074" xr:uid="{00000000-0005-0000-0000-0000D2130000}"/>
    <cellStyle name="Percent 3 3 3 2" xfId="5075" xr:uid="{00000000-0005-0000-0000-0000D3130000}"/>
    <cellStyle name="Percent 3 3 3 2 2" xfId="5076" xr:uid="{00000000-0005-0000-0000-0000D4130000}"/>
    <cellStyle name="Percent 3 3 3 2 2 2" xfId="5077" xr:uid="{00000000-0005-0000-0000-0000D5130000}"/>
    <cellStyle name="Percent 3 3 3 2 3" xfId="5078" xr:uid="{00000000-0005-0000-0000-0000D6130000}"/>
    <cellStyle name="Percent 3 3 3 3" xfId="5079" xr:uid="{00000000-0005-0000-0000-0000D7130000}"/>
    <cellStyle name="Percent 3 3 3 3 2" xfId="5080" xr:uid="{00000000-0005-0000-0000-0000D8130000}"/>
    <cellStyle name="Percent 3 3 3 3 2 2" xfId="5081" xr:uid="{00000000-0005-0000-0000-0000D9130000}"/>
    <cellStyle name="Percent 3 3 3 3 3" xfId="5082" xr:uid="{00000000-0005-0000-0000-0000DA130000}"/>
    <cellStyle name="Percent 3 3 3 3 3 2" xfId="5083" xr:uid="{00000000-0005-0000-0000-0000DB130000}"/>
    <cellStyle name="Percent 3 3 3 3 4" xfId="5084" xr:uid="{00000000-0005-0000-0000-0000DC130000}"/>
    <cellStyle name="Percent 3 3 3 3 4 2" xfId="5085" xr:uid="{00000000-0005-0000-0000-0000DD130000}"/>
    <cellStyle name="Percent 3 3 3 3 5" xfId="5086" xr:uid="{00000000-0005-0000-0000-0000DE130000}"/>
    <cellStyle name="Percent 3 3 3 3 5 2" xfId="5087" xr:uid="{00000000-0005-0000-0000-0000DF130000}"/>
    <cellStyle name="Percent 3 3 3 3 6" xfId="5088" xr:uid="{00000000-0005-0000-0000-0000E0130000}"/>
    <cellStyle name="Percent 3 3 3 4" xfId="5089" xr:uid="{00000000-0005-0000-0000-0000E1130000}"/>
    <cellStyle name="Percent 3 3 3 4 2" xfId="5090" xr:uid="{00000000-0005-0000-0000-0000E2130000}"/>
    <cellStyle name="Percent 3 3 3 5" xfId="5091" xr:uid="{00000000-0005-0000-0000-0000E3130000}"/>
    <cellStyle name="Percent 3 3 4" xfId="5092" xr:uid="{00000000-0005-0000-0000-0000E4130000}"/>
    <cellStyle name="Percent 3 3 4 2" xfId="5093" xr:uid="{00000000-0005-0000-0000-0000E5130000}"/>
    <cellStyle name="Percent 3 3 4 2 2" xfId="5094" xr:uid="{00000000-0005-0000-0000-0000E6130000}"/>
    <cellStyle name="Percent 3 3 4 2 2 2" xfId="5095" xr:uid="{00000000-0005-0000-0000-0000E7130000}"/>
    <cellStyle name="Percent 3 3 4 2 3" xfId="5096" xr:uid="{00000000-0005-0000-0000-0000E8130000}"/>
    <cellStyle name="Percent 3 3 4 3" xfId="5097" xr:uid="{00000000-0005-0000-0000-0000E9130000}"/>
    <cellStyle name="Percent 3 3 4 3 2" xfId="5098" xr:uid="{00000000-0005-0000-0000-0000EA130000}"/>
    <cellStyle name="Percent 3 3 4 4" xfId="5099" xr:uid="{00000000-0005-0000-0000-0000EB130000}"/>
    <cellStyle name="Percent 3 3 4 4 2" xfId="5100" xr:uid="{00000000-0005-0000-0000-0000EC130000}"/>
    <cellStyle name="Percent 3 3 4 5" xfId="5101" xr:uid="{00000000-0005-0000-0000-0000ED130000}"/>
    <cellStyle name="Percent 3 3 5" xfId="5102" xr:uid="{00000000-0005-0000-0000-0000EE130000}"/>
    <cellStyle name="Percent 3 3 5 2" xfId="5103" xr:uid="{00000000-0005-0000-0000-0000EF130000}"/>
    <cellStyle name="Percent 3 3 5 2 2" xfId="5104" xr:uid="{00000000-0005-0000-0000-0000F0130000}"/>
    <cellStyle name="Percent 3 3 5 2 2 2" xfId="5105" xr:uid="{00000000-0005-0000-0000-0000F1130000}"/>
    <cellStyle name="Percent 3 3 5 2 3" xfId="5106" xr:uid="{00000000-0005-0000-0000-0000F2130000}"/>
    <cellStyle name="Percent 3 3 5 2 3 2" xfId="5107" xr:uid="{00000000-0005-0000-0000-0000F3130000}"/>
    <cellStyle name="Percent 3 3 5 2 4" xfId="5108" xr:uid="{00000000-0005-0000-0000-0000F4130000}"/>
    <cellStyle name="Percent 3 3 5 3" xfId="5109" xr:uid="{00000000-0005-0000-0000-0000F5130000}"/>
    <cellStyle name="Percent 3 3 5 3 2" xfId="5110" xr:uid="{00000000-0005-0000-0000-0000F6130000}"/>
    <cellStyle name="Percent 3 3 5 3 2 2" xfId="5111" xr:uid="{00000000-0005-0000-0000-0000F7130000}"/>
    <cellStyle name="Percent 3 3 5 3 3" xfId="5112" xr:uid="{00000000-0005-0000-0000-0000F8130000}"/>
    <cellStyle name="Percent 3 3 5 3 3 2" xfId="5113" xr:uid="{00000000-0005-0000-0000-0000F9130000}"/>
    <cellStyle name="Percent 3 3 5 3 4" xfId="5114" xr:uid="{00000000-0005-0000-0000-0000FA130000}"/>
    <cellStyle name="Percent 3 3 5 4" xfId="5115" xr:uid="{00000000-0005-0000-0000-0000FB130000}"/>
    <cellStyle name="Percent 3 3 5 4 2" xfId="5116" xr:uid="{00000000-0005-0000-0000-0000FC130000}"/>
    <cellStyle name="Percent 3 3 5 5" xfId="5117" xr:uid="{00000000-0005-0000-0000-0000FD130000}"/>
    <cellStyle name="Percent 3 3 5 5 2" xfId="5118" xr:uid="{00000000-0005-0000-0000-0000FE130000}"/>
    <cellStyle name="Percent 3 3 5 6" xfId="5119" xr:uid="{00000000-0005-0000-0000-0000FF130000}"/>
    <cellStyle name="Percent 3 3 5 6 2" xfId="5120" xr:uid="{00000000-0005-0000-0000-000000140000}"/>
    <cellStyle name="Percent 3 3 5 7" xfId="5121" xr:uid="{00000000-0005-0000-0000-000001140000}"/>
    <cellStyle name="Percent 3 3 6" xfId="5122" xr:uid="{00000000-0005-0000-0000-000002140000}"/>
    <cellStyle name="Percent 3 3 6 2" xfId="5123" xr:uid="{00000000-0005-0000-0000-000003140000}"/>
    <cellStyle name="Percent 3 3 6 2 2" xfId="5124" xr:uid="{00000000-0005-0000-0000-000004140000}"/>
    <cellStyle name="Percent 3 3 6 2 2 2" xfId="5125" xr:uid="{00000000-0005-0000-0000-000005140000}"/>
    <cellStyle name="Percent 3 3 6 2 3" xfId="5126" xr:uid="{00000000-0005-0000-0000-000006140000}"/>
    <cellStyle name="Percent 3 3 6 2 3 2" xfId="5127" xr:uid="{00000000-0005-0000-0000-000007140000}"/>
    <cellStyle name="Percent 3 3 6 2 4" xfId="5128" xr:uid="{00000000-0005-0000-0000-000008140000}"/>
    <cellStyle name="Percent 3 3 6 3" xfId="5129" xr:uid="{00000000-0005-0000-0000-000009140000}"/>
    <cellStyle name="Percent 3 3 6 3 2" xfId="5130" xr:uid="{00000000-0005-0000-0000-00000A140000}"/>
    <cellStyle name="Percent 3 3 6 3 2 2" xfId="5131" xr:uid="{00000000-0005-0000-0000-00000B140000}"/>
    <cellStyle name="Percent 3 3 6 3 3" xfId="5132" xr:uid="{00000000-0005-0000-0000-00000C140000}"/>
    <cellStyle name="Percent 3 3 6 3 3 2" xfId="5133" xr:uid="{00000000-0005-0000-0000-00000D140000}"/>
    <cellStyle name="Percent 3 3 6 3 4" xfId="5134" xr:uid="{00000000-0005-0000-0000-00000E140000}"/>
    <cellStyle name="Percent 3 3 6 4" xfId="5135" xr:uid="{00000000-0005-0000-0000-00000F140000}"/>
    <cellStyle name="Percent 3 3 6 4 2" xfId="5136" xr:uid="{00000000-0005-0000-0000-000010140000}"/>
    <cellStyle name="Percent 3 3 6 5" xfId="5137" xr:uid="{00000000-0005-0000-0000-000011140000}"/>
    <cellStyle name="Percent 3 3 6 5 2" xfId="5138" xr:uid="{00000000-0005-0000-0000-000012140000}"/>
    <cellStyle name="Percent 3 3 6 6" xfId="5139" xr:uid="{00000000-0005-0000-0000-000013140000}"/>
    <cellStyle name="Percent 3 3 6 6 2" xfId="5140" xr:uid="{00000000-0005-0000-0000-000014140000}"/>
    <cellStyle name="Percent 3 3 6 7" xfId="5141" xr:uid="{00000000-0005-0000-0000-000015140000}"/>
    <cellStyle name="Percent 3 3 7" xfId="5142" xr:uid="{00000000-0005-0000-0000-000016140000}"/>
    <cellStyle name="Percent 3 3 7 2" xfId="5143" xr:uid="{00000000-0005-0000-0000-000017140000}"/>
    <cellStyle name="Percent 3 3 7 2 2" xfId="5144" xr:uid="{00000000-0005-0000-0000-000018140000}"/>
    <cellStyle name="Percent 3 3 7 2 2 2" xfId="5145" xr:uid="{00000000-0005-0000-0000-000019140000}"/>
    <cellStyle name="Percent 3 3 7 2 3" xfId="5146" xr:uid="{00000000-0005-0000-0000-00001A140000}"/>
    <cellStyle name="Percent 3 3 7 2 3 2" xfId="5147" xr:uid="{00000000-0005-0000-0000-00001B140000}"/>
    <cellStyle name="Percent 3 3 7 2 4" xfId="5148" xr:uid="{00000000-0005-0000-0000-00001C140000}"/>
    <cellStyle name="Percent 3 3 7 3" xfId="5149" xr:uid="{00000000-0005-0000-0000-00001D140000}"/>
    <cellStyle name="Percent 3 3 7 3 2" xfId="5150" xr:uid="{00000000-0005-0000-0000-00001E140000}"/>
    <cellStyle name="Percent 3 3 7 3 2 2" xfId="5151" xr:uid="{00000000-0005-0000-0000-00001F140000}"/>
    <cellStyle name="Percent 3 3 7 3 3" xfId="5152" xr:uid="{00000000-0005-0000-0000-000020140000}"/>
    <cellStyle name="Percent 3 3 7 3 3 2" xfId="5153" xr:uid="{00000000-0005-0000-0000-000021140000}"/>
    <cellStyle name="Percent 3 3 7 3 4" xfId="5154" xr:uid="{00000000-0005-0000-0000-000022140000}"/>
    <cellStyle name="Percent 3 3 7 4" xfId="5155" xr:uid="{00000000-0005-0000-0000-000023140000}"/>
    <cellStyle name="Percent 3 3 7 4 2" xfId="5156" xr:uid="{00000000-0005-0000-0000-000024140000}"/>
    <cellStyle name="Percent 3 3 7 5" xfId="5157" xr:uid="{00000000-0005-0000-0000-000025140000}"/>
    <cellStyle name="Percent 3 3 7 5 2" xfId="5158" xr:uid="{00000000-0005-0000-0000-000026140000}"/>
    <cellStyle name="Percent 3 3 7 6" xfId="5159" xr:uid="{00000000-0005-0000-0000-000027140000}"/>
    <cellStyle name="Percent 3 3 7 6 2" xfId="5160" xr:uid="{00000000-0005-0000-0000-000028140000}"/>
    <cellStyle name="Percent 3 3 7 7" xfId="5161" xr:uid="{00000000-0005-0000-0000-000029140000}"/>
    <cellStyle name="Percent 3 3 8" xfId="5162" xr:uid="{00000000-0005-0000-0000-00002A140000}"/>
    <cellStyle name="Percent 3 3 8 2" xfId="5163" xr:uid="{00000000-0005-0000-0000-00002B140000}"/>
    <cellStyle name="Percent 3 3 8 2 2" xfId="5164" xr:uid="{00000000-0005-0000-0000-00002C140000}"/>
    <cellStyle name="Percent 3 3 8 2 2 2" xfId="5165" xr:uid="{00000000-0005-0000-0000-00002D140000}"/>
    <cellStyle name="Percent 3 3 8 2 3" xfId="5166" xr:uid="{00000000-0005-0000-0000-00002E140000}"/>
    <cellStyle name="Percent 3 3 8 2 3 2" xfId="5167" xr:uid="{00000000-0005-0000-0000-00002F140000}"/>
    <cellStyle name="Percent 3 3 8 2 4" xfId="5168" xr:uid="{00000000-0005-0000-0000-000030140000}"/>
    <cellStyle name="Percent 3 3 8 3" xfId="5169" xr:uid="{00000000-0005-0000-0000-000031140000}"/>
    <cellStyle name="Percent 3 3 8 3 2" xfId="5170" xr:uid="{00000000-0005-0000-0000-000032140000}"/>
    <cellStyle name="Percent 3 3 8 3 2 2" xfId="5171" xr:uid="{00000000-0005-0000-0000-000033140000}"/>
    <cellStyle name="Percent 3 3 8 3 3" xfId="5172" xr:uid="{00000000-0005-0000-0000-000034140000}"/>
    <cellStyle name="Percent 3 3 8 3 3 2" xfId="5173" xr:uid="{00000000-0005-0000-0000-000035140000}"/>
    <cellStyle name="Percent 3 3 8 3 4" xfId="5174" xr:uid="{00000000-0005-0000-0000-000036140000}"/>
    <cellStyle name="Percent 3 3 8 4" xfId="5175" xr:uid="{00000000-0005-0000-0000-000037140000}"/>
    <cellStyle name="Percent 3 3 8 4 2" xfId="5176" xr:uid="{00000000-0005-0000-0000-000038140000}"/>
    <cellStyle name="Percent 3 3 8 5" xfId="5177" xr:uid="{00000000-0005-0000-0000-000039140000}"/>
    <cellStyle name="Percent 3 3 8 5 2" xfId="5178" xr:uid="{00000000-0005-0000-0000-00003A140000}"/>
    <cellStyle name="Percent 3 3 8 6" xfId="5179" xr:uid="{00000000-0005-0000-0000-00003B140000}"/>
    <cellStyle name="Percent 3 3 8 6 2" xfId="5180" xr:uid="{00000000-0005-0000-0000-00003C140000}"/>
    <cellStyle name="Percent 3 3 8 7" xfId="5181" xr:uid="{00000000-0005-0000-0000-00003D140000}"/>
    <cellStyle name="Percent 3 3 9" xfId="5182" xr:uid="{00000000-0005-0000-0000-00003E140000}"/>
    <cellStyle name="Percent 3 3 9 2" xfId="5183" xr:uid="{00000000-0005-0000-0000-00003F140000}"/>
    <cellStyle name="Percent 3 3 9 2 2" xfId="5184" xr:uid="{00000000-0005-0000-0000-000040140000}"/>
    <cellStyle name="Percent 3 3 9 2 2 2" xfId="5185" xr:uid="{00000000-0005-0000-0000-000041140000}"/>
    <cellStyle name="Percent 3 3 9 2 3" xfId="5186" xr:uid="{00000000-0005-0000-0000-000042140000}"/>
    <cellStyle name="Percent 3 3 9 2 3 2" xfId="5187" xr:uid="{00000000-0005-0000-0000-000043140000}"/>
    <cellStyle name="Percent 3 3 9 2 4" xfId="5188" xr:uid="{00000000-0005-0000-0000-000044140000}"/>
    <cellStyle name="Percent 3 3 9 3" xfId="5189" xr:uid="{00000000-0005-0000-0000-000045140000}"/>
    <cellStyle name="Percent 3 3 9 3 2" xfId="5190" xr:uid="{00000000-0005-0000-0000-000046140000}"/>
    <cellStyle name="Percent 3 3 9 3 2 2" xfId="5191" xr:uid="{00000000-0005-0000-0000-000047140000}"/>
    <cellStyle name="Percent 3 3 9 3 3" xfId="5192" xr:uid="{00000000-0005-0000-0000-000048140000}"/>
    <cellStyle name="Percent 3 3 9 3 3 2" xfId="5193" xr:uid="{00000000-0005-0000-0000-000049140000}"/>
    <cellStyle name="Percent 3 3 9 3 4" xfId="5194" xr:uid="{00000000-0005-0000-0000-00004A140000}"/>
    <cellStyle name="Percent 3 3 9 4" xfId="5195" xr:uid="{00000000-0005-0000-0000-00004B140000}"/>
    <cellStyle name="Percent 3 3 9 4 2" xfId="5196" xr:uid="{00000000-0005-0000-0000-00004C140000}"/>
    <cellStyle name="Percent 3 3 9 5" xfId="5197" xr:uid="{00000000-0005-0000-0000-00004D140000}"/>
    <cellStyle name="Percent 3 3 9 5 2" xfId="5198" xr:uid="{00000000-0005-0000-0000-00004E140000}"/>
    <cellStyle name="Percent 3 3 9 6" xfId="5199" xr:uid="{00000000-0005-0000-0000-00004F140000}"/>
    <cellStyle name="Percent 3 3 9 6 2" xfId="5200" xr:uid="{00000000-0005-0000-0000-000050140000}"/>
    <cellStyle name="Percent 3 3 9 7" xfId="5201" xr:uid="{00000000-0005-0000-0000-000051140000}"/>
    <cellStyle name="Percent 3 30" xfId="5202" xr:uid="{00000000-0005-0000-0000-000052140000}"/>
    <cellStyle name="Percent 3 31" xfId="5203" xr:uid="{00000000-0005-0000-0000-000053140000}"/>
    <cellStyle name="Percent 3 4" xfId="5204" xr:uid="{00000000-0005-0000-0000-000054140000}"/>
    <cellStyle name="Percent 3 4 10" xfId="5205" xr:uid="{00000000-0005-0000-0000-000055140000}"/>
    <cellStyle name="Percent 3 4 10 2" xfId="5206" xr:uid="{00000000-0005-0000-0000-000056140000}"/>
    <cellStyle name="Percent 3 4 10 2 2" xfId="5207" xr:uid="{00000000-0005-0000-0000-000057140000}"/>
    <cellStyle name="Percent 3 4 10 2 2 2" xfId="5208" xr:uid="{00000000-0005-0000-0000-000058140000}"/>
    <cellStyle name="Percent 3 4 10 2 3" xfId="5209" xr:uid="{00000000-0005-0000-0000-000059140000}"/>
    <cellStyle name="Percent 3 4 10 2 3 2" xfId="5210" xr:uid="{00000000-0005-0000-0000-00005A140000}"/>
    <cellStyle name="Percent 3 4 10 2 4" xfId="5211" xr:uid="{00000000-0005-0000-0000-00005B140000}"/>
    <cellStyle name="Percent 3 4 10 3" xfId="5212" xr:uid="{00000000-0005-0000-0000-00005C140000}"/>
    <cellStyle name="Percent 3 4 10 3 2" xfId="5213" xr:uid="{00000000-0005-0000-0000-00005D140000}"/>
    <cellStyle name="Percent 3 4 10 3 2 2" xfId="5214" xr:uid="{00000000-0005-0000-0000-00005E140000}"/>
    <cellStyle name="Percent 3 4 10 3 3" xfId="5215" xr:uid="{00000000-0005-0000-0000-00005F140000}"/>
    <cellStyle name="Percent 3 4 10 3 3 2" xfId="5216" xr:uid="{00000000-0005-0000-0000-000060140000}"/>
    <cellStyle name="Percent 3 4 10 3 4" xfId="5217" xr:uid="{00000000-0005-0000-0000-000061140000}"/>
    <cellStyle name="Percent 3 4 10 4" xfId="5218" xr:uid="{00000000-0005-0000-0000-000062140000}"/>
    <cellStyle name="Percent 3 4 10 4 2" xfId="5219" xr:uid="{00000000-0005-0000-0000-000063140000}"/>
    <cellStyle name="Percent 3 4 10 5" xfId="5220" xr:uid="{00000000-0005-0000-0000-000064140000}"/>
    <cellStyle name="Percent 3 4 10 5 2" xfId="5221" xr:uid="{00000000-0005-0000-0000-000065140000}"/>
    <cellStyle name="Percent 3 4 10 6" xfId="5222" xr:uid="{00000000-0005-0000-0000-000066140000}"/>
    <cellStyle name="Percent 3 4 10 6 2" xfId="5223" xr:uid="{00000000-0005-0000-0000-000067140000}"/>
    <cellStyle name="Percent 3 4 10 7" xfId="5224" xr:uid="{00000000-0005-0000-0000-000068140000}"/>
    <cellStyle name="Percent 3 4 11" xfId="5225" xr:uid="{00000000-0005-0000-0000-000069140000}"/>
    <cellStyle name="Percent 3 4 11 2" xfId="5226" xr:uid="{00000000-0005-0000-0000-00006A140000}"/>
    <cellStyle name="Percent 3 4 11 2 2" xfId="5227" xr:uid="{00000000-0005-0000-0000-00006B140000}"/>
    <cellStyle name="Percent 3 4 11 2 2 2" xfId="5228" xr:uid="{00000000-0005-0000-0000-00006C140000}"/>
    <cellStyle name="Percent 3 4 11 2 3" xfId="5229" xr:uid="{00000000-0005-0000-0000-00006D140000}"/>
    <cellStyle name="Percent 3 4 11 2 3 2" xfId="5230" xr:uid="{00000000-0005-0000-0000-00006E140000}"/>
    <cellStyle name="Percent 3 4 11 2 4" xfId="5231" xr:uid="{00000000-0005-0000-0000-00006F140000}"/>
    <cellStyle name="Percent 3 4 11 3" xfId="5232" xr:uid="{00000000-0005-0000-0000-000070140000}"/>
    <cellStyle name="Percent 3 4 11 3 2" xfId="5233" xr:uid="{00000000-0005-0000-0000-000071140000}"/>
    <cellStyle name="Percent 3 4 11 3 2 2" xfId="5234" xr:uid="{00000000-0005-0000-0000-000072140000}"/>
    <cellStyle name="Percent 3 4 11 3 3" xfId="5235" xr:uid="{00000000-0005-0000-0000-000073140000}"/>
    <cellStyle name="Percent 3 4 11 3 3 2" xfId="5236" xr:uid="{00000000-0005-0000-0000-000074140000}"/>
    <cellStyle name="Percent 3 4 11 3 4" xfId="5237" xr:uid="{00000000-0005-0000-0000-000075140000}"/>
    <cellStyle name="Percent 3 4 11 4" xfId="5238" xr:uid="{00000000-0005-0000-0000-000076140000}"/>
    <cellStyle name="Percent 3 4 11 4 2" xfId="5239" xr:uid="{00000000-0005-0000-0000-000077140000}"/>
    <cellStyle name="Percent 3 4 11 5" xfId="5240" xr:uid="{00000000-0005-0000-0000-000078140000}"/>
    <cellStyle name="Percent 3 4 11 5 2" xfId="5241" xr:uid="{00000000-0005-0000-0000-000079140000}"/>
    <cellStyle name="Percent 3 4 11 6" xfId="5242" xr:uid="{00000000-0005-0000-0000-00007A140000}"/>
    <cellStyle name="Percent 3 4 11 6 2" xfId="5243" xr:uid="{00000000-0005-0000-0000-00007B140000}"/>
    <cellStyle name="Percent 3 4 11 7" xfId="5244" xr:uid="{00000000-0005-0000-0000-00007C140000}"/>
    <cellStyle name="Percent 3 4 12" xfId="5245" xr:uid="{00000000-0005-0000-0000-00007D140000}"/>
    <cellStyle name="Percent 3 4 12 2" xfId="5246" xr:uid="{00000000-0005-0000-0000-00007E140000}"/>
    <cellStyle name="Percent 3 4 12 2 2" xfId="5247" xr:uid="{00000000-0005-0000-0000-00007F140000}"/>
    <cellStyle name="Percent 3 4 12 2 2 2" xfId="5248" xr:uid="{00000000-0005-0000-0000-000080140000}"/>
    <cellStyle name="Percent 3 4 12 2 3" xfId="5249" xr:uid="{00000000-0005-0000-0000-000081140000}"/>
    <cellStyle name="Percent 3 4 12 2 3 2" xfId="5250" xr:uid="{00000000-0005-0000-0000-000082140000}"/>
    <cellStyle name="Percent 3 4 12 2 4" xfId="5251" xr:uid="{00000000-0005-0000-0000-000083140000}"/>
    <cellStyle name="Percent 3 4 12 3" xfId="5252" xr:uid="{00000000-0005-0000-0000-000084140000}"/>
    <cellStyle name="Percent 3 4 12 3 2" xfId="5253" xr:uid="{00000000-0005-0000-0000-000085140000}"/>
    <cellStyle name="Percent 3 4 12 3 2 2" xfId="5254" xr:uid="{00000000-0005-0000-0000-000086140000}"/>
    <cellStyle name="Percent 3 4 12 3 3" xfId="5255" xr:uid="{00000000-0005-0000-0000-000087140000}"/>
    <cellStyle name="Percent 3 4 12 3 3 2" xfId="5256" xr:uid="{00000000-0005-0000-0000-000088140000}"/>
    <cellStyle name="Percent 3 4 12 3 4" xfId="5257" xr:uid="{00000000-0005-0000-0000-000089140000}"/>
    <cellStyle name="Percent 3 4 12 4" xfId="5258" xr:uid="{00000000-0005-0000-0000-00008A140000}"/>
    <cellStyle name="Percent 3 4 12 4 2" xfId="5259" xr:uid="{00000000-0005-0000-0000-00008B140000}"/>
    <cellStyle name="Percent 3 4 12 5" xfId="5260" xr:uid="{00000000-0005-0000-0000-00008C140000}"/>
    <cellStyle name="Percent 3 4 12 5 2" xfId="5261" xr:uid="{00000000-0005-0000-0000-00008D140000}"/>
    <cellStyle name="Percent 3 4 12 6" xfId="5262" xr:uid="{00000000-0005-0000-0000-00008E140000}"/>
    <cellStyle name="Percent 3 4 12 6 2" xfId="5263" xr:uid="{00000000-0005-0000-0000-00008F140000}"/>
    <cellStyle name="Percent 3 4 12 7" xfId="5264" xr:uid="{00000000-0005-0000-0000-000090140000}"/>
    <cellStyle name="Percent 3 4 13" xfId="5265" xr:uid="{00000000-0005-0000-0000-000091140000}"/>
    <cellStyle name="Percent 3 4 13 2" xfId="5266" xr:uid="{00000000-0005-0000-0000-000092140000}"/>
    <cellStyle name="Percent 3 4 13 2 2" xfId="5267" xr:uid="{00000000-0005-0000-0000-000093140000}"/>
    <cellStyle name="Percent 3 4 13 2 2 2" xfId="5268" xr:uid="{00000000-0005-0000-0000-000094140000}"/>
    <cellStyle name="Percent 3 4 13 2 3" xfId="5269" xr:uid="{00000000-0005-0000-0000-000095140000}"/>
    <cellStyle name="Percent 3 4 13 2 3 2" xfId="5270" xr:uid="{00000000-0005-0000-0000-000096140000}"/>
    <cellStyle name="Percent 3 4 13 2 4" xfId="5271" xr:uid="{00000000-0005-0000-0000-000097140000}"/>
    <cellStyle name="Percent 3 4 13 3" xfId="5272" xr:uid="{00000000-0005-0000-0000-000098140000}"/>
    <cellStyle name="Percent 3 4 13 3 2" xfId="5273" xr:uid="{00000000-0005-0000-0000-000099140000}"/>
    <cellStyle name="Percent 3 4 13 3 2 2" xfId="5274" xr:uid="{00000000-0005-0000-0000-00009A140000}"/>
    <cellStyle name="Percent 3 4 13 3 3" xfId="5275" xr:uid="{00000000-0005-0000-0000-00009B140000}"/>
    <cellStyle name="Percent 3 4 13 3 3 2" xfId="5276" xr:uid="{00000000-0005-0000-0000-00009C140000}"/>
    <cellStyle name="Percent 3 4 13 3 4" xfId="5277" xr:uid="{00000000-0005-0000-0000-00009D140000}"/>
    <cellStyle name="Percent 3 4 13 4" xfId="5278" xr:uid="{00000000-0005-0000-0000-00009E140000}"/>
    <cellStyle name="Percent 3 4 13 4 2" xfId="5279" xr:uid="{00000000-0005-0000-0000-00009F140000}"/>
    <cellStyle name="Percent 3 4 13 5" xfId="5280" xr:uid="{00000000-0005-0000-0000-0000A0140000}"/>
    <cellStyle name="Percent 3 4 13 5 2" xfId="5281" xr:uid="{00000000-0005-0000-0000-0000A1140000}"/>
    <cellStyle name="Percent 3 4 13 6" xfId="5282" xr:uid="{00000000-0005-0000-0000-0000A2140000}"/>
    <cellStyle name="Percent 3 4 13 6 2" xfId="5283" xr:uid="{00000000-0005-0000-0000-0000A3140000}"/>
    <cellStyle name="Percent 3 4 13 7" xfId="5284" xr:uid="{00000000-0005-0000-0000-0000A4140000}"/>
    <cellStyle name="Percent 3 4 14" xfId="5285" xr:uid="{00000000-0005-0000-0000-0000A5140000}"/>
    <cellStyle name="Percent 3 4 14 2" xfId="5286" xr:uid="{00000000-0005-0000-0000-0000A6140000}"/>
    <cellStyle name="Percent 3 4 14 2 2" xfId="5287" xr:uid="{00000000-0005-0000-0000-0000A7140000}"/>
    <cellStyle name="Percent 3 4 14 2 2 2" xfId="5288" xr:uid="{00000000-0005-0000-0000-0000A8140000}"/>
    <cellStyle name="Percent 3 4 14 2 3" xfId="5289" xr:uid="{00000000-0005-0000-0000-0000A9140000}"/>
    <cellStyle name="Percent 3 4 14 2 3 2" xfId="5290" xr:uid="{00000000-0005-0000-0000-0000AA140000}"/>
    <cellStyle name="Percent 3 4 14 2 4" xfId="5291" xr:uid="{00000000-0005-0000-0000-0000AB140000}"/>
    <cellStyle name="Percent 3 4 14 3" xfId="5292" xr:uid="{00000000-0005-0000-0000-0000AC140000}"/>
    <cellStyle name="Percent 3 4 14 3 2" xfId="5293" xr:uid="{00000000-0005-0000-0000-0000AD140000}"/>
    <cellStyle name="Percent 3 4 14 3 2 2" xfId="5294" xr:uid="{00000000-0005-0000-0000-0000AE140000}"/>
    <cellStyle name="Percent 3 4 14 3 3" xfId="5295" xr:uid="{00000000-0005-0000-0000-0000AF140000}"/>
    <cellStyle name="Percent 3 4 14 3 3 2" xfId="5296" xr:uid="{00000000-0005-0000-0000-0000B0140000}"/>
    <cellStyle name="Percent 3 4 14 3 4" xfId="5297" xr:uid="{00000000-0005-0000-0000-0000B1140000}"/>
    <cellStyle name="Percent 3 4 14 4" xfId="5298" xr:uid="{00000000-0005-0000-0000-0000B2140000}"/>
    <cellStyle name="Percent 3 4 14 4 2" xfId="5299" xr:uid="{00000000-0005-0000-0000-0000B3140000}"/>
    <cellStyle name="Percent 3 4 14 5" xfId="5300" xr:uid="{00000000-0005-0000-0000-0000B4140000}"/>
    <cellStyle name="Percent 3 4 14 5 2" xfId="5301" xr:uid="{00000000-0005-0000-0000-0000B5140000}"/>
    <cellStyle name="Percent 3 4 14 6" xfId="5302" xr:uid="{00000000-0005-0000-0000-0000B6140000}"/>
    <cellStyle name="Percent 3 4 14 6 2" xfId="5303" xr:uid="{00000000-0005-0000-0000-0000B7140000}"/>
    <cellStyle name="Percent 3 4 14 7" xfId="5304" xr:uid="{00000000-0005-0000-0000-0000B8140000}"/>
    <cellStyle name="Percent 3 4 15" xfId="5305" xr:uid="{00000000-0005-0000-0000-0000B9140000}"/>
    <cellStyle name="Percent 3 4 15 2" xfId="5306" xr:uid="{00000000-0005-0000-0000-0000BA140000}"/>
    <cellStyle name="Percent 3 4 15 2 2" xfId="5307" xr:uid="{00000000-0005-0000-0000-0000BB140000}"/>
    <cellStyle name="Percent 3 4 15 2 2 2" xfId="5308" xr:uid="{00000000-0005-0000-0000-0000BC140000}"/>
    <cellStyle name="Percent 3 4 15 2 3" xfId="5309" xr:uid="{00000000-0005-0000-0000-0000BD140000}"/>
    <cellStyle name="Percent 3 4 15 2 3 2" xfId="5310" xr:uid="{00000000-0005-0000-0000-0000BE140000}"/>
    <cellStyle name="Percent 3 4 15 2 4" xfId="5311" xr:uid="{00000000-0005-0000-0000-0000BF140000}"/>
    <cellStyle name="Percent 3 4 15 3" xfId="5312" xr:uid="{00000000-0005-0000-0000-0000C0140000}"/>
    <cellStyle name="Percent 3 4 15 3 2" xfId="5313" xr:uid="{00000000-0005-0000-0000-0000C1140000}"/>
    <cellStyle name="Percent 3 4 15 3 2 2" xfId="5314" xr:uid="{00000000-0005-0000-0000-0000C2140000}"/>
    <cellStyle name="Percent 3 4 15 3 3" xfId="5315" xr:uid="{00000000-0005-0000-0000-0000C3140000}"/>
    <cellStyle name="Percent 3 4 15 3 3 2" xfId="5316" xr:uid="{00000000-0005-0000-0000-0000C4140000}"/>
    <cellStyle name="Percent 3 4 15 3 4" xfId="5317" xr:uid="{00000000-0005-0000-0000-0000C5140000}"/>
    <cellStyle name="Percent 3 4 15 4" xfId="5318" xr:uid="{00000000-0005-0000-0000-0000C6140000}"/>
    <cellStyle name="Percent 3 4 15 4 2" xfId="5319" xr:uid="{00000000-0005-0000-0000-0000C7140000}"/>
    <cellStyle name="Percent 3 4 15 5" xfId="5320" xr:uid="{00000000-0005-0000-0000-0000C8140000}"/>
    <cellStyle name="Percent 3 4 15 5 2" xfId="5321" xr:uid="{00000000-0005-0000-0000-0000C9140000}"/>
    <cellStyle name="Percent 3 4 15 6" xfId="5322" xr:uid="{00000000-0005-0000-0000-0000CA140000}"/>
    <cellStyle name="Percent 3 4 15 6 2" xfId="5323" xr:uid="{00000000-0005-0000-0000-0000CB140000}"/>
    <cellStyle name="Percent 3 4 15 7" xfId="5324" xr:uid="{00000000-0005-0000-0000-0000CC140000}"/>
    <cellStyle name="Percent 3 4 16" xfId="5325" xr:uid="{00000000-0005-0000-0000-0000CD140000}"/>
    <cellStyle name="Percent 3 4 16 2" xfId="5326" xr:uid="{00000000-0005-0000-0000-0000CE140000}"/>
    <cellStyle name="Percent 3 4 16 2 2" xfId="5327" xr:uid="{00000000-0005-0000-0000-0000CF140000}"/>
    <cellStyle name="Percent 3 4 16 3" xfId="5328" xr:uid="{00000000-0005-0000-0000-0000D0140000}"/>
    <cellStyle name="Percent 3 4 16 3 2" xfId="5329" xr:uid="{00000000-0005-0000-0000-0000D1140000}"/>
    <cellStyle name="Percent 3 4 16 4" xfId="5330" xr:uid="{00000000-0005-0000-0000-0000D2140000}"/>
    <cellStyle name="Percent 3 4 17" xfId="5331" xr:uid="{00000000-0005-0000-0000-0000D3140000}"/>
    <cellStyle name="Percent 3 4 17 2" xfId="5332" xr:uid="{00000000-0005-0000-0000-0000D4140000}"/>
    <cellStyle name="Percent 3 4 17 2 2" xfId="5333" xr:uid="{00000000-0005-0000-0000-0000D5140000}"/>
    <cellStyle name="Percent 3 4 17 3" xfId="5334" xr:uid="{00000000-0005-0000-0000-0000D6140000}"/>
    <cellStyle name="Percent 3 4 17 3 2" xfId="5335" xr:uid="{00000000-0005-0000-0000-0000D7140000}"/>
    <cellStyle name="Percent 3 4 17 4" xfId="5336" xr:uid="{00000000-0005-0000-0000-0000D8140000}"/>
    <cellStyle name="Percent 3 4 18" xfId="5337" xr:uid="{00000000-0005-0000-0000-0000D9140000}"/>
    <cellStyle name="Percent 3 4 18 2" xfId="5338" xr:uid="{00000000-0005-0000-0000-0000DA140000}"/>
    <cellStyle name="Percent 3 4 19" xfId="5339" xr:uid="{00000000-0005-0000-0000-0000DB140000}"/>
    <cellStyle name="Percent 3 4 19 2" xfId="5340" xr:uid="{00000000-0005-0000-0000-0000DC140000}"/>
    <cellStyle name="Percent 3 4 2" xfId="5341" xr:uid="{00000000-0005-0000-0000-0000DD140000}"/>
    <cellStyle name="Percent 3 4 2 2" xfId="5342" xr:uid="{00000000-0005-0000-0000-0000DE140000}"/>
    <cellStyle name="Percent 3 4 2 2 2" xfId="5343" xr:uid="{00000000-0005-0000-0000-0000DF140000}"/>
    <cellStyle name="Percent 3 4 2 2 2 2" xfId="5344" xr:uid="{00000000-0005-0000-0000-0000E0140000}"/>
    <cellStyle name="Percent 3 4 2 2 3" xfId="5345" xr:uid="{00000000-0005-0000-0000-0000E1140000}"/>
    <cellStyle name="Percent 3 4 2 2 3 2" xfId="5346" xr:uid="{00000000-0005-0000-0000-0000E2140000}"/>
    <cellStyle name="Percent 3 4 2 2 4" xfId="5347" xr:uid="{00000000-0005-0000-0000-0000E3140000}"/>
    <cellStyle name="Percent 3 4 2 3" xfId="5348" xr:uid="{00000000-0005-0000-0000-0000E4140000}"/>
    <cellStyle name="Percent 3 4 2 3 2" xfId="5349" xr:uid="{00000000-0005-0000-0000-0000E5140000}"/>
    <cellStyle name="Percent 3 4 2 3 2 2" xfId="5350" xr:uid="{00000000-0005-0000-0000-0000E6140000}"/>
    <cellStyle name="Percent 3 4 2 3 3" xfId="5351" xr:uid="{00000000-0005-0000-0000-0000E7140000}"/>
    <cellStyle name="Percent 3 4 2 3 3 2" xfId="5352" xr:uid="{00000000-0005-0000-0000-0000E8140000}"/>
    <cellStyle name="Percent 3 4 2 3 4" xfId="5353" xr:uid="{00000000-0005-0000-0000-0000E9140000}"/>
    <cellStyle name="Percent 3 4 2 4" xfId="5354" xr:uid="{00000000-0005-0000-0000-0000EA140000}"/>
    <cellStyle name="Percent 3 4 2 4 2" xfId="5355" xr:uid="{00000000-0005-0000-0000-0000EB140000}"/>
    <cellStyle name="Percent 3 4 2 4 2 2" xfId="5356" xr:uid="{00000000-0005-0000-0000-0000EC140000}"/>
    <cellStyle name="Percent 3 4 2 4 3" xfId="5357" xr:uid="{00000000-0005-0000-0000-0000ED140000}"/>
    <cellStyle name="Percent 3 4 2 4 3 2" xfId="5358" xr:uid="{00000000-0005-0000-0000-0000EE140000}"/>
    <cellStyle name="Percent 3 4 2 4 4" xfId="5359" xr:uid="{00000000-0005-0000-0000-0000EF140000}"/>
    <cellStyle name="Percent 3 4 2 5" xfId="5360" xr:uid="{00000000-0005-0000-0000-0000F0140000}"/>
    <cellStyle name="Percent 3 4 2 5 2" xfId="5361" xr:uid="{00000000-0005-0000-0000-0000F1140000}"/>
    <cellStyle name="Percent 3 4 2 6" xfId="5362" xr:uid="{00000000-0005-0000-0000-0000F2140000}"/>
    <cellStyle name="Percent 3 4 2 6 2" xfId="5363" xr:uid="{00000000-0005-0000-0000-0000F3140000}"/>
    <cellStyle name="Percent 3 4 2 7" xfId="5364" xr:uid="{00000000-0005-0000-0000-0000F4140000}"/>
    <cellStyle name="Percent 3 4 2 7 2" xfId="5365" xr:uid="{00000000-0005-0000-0000-0000F5140000}"/>
    <cellStyle name="Percent 3 4 2 8" xfId="5366" xr:uid="{00000000-0005-0000-0000-0000F6140000}"/>
    <cellStyle name="Percent 3 4 20" xfId="5367" xr:uid="{00000000-0005-0000-0000-0000F7140000}"/>
    <cellStyle name="Percent 3 4 20 2" xfId="5368" xr:uid="{00000000-0005-0000-0000-0000F8140000}"/>
    <cellStyle name="Percent 3 4 21" xfId="5369" xr:uid="{00000000-0005-0000-0000-0000F9140000}"/>
    <cellStyle name="Percent 3 4 3" xfId="5370" xr:uid="{00000000-0005-0000-0000-0000FA140000}"/>
    <cellStyle name="Percent 3 4 3 2" xfId="5371" xr:uid="{00000000-0005-0000-0000-0000FB140000}"/>
    <cellStyle name="Percent 3 4 3 2 2" xfId="5372" xr:uid="{00000000-0005-0000-0000-0000FC140000}"/>
    <cellStyle name="Percent 3 4 3 2 2 2" xfId="5373" xr:uid="{00000000-0005-0000-0000-0000FD140000}"/>
    <cellStyle name="Percent 3 4 3 2 3" xfId="5374" xr:uid="{00000000-0005-0000-0000-0000FE140000}"/>
    <cellStyle name="Percent 3 4 3 2 3 2" xfId="5375" xr:uid="{00000000-0005-0000-0000-0000FF140000}"/>
    <cellStyle name="Percent 3 4 3 2 4" xfId="5376" xr:uid="{00000000-0005-0000-0000-000000150000}"/>
    <cellStyle name="Percent 3 4 3 3" xfId="5377" xr:uid="{00000000-0005-0000-0000-000001150000}"/>
    <cellStyle name="Percent 3 4 3 3 2" xfId="5378" xr:uid="{00000000-0005-0000-0000-000002150000}"/>
    <cellStyle name="Percent 3 4 3 3 2 2" xfId="5379" xr:uid="{00000000-0005-0000-0000-000003150000}"/>
    <cellStyle name="Percent 3 4 3 3 3" xfId="5380" xr:uid="{00000000-0005-0000-0000-000004150000}"/>
    <cellStyle name="Percent 3 4 3 3 3 2" xfId="5381" xr:uid="{00000000-0005-0000-0000-000005150000}"/>
    <cellStyle name="Percent 3 4 3 3 4" xfId="5382" xr:uid="{00000000-0005-0000-0000-000006150000}"/>
    <cellStyle name="Percent 3 4 3 4" xfId="5383" xr:uid="{00000000-0005-0000-0000-000007150000}"/>
    <cellStyle name="Percent 3 4 3 4 2" xfId="5384" xr:uid="{00000000-0005-0000-0000-000008150000}"/>
    <cellStyle name="Percent 3 4 3 4 2 2" xfId="5385" xr:uid="{00000000-0005-0000-0000-000009150000}"/>
    <cellStyle name="Percent 3 4 3 4 3" xfId="5386" xr:uid="{00000000-0005-0000-0000-00000A150000}"/>
    <cellStyle name="Percent 3 4 3 4 3 2" xfId="5387" xr:uid="{00000000-0005-0000-0000-00000B150000}"/>
    <cellStyle name="Percent 3 4 3 4 4" xfId="5388" xr:uid="{00000000-0005-0000-0000-00000C150000}"/>
    <cellStyle name="Percent 3 4 3 5" xfId="5389" xr:uid="{00000000-0005-0000-0000-00000D150000}"/>
    <cellStyle name="Percent 3 4 3 5 2" xfId="5390" xr:uid="{00000000-0005-0000-0000-00000E150000}"/>
    <cellStyle name="Percent 3 4 3 6" xfId="5391" xr:uid="{00000000-0005-0000-0000-00000F150000}"/>
    <cellStyle name="Percent 3 4 3 6 2" xfId="5392" xr:uid="{00000000-0005-0000-0000-000010150000}"/>
    <cellStyle name="Percent 3 4 3 7" xfId="5393" xr:uid="{00000000-0005-0000-0000-000011150000}"/>
    <cellStyle name="Percent 3 4 3 7 2" xfId="5394" xr:uid="{00000000-0005-0000-0000-000012150000}"/>
    <cellStyle name="Percent 3 4 3 8" xfId="5395" xr:uid="{00000000-0005-0000-0000-000013150000}"/>
    <cellStyle name="Percent 3 4 4" xfId="5396" xr:uid="{00000000-0005-0000-0000-000014150000}"/>
    <cellStyle name="Percent 3 4 4 2" xfId="5397" xr:uid="{00000000-0005-0000-0000-000015150000}"/>
    <cellStyle name="Percent 3 4 4 2 2" xfId="5398" xr:uid="{00000000-0005-0000-0000-000016150000}"/>
    <cellStyle name="Percent 3 4 4 2 2 2" xfId="5399" xr:uid="{00000000-0005-0000-0000-000017150000}"/>
    <cellStyle name="Percent 3 4 4 2 3" xfId="5400" xr:uid="{00000000-0005-0000-0000-000018150000}"/>
    <cellStyle name="Percent 3 4 4 2 3 2" xfId="5401" xr:uid="{00000000-0005-0000-0000-000019150000}"/>
    <cellStyle name="Percent 3 4 4 2 4" xfId="5402" xr:uid="{00000000-0005-0000-0000-00001A150000}"/>
    <cellStyle name="Percent 3 4 4 3" xfId="5403" xr:uid="{00000000-0005-0000-0000-00001B150000}"/>
    <cellStyle name="Percent 3 4 4 3 2" xfId="5404" xr:uid="{00000000-0005-0000-0000-00001C150000}"/>
    <cellStyle name="Percent 3 4 4 3 2 2" xfId="5405" xr:uid="{00000000-0005-0000-0000-00001D150000}"/>
    <cellStyle name="Percent 3 4 4 3 3" xfId="5406" xr:uid="{00000000-0005-0000-0000-00001E150000}"/>
    <cellStyle name="Percent 3 4 4 3 3 2" xfId="5407" xr:uid="{00000000-0005-0000-0000-00001F150000}"/>
    <cellStyle name="Percent 3 4 4 3 4" xfId="5408" xr:uid="{00000000-0005-0000-0000-000020150000}"/>
    <cellStyle name="Percent 3 4 4 4" xfId="5409" xr:uid="{00000000-0005-0000-0000-000021150000}"/>
    <cellStyle name="Percent 3 4 4 4 2" xfId="5410" xr:uid="{00000000-0005-0000-0000-000022150000}"/>
    <cellStyle name="Percent 3 4 4 4 2 2" xfId="5411" xr:uid="{00000000-0005-0000-0000-000023150000}"/>
    <cellStyle name="Percent 3 4 4 4 3" xfId="5412" xr:uid="{00000000-0005-0000-0000-000024150000}"/>
    <cellStyle name="Percent 3 4 4 4 3 2" xfId="5413" xr:uid="{00000000-0005-0000-0000-000025150000}"/>
    <cellStyle name="Percent 3 4 4 4 4" xfId="5414" xr:uid="{00000000-0005-0000-0000-000026150000}"/>
    <cellStyle name="Percent 3 4 4 5" xfId="5415" xr:uid="{00000000-0005-0000-0000-000027150000}"/>
    <cellStyle name="Percent 3 4 4 5 2" xfId="5416" xr:uid="{00000000-0005-0000-0000-000028150000}"/>
    <cellStyle name="Percent 3 4 4 6" xfId="5417" xr:uid="{00000000-0005-0000-0000-000029150000}"/>
    <cellStyle name="Percent 3 4 4 6 2" xfId="5418" xr:uid="{00000000-0005-0000-0000-00002A150000}"/>
    <cellStyle name="Percent 3 4 4 7" xfId="5419" xr:uid="{00000000-0005-0000-0000-00002B150000}"/>
    <cellStyle name="Percent 3 4 4 7 2" xfId="5420" xr:uid="{00000000-0005-0000-0000-00002C150000}"/>
    <cellStyle name="Percent 3 4 4 8" xfId="5421" xr:uid="{00000000-0005-0000-0000-00002D150000}"/>
    <cellStyle name="Percent 3 4 5" xfId="5422" xr:uid="{00000000-0005-0000-0000-00002E150000}"/>
    <cellStyle name="Percent 3 4 5 2" xfId="5423" xr:uid="{00000000-0005-0000-0000-00002F150000}"/>
    <cellStyle name="Percent 3 4 5 2 2" xfId="5424" xr:uid="{00000000-0005-0000-0000-000030150000}"/>
    <cellStyle name="Percent 3 4 5 2 2 2" xfId="5425" xr:uid="{00000000-0005-0000-0000-000031150000}"/>
    <cellStyle name="Percent 3 4 5 2 3" xfId="5426" xr:uid="{00000000-0005-0000-0000-000032150000}"/>
    <cellStyle name="Percent 3 4 5 2 3 2" xfId="5427" xr:uid="{00000000-0005-0000-0000-000033150000}"/>
    <cellStyle name="Percent 3 4 5 2 4" xfId="5428" xr:uid="{00000000-0005-0000-0000-000034150000}"/>
    <cellStyle name="Percent 3 4 5 3" xfId="5429" xr:uid="{00000000-0005-0000-0000-000035150000}"/>
    <cellStyle name="Percent 3 4 5 3 2" xfId="5430" xr:uid="{00000000-0005-0000-0000-000036150000}"/>
    <cellStyle name="Percent 3 4 5 3 2 2" xfId="5431" xr:uid="{00000000-0005-0000-0000-000037150000}"/>
    <cellStyle name="Percent 3 4 5 3 3" xfId="5432" xr:uid="{00000000-0005-0000-0000-000038150000}"/>
    <cellStyle name="Percent 3 4 5 3 3 2" xfId="5433" xr:uid="{00000000-0005-0000-0000-000039150000}"/>
    <cellStyle name="Percent 3 4 5 3 4" xfId="5434" xr:uid="{00000000-0005-0000-0000-00003A150000}"/>
    <cellStyle name="Percent 3 4 5 4" xfId="5435" xr:uid="{00000000-0005-0000-0000-00003B150000}"/>
    <cellStyle name="Percent 3 4 5 4 2" xfId="5436" xr:uid="{00000000-0005-0000-0000-00003C150000}"/>
    <cellStyle name="Percent 3 4 5 4 2 2" xfId="5437" xr:uid="{00000000-0005-0000-0000-00003D150000}"/>
    <cellStyle name="Percent 3 4 5 4 3" xfId="5438" xr:uid="{00000000-0005-0000-0000-00003E150000}"/>
    <cellStyle name="Percent 3 4 5 4 3 2" xfId="5439" xr:uid="{00000000-0005-0000-0000-00003F150000}"/>
    <cellStyle name="Percent 3 4 5 4 4" xfId="5440" xr:uid="{00000000-0005-0000-0000-000040150000}"/>
    <cellStyle name="Percent 3 4 5 5" xfId="5441" xr:uid="{00000000-0005-0000-0000-000041150000}"/>
    <cellStyle name="Percent 3 4 5 5 2" xfId="5442" xr:uid="{00000000-0005-0000-0000-000042150000}"/>
    <cellStyle name="Percent 3 4 5 6" xfId="5443" xr:uid="{00000000-0005-0000-0000-000043150000}"/>
    <cellStyle name="Percent 3 4 5 6 2" xfId="5444" xr:uid="{00000000-0005-0000-0000-000044150000}"/>
    <cellStyle name="Percent 3 4 5 7" xfId="5445" xr:uid="{00000000-0005-0000-0000-000045150000}"/>
    <cellStyle name="Percent 3 4 5 7 2" xfId="5446" xr:uid="{00000000-0005-0000-0000-000046150000}"/>
    <cellStyle name="Percent 3 4 5 8" xfId="5447" xr:uid="{00000000-0005-0000-0000-000047150000}"/>
    <cellStyle name="Percent 3 4 6" xfId="5448" xr:uid="{00000000-0005-0000-0000-000048150000}"/>
    <cellStyle name="Percent 3 4 6 2" xfId="5449" xr:uid="{00000000-0005-0000-0000-000049150000}"/>
    <cellStyle name="Percent 3 4 6 2 2" xfId="5450" xr:uid="{00000000-0005-0000-0000-00004A150000}"/>
    <cellStyle name="Percent 3 4 6 2 2 2" xfId="5451" xr:uid="{00000000-0005-0000-0000-00004B150000}"/>
    <cellStyle name="Percent 3 4 6 2 3" xfId="5452" xr:uid="{00000000-0005-0000-0000-00004C150000}"/>
    <cellStyle name="Percent 3 4 6 2 3 2" xfId="5453" xr:uid="{00000000-0005-0000-0000-00004D150000}"/>
    <cellStyle name="Percent 3 4 6 2 4" xfId="5454" xr:uid="{00000000-0005-0000-0000-00004E150000}"/>
    <cellStyle name="Percent 3 4 6 3" xfId="5455" xr:uid="{00000000-0005-0000-0000-00004F150000}"/>
    <cellStyle name="Percent 3 4 6 3 2" xfId="5456" xr:uid="{00000000-0005-0000-0000-000050150000}"/>
    <cellStyle name="Percent 3 4 6 3 2 2" xfId="5457" xr:uid="{00000000-0005-0000-0000-000051150000}"/>
    <cellStyle name="Percent 3 4 6 3 3" xfId="5458" xr:uid="{00000000-0005-0000-0000-000052150000}"/>
    <cellStyle name="Percent 3 4 6 3 3 2" xfId="5459" xr:uid="{00000000-0005-0000-0000-000053150000}"/>
    <cellStyle name="Percent 3 4 6 3 4" xfId="5460" xr:uid="{00000000-0005-0000-0000-000054150000}"/>
    <cellStyle name="Percent 3 4 6 4" xfId="5461" xr:uid="{00000000-0005-0000-0000-000055150000}"/>
    <cellStyle name="Percent 3 4 6 4 2" xfId="5462" xr:uid="{00000000-0005-0000-0000-000056150000}"/>
    <cellStyle name="Percent 3 4 6 4 2 2" xfId="5463" xr:uid="{00000000-0005-0000-0000-000057150000}"/>
    <cellStyle name="Percent 3 4 6 4 3" xfId="5464" xr:uid="{00000000-0005-0000-0000-000058150000}"/>
    <cellStyle name="Percent 3 4 6 4 3 2" xfId="5465" xr:uid="{00000000-0005-0000-0000-000059150000}"/>
    <cellStyle name="Percent 3 4 6 4 4" xfId="5466" xr:uid="{00000000-0005-0000-0000-00005A150000}"/>
    <cellStyle name="Percent 3 4 6 5" xfId="5467" xr:uid="{00000000-0005-0000-0000-00005B150000}"/>
    <cellStyle name="Percent 3 4 6 5 2" xfId="5468" xr:uid="{00000000-0005-0000-0000-00005C150000}"/>
    <cellStyle name="Percent 3 4 6 6" xfId="5469" xr:uid="{00000000-0005-0000-0000-00005D150000}"/>
    <cellStyle name="Percent 3 4 6 6 2" xfId="5470" xr:uid="{00000000-0005-0000-0000-00005E150000}"/>
    <cellStyle name="Percent 3 4 6 7" xfId="5471" xr:uid="{00000000-0005-0000-0000-00005F150000}"/>
    <cellStyle name="Percent 3 4 6 7 2" xfId="5472" xr:uid="{00000000-0005-0000-0000-000060150000}"/>
    <cellStyle name="Percent 3 4 6 8" xfId="5473" xr:uid="{00000000-0005-0000-0000-000061150000}"/>
    <cellStyle name="Percent 3 4 7" xfId="5474" xr:uid="{00000000-0005-0000-0000-000062150000}"/>
    <cellStyle name="Percent 3 4 7 2" xfId="5475" xr:uid="{00000000-0005-0000-0000-000063150000}"/>
    <cellStyle name="Percent 3 4 7 2 2" xfId="5476" xr:uid="{00000000-0005-0000-0000-000064150000}"/>
    <cellStyle name="Percent 3 4 7 2 2 2" xfId="5477" xr:uid="{00000000-0005-0000-0000-000065150000}"/>
    <cellStyle name="Percent 3 4 7 2 3" xfId="5478" xr:uid="{00000000-0005-0000-0000-000066150000}"/>
    <cellStyle name="Percent 3 4 7 2 3 2" xfId="5479" xr:uid="{00000000-0005-0000-0000-000067150000}"/>
    <cellStyle name="Percent 3 4 7 2 4" xfId="5480" xr:uid="{00000000-0005-0000-0000-000068150000}"/>
    <cellStyle name="Percent 3 4 7 3" xfId="5481" xr:uid="{00000000-0005-0000-0000-000069150000}"/>
    <cellStyle name="Percent 3 4 7 3 2" xfId="5482" xr:uid="{00000000-0005-0000-0000-00006A150000}"/>
    <cellStyle name="Percent 3 4 7 3 2 2" xfId="5483" xr:uid="{00000000-0005-0000-0000-00006B150000}"/>
    <cellStyle name="Percent 3 4 7 3 3" xfId="5484" xr:uid="{00000000-0005-0000-0000-00006C150000}"/>
    <cellStyle name="Percent 3 4 7 3 3 2" xfId="5485" xr:uid="{00000000-0005-0000-0000-00006D150000}"/>
    <cellStyle name="Percent 3 4 7 3 4" xfId="5486" xr:uid="{00000000-0005-0000-0000-00006E150000}"/>
    <cellStyle name="Percent 3 4 7 4" xfId="5487" xr:uid="{00000000-0005-0000-0000-00006F150000}"/>
    <cellStyle name="Percent 3 4 7 4 2" xfId="5488" xr:uid="{00000000-0005-0000-0000-000070150000}"/>
    <cellStyle name="Percent 3 4 7 4 2 2" xfId="5489" xr:uid="{00000000-0005-0000-0000-000071150000}"/>
    <cellStyle name="Percent 3 4 7 4 3" xfId="5490" xr:uid="{00000000-0005-0000-0000-000072150000}"/>
    <cellStyle name="Percent 3 4 7 4 3 2" xfId="5491" xr:uid="{00000000-0005-0000-0000-000073150000}"/>
    <cellStyle name="Percent 3 4 7 4 4" xfId="5492" xr:uid="{00000000-0005-0000-0000-000074150000}"/>
    <cellStyle name="Percent 3 4 7 5" xfId="5493" xr:uid="{00000000-0005-0000-0000-000075150000}"/>
    <cellStyle name="Percent 3 4 7 5 2" xfId="5494" xr:uid="{00000000-0005-0000-0000-000076150000}"/>
    <cellStyle name="Percent 3 4 7 6" xfId="5495" xr:uid="{00000000-0005-0000-0000-000077150000}"/>
    <cellStyle name="Percent 3 4 7 6 2" xfId="5496" xr:uid="{00000000-0005-0000-0000-000078150000}"/>
    <cellStyle name="Percent 3 4 7 7" xfId="5497" xr:uid="{00000000-0005-0000-0000-000079150000}"/>
    <cellStyle name="Percent 3 4 7 7 2" xfId="5498" xr:uid="{00000000-0005-0000-0000-00007A150000}"/>
    <cellStyle name="Percent 3 4 7 8" xfId="5499" xr:uid="{00000000-0005-0000-0000-00007B150000}"/>
    <cellStyle name="Percent 3 4 8" xfId="5500" xr:uid="{00000000-0005-0000-0000-00007C150000}"/>
    <cellStyle name="Percent 3 4 8 10" xfId="5501" xr:uid="{00000000-0005-0000-0000-00007D150000}"/>
    <cellStyle name="Percent 3 4 8 10 2" xfId="5502" xr:uid="{00000000-0005-0000-0000-00007E150000}"/>
    <cellStyle name="Percent 3 4 8 11" xfId="5503" xr:uid="{00000000-0005-0000-0000-00007F150000}"/>
    <cellStyle name="Percent 3 4 8 2" xfId="5504" xr:uid="{00000000-0005-0000-0000-000080150000}"/>
    <cellStyle name="Percent 3 4 8 2 2" xfId="5505" xr:uid="{00000000-0005-0000-0000-000081150000}"/>
    <cellStyle name="Percent 3 4 8 2 2 2" xfId="5506" xr:uid="{00000000-0005-0000-0000-000082150000}"/>
    <cellStyle name="Percent 3 4 8 2 3" xfId="5507" xr:uid="{00000000-0005-0000-0000-000083150000}"/>
    <cellStyle name="Percent 3 4 8 2 3 2" xfId="5508" xr:uid="{00000000-0005-0000-0000-000084150000}"/>
    <cellStyle name="Percent 3 4 8 2 4" xfId="5509" xr:uid="{00000000-0005-0000-0000-000085150000}"/>
    <cellStyle name="Percent 3 4 8 3" xfId="5510" xr:uid="{00000000-0005-0000-0000-000086150000}"/>
    <cellStyle name="Percent 3 4 8 3 2" xfId="5511" xr:uid="{00000000-0005-0000-0000-000087150000}"/>
    <cellStyle name="Percent 3 4 8 3 2 2" xfId="5512" xr:uid="{00000000-0005-0000-0000-000088150000}"/>
    <cellStyle name="Percent 3 4 8 3 3" xfId="5513" xr:uid="{00000000-0005-0000-0000-000089150000}"/>
    <cellStyle name="Percent 3 4 8 3 3 2" xfId="5514" xr:uid="{00000000-0005-0000-0000-00008A150000}"/>
    <cellStyle name="Percent 3 4 8 3 4" xfId="5515" xr:uid="{00000000-0005-0000-0000-00008B150000}"/>
    <cellStyle name="Percent 3 4 8 4" xfId="5516" xr:uid="{00000000-0005-0000-0000-00008C150000}"/>
    <cellStyle name="Percent 3 4 8 4 2" xfId="5517" xr:uid="{00000000-0005-0000-0000-00008D150000}"/>
    <cellStyle name="Percent 3 4 8 4 2 2" xfId="5518" xr:uid="{00000000-0005-0000-0000-00008E150000}"/>
    <cellStyle name="Percent 3 4 8 4 3" xfId="5519" xr:uid="{00000000-0005-0000-0000-00008F150000}"/>
    <cellStyle name="Percent 3 4 8 4 3 2" xfId="5520" xr:uid="{00000000-0005-0000-0000-000090150000}"/>
    <cellStyle name="Percent 3 4 8 4 4" xfId="5521" xr:uid="{00000000-0005-0000-0000-000091150000}"/>
    <cellStyle name="Percent 3 4 8 5" xfId="5522" xr:uid="{00000000-0005-0000-0000-000092150000}"/>
    <cellStyle name="Percent 3 4 8 5 2" xfId="5523" xr:uid="{00000000-0005-0000-0000-000093150000}"/>
    <cellStyle name="Percent 3 4 8 5 2 2" xfId="5524" xr:uid="{00000000-0005-0000-0000-000094150000}"/>
    <cellStyle name="Percent 3 4 8 5 3" xfId="5525" xr:uid="{00000000-0005-0000-0000-000095150000}"/>
    <cellStyle name="Percent 3 4 8 5 3 2" xfId="5526" xr:uid="{00000000-0005-0000-0000-000096150000}"/>
    <cellStyle name="Percent 3 4 8 5 4" xfId="5527" xr:uid="{00000000-0005-0000-0000-000097150000}"/>
    <cellStyle name="Percent 3 4 8 5 4 2" xfId="5528" xr:uid="{00000000-0005-0000-0000-000098150000}"/>
    <cellStyle name="Percent 3 4 8 5 5" xfId="5529" xr:uid="{00000000-0005-0000-0000-000099150000}"/>
    <cellStyle name="Percent 3 4 8 6" xfId="5530" xr:uid="{00000000-0005-0000-0000-00009A150000}"/>
    <cellStyle name="Percent 3 4 8 6 2" xfId="5531" xr:uid="{00000000-0005-0000-0000-00009B150000}"/>
    <cellStyle name="Percent 3 4 8 6 2 2" xfId="5532" xr:uid="{00000000-0005-0000-0000-00009C150000}"/>
    <cellStyle name="Percent 3 4 8 6 3" xfId="5533" xr:uid="{00000000-0005-0000-0000-00009D150000}"/>
    <cellStyle name="Percent 3 4 8 6 3 2" xfId="5534" xr:uid="{00000000-0005-0000-0000-00009E150000}"/>
    <cellStyle name="Percent 3 4 8 6 4" xfId="5535" xr:uid="{00000000-0005-0000-0000-00009F150000}"/>
    <cellStyle name="Percent 3 4 8 7" xfId="5536" xr:uid="{00000000-0005-0000-0000-0000A0150000}"/>
    <cellStyle name="Percent 3 4 8 7 2" xfId="5537" xr:uid="{00000000-0005-0000-0000-0000A1150000}"/>
    <cellStyle name="Percent 3 4 8 8" xfId="5538" xr:uid="{00000000-0005-0000-0000-0000A2150000}"/>
    <cellStyle name="Percent 3 4 8 8 2" xfId="5539" xr:uid="{00000000-0005-0000-0000-0000A3150000}"/>
    <cellStyle name="Percent 3 4 8 9" xfId="5540" xr:uid="{00000000-0005-0000-0000-0000A4150000}"/>
    <cellStyle name="Percent 3 4 8 9 2" xfId="5541" xr:uid="{00000000-0005-0000-0000-0000A5150000}"/>
    <cellStyle name="Percent 3 4 9" xfId="5542" xr:uid="{00000000-0005-0000-0000-0000A6150000}"/>
    <cellStyle name="Percent 3 4 9 10" xfId="5543" xr:uid="{00000000-0005-0000-0000-0000A7150000}"/>
    <cellStyle name="Percent 3 4 9 10 2" xfId="5544" xr:uid="{00000000-0005-0000-0000-0000A8150000}"/>
    <cellStyle name="Percent 3 4 9 11" xfId="5545" xr:uid="{00000000-0005-0000-0000-0000A9150000}"/>
    <cellStyle name="Percent 3 4 9 2" xfId="5546" xr:uid="{00000000-0005-0000-0000-0000AA150000}"/>
    <cellStyle name="Percent 3 4 9 2 2" xfId="5547" xr:uid="{00000000-0005-0000-0000-0000AB150000}"/>
    <cellStyle name="Percent 3 4 9 2 2 2" xfId="5548" xr:uid="{00000000-0005-0000-0000-0000AC150000}"/>
    <cellStyle name="Percent 3 4 9 2 3" xfId="5549" xr:uid="{00000000-0005-0000-0000-0000AD150000}"/>
    <cellStyle name="Percent 3 4 9 2 3 2" xfId="5550" xr:uid="{00000000-0005-0000-0000-0000AE150000}"/>
    <cellStyle name="Percent 3 4 9 2 4" xfId="5551" xr:uid="{00000000-0005-0000-0000-0000AF150000}"/>
    <cellStyle name="Percent 3 4 9 3" xfId="5552" xr:uid="{00000000-0005-0000-0000-0000B0150000}"/>
    <cellStyle name="Percent 3 4 9 3 2" xfId="5553" xr:uid="{00000000-0005-0000-0000-0000B1150000}"/>
    <cellStyle name="Percent 3 4 9 3 2 2" xfId="5554" xr:uid="{00000000-0005-0000-0000-0000B2150000}"/>
    <cellStyle name="Percent 3 4 9 3 3" xfId="5555" xr:uid="{00000000-0005-0000-0000-0000B3150000}"/>
    <cellStyle name="Percent 3 4 9 3 3 2" xfId="5556" xr:uid="{00000000-0005-0000-0000-0000B4150000}"/>
    <cellStyle name="Percent 3 4 9 3 4" xfId="5557" xr:uid="{00000000-0005-0000-0000-0000B5150000}"/>
    <cellStyle name="Percent 3 4 9 4" xfId="5558" xr:uid="{00000000-0005-0000-0000-0000B6150000}"/>
    <cellStyle name="Percent 3 4 9 4 2" xfId="5559" xr:uid="{00000000-0005-0000-0000-0000B7150000}"/>
    <cellStyle name="Percent 3 4 9 4 2 2" xfId="5560" xr:uid="{00000000-0005-0000-0000-0000B8150000}"/>
    <cellStyle name="Percent 3 4 9 4 3" xfId="5561" xr:uid="{00000000-0005-0000-0000-0000B9150000}"/>
    <cellStyle name="Percent 3 4 9 4 3 2" xfId="5562" xr:uid="{00000000-0005-0000-0000-0000BA150000}"/>
    <cellStyle name="Percent 3 4 9 4 4" xfId="5563" xr:uid="{00000000-0005-0000-0000-0000BB150000}"/>
    <cellStyle name="Percent 3 4 9 5" xfId="5564" xr:uid="{00000000-0005-0000-0000-0000BC150000}"/>
    <cellStyle name="Percent 3 4 9 5 2" xfId="5565" xr:uid="{00000000-0005-0000-0000-0000BD150000}"/>
    <cellStyle name="Percent 3 4 9 5 2 2" xfId="5566" xr:uid="{00000000-0005-0000-0000-0000BE150000}"/>
    <cellStyle name="Percent 3 4 9 5 3" xfId="5567" xr:uid="{00000000-0005-0000-0000-0000BF150000}"/>
    <cellStyle name="Percent 3 4 9 5 3 2" xfId="5568" xr:uid="{00000000-0005-0000-0000-0000C0150000}"/>
    <cellStyle name="Percent 3 4 9 5 4" xfId="5569" xr:uid="{00000000-0005-0000-0000-0000C1150000}"/>
    <cellStyle name="Percent 3 4 9 5 4 2" xfId="5570" xr:uid="{00000000-0005-0000-0000-0000C2150000}"/>
    <cellStyle name="Percent 3 4 9 5 5" xfId="5571" xr:uid="{00000000-0005-0000-0000-0000C3150000}"/>
    <cellStyle name="Percent 3 4 9 6" xfId="5572" xr:uid="{00000000-0005-0000-0000-0000C4150000}"/>
    <cellStyle name="Percent 3 4 9 6 2" xfId="5573" xr:uid="{00000000-0005-0000-0000-0000C5150000}"/>
    <cellStyle name="Percent 3 4 9 6 2 2" xfId="5574" xr:uid="{00000000-0005-0000-0000-0000C6150000}"/>
    <cellStyle name="Percent 3 4 9 6 3" xfId="5575" xr:uid="{00000000-0005-0000-0000-0000C7150000}"/>
    <cellStyle name="Percent 3 4 9 6 3 2" xfId="5576" xr:uid="{00000000-0005-0000-0000-0000C8150000}"/>
    <cellStyle name="Percent 3 4 9 6 4" xfId="5577" xr:uid="{00000000-0005-0000-0000-0000C9150000}"/>
    <cellStyle name="Percent 3 4 9 7" xfId="5578" xr:uid="{00000000-0005-0000-0000-0000CA150000}"/>
    <cellStyle name="Percent 3 4 9 7 2" xfId="5579" xr:uid="{00000000-0005-0000-0000-0000CB150000}"/>
    <cellStyle name="Percent 3 4 9 8" xfId="5580" xr:uid="{00000000-0005-0000-0000-0000CC150000}"/>
    <cellStyle name="Percent 3 4 9 8 2" xfId="5581" xr:uid="{00000000-0005-0000-0000-0000CD150000}"/>
    <cellStyle name="Percent 3 4 9 9" xfId="5582" xr:uid="{00000000-0005-0000-0000-0000CE150000}"/>
    <cellStyle name="Percent 3 4 9 9 2" xfId="5583" xr:uid="{00000000-0005-0000-0000-0000CF150000}"/>
    <cellStyle name="Percent 3 5" xfId="5584" xr:uid="{00000000-0005-0000-0000-0000D0150000}"/>
    <cellStyle name="Percent 3 5 10" xfId="5585" xr:uid="{00000000-0005-0000-0000-0000D1150000}"/>
    <cellStyle name="Percent 3 5 10 10" xfId="5586" xr:uid="{00000000-0005-0000-0000-0000D2150000}"/>
    <cellStyle name="Percent 3 5 10 10 2" xfId="5587" xr:uid="{00000000-0005-0000-0000-0000D3150000}"/>
    <cellStyle name="Percent 3 5 10 11" xfId="5588" xr:uid="{00000000-0005-0000-0000-0000D4150000}"/>
    <cellStyle name="Percent 3 5 10 2" xfId="5589" xr:uid="{00000000-0005-0000-0000-0000D5150000}"/>
    <cellStyle name="Percent 3 5 10 2 2" xfId="5590" xr:uid="{00000000-0005-0000-0000-0000D6150000}"/>
    <cellStyle name="Percent 3 5 10 2 2 2" xfId="5591" xr:uid="{00000000-0005-0000-0000-0000D7150000}"/>
    <cellStyle name="Percent 3 5 10 2 3" xfId="5592" xr:uid="{00000000-0005-0000-0000-0000D8150000}"/>
    <cellStyle name="Percent 3 5 10 2 3 2" xfId="5593" xr:uid="{00000000-0005-0000-0000-0000D9150000}"/>
    <cellStyle name="Percent 3 5 10 2 4" xfId="5594" xr:uid="{00000000-0005-0000-0000-0000DA150000}"/>
    <cellStyle name="Percent 3 5 10 3" xfId="5595" xr:uid="{00000000-0005-0000-0000-0000DB150000}"/>
    <cellStyle name="Percent 3 5 10 3 2" xfId="5596" xr:uid="{00000000-0005-0000-0000-0000DC150000}"/>
    <cellStyle name="Percent 3 5 10 3 2 2" xfId="5597" xr:uid="{00000000-0005-0000-0000-0000DD150000}"/>
    <cellStyle name="Percent 3 5 10 3 3" xfId="5598" xr:uid="{00000000-0005-0000-0000-0000DE150000}"/>
    <cellStyle name="Percent 3 5 10 3 3 2" xfId="5599" xr:uid="{00000000-0005-0000-0000-0000DF150000}"/>
    <cellStyle name="Percent 3 5 10 3 4" xfId="5600" xr:uid="{00000000-0005-0000-0000-0000E0150000}"/>
    <cellStyle name="Percent 3 5 10 4" xfId="5601" xr:uid="{00000000-0005-0000-0000-0000E1150000}"/>
    <cellStyle name="Percent 3 5 10 4 2" xfId="5602" xr:uid="{00000000-0005-0000-0000-0000E2150000}"/>
    <cellStyle name="Percent 3 5 10 4 2 2" xfId="5603" xr:uid="{00000000-0005-0000-0000-0000E3150000}"/>
    <cellStyle name="Percent 3 5 10 4 3" xfId="5604" xr:uid="{00000000-0005-0000-0000-0000E4150000}"/>
    <cellStyle name="Percent 3 5 10 4 3 2" xfId="5605" xr:uid="{00000000-0005-0000-0000-0000E5150000}"/>
    <cellStyle name="Percent 3 5 10 4 4" xfId="5606" xr:uid="{00000000-0005-0000-0000-0000E6150000}"/>
    <cellStyle name="Percent 3 5 10 5" xfId="5607" xr:uid="{00000000-0005-0000-0000-0000E7150000}"/>
    <cellStyle name="Percent 3 5 10 5 2" xfId="5608" xr:uid="{00000000-0005-0000-0000-0000E8150000}"/>
    <cellStyle name="Percent 3 5 10 5 2 2" xfId="5609" xr:uid="{00000000-0005-0000-0000-0000E9150000}"/>
    <cellStyle name="Percent 3 5 10 5 3" xfId="5610" xr:uid="{00000000-0005-0000-0000-0000EA150000}"/>
    <cellStyle name="Percent 3 5 10 5 3 2" xfId="5611" xr:uid="{00000000-0005-0000-0000-0000EB150000}"/>
    <cellStyle name="Percent 3 5 10 5 4" xfId="5612" xr:uid="{00000000-0005-0000-0000-0000EC150000}"/>
    <cellStyle name="Percent 3 5 10 5 4 2" xfId="5613" xr:uid="{00000000-0005-0000-0000-0000ED150000}"/>
    <cellStyle name="Percent 3 5 10 5 5" xfId="5614" xr:uid="{00000000-0005-0000-0000-0000EE150000}"/>
    <cellStyle name="Percent 3 5 10 6" xfId="5615" xr:uid="{00000000-0005-0000-0000-0000EF150000}"/>
    <cellStyle name="Percent 3 5 10 6 2" xfId="5616" xr:uid="{00000000-0005-0000-0000-0000F0150000}"/>
    <cellStyle name="Percent 3 5 10 6 2 2" xfId="5617" xr:uid="{00000000-0005-0000-0000-0000F1150000}"/>
    <cellStyle name="Percent 3 5 10 6 3" xfId="5618" xr:uid="{00000000-0005-0000-0000-0000F2150000}"/>
    <cellStyle name="Percent 3 5 10 6 3 2" xfId="5619" xr:uid="{00000000-0005-0000-0000-0000F3150000}"/>
    <cellStyle name="Percent 3 5 10 6 4" xfId="5620" xr:uid="{00000000-0005-0000-0000-0000F4150000}"/>
    <cellStyle name="Percent 3 5 10 7" xfId="5621" xr:uid="{00000000-0005-0000-0000-0000F5150000}"/>
    <cellStyle name="Percent 3 5 10 7 2" xfId="5622" xr:uid="{00000000-0005-0000-0000-0000F6150000}"/>
    <cellStyle name="Percent 3 5 10 8" xfId="5623" xr:uid="{00000000-0005-0000-0000-0000F7150000}"/>
    <cellStyle name="Percent 3 5 10 8 2" xfId="5624" xr:uid="{00000000-0005-0000-0000-0000F8150000}"/>
    <cellStyle name="Percent 3 5 10 9" xfId="5625" xr:uid="{00000000-0005-0000-0000-0000F9150000}"/>
    <cellStyle name="Percent 3 5 10 9 2" xfId="5626" xr:uid="{00000000-0005-0000-0000-0000FA150000}"/>
    <cellStyle name="Percent 3 5 11" xfId="5627" xr:uid="{00000000-0005-0000-0000-0000FB150000}"/>
    <cellStyle name="Percent 3 5 11 10" xfId="5628" xr:uid="{00000000-0005-0000-0000-0000FC150000}"/>
    <cellStyle name="Percent 3 5 11 10 2" xfId="5629" xr:uid="{00000000-0005-0000-0000-0000FD150000}"/>
    <cellStyle name="Percent 3 5 11 11" xfId="5630" xr:uid="{00000000-0005-0000-0000-0000FE150000}"/>
    <cellStyle name="Percent 3 5 11 2" xfId="5631" xr:uid="{00000000-0005-0000-0000-0000FF150000}"/>
    <cellStyle name="Percent 3 5 11 2 2" xfId="5632" xr:uid="{00000000-0005-0000-0000-000000160000}"/>
    <cellStyle name="Percent 3 5 11 2 2 2" xfId="5633" xr:uid="{00000000-0005-0000-0000-000001160000}"/>
    <cellStyle name="Percent 3 5 11 2 3" xfId="5634" xr:uid="{00000000-0005-0000-0000-000002160000}"/>
    <cellStyle name="Percent 3 5 11 2 3 2" xfId="5635" xr:uid="{00000000-0005-0000-0000-000003160000}"/>
    <cellStyle name="Percent 3 5 11 2 4" xfId="5636" xr:uid="{00000000-0005-0000-0000-000004160000}"/>
    <cellStyle name="Percent 3 5 11 3" xfId="5637" xr:uid="{00000000-0005-0000-0000-000005160000}"/>
    <cellStyle name="Percent 3 5 11 3 2" xfId="5638" xr:uid="{00000000-0005-0000-0000-000006160000}"/>
    <cellStyle name="Percent 3 5 11 3 2 2" xfId="5639" xr:uid="{00000000-0005-0000-0000-000007160000}"/>
    <cellStyle name="Percent 3 5 11 3 3" xfId="5640" xr:uid="{00000000-0005-0000-0000-000008160000}"/>
    <cellStyle name="Percent 3 5 11 3 3 2" xfId="5641" xr:uid="{00000000-0005-0000-0000-000009160000}"/>
    <cellStyle name="Percent 3 5 11 3 4" xfId="5642" xr:uid="{00000000-0005-0000-0000-00000A160000}"/>
    <cellStyle name="Percent 3 5 11 4" xfId="5643" xr:uid="{00000000-0005-0000-0000-00000B160000}"/>
    <cellStyle name="Percent 3 5 11 4 2" xfId="5644" xr:uid="{00000000-0005-0000-0000-00000C160000}"/>
    <cellStyle name="Percent 3 5 11 4 2 2" xfId="5645" xr:uid="{00000000-0005-0000-0000-00000D160000}"/>
    <cellStyle name="Percent 3 5 11 4 3" xfId="5646" xr:uid="{00000000-0005-0000-0000-00000E160000}"/>
    <cellStyle name="Percent 3 5 11 4 3 2" xfId="5647" xr:uid="{00000000-0005-0000-0000-00000F160000}"/>
    <cellStyle name="Percent 3 5 11 4 4" xfId="5648" xr:uid="{00000000-0005-0000-0000-000010160000}"/>
    <cellStyle name="Percent 3 5 11 5" xfId="5649" xr:uid="{00000000-0005-0000-0000-000011160000}"/>
    <cellStyle name="Percent 3 5 11 5 2" xfId="5650" xr:uid="{00000000-0005-0000-0000-000012160000}"/>
    <cellStyle name="Percent 3 5 11 5 2 2" xfId="5651" xr:uid="{00000000-0005-0000-0000-000013160000}"/>
    <cellStyle name="Percent 3 5 11 5 3" xfId="5652" xr:uid="{00000000-0005-0000-0000-000014160000}"/>
    <cellStyle name="Percent 3 5 11 5 3 2" xfId="5653" xr:uid="{00000000-0005-0000-0000-000015160000}"/>
    <cellStyle name="Percent 3 5 11 5 4" xfId="5654" xr:uid="{00000000-0005-0000-0000-000016160000}"/>
    <cellStyle name="Percent 3 5 11 5 4 2" xfId="5655" xr:uid="{00000000-0005-0000-0000-000017160000}"/>
    <cellStyle name="Percent 3 5 11 5 5" xfId="5656" xr:uid="{00000000-0005-0000-0000-000018160000}"/>
    <cellStyle name="Percent 3 5 11 6" xfId="5657" xr:uid="{00000000-0005-0000-0000-000019160000}"/>
    <cellStyle name="Percent 3 5 11 6 2" xfId="5658" xr:uid="{00000000-0005-0000-0000-00001A160000}"/>
    <cellStyle name="Percent 3 5 11 6 2 2" xfId="5659" xr:uid="{00000000-0005-0000-0000-00001B160000}"/>
    <cellStyle name="Percent 3 5 11 6 3" xfId="5660" xr:uid="{00000000-0005-0000-0000-00001C160000}"/>
    <cellStyle name="Percent 3 5 11 6 3 2" xfId="5661" xr:uid="{00000000-0005-0000-0000-00001D160000}"/>
    <cellStyle name="Percent 3 5 11 6 4" xfId="5662" xr:uid="{00000000-0005-0000-0000-00001E160000}"/>
    <cellStyle name="Percent 3 5 11 7" xfId="5663" xr:uid="{00000000-0005-0000-0000-00001F160000}"/>
    <cellStyle name="Percent 3 5 11 7 2" xfId="5664" xr:uid="{00000000-0005-0000-0000-000020160000}"/>
    <cellStyle name="Percent 3 5 11 8" xfId="5665" xr:uid="{00000000-0005-0000-0000-000021160000}"/>
    <cellStyle name="Percent 3 5 11 8 2" xfId="5666" xr:uid="{00000000-0005-0000-0000-000022160000}"/>
    <cellStyle name="Percent 3 5 11 9" xfId="5667" xr:uid="{00000000-0005-0000-0000-000023160000}"/>
    <cellStyle name="Percent 3 5 11 9 2" xfId="5668" xr:uid="{00000000-0005-0000-0000-000024160000}"/>
    <cellStyle name="Percent 3 5 12" xfId="5669" xr:uid="{00000000-0005-0000-0000-000025160000}"/>
    <cellStyle name="Percent 3 5 12 10" xfId="5670" xr:uid="{00000000-0005-0000-0000-000026160000}"/>
    <cellStyle name="Percent 3 5 12 10 2" xfId="5671" xr:uid="{00000000-0005-0000-0000-000027160000}"/>
    <cellStyle name="Percent 3 5 12 11" xfId="5672" xr:uid="{00000000-0005-0000-0000-000028160000}"/>
    <cellStyle name="Percent 3 5 12 2" xfId="5673" xr:uid="{00000000-0005-0000-0000-000029160000}"/>
    <cellStyle name="Percent 3 5 12 2 2" xfId="5674" xr:uid="{00000000-0005-0000-0000-00002A160000}"/>
    <cellStyle name="Percent 3 5 12 2 2 2" xfId="5675" xr:uid="{00000000-0005-0000-0000-00002B160000}"/>
    <cellStyle name="Percent 3 5 12 2 3" xfId="5676" xr:uid="{00000000-0005-0000-0000-00002C160000}"/>
    <cellStyle name="Percent 3 5 12 2 3 2" xfId="5677" xr:uid="{00000000-0005-0000-0000-00002D160000}"/>
    <cellStyle name="Percent 3 5 12 2 4" xfId="5678" xr:uid="{00000000-0005-0000-0000-00002E160000}"/>
    <cellStyle name="Percent 3 5 12 3" xfId="5679" xr:uid="{00000000-0005-0000-0000-00002F160000}"/>
    <cellStyle name="Percent 3 5 12 3 2" xfId="5680" xr:uid="{00000000-0005-0000-0000-000030160000}"/>
    <cellStyle name="Percent 3 5 12 3 2 2" xfId="5681" xr:uid="{00000000-0005-0000-0000-000031160000}"/>
    <cellStyle name="Percent 3 5 12 3 3" xfId="5682" xr:uid="{00000000-0005-0000-0000-000032160000}"/>
    <cellStyle name="Percent 3 5 12 3 3 2" xfId="5683" xr:uid="{00000000-0005-0000-0000-000033160000}"/>
    <cellStyle name="Percent 3 5 12 3 4" xfId="5684" xr:uid="{00000000-0005-0000-0000-000034160000}"/>
    <cellStyle name="Percent 3 5 12 4" xfId="5685" xr:uid="{00000000-0005-0000-0000-000035160000}"/>
    <cellStyle name="Percent 3 5 12 4 2" xfId="5686" xr:uid="{00000000-0005-0000-0000-000036160000}"/>
    <cellStyle name="Percent 3 5 12 4 2 2" xfId="5687" xr:uid="{00000000-0005-0000-0000-000037160000}"/>
    <cellStyle name="Percent 3 5 12 4 3" xfId="5688" xr:uid="{00000000-0005-0000-0000-000038160000}"/>
    <cellStyle name="Percent 3 5 12 4 3 2" xfId="5689" xr:uid="{00000000-0005-0000-0000-000039160000}"/>
    <cellStyle name="Percent 3 5 12 4 4" xfId="5690" xr:uid="{00000000-0005-0000-0000-00003A160000}"/>
    <cellStyle name="Percent 3 5 12 5" xfId="5691" xr:uid="{00000000-0005-0000-0000-00003B160000}"/>
    <cellStyle name="Percent 3 5 12 5 2" xfId="5692" xr:uid="{00000000-0005-0000-0000-00003C160000}"/>
    <cellStyle name="Percent 3 5 12 5 2 2" xfId="5693" xr:uid="{00000000-0005-0000-0000-00003D160000}"/>
    <cellStyle name="Percent 3 5 12 5 3" xfId="5694" xr:uid="{00000000-0005-0000-0000-00003E160000}"/>
    <cellStyle name="Percent 3 5 12 5 3 2" xfId="5695" xr:uid="{00000000-0005-0000-0000-00003F160000}"/>
    <cellStyle name="Percent 3 5 12 5 4" xfId="5696" xr:uid="{00000000-0005-0000-0000-000040160000}"/>
    <cellStyle name="Percent 3 5 12 5 4 2" xfId="5697" xr:uid="{00000000-0005-0000-0000-000041160000}"/>
    <cellStyle name="Percent 3 5 12 5 5" xfId="5698" xr:uid="{00000000-0005-0000-0000-000042160000}"/>
    <cellStyle name="Percent 3 5 12 6" xfId="5699" xr:uid="{00000000-0005-0000-0000-000043160000}"/>
    <cellStyle name="Percent 3 5 12 6 2" xfId="5700" xr:uid="{00000000-0005-0000-0000-000044160000}"/>
    <cellStyle name="Percent 3 5 12 6 2 2" xfId="5701" xr:uid="{00000000-0005-0000-0000-000045160000}"/>
    <cellStyle name="Percent 3 5 12 6 3" xfId="5702" xr:uid="{00000000-0005-0000-0000-000046160000}"/>
    <cellStyle name="Percent 3 5 12 6 3 2" xfId="5703" xr:uid="{00000000-0005-0000-0000-000047160000}"/>
    <cellStyle name="Percent 3 5 12 6 4" xfId="5704" xr:uid="{00000000-0005-0000-0000-000048160000}"/>
    <cellStyle name="Percent 3 5 12 7" xfId="5705" xr:uid="{00000000-0005-0000-0000-000049160000}"/>
    <cellStyle name="Percent 3 5 12 7 2" xfId="5706" xr:uid="{00000000-0005-0000-0000-00004A160000}"/>
    <cellStyle name="Percent 3 5 12 8" xfId="5707" xr:uid="{00000000-0005-0000-0000-00004B160000}"/>
    <cellStyle name="Percent 3 5 12 8 2" xfId="5708" xr:uid="{00000000-0005-0000-0000-00004C160000}"/>
    <cellStyle name="Percent 3 5 12 9" xfId="5709" xr:uid="{00000000-0005-0000-0000-00004D160000}"/>
    <cellStyle name="Percent 3 5 12 9 2" xfId="5710" xr:uid="{00000000-0005-0000-0000-00004E160000}"/>
    <cellStyle name="Percent 3 5 13" xfId="5711" xr:uid="{00000000-0005-0000-0000-00004F160000}"/>
    <cellStyle name="Percent 3 5 13 10" xfId="5712" xr:uid="{00000000-0005-0000-0000-000050160000}"/>
    <cellStyle name="Percent 3 5 13 10 2" xfId="5713" xr:uid="{00000000-0005-0000-0000-000051160000}"/>
    <cellStyle name="Percent 3 5 13 11" xfId="5714" xr:uid="{00000000-0005-0000-0000-000052160000}"/>
    <cellStyle name="Percent 3 5 13 2" xfId="5715" xr:uid="{00000000-0005-0000-0000-000053160000}"/>
    <cellStyle name="Percent 3 5 13 2 2" xfId="5716" xr:uid="{00000000-0005-0000-0000-000054160000}"/>
    <cellStyle name="Percent 3 5 13 2 2 2" xfId="5717" xr:uid="{00000000-0005-0000-0000-000055160000}"/>
    <cellStyle name="Percent 3 5 13 2 3" xfId="5718" xr:uid="{00000000-0005-0000-0000-000056160000}"/>
    <cellStyle name="Percent 3 5 13 2 3 2" xfId="5719" xr:uid="{00000000-0005-0000-0000-000057160000}"/>
    <cellStyle name="Percent 3 5 13 2 4" xfId="5720" xr:uid="{00000000-0005-0000-0000-000058160000}"/>
    <cellStyle name="Percent 3 5 13 3" xfId="5721" xr:uid="{00000000-0005-0000-0000-000059160000}"/>
    <cellStyle name="Percent 3 5 13 3 2" xfId="5722" xr:uid="{00000000-0005-0000-0000-00005A160000}"/>
    <cellStyle name="Percent 3 5 13 3 2 2" xfId="5723" xr:uid="{00000000-0005-0000-0000-00005B160000}"/>
    <cellStyle name="Percent 3 5 13 3 3" xfId="5724" xr:uid="{00000000-0005-0000-0000-00005C160000}"/>
    <cellStyle name="Percent 3 5 13 3 3 2" xfId="5725" xr:uid="{00000000-0005-0000-0000-00005D160000}"/>
    <cellStyle name="Percent 3 5 13 3 4" xfId="5726" xr:uid="{00000000-0005-0000-0000-00005E160000}"/>
    <cellStyle name="Percent 3 5 13 4" xfId="5727" xr:uid="{00000000-0005-0000-0000-00005F160000}"/>
    <cellStyle name="Percent 3 5 13 4 2" xfId="5728" xr:uid="{00000000-0005-0000-0000-000060160000}"/>
    <cellStyle name="Percent 3 5 13 4 2 2" xfId="5729" xr:uid="{00000000-0005-0000-0000-000061160000}"/>
    <cellStyle name="Percent 3 5 13 4 3" xfId="5730" xr:uid="{00000000-0005-0000-0000-000062160000}"/>
    <cellStyle name="Percent 3 5 13 4 3 2" xfId="5731" xr:uid="{00000000-0005-0000-0000-000063160000}"/>
    <cellStyle name="Percent 3 5 13 4 4" xfId="5732" xr:uid="{00000000-0005-0000-0000-000064160000}"/>
    <cellStyle name="Percent 3 5 13 5" xfId="5733" xr:uid="{00000000-0005-0000-0000-000065160000}"/>
    <cellStyle name="Percent 3 5 13 5 2" xfId="5734" xr:uid="{00000000-0005-0000-0000-000066160000}"/>
    <cellStyle name="Percent 3 5 13 5 2 2" xfId="5735" xr:uid="{00000000-0005-0000-0000-000067160000}"/>
    <cellStyle name="Percent 3 5 13 5 3" xfId="5736" xr:uid="{00000000-0005-0000-0000-000068160000}"/>
    <cellStyle name="Percent 3 5 13 5 3 2" xfId="5737" xr:uid="{00000000-0005-0000-0000-000069160000}"/>
    <cellStyle name="Percent 3 5 13 5 4" xfId="5738" xr:uid="{00000000-0005-0000-0000-00006A160000}"/>
    <cellStyle name="Percent 3 5 13 5 4 2" xfId="5739" xr:uid="{00000000-0005-0000-0000-00006B160000}"/>
    <cellStyle name="Percent 3 5 13 5 5" xfId="5740" xr:uid="{00000000-0005-0000-0000-00006C160000}"/>
    <cellStyle name="Percent 3 5 13 6" xfId="5741" xr:uid="{00000000-0005-0000-0000-00006D160000}"/>
    <cellStyle name="Percent 3 5 13 6 2" xfId="5742" xr:uid="{00000000-0005-0000-0000-00006E160000}"/>
    <cellStyle name="Percent 3 5 13 6 2 2" xfId="5743" xr:uid="{00000000-0005-0000-0000-00006F160000}"/>
    <cellStyle name="Percent 3 5 13 6 3" xfId="5744" xr:uid="{00000000-0005-0000-0000-000070160000}"/>
    <cellStyle name="Percent 3 5 13 6 3 2" xfId="5745" xr:uid="{00000000-0005-0000-0000-000071160000}"/>
    <cellStyle name="Percent 3 5 13 6 4" xfId="5746" xr:uid="{00000000-0005-0000-0000-000072160000}"/>
    <cellStyle name="Percent 3 5 13 7" xfId="5747" xr:uid="{00000000-0005-0000-0000-000073160000}"/>
    <cellStyle name="Percent 3 5 13 7 2" xfId="5748" xr:uid="{00000000-0005-0000-0000-000074160000}"/>
    <cellStyle name="Percent 3 5 13 8" xfId="5749" xr:uid="{00000000-0005-0000-0000-000075160000}"/>
    <cellStyle name="Percent 3 5 13 8 2" xfId="5750" xr:uid="{00000000-0005-0000-0000-000076160000}"/>
    <cellStyle name="Percent 3 5 13 9" xfId="5751" xr:uid="{00000000-0005-0000-0000-000077160000}"/>
    <cellStyle name="Percent 3 5 13 9 2" xfId="5752" xr:uid="{00000000-0005-0000-0000-000078160000}"/>
    <cellStyle name="Percent 3 5 14" xfId="5753" xr:uid="{00000000-0005-0000-0000-000079160000}"/>
    <cellStyle name="Percent 3 5 14 10" xfId="5754" xr:uid="{00000000-0005-0000-0000-00007A160000}"/>
    <cellStyle name="Percent 3 5 14 10 2" xfId="5755" xr:uid="{00000000-0005-0000-0000-00007B160000}"/>
    <cellStyle name="Percent 3 5 14 11" xfId="5756" xr:uid="{00000000-0005-0000-0000-00007C160000}"/>
    <cellStyle name="Percent 3 5 14 2" xfId="5757" xr:uid="{00000000-0005-0000-0000-00007D160000}"/>
    <cellStyle name="Percent 3 5 14 2 2" xfId="5758" xr:uid="{00000000-0005-0000-0000-00007E160000}"/>
    <cellStyle name="Percent 3 5 14 2 2 2" xfId="5759" xr:uid="{00000000-0005-0000-0000-00007F160000}"/>
    <cellStyle name="Percent 3 5 14 2 3" xfId="5760" xr:uid="{00000000-0005-0000-0000-000080160000}"/>
    <cellStyle name="Percent 3 5 14 2 3 2" xfId="5761" xr:uid="{00000000-0005-0000-0000-000081160000}"/>
    <cellStyle name="Percent 3 5 14 2 4" xfId="5762" xr:uid="{00000000-0005-0000-0000-000082160000}"/>
    <cellStyle name="Percent 3 5 14 3" xfId="5763" xr:uid="{00000000-0005-0000-0000-000083160000}"/>
    <cellStyle name="Percent 3 5 14 3 2" xfId="5764" xr:uid="{00000000-0005-0000-0000-000084160000}"/>
    <cellStyle name="Percent 3 5 14 3 2 2" xfId="5765" xr:uid="{00000000-0005-0000-0000-000085160000}"/>
    <cellStyle name="Percent 3 5 14 3 3" xfId="5766" xr:uid="{00000000-0005-0000-0000-000086160000}"/>
    <cellStyle name="Percent 3 5 14 3 3 2" xfId="5767" xr:uid="{00000000-0005-0000-0000-000087160000}"/>
    <cellStyle name="Percent 3 5 14 3 4" xfId="5768" xr:uid="{00000000-0005-0000-0000-000088160000}"/>
    <cellStyle name="Percent 3 5 14 4" xfId="5769" xr:uid="{00000000-0005-0000-0000-000089160000}"/>
    <cellStyle name="Percent 3 5 14 4 2" xfId="5770" xr:uid="{00000000-0005-0000-0000-00008A160000}"/>
    <cellStyle name="Percent 3 5 14 4 2 2" xfId="5771" xr:uid="{00000000-0005-0000-0000-00008B160000}"/>
    <cellStyle name="Percent 3 5 14 4 3" xfId="5772" xr:uid="{00000000-0005-0000-0000-00008C160000}"/>
    <cellStyle name="Percent 3 5 14 4 3 2" xfId="5773" xr:uid="{00000000-0005-0000-0000-00008D160000}"/>
    <cellStyle name="Percent 3 5 14 4 4" xfId="5774" xr:uid="{00000000-0005-0000-0000-00008E160000}"/>
    <cellStyle name="Percent 3 5 14 5" xfId="5775" xr:uid="{00000000-0005-0000-0000-00008F160000}"/>
    <cellStyle name="Percent 3 5 14 5 2" xfId="5776" xr:uid="{00000000-0005-0000-0000-000090160000}"/>
    <cellStyle name="Percent 3 5 14 5 2 2" xfId="5777" xr:uid="{00000000-0005-0000-0000-000091160000}"/>
    <cellStyle name="Percent 3 5 14 5 3" xfId="5778" xr:uid="{00000000-0005-0000-0000-000092160000}"/>
    <cellStyle name="Percent 3 5 14 5 3 2" xfId="5779" xr:uid="{00000000-0005-0000-0000-000093160000}"/>
    <cellStyle name="Percent 3 5 14 5 4" xfId="5780" xr:uid="{00000000-0005-0000-0000-000094160000}"/>
    <cellStyle name="Percent 3 5 14 5 4 2" xfId="5781" xr:uid="{00000000-0005-0000-0000-000095160000}"/>
    <cellStyle name="Percent 3 5 14 5 5" xfId="5782" xr:uid="{00000000-0005-0000-0000-000096160000}"/>
    <cellStyle name="Percent 3 5 14 6" xfId="5783" xr:uid="{00000000-0005-0000-0000-000097160000}"/>
    <cellStyle name="Percent 3 5 14 6 2" xfId="5784" xr:uid="{00000000-0005-0000-0000-000098160000}"/>
    <cellStyle name="Percent 3 5 14 6 2 2" xfId="5785" xr:uid="{00000000-0005-0000-0000-000099160000}"/>
    <cellStyle name="Percent 3 5 14 6 3" xfId="5786" xr:uid="{00000000-0005-0000-0000-00009A160000}"/>
    <cellStyle name="Percent 3 5 14 6 3 2" xfId="5787" xr:uid="{00000000-0005-0000-0000-00009B160000}"/>
    <cellStyle name="Percent 3 5 14 6 4" xfId="5788" xr:uid="{00000000-0005-0000-0000-00009C160000}"/>
    <cellStyle name="Percent 3 5 14 7" xfId="5789" xr:uid="{00000000-0005-0000-0000-00009D160000}"/>
    <cellStyle name="Percent 3 5 14 7 2" xfId="5790" xr:uid="{00000000-0005-0000-0000-00009E160000}"/>
    <cellStyle name="Percent 3 5 14 8" xfId="5791" xr:uid="{00000000-0005-0000-0000-00009F160000}"/>
    <cellStyle name="Percent 3 5 14 8 2" xfId="5792" xr:uid="{00000000-0005-0000-0000-0000A0160000}"/>
    <cellStyle name="Percent 3 5 14 9" xfId="5793" xr:uid="{00000000-0005-0000-0000-0000A1160000}"/>
    <cellStyle name="Percent 3 5 14 9 2" xfId="5794" xr:uid="{00000000-0005-0000-0000-0000A2160000}"/>
    <cellStyle name="Percent 3 5 15" xfId="5795" xr:uid="{00000000-0005-0000-0000-0000A3160000}"/>
    <cellStyle name="Percent 3 5 15 10" xfId="5796" xr:uid="{00000000-0005-0000-0000-0000A4160000}"/>
    <cellStyle name="Percent 3 5 15 10 2" xfId="5797" xr:uid="{00000000-0005-0000-0000-0000A5160000}"/>
    <cellStyle name="Percent 3 5 15 11" xfId="5798" xr:uid="{00000000-0005-0000-0000-0000A6160000}"/>
    <cellStyle name="Percent 3 5 15 2" xfId="5799" xr:uid="{00000000-0005-0000-0000-0000A7160000}"/>
    <cellStyle name="Percent 3 5 15 2 2" xfId="5800" xr:uid="{00000000-0005-0000-0000-0000A8160000}"/>
    <cellStyle name="Percent 3 5 15 2 2 2" xfId="5801" xr:uid="{00000000-0005-0000-0000-0000A9160000}"/>
    <cellStyle name="Percent 3 5 15 2 3" xfId="5802" xr:uid="{00000000-0005-0000-0000-0000AA160000}"/>
    <cellStyle name="Percent 3 5 15 2 3 2" xfId="5803" xr:uid="{00000000-0005-0000-0000-0000AB160000}"/>
    <cellStyle name="Percent 3 5 15 2 4" xfId="5804" xr:uid="{00000000-0005-0000-0000-0000AC160000}"/>
    <cellStyle name="Percent 3 5 15 3" xfId="5805" xr:uid="{00000000-0005-0000-0000-0000AD160000}"/>
    <cellStyle name="Percent 3 5 15 3 2" xfId="5806" xr:uid="{00000000-0005-0000-0000-0000AE160000}"/>
    <cellStyle name="Percent 3 5 15 3 2 2" xfId="5807" xr:uid="{00000000-0005-0000-0000-0000AF160000}"/>
    <cellStyle name="Percent 3 5 15 3 3" xfId="5808" xr:uid="{00000000-0005-0000-0000-0000B0160000}"/>
    <cellStyle name="Percent 3 5 15 3 3 2" xfId="5809" xr:uid="{00000000-0005-0000-0000-0000B1160000}"/>
    <cellStyle name="Percent 3 5 15 3 4" xfId="5810" xr:uid="{00000000-0005-0000-0000-0000B2160000}"/>
    <cellStyle name="Percent 3 5 15 4" xfId="5811" xr:uid="{00000000-0005-0000-0000-0000B3160000}"/>
    <cellStyle name="Percent 3 5 15 4 2" xfId="5812" xr:uid="{00000000-0005-0000-0000-0000B4160000}"/>
    <cellStyle name="Percent 3 5 15 4 2 2" xfId="5813" xr:uid="{00000000-0005-0000-0000-0000B5160000}"/>
    <cellStyle name="Percent 3 5 15 4 3" xfId="5814" xr:uid="{00000000-0005-0000-0000-0000B6160000}"/>
    <cellStyle name="Percent 3 5 15 4 3 2" xfId="5815" xr:uid="{00000000-0005-0000-0000-0000B7160000}"/>
    <cellStyle name="Percent 3 5 15 4 4" xfId="5816" xr:uid="{00000000-0005-0000-0000-0000B8160000}"/>
    <cellStyle name="Percent 3 5 15 5" xfId="5817" xr:uid="{00000000-0005-0000-0000-0000B9160000}"/>
    <cellStyle name="Percent 3 5 15 5 2" xfId="5818" xr:uid="{00000000-0005-0000-0000-0000BA160000}"/>
    <cellStyle name="Percent 3 5 15 5 2 2" xfId="5819" xr:uid="{00000000-0005-0000-0000-0000BB160000}"/>
    <cellStyle name="Percent 3 5 15 5 3" xfId="5820" xr:uid="{00000000-0005-0000-0000-0000BC160000}"/>
    <cellStyle name="Percent 3 5 15 5 3 2" xfId="5821" xr:uid="{00000000-0005-0000-0000-0000BD160000}"/>
    <cellStyle name="Percent 3 5 15 5 4" xfId="5822" xr:uid="{00000000-0005-0000-0000-0000BE160000}"/>
    <cellStyle name="Percent 3 5 15 5 4 2" xfId="5823" xr:uid="{00000000-0005-0000-0000-0000BF160000}"/>
    <cellStyle name="Percent 3 5 15 5 5" xfId="5824" xr:uid="{00000000-0005-0000-0000-0000C0160000}"/>
    <cellStyle name="Percent 3 5 15 6" xfId="5825" xr:uid="{00000000-0005-0000-0000-0000C1160000}"/>
    <cellStyle name="Percent 3 5 15 6 2" xfId="5826" xr:uid="{00000000-0005-0000-0000-0000C2160000}"/>
    <cellStyle name="Percent 3 5 15 6 2 2" xfId="5827" xr:uid="{00000000-0005-0000-0000-0000C3160000}"/>
    <cellStyle name="Percent 3 5 15 6 3" xfId="5828" xr:uid="{00000000-0005-0000-0000-0000C4160000}"/>
    <cellStyle name="Percent 3 5 15 6 3 2" xfId="5829" xr:uid="{00000000-0005-0000-0000-0000C5160000}"/>
    <cellStyle name="Percent 3 5 15 6 4" xfId="5830" xr:uid="{00000000-0005-0000-0000-0000C6160000}"/>
    <cellStyle name="Percent 3 5 15 7" xfId="5831" xr:uid="{00000000-0005-0000-0000-0000C7160000}"/>
    <cellStyle name="Percent 3 5 15 7 2" xfId="5832" xr:uid="{00000000-0005-0000-0000-0000C8160000}"/>
    <cellStyle name="Percent 3 5 15 8" xfId="5833" xr:uid="{00000000-0005-0000-0000-0000C9160000}"/>
    <cellStyle name="Percent 3 5 15 8 2" xfId="5834" xr:uid="{00000000-0005-0000-0000-0000CA160000}"/>
    <cellStyle name="Percent 3 5 15 9" xfId="5835" xr:uid="{00000000-0005-0000-0000-0000CB160000}"/>
    <cellStyle name="Percent 3 5 15 9 2" xfId="5836" xr:uid="{00000000-0005-0000-0000-0000CC160000}"/>
    <cellStyle name="Percent 3 5 16" xfId="5837" xr:uid="{00000000-0005-0000-0000-0000CD160000}"/>
    <cellStyle name="Percent 3 5 16 2" xfId="5838" xr:uid="{00000000-0005-0000-0000-0000CE160000}"/>
    <cellStyle name="Percent 3 5 16 2 2" xfId="5839" xr:uid="{00000000-0005-0000-0000-0000CF160000}"/>
    <cellStyle name="Percent 3 5 16 3" xfId="5840" xr:uid="{00000000-0005-0000-0000-0000D0160000}"/>
    <cellStyle name="Percent 3 5 16 3 2" xfId="5841" xr:uid="{00000000-0005-0000-0000-0000D1160000}"/>
    <cellStyle name="Percent 3 5 16 4" xfId="5842" xr:uid="{00000000-0005-0000-0000-0000D2160000}"/>
    <cellStyle name="Percent 3 5 16 4 2" xfId="5843" xr:uid="{00000000-0005-0000-0000-0000D3160000}"/>
    <cellStyle name="Percent 3 5 16 5" xfId="5844" xr:uid="{00000000-0005-0000-0000-0000D4160000}"/>
    <cellStyle name="Percent 3 5 17" xfId="5845" xr:uid="{00000000-0005-0000-0000-0000D5160000}"/>
    <cellStyle name="Percent 3 5 17 2" xfId="5846" xr:uid="{00000000-0005-0000-0000-0000D6160000}"/>
    <cellStyle name="Percent 3 5 17 2 2" xfId="5847" xr:uid="{00000000-0005-0000-0000-0000D7160000}"/>
    <cellStyle name="Percent 3 5 17 3" xfId="5848" xr:uid="{00000000-0005-0000-0000-0000D8160000}"/>
    <cellStyle name="Percent 3 5 17 3 2" xfId="5849" xr:uid="{00000000-0005-0000-0000-0000D9160000}"/>
    <cellStyle name="Percent 3 5 17 4" xfId="5850" xr:uid="{00000000-0005-0000-0000-0000DA160000}"/>
    <cellStyle name="Percent 3 5 18" xfId="5851" xr:uid="{00000000-0005-0000-0000-0000DB160000}"/>
    <cellStyle name="Percent 3 5 18 2" xfId="5852" xr:uid="{00000000-0005-0000-0000-0000DC160000}"/>
    <cellStyle name="Percent 3 5 18 2 2" xfId="5853" xr:uid="{00000000-0005-0000-0000-0000DD160000}"/>
    <cellStyle name="Percent 3 5 18 3" xfId="5854" xr:uid="{00000000-0005-0000-0000-0000DE160000}"/>
    <cellStyle name="Percent 3 5 18 3 2" xfId="5855" xr:uid="{00000000-0005-0000-0000-0000DF160000}"/>
    <cellStyle name="Percent 3 5 18 4" xfId="5856" xr:uid="{00000000-0005-0000-0000-0000E0160000}"/>
    <cellStyle name="Percent 3 5 19" xfId="5857" xr:uid="{00000000-0005-0000-0000-0000E1160000}"/>
    <cellStyle name="Percent 3 5 19 2" xfId="5858" xr:uid="{00000000-0005-0000-0000-0000E2160000}"/>
    <cellStyle name="Percent 3 5 19 2 2" xfId="5859" xr:uid="{00000000-0005-0000-0000-0000E3160000}"/>
    <cellStyle name="Percent 3 5 19 3" xfId="5860" xr:uid="{00000000-0005-0000-0000-0000E4160000}"/>
    <cellStyle name="Percent 3 5 19 3 2" xfId="5861" xr:uid="{00000000-0005-0000-0000-0000E5160000}"/>
    <cellStyle name="Percent 3 5 19 4" xfId="5862" xr:uid="{00000000-0005-0000-0000-0000E6160000}"/>
    <cellStyle name="Percent 3 5 19 4 2" xfId="5863" xr:uid="{00000000-0005-0000-0000-0000E7160000}"/>
    <cellStyle name="Percent 3 5 19 5" xfId="5864" xr:uid="{00000000-0005-0000-0000-0000E8160000}"/>
    <cellStyle name="Percent 3 5 2" xfId="5865" xr:uid="{00000000-0005-0000-0000-0000E9160000}"/>
    <cellStyle name="Percent 3 5 2 10" xfId="5866" xr:uid="{00000000-0005-0000-0000-0000EA160000}"/>
    <cellStyle name="Percent 3 5 2 10 2" xfId="5867" xr:uid="{00000000-0005-0000-0000-0000EB160000}"/>
    <cellStyle name="Percent 3 5 2 11" xfId="5868" xr:uid="{00000000-0005-0000-0000-0000EC160000}"/>
    <cellStyle name="Percent 3 5 2 2" xfId="5869" xr:uid="{00000000-0005-0000-0000-0000ED160000}"/>
    <cellStyle name="Percent 3 5 2 2 2" xfId="5870" xr:uid="{00000000-0005-0000-0000-0000EE160000}"/>
    <cellStyle name="Percent 3 5 2 2 2 2" xfId="5871" xr:uid="{00000000-0005-0000-0000-0000EF160000}"/>
    <cellStyle name="Percent 3 5 2 2 3" xfId="5872" xr:uid="{00000000-0005-0000-0000-0000F0160000}"/>
    <cellStyle name="Percent 3 5 2 2 3 2" xfId="5873" xr:uid="{00000000-0005-0000-0000-0000F1160000}"/>
    <cellStyle name="Percent 3 5 2 2 4" xfId="5874" xr:uid="{00000000-0005-0000-0000-0000F2160000}"/>
    <cellStyle name="Percent 3 5 2 3" xfId="5875" xr:uid="{00000000-0005-0000-0000-0000F3160000}"/>
    <cellStyle name="Percent 3 5 2 3 2" xfId="5876" xr:uid="{00000000-0005-0000-0000-0000F4160000}"/>
    <cellStyle name="Percent 3 5 2 3 2 2" xfId="5877" xr:uid="{00000000-0005-0000-0000-0000F5160000}"/>
    <cellStyle name="Percent 3 5 2 3 3" xfId="5878" xr:uid="{00000000-0005-0000-0000-0000F6160000}"/>
    <cellStyle name="Percent 3 5 2 3 3 2" xfId="5879" xr:uid="{00000000-0005-0000-0000-0000F7160000}"/>
    <cellStyle name="Percent 3 5 2 3 4" xfId="5880" xr:uid="{00000000-0005-0000-0000-0000F8160000}"/>
    <cellStyle name="Percent 3 5 2 4" xfId="5881" xr:uid="{00000000-0005-0000-0000-0000F9160000}"/>
    <cellStyle name="Percent 3 5 2 4 2" xfId="5882" xr:uid="{00000000-0005-0000-0000-0000FA160000}"/>
    <cellStyle name="Percent 3 5 2 4 2 2" xfId="5883" xr:uid="{00000000-0005-0000-0000-0000FB160000}"/>
    <cellStyle name="Percent 3 5 2 4 3" xfId="5884" xr:uid="{00000000-0005-0000-0000-0000FC160000}"/>
    <cellStyle name="Percent 3 5 2 4 3 2" xfId="5885" xr:uid="{00000000-0005-0000-0000-0000FD160000}"/>
    <cellStyle name="Percent 3 5 2 4 4" xfId="5886" xr:uid="{00000000-0005-0000-0000-0000FE160000}"/>
    <cellStyle name="Percent 3 5 2 5" xfId="5887" xr:uid="{00000000-0005-0000-0000-0000FF160000}"/>
    <cellStyle name="Percent 3 5 2 5 2" xfId="5888" xr:uid="{00000000-0005-0000-0000-000000170000}"/>
    <cellStyle name="Percent 3 5 2 5 2 2" xfId="5889" xr:uid="{00000000-0005-0000-0000-000001170000}"/>
    <cellStyle name="Percent 3 5 2 5 3" xfId="5890" xr:uid="{00000000-0005-0000-0000-000002170000}"/>
    <cellStyle name="Percent 3 5 2 5 3 2" xfId="5891" xr:uid="{00000000-0005-0000-0000-000003170000}"/>
    <cellStyle name="Percent 3 5 2 5 4" xfId="5892" xr:uid="{00000000-0005-0000-0000-000004170000}"/>
    <cellStyle name="Percent 3 5 2 5 4 2" xfId="5893" xr:uid="{00000000-0005-0000-0000-000005170000}"/>
    <cellStyle name="Percent 3 5 2 5 5" xfId="5894" xr:uid="{00000000-0005-0000-0000-000006170000}"/>
    <cellStyle name="Percent 3 5 2 6" xfId="5895" xr:uid="{00000000-0005-0000-0000-000007170000}"/>
    <cellStyle name="Percent 3 5 2 6 2" xfId="5896" xr:uid="{00000000-0005-0000-0000-000008170000}"/>
    <cellStyle name="Percent 3 5 2 6 2 2" xfId="5897" xr:uid="{00000000-0005-0000-0000-000009170000}"/>
    <cellStyle name="Percent 3 5 2 6 3" xfId="5898" xr:uid="{00000000-0005-0000-0000-00000A170000}"/>
    <cellStyle name="Percent 3 5 2 6 3 2" xfId="5899" xr:uid="{00000000-0005-0000-0000-00000B170000}"/>
    <cellStyle name="Percent 3 5 2 6 4" xfId="5900" xr:uid="{00000000-0005-0000-0000-00000C170000}"/>
    <cellStyle name="Percent 3 5 2 7" xfId="5901" xr:uid="{00000000-0005-0000-0000-00000D170000}"/>
    <cellStyle name="Percent 3 5 2 7 2" xfId="5902" xr:uid="{00000000-0005-0000-0000-00000E170000}"/>
    <cellStyle name="Percent 3 5 2 8" xfId="5903" xr:uid="{00000000-0005-0000-0000-00000F170000}"/>
    <cellStyle name="Percent 3 5 2 8 2" xfId="5904" xr:uid="{00000000-0005-0000-0000-000010170000}"/>
    <cellStyle name="Percent 3 5 2 9" xfId="5905" xr:uid="{00000000-0005-0000-0000-000011170000}"/>
    <cellStyle name="Percent 3 5 2 9 2" xfId="5906" xr:uid="{00000000-0005-0000-0000-000012170000}"/>
    <cellStyle name="Percent 3 5 20" xfId="5907" xr:uid="{00000000-0005-0000-0000-000013170000}"/>
    <cellStyle name="Percent 3 5 20 2" xfId="5908" xr:uid="{00000000-0005-0000-0000-000014170000}"/>
    <cellStyle name="Percent 3 5 20 2 2" xfId="5909" xr:uid="{00000000-0005-0000-0000-000015170000}"/>
    <cellStyle name="Percent 3 5 20 3" xfId="5910" xr:uid="{00000000-0005-0000-0000-000016170000}"/>
    <cellStyle name="Percent 3 5 20 3 2" xfId="5911" xr:uid="{00000000-0005-0000-0000-000017170000}"/>
    <cellStyle name="Percent 3 5 20 4" xfId="5912" xr:uid="{00000000-0005-0000-0000-000018170000}"/>
    <cellStyle name="Percent 3 5 21" xfId="5913" xr:uid="{00000000-0005-0000-0000-000019170000}"/>
    <cellStyle name="Percent 3 5 21 2" xfId="5914" xr:uid="{00000000-0005-0000-0000-00001A170000}"/>
    <cellStyle name="Percent 3 5 22" xfId="5915" xr:uid="{00000000-0005-0000-0000-00001B170000}"/>
    <cellStyle name="Percent 3 5 22 2" xfId="5916" xr:uid="{00000000-0005-0000-0000-00001C170000}"/>
    <cellStyle name="Percent 3 5 23" xfId="5917" xr:uid="{00000000-0005-0000-0000-00001D170000}"/>
    <cellStyle name="Percent 3 5 23 2" xfId="5918" xr:uid="{00000000-0005-0000-0000-00001E170000}"/>
    <cellStyle name="Percent 3 5 24" xfId="5919" xr:uid="{00000000-0005-0000-0000-00001F170000}"/>
    <cellStyle name="Percent 3 5 24 2" xfId="5920" xr:uid="{00000000-0005-0000-0000-000020170000}"/>
    <cellStyle name="Percent 3 5 25" xfId="5921" xr:uid="{00000000-0005-0000-0000-000021170000}"/>
    <cellStyle name="Percent 3 5 3" xfId="5922" xr:uid="{00000000-0005-0000-0000-000022170000}"/>
    <cellStyle name="Percent 3 5 3 10" xfId="5923" xr:uid="{00000000-0005-0000-0000-000023170000}"/>
    <cellStyle name="Percent 3 5 3 10 2" xfId="5924" xr:uid="{00000000-0005-0000-0000-000024170000}"/>
    <cellStyle name="Percent 3 5 3 11" xfId="5925" xr:uid="{00000000-0005-0000-0000-000025170000}"/>
    <cellStyle name="Percent 3 5 3 2" xfId="5926" xr:uid="{00000000-0005-0000-0000-000026170000}"/>
    <cellStyle name="Percent 3 5 3 2 2" xfId="5927" xr:uid="{00000000-0005-0000-0000-000027170000}"/>
    <cellStyle name="Percent 3 5 3 2 2 2" xfId="5928" xr:uid="{00000000-0005-0000-0000-000028170000}"/>
    <cellStyle name="Percent 3 5 3 2 3" xfId="5929" xr:uid="{00000000-0005-0000-0000-000029170000}"/>
    <cellStyle name="Percent 3 5 3 2 3 2" xfId="5930" xr:uid="{00000000-0005-0000-0000-00002A170000}"/>
    <cellStyle name="Percent 3 5 3 2 4" xfId="5931" xr:uid="{00000000-0005-0000-0000-00002B170000}"/>
    <cellStyle name="Percent 3 5 3 3" xfId="5932" xr:uid="{00000000-0005-0000-0000-00002C170000}"/>
    <cellStyle name="Percent 3 5 3 3 2" xfId="5933" xr:uid="{00000000-0005-0000-0000-00002D170000}"/>
    <cellStyle name="Percent 3 5 3 3 2 2" xfId="5934" xr:uid="{00000000-0005-0000-0000-00002E170000}"/>
    <cellStyle name="Percent 3 5 3 3 3" xfId="5935" xr:uid="{00000000-0005-0000-0000-00002F170000}"/>
    <cellStyle name="Percent 3 5 3 3 3 2" xfId="5936" xr:uid="{00000000-0005-0000-0000-000030170000}"/>
    <cellStyle name="Percent 3 5 3 3 4" xfId="5937" xr:uid="{00000000-0005-0000-0000-000031170000}"/>
    <cellStyle name="Percent 3 5 3 4" xfId="5938" xr:uid="{00000000-0005-0000-0000-000032170000}"/>
    <cellStyle name="Percent 3 5 3 4 2" xfId="5939" xr:uid="{00000000-0005-0000-0000-000033170000}"/>
    <cellStyle name="Percent 3 5 3 4 2 2" xfId="5940" xr:uid="{00000000-0005-0000-0000-000034170000}"/>
    <cellStyle name="Percent 3 5 3 4 3" xfId="5941" xr:uid="{00000000-0005-0000-0000-000035170000}"/>
    <cellStyle name="Percent 3 5 3 4 3 2" xfId="5942" xr:uid="{00000000-0005-0000-0000-000036170000}"/>
    <cellStyle name="Percent 3 5 3 4 4" xfId="5943" xr:uid="{00000000-0005-0000-0000-000037170000}"/>
    <cellStyle name="Percent 3 5 3 5" xfId="5944" xr:uid="{00000000-0005-0000-0000-000038170000}"/>
    <cellStyle name="Percent 3 5 3 5 2" xfId="5945" xr:uid="{00000000-0005-0000-0000-000039170000}"/>
    <cellStyle name="Percent 3 5 3 5 2 2" xfId="5946" xr:uid="{00000000-0005-0000-0000-00003A170000}"/>
    <cellStyle name="Percent 3 5 3 5 3" xfId="5947" xr:uid="{00000000-0005-0000-0000-00003B170000}"/>
    <cellStyle name="Percent 3 5 3 5 3 2" xfId="5948" xr:uid="{00000000-0005-0000-0000-00003C170000}"/>
    <cellStyle name="Percent 3 5 3 5 4" xfId="5949" xr:uid="{00000000-0005-0000-0000-00003D170000}"/>
    <cellStyle name="Percent 3 5 3 5 4 2" xfId="5950" xr:uid="{00000000-0005-0000-0000-00003E170000}"/>
    <cellStyle name="Percent 3 5 3 5 5" xfId="5951" xr:uid="{00000000-0005-0000-0000-00003F170000}"/>
    <cellStyle name="Percent 3 5 3 6" xfId="5952" xr:uid="{00000000-0005-0000-0000-000040170000}"/>
    <cellStyle name="Percent 3 5 3 6 2" xfId="5953" xr:uid="{00000000-0005-0000-0000-000041170000}"/>
    <cellStyle name="Percent 3 5 3 6 2 2" xfId="5954" xr:uid="{00000000-0005-0000-0000-000042170000}"/>
    <cellStyle name="Percent 3 5 3 6 3" xfId="5955" xr:uid="{00000000-0005-0000-0000-000043170000}"/>
    <cellStyle name="Percent 3 5 3 6 3 2" xfId="5956" xr:uid="{00000000-0005-0000-0000-000044170000}"/>
    <cellStyle name="Percent 3 5 3 6 4" xfId="5957" xr:uid="{00000000-0005-0000-0000-000045170000}"/>
    <cellStyle name="Percent 3 5 3 7" xfId="5958" xr:uid="{00000000-0005-0000-0000-000046170000}"/>
    <cellStyle name="Percent 3 5 3 7 2" xfId="5959" xr:uid="{00000000-0005-0000-0000-000047170000}"/>
    <cellStyle name="Percent 3 5 3 8" xfId="5960" xr:uid="{00000000-0005-0000-0000-000048170000}"/>
    <cellStyle name="Percent 3 5 3 8 2" xfId="5961" xr:uid="{00000000-0005-0000-0000-000049170000}"/>
    <cellStyle name="Percent 3 5 3 9" xfId="5962" xr:uid="{00000000-0005-0000-0000-00004A170000}"/>
    <cellStyle name="Percent 3 5 3 9 2" xfId="5963" xr:uid="{00000000-0005-0000-0000-00004B170000}"/>
    <cellStyle name="Percent 3 5 4" xfId="5964" xr:uid="{00000000-0005-0000-0000-00004C170000}"/>
    <cellStyle name="Percent 3 5 4 10" xfId="5965" xr:uid="{00000000-0005-0000-0000-00004D170000}"/>
    <cellStyle name="Percent 3 5 4 10 2" xfId="5966" xr:uid="{00000000-0005-0000-0000-00004E170000}"/>
    <cellStyle name="Percent 3 5 4 11" xfId="5967" xr:uid="{00000000-0005-0000-0000-00004F170000}"/>
    <cellStyle name="Percent 3 5 4 2" xfId="5968" xr:uid="{00000000-0005-0000-0000-000050170000}"/>
    <cellStyle name="Percent 3 5 4 2 2" xfId="5969" xr:uid="{00000000-0005-0000-0000-000051170000}"/>
    <cellStyle name="Percent 3 5 4 2 2 2" xfId="5970" xr:uid="{00000000-0005-0000-0000-000052170000}"/>
    <cellStyle name="Percent 3 5 4 2 3" xfId="5971" xr:uid="{00000000-0005-0000-0000-000053170000}"/>
    <cellStyle name="Percent 3 5 4 2 3 2" xfId="5972" xr:uid="{00000000-0005-0000-0000-000054170000}"/>
    <cellStyle name="Percent 3 5 4 2 4" xfId="5973" xr:uid="{00000000-0005-0000-0000-000055170000}"/>
    <cellStyle name="Percent 3 5 4 3" xfId="5974" xr:uid="{00000000-0005-0000-0000-000056170000}"/>
    <cellStyle name="Percent 3 5 4 3 2" xfId="5975" xr:uid="{00000000-0005-0000-0000-000057170000}"/>
    <cellStyle name="Percent 3 5 4 3 2 2" xfId="5976" xr:uid="{00000000-0005-0000-0000-000058170000}"/>
    <cellStyle name="Percent 3 5 4 3 3" xfId="5977" xr:uid="{00000000-0005-0000-0000-000059170000}"/>
    <cellStyle name="Percent 3 5 4 3 3 2" xfId="5978" xr:uid="{00000000-0005-0000-0000-00005A170000}"/>
    <cellStyle name="Percent 3 5 4 3 4" xfId="5979" xr:uid="{00000000-0005-0000-0000-00005B170000}"/>
    <cellStyle name="Percent 3 5 4 4" xfId="5980" xr:uid="{00000000-0005-0000-0000-00005C170000}"/>
    <cellStyle name="Percent 3 5 4 4 2" xfId="5981" xr:uid="{00000000-0005-0000-0000-00005D170000}"/>
    <cellStyle name="Percent 3 5 4 4 2 2" xfId="5982" xr:uid="{00000000-0005-0000-0000-00005E170000}"/>
    <cellStyle name="Percent 3 5 4 4 3" xfId="5983" xr:uid="{00000000-0005-0000-0000-00005F170000}"/>
    <cellStyle name="Percent 3 5 4 4 3 2" xfId="5984" xr:uid="{00000000-0005-0000-0000-000060170000}"/>
    <cellStyle name="Percent 3 5 4 4 4" xfId="5985" xr:uid="{00000000-0005-0000-0000-000061170000}"/>
    <cellStyle name="Percent 3 5 4 5" xfId="5986" xr:uid="{00000000-0005-0000-0000-000062170000}"/>
    <cellStyle name="Percent 3 5 4 5 2" xfId="5987" xr:uid="{00000000-0005-0000-0000-000063170000}"/>
    <cellStyle name="Percent 3 5 4 5 2 2" xfId="5988" xr:uid="{00000000-0005-0000-0000-000064170000}"/>
    <cellStyle name="Percent 3 5 4 5 3" xfId="5989" xr:uid="{00000000-0005-0000-0000-000065170000}"/>
    <cellStyle name="Percent 3 5 4 5 3 2" xfId="5990" xr:uid="{00000000-0005-0000-0000-000066170000}"/>
    <cellStyle name="Percent 3 5 4 5 4" xfId="5991" xr:uid="{00000000-0005-0000-0000-000067170000}"/>
    <cellStyle name="Percent 3 5 4 5 4 2" xfId="5992" xr:uid="{00000000-0005-0000-0000-000068170000}"/>
    <cellStyle name="Percent 3 5 4 5 5" xfId="5993" xr:uid="{00000000-0005-0000-0000-000069170000}"/>
    <cellStyle name="Percent 3 5 4 6" xfId="5994" xr:uid="{00000000-0005-0000-0000-00006A170000}"/>
    <cellStyle name="Percent 3 5 4 6 2" xfId="5995" xr:uid="{00000000-0005-0000-0000-00006B170000}"/>
    <cellStyle name="Percent 3 5 4 6 2 2" xfId="5996" xr:uid="{00000000-0005-0000-0000-00006C170000}"/>
    <cellStyle name="Percent 3 5 4 6 3" xfId="5997" xr:uid="{00000000-0005-0000-0000-00006D170000}"/>
    <cellStyle name="Percent 3 5 4 6 3 2" xfId="5998" xr:uid="{00000000-0005-0000-0000-00006E170000}"/>
    <cellStyle name="Percent 3 5 4 6 4" xfId="5999" xr:uid="{00000000-0005-0000-0000-00006F170000}"/>
    <cellStyle name="Percent 3 5 4 7" xfId="6000" xr:uid="{00000000-0005-0000-0000-000070170000}"/>
    <cellStyle name="Percent 3 5 4 7 2" xfId="6001" xr:uid="{00000000-0005-0000-0000-000071170000}"/>
    <cellStyle name="Percent 3 5 4 8" xfId="6002" xr:uid="{00000000-0005-0000-0000-000072170000}"/>
    <cellStyle name="Percent 3 5 4 8 2" xfId="6003" xr:uid="{00000000-0005-0000-0000-000073170000}"/>
    <cellStyle name="Percent 3 5 4 9" xfId="6004" xr:uid="{00000000-0005-0000-0000-000074170000}"/>
    <cellStyle name="Percent 3 5 4 9 2" xfId="6005" xr:uid="{00000000-0005-0000-0000-000075170000}"/>
    <cellStyle name="Percent 3 5 5" xfId="6006" xr:uid="{00000000-0005-0000-0000-000076170000}"/>
    <cellStyle name="Percent 3 5 5 10" xfId="6007" xr:uid="{00000000-0005-0000-0000-000077170000}"/>
    <cellStyle name="Percent 3 5 5 10 2" xfId="6008" xr:uid="{00000000-0005-0000-0000-000078170000}"/>
    <cellStyle name="Percent 3 5 5 11" xfId="6009" xr:uid="{00000000-0005-0000-0000-000079170000}"/>
    <cellStyle name="Percent 3 5 5 2" xfId="6010" xr:uid="{00000000-0005-0000-0000-00007A170000}"/>
    <cellStyle name="Percent 3 5 5 2 2" xfId="6011" xr:uid="{00000000-0005-0000-0000-00007B170000}"/>
    <cellStyle name="Percent 3 5 5 2 2 2" xfId="6012" xr:uid="{00000000-0005-0000-0000-00007C170000}"/>
    <cellStyle name="Percent 3 5 5 2 3" xfId="6013" xr:uid="{00000000-0005-0000-0000-00007D170000}"/>
    <cellStyle name="Percent 3 5 5 2 3 2" xfId="6014" xr:uid="{00000000-0005-0000-0000-00007E170000}"/>
    <cellStyle name="Percent 3 5 5 2 4" xfId="6015" xr:uid="{00000000-0005-0000-0000-00007F170000}"/>
    <cellStyle name="Percent 3 5 5 3" xfId="6016" xr:uid="{00000000-0005-0000-0000-000080170000}"/>
    <cellStyle name="Percent 3 5 5 3 2" xfId="6017" xr:uid="{00000000-0005-0000-0000-000081170000}"/>
    <cellStyle name="Percent 3 5 5 3 2 2" xfId="6018" xr:uid="{00000000-0005-0000-0000-000082170000}"/>
    <cellStyle name="Percent 3 5 5 3 3" xfId="6019" xr:uid="{00000000-0005-0000-0000-000083170000}"/>
    <cellStyle name="Percent 3 5 5 3 3 2" xfId="6020" xr:uid="{00000000-0005-0000-0000-000084170000}"/>
    <cellStyle name="Percent 3 5 5 3 4" xfId="6021" xr:uid="{00000000-0005-0000-0000-000085170000}"/>
    <cellStyle name="Percent 3 5 5 4" xfId="6022" xr:uid="{00000000-0005-0000-0000-000086170000}"/>
    <cellStyle name="Percent 3 5 5 4 2" xfId="6023" xr:uid="{00000000-0005-0000-0000-000087170000}"/>
    <cellStyle name="Percent 3 5 5 4 2 2" xfId="6024" xr:uid="{00000000-0005-0000-0000-000088170000}"/>
    <cellStyle name="Percent 3 5 5 4 3" xfId="6025" xr:uid="{00000000-0005-0000-0000-000089170000}"/>
    <cellStyle name="Percent 3 5 5 4 3 2" xfId="6026" xr:uid="{00000000-0005-0000-0000-00008A170000}"/>
    <cellStyle name="Percent 3 5 5 4 4" xfId="6027" xr:uid="{00000000-0005-0000-0000-00008B170000}"/>
    <cellStyle name="Percent 3 5 5 5" xfId="6028" xr:uid="{00000000-0005-0000-0000-00008C170000}"/>
    <cellStyle name="Percent 3 5 5 5 2" xfId="6029" xr:uid="{00000000-0005-0000-0000-00008D170000}"/>
    <cellStyle name="Percent 3 5 5 5 2 2" xfId="6030" xr:uid="{00000000-0005-0000-0000-00008E170000}"/>
    <cellStyle name="Percent 3 5 5 5 3" xfId="6031" xr:uid="{00000000-0005-0000-0000-00008F170000}"/>
    <cellStyle name="Percent 3 5 5 5 3 2" xfId="6032" xr:uid="{00000000-0005-0000-0000-000090170000}"/>
    <cellStyle name="Percent 3 5 5 5 4" xfId="6033" xr:uid="{00000000-0005-0000-0000-000091170000}"/>
    <cellStyle name="Percent 3 5 5 5 4 2" xfId="6034" xr:uid="{00000000-0005-0000-0000-000092170000}"/>
    <cellStyle name="Percent 3 5 5 5 5" xfId="6035" xr:uid="{00000000-0005-0000-0000-000093170000}"/>
    <cellStyle name="Percent 3 5 5 6" xfId="6036" xr:uid="{00000000-0005-0000-0000-000094170000}"/>
    <cellStyle name="Percent 3 5 5 6 2" xfId="6037" xr:uid="{00000000-0005-0000-0000-000095170000}"/>
    <cellStyle name="Percent 3 5 5 6 2 2" xfId="6038" xr:uid="{00000000-0005-0000-0000-000096170000}"/>
    <cellStyle name="Percent 3 5 5 6 3" xfId="6039" xr:uid="{00000000-0005-0000-0000-000097170000}"/>
    <cellStyle name="Percent 3 5 5 6 3 2" xfId="6040" xr:uid="{00000000-0005-0000-0000-000098170000}"/>
    <cellStyle name="Percent 3 5 5 6 4" xfId="6041" xr:uid="{00000000-0005-0000-0000-000099170000}"/>
    <cellStyle name="Percent 3 5 5 7" xfId="6042" xr:uid="{00000000-0005-0000-0000-00009A170000}"/>
    <cellStyle name="Percent 3 5 5 7 2" xfId="6043" xr:uid="{00000000-0005-0000-0000-00009B170000}"/>
    <cellStyle name="Percent 3 5 5 8" xfId="6044" xr:uid="{00000000-0005-0000-0000-00009C170000}"/>
    <cellStyle name="Percent 3 5 5 8 2" xfId="6045" xr:uid="{00000000-0005-0000-0000-00009D170000}"/>
    <cellStyle name="Percent 3 5 5 9" xfId="6046" xr:uid="{00000000-0005-0000-0000-00009E170000}"/>
    <cellStyle name="Percent 3 5 5 9 2" xfId="6047" xr:uid="{00000000-0005-0000-0000-00009F170000}"/>
    <cellStyle name="Percent 3 5 6" xfId="6048" xr:uid="{00000000-0005-0000-0000-0000A0170000}"/>
    <cellStyle name="Percent 3 5 6 10" xfId="6049" xr:uid="{00000000-0005-0000-0000-0000A1170000}"/>
    <cellStyle name="Percent 3 5 6 10 2" xfId="6050" xr:uid="{00000000-0005-0000-0000-0000A2170000}"/>
    <cellStyle name="Percent 3 5 6 11" xfId="6051" xr:uid="{00000000-0005-0000-0000-0000A3170000}"/>
    <cellStyle name="Percent 3 5 6 2" xfId="6052" xr:uid="{00000000-0005-0000-0000-0000A4170000}"/>
    <cellStyle name="Percent 3 5 6 2 2" xfId="6053" xr:uid="{00000000-0005-0000-0000-0000A5170000}"/>
    <cellStyle name="Percent 3 5 6 2 2 2" xfId="6054" xr:uid="{00000000-0005-0000-0000-0000A6170000}"/>
    <cellStyle name="Percent 3 5 6 2 3" xfId="6055" xr:uid="{00000000-0005-0000-0000-0000A7170000}"/>
    <cellStyle name="Percent 3 5 6 2 3 2" xfId="6056" xr:uid="{00000000-0005-0000-0000-0000A8170000}"/>
    <cellStyle name="Percent 3 5 6 2 4" xfId="6057" xr:uid="{00000000-0005-0000-0000-0000A9170000}"/>
    <cellStyle name="Percent 3 5 6 3" xfId="6058" xr:uid="{00000000-0005-0000-0000-0000AA170000}"/>
    <cellStyle name="Percent 3 5 6 3 2" xfId="6059" xr:uid="{00000000-0005-0000-0000-0000AB170000}"/>
    <cellStyle name="Percent 3 5 6 3 2 2" xfId="6060" xr:uid="{00000000-0005-0000-0000-0000AC170000}"/>
    <cellStyle name="Percent 3 5 6 3 3" xfId="6061" xr:uid="{00000000-0005-0000-0000-0000AD170000}"/>
    <cellStyle name="Percent 3 5 6 3 3 2" xfId="6062" xr:uid="{00000000-0005-0000-0000-0000AE170000}"/>
    <cellStyle name="Percent 3 5 6 3 4" xfId="6063" xr:uid="{00000000-0005-0000-0000-0000AF170000}"/>
    <cellStyle name="Percent 3 5 6 4" xfId="6064" xr:uid="{00000000-0005-0000-0000-0000B0170000}"/>
    <cellStyle name="Percent 3 5 6 4 2" xfId="6065" xr:uid="{00000000-0005-0000-0000-0000B1170000}"/>
    <cellStyle name="Percent 3 5 6 4 2 2" xfId="6066" xr:uid="{00000000-0005-0000-0000-0000B2170000}"/>
    <cellStyle name="Percent 3 5 6 4 3" xfId="6067" xr:uid="{00000000-0005-0000-0000-0000B3170000}"/>
    <cellStyle name="Percent 3 5 6 4 3 2" xfId="6068" xr:uid="{00000000-0005-0000-0000-0000B4170000}"/>
    <cellStyle name="Percent 3 5 6 4 4" xfId="6069" xr:uid="{00000000-0005-0000-0000-0000B5170000}"/>
    <cellStyle name="Percent 3 5 6 5" xfId="6070" xr:uid="{00000000-0005-0000-0000-0000B6170000}"/>
    <cellStyle name="Percent 3 5 6 5 2" xfId="6071" xr:uid="{00000000-0005-0000-0000-0000B7170000}"/>
    <cellStyle name="Percent 3 5 6 5 2 2" xfId="6072" xr:uid="{00000000-0005-0000-0000-0000B8170000}"/>
    <cellStyle name="Percent 3 5 6 5 3" xfId="6073" xr:uid="{00000000-0005-0000-0000-0000B9170000}"/>
    <cellStyle name="Percent 3 5 6 5 3 2" xfId="6074" xr:uid="{00000000-0005-0000-0000-0000BA170000}"/>
    <cellStyle name="Percent 3 5 6 5 4" xfId="6075" xr:uid="{00000000-0005-0000-0000-0000BB170000}"/>
    <cellStyle name="Percent 3 5 6 5 4 2" xfId="6076" xr:uid="{00000000-0005-0000-0000-0000BC170000}"/>
    <cellStyle name="Percent 3 5 6 5 5" xfId="6077" xr:uid="{00000000-0005-0000-0000-0000BD170000}"/>
    <cellStyle name="Percent 3 5 6 6" xfId="6078" xr:uid="{00000000-0005-0000-0000-0000BE170000}"/>
    <cellStyle name="Percent 3 5 6 6 2" xfId="6079" xr:uid="{00000000-0005-0000-0000-0000BF170000}"/>
    <cellStyle name="Percent 3 5 6 6 2 2" xfId="6080" xr:uid="{00000000-0005-0000-0000-0000C0170000}"/>
    <cellStyle name="Percent 3 5 6 6 3" xfId="6081" xr:uid="{00000000-0005-0000-0000-0000C1170000}"/>
    <cellStyle name="Percent 3 5 6 6 3 2" xfId="6082" xr:uid="{00000000-0005-0000-0000-0000C2170000}"/>
    <cellStyle name="Percent 3 5 6 6 4" xfId="6083" xr:uid="{00000000-0005-0000-0000-0000C3170000}"/>
    <cellStyle name="Percent 3 5 6 7" xfId="6084" xr:uid="{00000000-0005-0000-0000-0000C4170000}"/>
    <cellStyle name="Percent 3 5 6 7 2" xfId="6085" xr:uid="{00000000-0005-0000-0000-0000C5170000}"/>
    <cellStyle name="Percent 3 5 6 8" xfId="6086" xr:uid="{00000000-0005-0000-0000-0000C6170000}"/>
    <cellStyle name="Percent 3 5 6 8 2" xfId="6087" xr:uid="{00000000-0005-0000-0000-0000C7170000}"/>
    <cellStyle name="Percent 3 5 6 9" xfId="6088" xr:uid="{00000000-0005-0000-0000-0000C8170000}"/>
    <cellStyle name="Percent 3 5 6 9 2" xfId="6089" xr:uid="{00000000-0005-0000-0000-0000C9170000}"/>
    <cellStyle name="Percent 3 5 7" xfId="6090" xr:uid="{00000000-0005-0000-0000-0000CA170000}"/>
    <cellStyle name="Percent 3 5 7 10" xfId="6091" xr:uid="{00000000-0005-0000-0000-0000CB170000}"/>
    <cellStyle name="Percent 3 5 7 10 2" xfId="6092" xr:uid="{00000000-0005-0000-0000-0000CC170000}"/>
    <cellStyle name="Percent 3 5 7 11" xfId="6093" xr:uid="{00000000-0005-0000-0000-0000CD170000}"/>
    <cellStyle name="Percent 3 5 7 2" xfId="6094" xr:uid="{00000000-0005-0000-0000-0000CE170000}"/>
    <cellStyle name="Percent 3 5 7 2 2" xfId="6095" xr:uid="{00000000-0005-0000-0000-0000CF170000}"/>
    <cellStyle name="Percent 3 5 7 2 2 2" xfId="6096" xr:uid="{00000000-0005-0000-0000-0000D0170000}"/>
    <cellStyle name="Percent 3 5 7 2 3" xfId="6097" xr:uid="{00000000-0005-0000-0000-0000D1170000}"/>
    <cellStyle name="Percent 3 5 7 2 3 2" xfId="6098" xr:uid="{00000000-0005-0000-0000-0000D2170000}"/>
    <cellStyle name="Percent 3 5 7 2 4" xfId="6099" xr:uid="{00000000-0005-0000-0000-0000D3170000}"/>
    <cellStyle name="Percent 3 5 7 3" xfId="6100" xr:uid="{00000000-0005-0000-0000-0000D4170000}"/>
    <cellStyle name="Percent 3 5 7 3 2" xfId="6101" xr:uid="{00000000-0005-0000-0000-0000D5170000}"/>
    <cellStyle name="Percent 3 5 7 3 2 2" xfId="6102" xr:uid="{00000000-0005-0000-0000-0000D6170000}"/>
    <cellStyle name="Percent 3 5 7 3 3" xfId="6103" xr:uid="{00000000-0005-0000-0000-0000D7170000}"/>
    <cellStyle name="Percent 3 5 7 3 3 2" xfId="6104" xr:uid="{00000000-0005-0000-0000-0000D8170000}"/>
    <cellStyle name="Percent 3 5 7 3 4" xfId="6105" xr:uid="{00000000-0005-0000-0000-0000D9170000}"/>
    <cellStyle name="Percent 3 5 7 4" xfId="6106" xr:uid="{00000000-0005-0000-0000-0000DA170000}"/>
    <cellStyle name="Percent 3 5 7 4 2" xfId="6107" xr:uid="{00000000-0005-0000-0000-0000DB170000}"/>
    <cellStyle name="Percent 3 5 7 4 2 2" xfId="6108" xr:uid="{00000000-0005-0000-0000-0000DC170000}"/>
    <cellStyle name="Percent 3 5 7 4 3" xfId="6109" xr:uid="{00000000-0005-0000-0000-0000DD170000}"/>
    <cellStyle name="Percent 3 5 7 4 3 2" xfId="6110" xr:uid="{00000000-0005-0000-0000-0000DE170000}"/>
    <cellStyle name="Percent 3 5 7 4 4" xfId="6111" xr:uid="{00000000-0005-0000-0000-0000DF170000}"/>
    <cellStyle name="Percent 3 5 7 5" xfId="6112" xr:uid="{00000000-0005-0000-0000-0000E0170000}"/>
    <cellStyle name="Percent 3 5 7 5 2" xfId="6113" xr:uid="{00000000-0005-0000-0000-0000E1170000}"/>
    <cellStyle name="Percent 3 5 7 5 2 2" xfId="6114" xr:uid="{00000000-0005-0000-0000-0000E2170000}"/>
    <cellStyle name="Percent 3 5 7 5 3" xfId="6115" xr:uid="{00000000-0005-0000-0000-0000E3170000}"/>
    <cellStyle name="Percent 3 5 7 5 3 2" xfId="6116" xr:uid="{00000000-0005-0000-0000-0000E4170000}"/>
    <cellStyle name="Percent 3 5 7 5 4" xfId="6117" xr:uid="{00000000-0005-0000-0000-0000E5170000}"/>
    <cellStyle name="Percent 3 5 7 5 4 2" xfId="6118" xr:uid="{00000000-0005-0000-0000-0000E6170000}"/>
    <cellStyle name="Percent 3 5 7 5 5" xfId="6119" xr:uid="{00000000-0005-0000-0000-0000E7170000}"/>
    <cellStyle name="Percent 3 5 7 6" xfId="6120" xr:uid="{00000000-0005-0000-0000-0000E8170000}"/>
    <cellStyle name="Percent 3 5 7 6 2" xfId="6121" xr:uid="{00000000-0005-0000-0000-0000E9170000}"/>
    <cellStyle name="Percent 3 5 7 6 2 2" xfId="6122" xr:uid="{00000000-0005-0000-0000-0000EA170000}"/>
    <cellStyle name="Percent 3 5 7 6 3" xfId="6123" xr:uid="{00000000-0005-0000-0000-0000EB170000}"/>
    <cellStyle name="Percent 3 5 7 6 3 2" xfId="6124" xr:uid="{00000000-0005-0000-0000-0000EC170000}"/>
    <cellStyle name="Percent 3 5 7 6 4" xfId="6125" xr:uid="{00000000-0005-0000-0000-0000ED170000}"/>
    <cellStyle name="Percent 3 5 7 7" xfId="6126" xr:uid="{00000000-0005-0000-0000-0000EE170000}"/>
    <cellStyle name="Percent 3 5 7 7 2" xfId="6127" xr:uid="{00000000-0005-0000-0000-0000EF170000}"/>
    <cellStyle name="Percent 3 5 7 8" xfId="6128" xr:uid="{00000000-0005-0000-0000-0000F0170000}"/>
    <cellStyle name="Percent 3 5 7 8 2" xfId="6129" xr:uid="{00000000-0005-0000-0000-0000F1170000}"/>
    <cellStyle name="Percent 3 5 7 9" xfId="6130" xr:uid="{00000000-0005-0000-0000-0000F2170000}"/>
    <cellStyle name="Percent 3 5 7 9 2" xfId="6131" xr:uid="{00000000-0005-0000-0000-0000F3170000}"/>
    <cellStyle name="Percent 3 5 8" xfId="6132" xr:uid="{00000000-0005-0000-0000-0000F4170000}"/>
    <cellStyle name="Percent 3 5 8 10" xfId="6133" xr:uid="{00000000-0005-0000-0000-0000F5170000}"/>
    <cellStyle name="Percent 3 5 8 10 2" xfId="6134" xr:uid="{00000000-0005-0000-0000-0000F6170000}"/>
    <cellStyle name="Percent 3 5 8 11" xfId="6135" xr:uid="{00000000-0005-0000-0000-0000F7170000}"/>
    <cellStyle name="Percent 3 5 8 2" xfId="6136" xr:uid="{00000000-0005-0000-0000-0000F8170000}"/>
    <cellStyle name="Percent 3 5 8 2 2" xfId="6137" xr:uid="{00000000-0005-0000-0000-0000F9170000}"/>
    <cellStyle name="Percent 3 5 8 2 2 2" xfId="6138" xr:uid="{00000000-0005-0000-0000-0000FA170000}"/>
    <cellStyle name="Percent 3 5 8 2 3" xfId="6139" xr:uid="{00000000-0005-0000-0000-0000FB170000}"/>
    <cellStyle name="Percent 3 5 8 2 3 2" xfId="6140" xr:uid="{00000000-0005-0000-0000-0000FC170000}"/>
    <cellStyle name="Percent 3 5 8 2 4" xfId="6141" xr:uid="{00000000-0005-0000-0000-0000FD170000}"/>
    <cellStyle name="Percent 3 5 8 3" xfId="6142" xr:uid="{00000000-0005-0000-0000-0000FE170000}"/>
    <cellStyle name="Percent 3 5 8 3 2" xfId="6143" xr:uid="{00000000-0005-0000-0000-0000FF170000}"/>
    <cellStyle name="Percent 3 5 8 3 2 2" xfId="6144" xr:uid="{00000000-0005-0000-0000-000000180000}"/>
    <cellStyle name="Percent 3 5 8 3 3" xfId="6145" xr:uid="{00000000-0005-0000-0000-000001180000}"/>
    <cellStyle name="Percent 3 5 8 3 3 2" xfId="6146" xr:uid="{00000000-0005-0000-0000-000002180000}"/>
    <cellStyle name="Percent 3 5 8 3 4" xfId="6147" xr:uid="{00000000-0005-0000-0000-000003180000}"/>
    <cellStyle name="Percent 3 5 8 4" xfId="6148" xr:uid="{00000000-0005-0000-0000-000004180000}"/>
    <cellStyle name="Percent 3 5 8 4 2" xfId="6149" xr:uid="{00000000-0005-0000-0000-000005180000}"/>
    <cellStyle name="Percent 3 5 8 4 2 2" xfId="6150" xr:uid="{00000000-0005-0000-0000-000006180000}"/>
    <cellStyle name="Percent 3 5 8 4 3" xfId="6151" xr:uid="{00000000-0005-0000-0000-000007180000}"/>
    <cellStyle name="Percent 3 5 8 4 3 2" xfId="6152" xr:uid="{00000000-0005-0000-0000-000008180000}"/>
    <cellStyle name="Percent 3 5 8 4 4" xfId="6153" xr:uid="{00000000-0005-0000-0000-000009180000}"/>
    <cellStyle name="Percent 3 5 8 5" xfId="6154" xr:uid="{00000000-0005-0000-0000-00000A180000}"/>
    <cellStyle name="Percent 3 5 8 5 2" xfId="6155" xr:uid="{00000000-0005-0000-0000-00000B180000}"/>
    <cellStyle name="Percent 3 5 8 5 2 2" xfId="6156" xr:uid="{00000000-0005-0000-0000-00000C180000}"/>
    <cellStyle name="Percent 3 5 8 5 3" xfId="6157" xr:uid="{00000000-0005-0000-0000-00000D180000}"/>
    <cellStyle name="Percent 3 5 8 5 3 2" xfId="6158" xr:uid="{00000000-0005-0000-0000-00000E180000}"/>
    <cellStyle name="Percent 3 5 8 5 4" xfId="6159" xr:uid="{00000000-0005-0000-0000-00000F180000}"/>
    <cellStyle name="Percent 3 5 8 5 4 2" xfId="6160" xr:uid="{00000000-0005-0000-0000-000010180000}"/>
    <cellStyle name="Percent 3 5 8 5 5" xfId="6161" xr:uid="{00000000-0005-0000-0000-000011180000}"/>
    <cellStyle name="Percent 3 5 8 6" xfId="6162" xr:uid="{00000000-0005-0000-0000-000012180000}"/>
    <cellStyle name="Percent 3 5 8 6 2" xfId="6163" xr:uid="{00000000-0005-0000-0000-000013180000}"/>
    <cellStyle name="Percent 3 5 8 6 2 2" xfId="6164" xr:uid="{00000000-0005-0000-0000-000014180000}"/>
    <cellStyle name="Percent 3 5 8 6 3" xfId="6165" xr:uid="{00000000-0005-0000-0000-000015180000}"/>
    <cellStyle name="Percent 3 5 8 6 3 2" xfId="6166" xr:uid="{00000000-0005-0000-0000-000016180000}"/>
    <cellStyle name="Percent 3 5 8 6 4" xfId="6167" xr:uid="{00000000-0005-0000-0000-000017180000}"/>
    <cellStyle name="Percent 3 5 8 7" xfId="6168" xr:uid="{00000000-0005-0000-0000-000018180000}"/>
    <cellStyle name="Percent 3 5 8 7 2" xfId="6169" xr:uid="{00000000-0005-0000-0000-000019180000}"/>
    <cellStyle name="Percent 3 5 8 8" xfId="6170" xr:uid="{00000000-0005-0000-0000-00001A180000}"/>
    <cellStyle name="Percent 3 5 8 8 2" xfId="6171" xr:uid="{00000000-0005-0000-0000-00001B180000}"/>
    <cellStyle name="Percent 3 5 8 9" xfId="6172" xr:uid="{00000000-0005-0000-0000-00001C180000}"/>
    <cellStyle name="Percent 3 5 8 9 2" xfId="6173" xr:uid="{00000000-0005-0000-0000-00001D180000}"/>
    <cellStyle name="Percent 3 5 9" xfId="6174" xr:uid="{00000000-0005-0000-0000-00001E180000}"/>
    <cellStyle name="Percent 3 5 9 10" xfId="6175" xr:uid="{00000000-0005-0000-0000-00001F180000}"/>
    <cellStyle name="Percent 3 5 9 10 2" xfId="6176" xr:uid="{00000000-0005-0000-0000-000020180000}"/>
    <cellStyle name="Percent 3 5 9 11" xfId="6177" xr:uid="{00000000-0005-0000-0000-000021180000}"/>
    <cellStyle name="Percent 3 5 9 2" xfId="6178" xr:uid="{00000000-0005-0000-0000-000022180000}"/>
    <cellStyle name="Percent 3 5 9 2 2" xfId="6179" xr:uid="{00000000-0005-0000-0000-000023180000}"/>
    <cellStyle name="Percent 3 5 9 2 2 2" xfId="6180" xr:uid="{00000000-0005-0000-0000-000024180000}"/>
    <cellStyle name="Percent 3 5 9 2 3" xfId="6181" xr:uid="{00000000-0005-0000-0000-000025180000}"/>
    <cellStyle name="Percent 3 5 9 2 3 2" xfId="6182" xr:uid="{00000000-0005-0000-0000-000026180000}"/>
    <cellStyle name="Percent 3 5 9 2 4" xfId="6183" xr:uid="{00000000-0005-0000-0000-000027180000}"/>
    <cellStyle name="Percent 3 5 9 3" xfId="6184" xr:uid="{00000000-0005-0000-0000-000028180000}"/>
    <cellStyle name="Percent 3 5 9 3 2" xfId="6185" xr:uid="{00000000-0005-0000-0000-000029180000}"/>
    <cellStyle name="Percent 3 5 9 3 2 2" xfId="6186" xr:uid="{00000000-0005-0000-0000-00002A180000}"/>
    <cellStyle name="Percent 3 5 9 3 3" xfId="6187" xr:uid="{00000000-0005-0000-0000-00002B180000}"/>
    <cellStyle name="Percent 3 5 9 3 3 2" xfId="6188" xr:uid="{00000000-0005-0000-0000-00002C180000}"/>
    <cellStyle name="Percent 3 5 9 3 4" xfId="6189" xr:uid="{00000000-0005-0000-0000-00002D180000}"/>
    <cellStyle name="Percent 3 5 9 4" xfId="6190" xr:uid="{00000000-0005-0000-0000-00002E180000}"/>
    <cellStyle name="Percent 3 5 9 4 2" xfId="6191" xr:uid="{00000000-0005-0000-0000-00002F180000}"/>
    <cellStyle name="Percent 3 5 9 4 2 2" xfId="6192" xr:uid="{00000000-0005-0000-0000-000030180000}"/>
    <cellStyle name="Percent 3 5 9 4 3" xfId="6193" xr:uid="{00000000-0005-0000-0000-000031180000}"/>
    <cellStyle name="Percent 3 5 9 4 3 2" xfId="6194" xr:uid="{00000000-0005-0000-0000-000032180000}"/>
    <cellStyle name="Percent 3 5 9 4 4" xfId="6195" xr:uid="{00000000-0005-0000-0000-000033180000}"/>
    <cellStyle name="Percent 3 5 9 5" xfId="6196" xr:uid="{00000000-0005-0000-0000-000034180000}"/>
    <cellStyle name="Percent 3 5 9 5 2" xfId="6197" xr:uid="{00000000-0005-0000-0000-000035180000}"/>
    <cellStyle name="Percent 3 5 9 5 2 2" xfId="6198" xr:uid="{00000000-0005-0000-0000-000036180000}"/>
    <cellStyle name="Percent 3 5 9 5 3" xfId="6199" xr:uid="{00000000-0005-0000-0000-000037180000}"/>
    <cellStyle name="Percent 3 5 9 5 3 2" xfId="6200" xr:uid="{00000000-0005-0000-0000-000038180000}"/>
    <cellStyle name="Percent 3 5 9 5 4" xfId="6201" xr:uid="{00000000-0005-0000-0000-000039180000}"/>
    <cellStyle name="Percent 3 5 9 5 4 2" xfId="6202" xr:uid="{00000000-0005-0000-0000-00003A180000}"/>
    <cellStyle name="Percent 3 5 9 5 5" xfId="6203" xr:uid="{00000000-0005-0000-0000-00003B180000}"/>
    <cellStyle name="Percent 3 5 9 6" xfId="6204" xr:uid="{00000000-0005-0000-0000-00003C180000}"/>
    <cellStyle name="Percent 3 5 9 6 2" xfId="6205" xr:uid="{00000000-0005-0000-0000-00003D180000}"/>
    <cellStyle name="Percent 3 5 9 6 2 2" xfId="6206" xr:uid="{00000000-0005-0000-0000-00003E180000}"/>
    <cellStyle name="Percent 3 5 9 6 3" xfId="6207" xr:uid="{00000000-0005-0000-0000-00003F180000}"/>
    <cellStyle name="Percent 3 5 9 6 3 2" xfId="6208" xr:uid="{00000000-0005-0000-0000-000040180000}"/>
    <cellStyle name="Percent 3 5 9 6 4" xfId="6209" xr:uid="{00000000-0005-0000-0000-000041180000}"/>
    <cellStyle name="Percent 3 5 9 7" xfId="6210" xr:uid="{00000000-0005-0000-0000-000042180000}"/>
    <cellStyle name="Percent 3 5 9 7 2" xfId="6211" xr:uid="{00000000-0005-0000-0000-000043180000}"/>
    <cellStyle name="Percent 3 5 9 8" xfId="6212" xr:uid="{00000000-0005-0000-0000-000044180000}"/>
    <cellStyle name="Percent 3 5 9 8 2" xfId="6213" xr:uid="{00000000-0005-0000-0000-000045180000}"/>
    <cellStyle name="Percent 3 5 9 9" xfId="6214" xr:uid="{00000000-0005-0000-0000-000046180000}"/>
    <cellStyle name="Percent 3 5 9 9 2" xfId="6215" xr:uid="{00000000-0005-0000-0000-000047180000}"/>
    <cellStyle name="Percent 3 6" xfId="6216" xr:uid="{00000000-0005-0000-0000-000048180000}"/>
    <cellStyle name="Percent 3 6 10" xfId="6217" xr:uid="{00000000-0005-0000-0000-000049180000}"/>
    <cellStyle name="Percent 3 6 10 10" xfId="6218" xr:uid="{00000000-0005-0000-0000-00004A180000}"/>
    <cellStyle name="Percent 3 6 10 10 2" xfId="6219" xr:uid="{00000000-0005-0000-0000-00004B180000}"/>
    <cellStyle name="Percent 3 6 10 11" xfId="6220" xr:uid="{00000000-0005-0000-0000-00004C180000}"/>
    <cellStyle name="Percent 3 6 10 2" xfId="6221" xr:uid="{00000000-0005-0000-0000-00004D180000}"/>
    <cellStyle name="Percent 3 6 10 2 2" xfId="6222" xr:uid="{00000000-0005-0000-0000-00004E180000}"/>
    <cellStyle name="Percent 3 6 10 2 2 2" xfId="6223" xr:uid="{00000000-0005-0000-0000-00004F180000}"/>
    <cellStyle name="Percent 3 6 10 2 3" xfId="6224" xr:uid="{00000000-0005-0000-0000-000050180000}"/>
    <cellStyle name="Percent 3 6 10 2 3 2" xfId="6225" xr:uid="{00000000-0005-0000-0000-000051180000}"/>
    <cellStyle name="Percent 3 6 10 2 4" xfId="6226" xr:uid="{00000000-0005-0000-0000-000052180000}"/>
    <cellStyle name="Percent 3 6 10 3" xfId="6227" xr:uid="{00000000-0005-0000-0000-000053180000}"/>
    <cellStyle name="Percent 3 6 10 3 2" xfId="6228" xr:uid="{00000000-0005-0000-0000-000054180000}"/>
    <cellStyle name="Percent 3 6 10 3 2 2" xfId="6229" xr:uid="{00000000-0005-0000-0000-000055180000}"/>
    <cellStyle name="Percent 3 6 10 3 3" xfId="6230" xr:uid="{00000000-0005-0000-0000-000056180000}"/>
    <cellStyle name="Percent 3 6 10 3 3 2" xfId="6231" xr:uid="{00000000-0005-0000-0000-000057180000}"/>
    <cellStyle name="Percent 3 6 10 3 4" xfId="6232" xr:uid="{00000000-0005-0000-0000-000058180000}"/>
    <cellStyle name="Percent 3 6 10 4" xfId="6233" xr:uid="{00000000-0005-0000-0000-000059180000}"/>
    <cellStyle name="Percent 3 6 10 4 2" xfId="6234" xr:uid="{00000000-0005-0000-0000-00005A180000}"/>
    <cellStyle name="Percent 3 6 10 4 2 2" xfId="6235" xr:uid="{00000000-0005-0000-0000-00005B180000}"/>
    <cellStyle name="Percent 3 6 10 4 3" xfId="6236" xr:uid="{00000000-0005-0000-0000-00005C180000}"/>
    <cellStyle name="Percent 3 6 10 4 3 2" xfId="6237" xr:uid="{00000000-0005-0000-0000-00005D180000}"/>
    <cellStyle name="Percent 3 6 10 4 4" xfId="6238" xr:uid="{00000000-0005-0000-0000-00005E180000}"/>
    <cellStyle name="Percent 3 6 10 5" xfId="6239" xr:uid="{00000000-0005-0000-0000-00005F180000}"/>
    <cellStyle name="Percent 3 6 10 5 2" xfId="6240" xr:uid="{00000000-0005-0000-0000-000060180000}"/>
    <cellStyle name="Percent 3 6 10 5 2 2" xfId="6241" xr:uid="{00000000-0005-0000-0000-000061180000}"/>
    <cellStyle name="Percent 3 6 10 5 3" xfId="6242" xr:uid="{00000000-0005-0000-0000-000062180000}"/>
    <cellStyle name="Percent 3 6 10 5 3 2" xfId="6243" xr:uid="{00000000-0005-0000-0000-000063180000}"/>
    <cellStyle name="Percent 3 6 10 5 4" xfId="6244" xr:uid="{00000000-0005-0000-0000-000064180000}"/>
    <cellStyle name="Percent 3 6 10 5 4 2" xfId="6245" xr:uid="{00000000-0005-0000-0000-000065180000}"/>
    <cellStyle name="Percent 3 6 10 5 5" xfId="6246" xr:uid="{00000000-0005-0000-0000-000066180000}"/>
    <cellStyle name="Percent 3 6 10 6" xfId="6247" xr:uid="{00000000-0005-0000-0000-000067180000}"/>
    <cellStyle name="Percent 3 6 10 6 2" xfId="6248" xr:uid="{00000000-0005-0000-0000-000068180000}"/>
    <cellStyle name="Percent 3 6 10 6 2 2" xfId="6249" xr:uid="{00000000-0005-0000-0000-000069180000}"/>
    <cellStyle name="Percent 3 6 10 6 3" xfId="6250" xr:uid="{00000000-0005-0000-0000-00006A180000}"/>
    <cellStyle name="Percent 3 6 10 6 3 2" xfId="6251" xr:uid="{00000000-0005-0000-0000-00006B180000}"/>
    <cellStyle name="Percent 3 6 10 6 4" xfId="6252" xr:uid="{00000000-0005-0000-0000-00006C180000}"/>
    <cellStyle name="Percent 3 6 10 7" xfId="6253" xr:uid="{00000000-0005-0000-0000-00006D180000}"/>
    <cellStyle name="Percent 3 6 10 7 2" xfId="6254" xr:uid="{00000000-0005-0000-0000-00006E180000}"/>
    <cellStyle name="Percent 3 6 10 8" xfId="6255" xr:uid="{00000000-0005-0000-0000-00006F180000}"/>
    <cellStyle name="Percent 3 6 10 8 2" xfId="6256" xr:uid="{00000000-0005-0000-0000-000070180000}"/>
    <cellStyle name="Percent 3 6 10 9" xfId="6257" xr:uid="{00000000-0005-0000-0000-000071180000}"/>
    <cellStyle name="Percent 3 6 10 9 2" xfId="6258" xr:uid="{00000000-0005-0000-0000-000072180000}"/>
    <cellStyle name="Percent 3 6 11" xfId="6259" xr:uid="{00000000-0005-0000-0000-000073180000}"/>
    <cellStyle name="Percent 3 6 11 10" xfId="6260" xr:uid="{00000000-0005-0000-0000-000074180000}"/>
    <cellStyle name="Percent 3 6 11 10 2" xfId="6261" xr:uid="{00000000-0005-0000-0000-000075180000}"/>
    <cellStyle name="Percent 3 6 11 11" xfId="6262" xr:uid="{00000000-0005-0000-0000-000076180000}"/>
    <cellStyle name="Percent 3 6 11 2" xfId="6263" xr:uid="{00000000-0005-0000-0000-000077180000}"/>
    <cellStyle name="Percent 3 6 11 2 2" xfId="6264" xr:uid="{00000000-0005-0000-0000-000078180000}"/>
    <cellStyle name="Percent 3 6 11 2 2 2" xfId="6265" xr:uid="{00000000-0005-0000-0000-000079180000}"/>
    <cellStyle name="Percent 3 6 11 2 3" xfId="6266" xr:uid="{00000000-0005-0000-0000-00007A180000}"/>
    <cellStyle name="Percent 3 6 11 2 3 2" xfId="6267" xr:uid="{00000000-0005-0000-0000-00007B180000}"/>
    <cellStyle name="Percent 3 6 11 2 4" xfId="6268" xr:uid="{00000000-0005-0000-0000-00007C180000}"/>
    <cellStyle name="Percent 3 6 11 3" xfId="6269" xr:uid="{00000000-0005-0000-0000-00007D180000}"/>
    <cellStyle name="Percent 3 6 11 3 2" xfId="6270" xr:uid="{00000000-0005-0000-0000-00007E180000}"/>
    <cellStyle name="Percent 3 6 11 3 2 2" xfId="6271" xr:uid="{00000000-0005-0000-0000-00007F180000}"/>
    <cellStyle name="Percent 3 6 11 3 3" xfId="6272" xr:uid="{00000000-0005-0000-0000-000080180000}"/>
    <cellStyle name="Percent 3 6 11 3 3 2" xfId="6273" xr:uid="{00000000-0005-0000-0000-000081180000}"/>
    <cellStyle name="Percent 3 6 11 3 4" xfId="6274" xr:uid="{00000000-0005-0000-0000-000082180000}"/>
    <cellStyle name="Percent 3 6 11 4" xfId="6275" xr:uid="{00000000-0005-0000-0000-000083180000}"/>
    <cellStyle name="Percent 3 6 11 4 2" xfId="6276" xr:uid="{00000000-0005-0000-0000-000084180000}"/>
    <cellStyle name="Percent 3 6 11 4 2 2" xfId="6277" xr:uid="{00000000-0005-0000-0000-000085180000}"/>
    <cellStyle name="Percent 3 6 11 4 3" xfId="6278" xr:uid="{00000000-0005-0000-0000-000086180000}"/>
    <cellStyle name="Percent 3 6 11 4 3 2" xfId="6279" xr:uid="{00000000-0005-0000-0000-000087180000}"/>
    <cellStyle name="Percent 3 6 11 4 4" xfId="6280" xr:uid="{00000000-0005-0000-0000-000088180000}"/>
    <cellStyle name="Percent 3 6 11 5" xfId="6281" xr:uid="{00000000-0005-0000-0000-000089180000}"/>
    <cellStyle name="Percent 3 6 11 5 2" xfId="6282" xr:uid="{00000000-0005-0000-0000-00008A180000}"/>
    <cellStyle name="Percent 3 6 11 5 2 2" xfId="6283" xr:uid="{00000000-0005-0000-0000-00008B180000}"/>
    <cellStyle name="Percent 3 6 11 5 3" xfId="6284" xr:uid="{00000000-0005-0000-0000-00008C180000}"/>
    <cellStyle name="Percent 3 6 11 5 3 2" xfId="6285" xr:uid="{00000000-0005-0000-0000-00008D180000}"/>
    <cellStyle name="Percent 3 6 11 5 4" xfId="6286" xr:uid="{00000000-0005-0000-0000-00008E180000}"/>
    <cellStyle name="Percent 3 6 11 5 4 2" xfId="6287" xr:uid="{00000000-0005-0000-0000-00008F180000}"/>
    <cellStyle name="Percent 3 6 11 5 5" xfId="6288" xr:uid="{00000000-0005-0000-0000-000090180000}"/>
    <cellStyle name="Percent 3 6 11 6" xfId="6289" xr:uid="{00000000-0005-0000-0000-000091180000}"/>
    <cellStyle name="Percent 3 6 11 6 2" xfId="6290" xr:uid="{00000000-0005-0000-0000-000092180000}"/>
    <cellStyle name="Percent 3 6 11 6 2 2" xfId="6291" xr:uid="{00000000-0005-0000-0000-000093180000}"/>
    <cellStyle name="Percent 3 6 11 6 3" xfId="6292" xr:uid="{00000000-0005-0000-0000-000094180000}"/>
    <cellStyle name="Percent 3 6 11 6 3 2" xfId="6293" xr:uid="{00000000-0005-0000-0000-000095180000}"/>
    <cellStyle name="Percent 3 6 11 6 4" xfId="6294" xr:uid="{00000000-0005-0000-0000-000096180000}"/>
    <cellStyle name="Percent 3 6 11 7" xfId="6295" xr:uid="{00000000-0005-0000-0000-000097180000}"/>
    <cellStyle name="Percent 3 6 11 7 2" xfId="6296" xr:uid="{00000000-0005-0000-0000-000098180000}"/>
    <cellStyle name="Percent 3 6 11 8" xfId="6297" xr:uid="{00000000-0005-0000-0000-000099180000}"/>
    <cellStyle name="Percent 3 6 11 8 2" xfId="6298" xr:uid="{00000000-0005-0000-0000-00009A180000}"/>
    <cellStyle name="Percent 3 6 11 9" xfId="6299" xr:uid="{00000000-0005-0000-0000-00009B180000}"/>
    <cellStyle name="Percent 3 6 11 9 2" xfId="6300" xr:uid="{00000000-0005-0000-0000-00009C180000}"/>
    <cellStyle name="Percent 3 6 12" xfId="6301" xr:uid="{00000000-0005-0000-0000-00009D180000}"/>
    <cellStyle name="Percent 3 6 12 10" xfId="6302" xr:uid="{00000000-0005-0000-0000-00009E180000}"/>
    <cellStyle name="Percent 3 6 12 10 2" xfId="6303" xr:uid="{00000000-0005-0000-0000-00009F180000}"/>
    <cellStyle name="Percent 3 6 12 11" xfId="6304" xr:uid="{00000000-0005-0000-0000-0000A0180000}"/>
    <cellStyle name="Percent 3 6 12 2" xfId="6305" xr:uid="{00000000-0005-0000-0000-0000A1180000}"/>
    <cellStyle name="Percent 3 6 12 2 2" xfId="6306" xr:uid="{00000000-0005-0000-0000-0000A2180000}"/>
    <cellStyle name="Percent 3 6 12 2 2 2" xfId="6307" xr:uid="{00000000-0005-0000-0000-0000A3180000}"/>
    <cellStyle name="Percent 3 6 12 2 3" xfId="6308" xr:uid="{00000000-0005-0000-0000-0000A4180000}"/>
    <cellStyle name="Percent 3 6 12 2 3 2" xfId="6309" xr:uid="{00000000-0005-0000-0000-0000A5180000}"/>
    <cellStyle name="Percent 3 6 12 2 4" xfId="6310" xr:uid="{00000000-0005-0000-0000-0000A6180000}"/>
    <cellStyle name="Percent 3 6 12 3" xfId="6311" xr:uid="{00000000-0005-0000-0000-0000A7180000}"/>
    <cellStyle name="Percent 3 6 12 3 2" xfId="6312" xr:uid="{00000000-0005-0000-0000-0000A8180000}"/>
    <cellStyle name="Percent 3 6 12 3 2 2" xfId="6313" xr:uid="{00000000-0005-0000-0000-0000A9180000}"/>
    <cellStyle name="Percent 3 6 12 3 3" xfId="6314" xr:uid="{00000000-0005-0000-0000-0000AA180000}"/>
    <cellStyle name="Percent 3 6 12 3 3 2" xfId="6315" xr:uid="{00000000-0005-0000-0000-0000AB180000}"/>
    <cellStyle name="Percent 3 6 12 3 4" xfId="6316" xr:uid="{00000000-0005-0000-0000-0000AC180000}"/>
    <cellStyle name="Percent 3 6 12 4" xfId="6317" xr:uid="{00000000-0005-0000-0000-0000AD180000}"/>
    <cellStyle name="Percent 3 6 12 4 2" xfId="6318" xr:uid="{00000000-0005-0000-0000-0000AE180000}"/>
    <cellStyle name="Percent 3 6 12 4 2 2" xfId="6319" xr:uid="{00000000-0005-0000-0000-0000AF180000}"/>
    <cellStyle name="Percent 3 6 12 4 3" xfId="6320" xr:uid="{00000000-0005-0000-0000-0000B0180000}"/>
    <cellStyle name="Percent 3 6 12 4 3 2" xfId="6321" xr:uid="{00000000-0005-0000-0000-0000B1180000}"/>
    <cellStyle name="Percent 3 6 12 4 4" xfId="6322" xr:uid="{00000000-0005-0000-0000-0000B2180000}"/>
    <cellStyle name="Percent 3 6 12 5" xfId="6323" xr:uid="{00000000-0005-0000-0000-0000B3180000}"/>
    <cellStyle name="Percent 3 6 12 5 2" xfId="6324" xr:uid="{00000000-0005-0000-0000-0000B4180000}"/>
    <cellStyle name="Percent 3 6 12 5 2 2" xfId="6325" xr:uid="{00000000-0005-0000-0000-0000B5180000}"/>
    <cellStyle name="Percent 3 6 12 5 3" xfId="6326" xr:uid="{00000000-0005-0000-0000-0000B6180000}"/>
    <cellStyle name="Percent 3 6 12 5 3 2" xfId="6327" xr:uid="{00000000-0005-0000-0000-0000B7180000}"/>
    <cellStyle name="Percent 3 6 12 5 4" xfId="6328" xr:uid="{00000000-0005-0000-0000-0000B8180000}"/>
    <cellStyle name="Percent 3 6 12 5 4 2" xfId="6329" xr:uid="{00000000-0005-0000-0000-0000B9180000}"/>
    <cellStyle name="Percent 3 6 12 5 5" xfId="6330" xr:uid="{00000000-0005-0000-0000-0000BA180000}"/>
    <cellStyle name="Percent 3 6 12 6" xfId="6331" xr:uid="{00000000-0005-0000-0000-0000BB180000}"/>
    <cellStyle name="Percent 3 6 12 6 2" xfId="6332" xr:uid="{00000000-0005-0000-0000-0000BC180000}"/>
    <cellStyle name="Percent 3 6 12 6 2 2" xfId="6333" xr:uid="{00000000-0005-0000-0000-0000BD180000}"/>
    <cellStyle name="Percent 3 6 12 6 3" xfId="6334" xr:uid="{00000000-0005-0000-0000-0000BE180000}"/>
    <cellStyle name="Percent 3 6 12 6 3 2" xfId="6335" xr:uid="{00000000-0005-0000-0000-0000BF180000}"/>
    <cellStyle name="Percent 3 6 12 6 4" xfId="6336" xr:uid="{00000000-0005-0000-0000-0000C0180000}"/>
    <cellStyle name="Percent 3 6 12 7" xfId="6337" xr:uid="{00000000-0005-0000-0000-0000C1180000}"/>
    <cellStyle name="Percent 3 6 12 7 2" xfId="6338" xr:uid="{00000000-0005-0000-0000-0000C2180000}"/>
    <cellStyle name="Percent 3 6 12 8" xfId="6339" xr:uid="{00000000-0005-0000-0000-0000C3180000}"/>
    <cellStyle name="Percent 3 6 12 8 2" xfId="6340" xr:uid="{00000000-0005-0000-0000-0000C4180000}"/>
    <cellStyle name="Percent 3 6 12 9" xfId="6341" xr:uid="{00000000-0005-0000-0000-0000C5180000}"/>
    <cellStyle name="Percent 3 6 12 9 2" xfId="6342" xr:uid="{00000000-0005-0000-0000-0000C6180000}"/>
    <cellStyle name="Percent 3 6 13" xfId="6343" xr:uid="{00000000-0005-0000-0000-0000C7180000}"/>
    <cellStyle name="Percent 3 6 13 10" xfId="6344" xr:uid="{00000000-0005-0000-0000-0000C8180000}"/>
    <cellStyle name="Percent 3 6 13 10 2" xfId="6345" xr:uid="{00000000-0005-0000-0000-0000C9180000}"/>
    <cellStyle name="Percent 3 6 13 11" xfId="6346" xr:uid="{00000000-0005-0000-0000-0000CA180000}"/>
    <cellStyle name="Percent 3 6 13 2" xfId="6347" xr:uid="{00000000-0005-0000-0000-0000CB180000}"/>
    <cellStyle name="Percent 3 6 13 2 2" xfId="6348" xr:uid="{00000000-0005-0000-0000-0000CC180000}"/>
    <cellStyle name="Percent 3 6 13 2 2 2" xfId="6349" xr:uid="{00000000-0005-0000-0000-0000CD180000}"/>
    <cellStyle name="Percent 3 6 13 2 3" xfId="6350" xr:uid="{00000000-0005-0000-0000-0000CE180000}"/>
    <cellStyle name="Percent 3 6 13 2 3 2" xfId="6351" xr:uid="{00000000-0005-0000-0000-0000CF180000}"/>
    <cellStyle name="Percent 3 6 13 2 4" xfId="6352" xr:uid="{00000000-0005-0000-0000-0000D0180000}"/>
    <cellStyle name="Percent 3 6 13 3" xfId="6353" xr:uid="{00000000-0005-0000-0000-0000D1180000}"/>
    <cellStyle name="Percent 3 6 13 3 2" xfId="6354" xr:uid="{00000000-0005-0000-0000-0000D2180000}"/>
    <cellStyle name="Percent 3 6 13 3 2 2" xfId="6355" xr:uid="{00000000-0005-0000-0000-0000D3180000}"/>
    <cellStyle name="Percent 3 6 13 3 3" xfId="6356" xr:uid="{00000000-0005-0000-0000-0000D4180000}"/>
    <cellStyle name="Percent 3 6 13 3 3 2" xfId="6357" xr:uid="{00000000-0005-0000-0000-0000D5180000}"/>
    <cellStyle name="Percent 3 6 13 3 4" xfId="6358" xr:uid="{00000000-0005-0000-0000-0000D6180000}"/>
    <cellStyle name="Percent 3 6 13 4" xfId="6359" xr:uid="{00000000-0005-0000-0000-0000D7180000}"/>
    <cellStyle name="Percent 3 6 13 4 2" xfId="6360" xr:uid="{00000000-0005-0000-0000-0000D8180000}"/>
    <cellStyle name="Percent 3 6 13 4 2 2" xfId="6361" xr:uid="{00000000-0005-0000-0000-0000D9180000}"/>
    <cellStyle name="Percent 3 6 13 4 3" xfId="6362" xr:uid="{00000000-0005-0000-0000-0000DA180000}"/>
    <cellStyle name="Percent 3 6 13 4 3 2" xfId="6363" xr:uid="{00000000-0005-0000-0000-0000DB180000}"/>
    <cellStyle name="Percent 3 6 13 4 4" xfId="6364" xr:uid="{00000000-0005-0000-0000-0000DC180000}"/>
    <cellStyle name="Percent 3 6 13 5" xfId="6365" xr:uid="{00000000-0005-0000-0000-0000DD180000}"/>
    <cellStyle name="Percent 3 6 13 5 2" xfId="6366" xr:uid="{00000000-0005-0000-0000-0000DE180000}"/>
    <cellStyle name="Percent 3 6 13 5 2 2" xfId="6367" xr:uid="{00000000-0005-0000-0000-0000DF180000}"/>
    <cellStyle name="Percent 3 6 13 5 3" xfId="6368" xr:uid="{00000000-0005-0000-0000-0000E0180000}"/>
    <cellStyle name="Percent 3 6 13 5 3 2" xfId="6369" xr:uid="{00000000-0005-0000-0000-0000E1180000}"/>
    <cellStyle name="Percent 3 6 13 5 4" xfId="6370" xr:uid="{00000000-0005-0000-0000-0000E2180000}"/>
    <cellStyle name="Percent 3 6 13 5 4 2" xfId="6371" xr:uid="{00000000-0005-0000-0000-0000E3180000}"/>
    <cellStyle name="Percent 3 6 13 5 5" xfId="6372" xr:uid="{00000000-0005-0000-0000-0000E4180000}"/>
    <cellStyle name="Percent 3 6 13 6" xfId="6373" xr:uid="{00000000-0005-0000-0000-0000E5180000}"/>
    <cellStyle name="Percent 3 6 13 6 2" xfId="6374" xr:uid="{00000000-0005-0000-0000-0000E6180000}"/>
    <cellStyle name="Percent 3 6 13 6 2 2" xfId="6375" xr:uid="{00000000-0005-0000-0000-0000E7180000}"/>
    <cellStyle name="Percent 3 6 13 6 3" xfId="6376" xr:uid="{00000000-0005-0000-0000-0000E8180000}"/>
    <cellStyle name="Percent 3 6 13 6 3 2" xfId="6377" xr:uid="{00000000-0005-0000-0000-0000E9180000}"/>
    <cellStyle name="Percent 3 6 13 6 4" xfId="6378" xr:uid="{00000000-0005-0000-0000-0000EA180000}"/>
    <cellStyle name="Percent 3 6 13 7" xfId="6379" xr:uid="{00000000-0005-0000-0000-0000EB180000}"/>
    <cellStyle name="Percent 3 6 13 7 2" xfId="6380" xr:uid="{00000000-0005-0000-0000-0000EC180000}"/>
    <cellStyle name="Percent 3 6 13 8" xfId="6381" xr:uid="{00000000-0005-0000-0000-0000ED180000}"/>
    <cellStyle name="Percent 3 6 13 8 2" xfId="6382" xr:uid="{00000000-0005-0000-0000-0000EE180000}"/>
    <cellStyle name="Percent 3 6 13 9" xfId="6383" xr:uid="{00000000-0005-0000-0000-0000EF180000}"/>
    <cellStyle name="Percent 3 6 13 9 2" xfId="6384" xr:uid="{00000000-0005-0000-0000-0000F0180000}"/>
    <cellStyle name="Percent 3 6 14" xfId="6385" xr:uid="{00000000-0005-0000-0000-0000F1180000}"/>
    <cellStyle name="Percent 3 6 14 10" xfId="6386" xr:uid="{00000000-0005-0000-0000-0000F2180000}"/>
    <cellStyle name="Percent 3 6 14 10 2" xfId="6387" xr:uid="{00000000-0005-0000-0000-0000F3180000}"/>
    <cellStyle name="Percent 3 6 14 11" xfId="6388" xr:uid="{00000000-0005-0000-0000-0000F4180000}"/>
    <cellStyle name="Percent 3 6 14 2" xfId="6389" xr:uid="{00000000-0005-0000-0000-0000F5180000}"/>
    <cellStyle name="Percent 3 6 14 2 2" xfId="6390" xr:uid="{00000000-0005-0000-0000-0000F6180000}"/>
    <cellStyle name="Percent 3 6 14 2 2 2" xfId="6391" xr:uid="{00000000-0005-0000-0000-0000F7180000}"/>
    <cellStyle name="Percent 3 6 14 2 3" xfId="6392" xr:uid="{00000000-0005-0000-0000-0000F8180000}"/>
    <cellStyle name="Percent 3 6 14 2 3 2" xfId="6393" xr:uid="{00000000-0005-0000-0000-0000F9180000}"/>
    <cellStyle name="Percent 3 6 14 2 4" xfId="6394" xr:uid="{00000000-0005-0000-0000-0000FA180000}"/>
    <cellStyle name="Percent 3 6 14 3" xfId="6395" xr:uid="{00000000-0005-0000-0000-0000FB180000}"/>
    <cellStyle name="Percent 3 6 14 3 2" xfId="6396" xr:uid="{00000000-0005-0000-0000-0000FC180000}"/>
    <cellStyle name="Percent 3 6 14 3 2 2" xfId="6397" xr:uid="{00000000-0005-0000-0000-0000FD180000}"/>
    <cellStyle name="Percent 3 6 14 3 3" xfId="6398" xr:uid="{00000000-0005-0000-0000-0000FE180000}"/>
    <cellStyle name="Percent 3 6 14 3 3 2" xfId="6399" xr:uid="{00000000-0005-0000-0000-0000FF180000}"/>
    <cellStyle name="Percent 3 6 14 3 4" xfId="6400" xr:uid="{00000000-0005-0000-0000-000000190000}"/>
    <cellStyle name="Percent 3 6 14 4" xfId="6401" xr:uid="{00000000-0005-0000-0000-000001190000}"/>
    <cellStyle name="Percent 3 6 14 4 2" xfId="6402" xr:uid="{00000000-0005-0000-0000-000002190000}"/>
    <cellStyle name="Percent 3 6 14 4 2 2" xfId="6403" xr:uid="{00000000-0005-0000-0000-000003190000}"/>
    <cellStyle name="Percent 3 6 14 4 3" xfId="6404" xr:uid="{00000000-0005-0000-0000-000004190000}"/>
    <cellStyle name="Percent 3 6 14 4 3 2" xfId="6405" xr:uid="{00000000-0005-0000-0000-000005190000}"/>
    <cellStyle name="Percent 3 6 14 4 4" xfId="6406" xr:uid="{00000000-0005-0000-0000-000006190000}"/>
    <cellStyle name="Percent 3 6 14 5" xfId="6407" xr:uid="{00000000-0005-0000-0000-000007190000}"/>
    <cellStyle name="Percent 3 6 14 5 2" xfId="6408" xr:uid="{00000000-0005-0000-0000-000008190000}"/>
    <cellStyle name="Percent 3 6 14 5 2 2" xfId="6409" xr:uid="{00000000-0005-0000-0000-000009190000}"/>
    <cellStyle name="Percent 3 6 14 5 3" xfId="6410" xr:uid="{00000000-0005-0000-0000-00000A190000}"/>
    <cellStyle name="Percent 3 6 14 5 3 2" xfId="6411" xr:uid="{00000000-0005-0000-0000-00000B190000}"/>
    <cellStyle name="Percent 3 6 14 5 4" xfId="6412" xr:uid="{00000000-0005-0000-0000-00000C190000}"/>
    <cellStyle name="Percent 3 6 14 5 4 2" xfId="6413" xr:uid="{00000000-0005-0000-0000-00000D190000}"/>
    <cellStyle name="Percent 3 6 14 5 5" xfId="6414" xr:uid="{00000000-0005-0000-0000-00000E190000}"/>
    <cellStyle name="Percent 3 6 14 6" xfId="6415" xr:uid="{00000000-0005-0000-0000-00000F190000}"/>
    <cellStyle name="Percent 3 6 14 6 2" xfId="6416" xr:uid="{00000000-0005-0000-0000-000010190000}"/>
    <cellStyle name="Percent 3 6 14 6 2 2" xfId="6417" xr:uid="{00000000-0005-0000-0000-000011190000}"/>
    <cellStyle name="Percent 3 6 14 6 3" xfId="6418" xr:uid="{00000000-0005-0000-0000-000012190000}"/>
    <cellStyle name="Percent 3 6 14 6 3 2" xfId="6419" xr:uid="{00000000-0005-0000-0000-000013190000}"/>
    <cellStyle name="Percent 3 6 14 6 4" xfId="6420" xr:uid="{00000000-0005-0000-0000-000014190000}"/>
    <cellStyle name="Percent 3 6 14 7" xfId="6421" xr:uid="{00000000-0005-0000-0000-000015190000}"/>
    <cellStyle name="Percent 3 6 14 7 2" xfId="6422" xr:uid="{00000000-0005-0000-0000-000016190000}"/>
    <cellStyle name="Percent 3 6 14 8" xfId="6423" xr:uid="{00000000-0005-0000-0000-000017190000}"/>
    <cellStyle name="Percent 3 6 14 8 2" xfId="6424" xr:uid="{00000000-0005-0000-0000-000018190000}"/>
    <cellStyle name="Percent 3 6 14 9" xfId="6425" xr:uid="{00000000-0005-0000-0000-000019190000}"/>
    <cellStyle name="Percent 3 6 14 9 2" xfId="6426" xr:uid="{00000000-0005-0000-0000-00001A190000}"/>
    <cellStyle name="Percent 3 6 15" xfId="6427" xr:uid="{00000000-0005-0000-0000-00001B190000}"/>
    <cellStyle name="Percent 3 6 15 10" xfId="6428" xr:uid="{00000000-0005-0000-0000-00001C190000}"/>
    <cellStyle name="Percent 3 6 15 10 2" xfId="6429" xr:uid="{00000000-0005-0000-0000-00001D190000}"/>
    <cellStyle name="Percent 3 6 15 11" xfId="6430" xr:uid="{00000000-0005-0000-0000-00001E190000}"/>
    <cellStyle name="Percent 3 6 15 2" xfId="6431" xr:uid="{00000000-0005-0000-0000-00001F190000}"/>
    <cellStyle name="Percent 3 6 15 2 2" xfId="6432" xr:uid="{00000000-0005-0000-0000-000020190000}"/>
    <cellStyle name="Percent 3 6 15 2 2 2" xfId="6433" xr:uid="{00000000-0005-0000-0000-000021190000}"/>
    <cellStyle name="Percent 3 6 15 2 3" xfId="6434" xr:uid="{00000000-0005-0000-0000-000022190000}"/>
    <cellStyle name="Percent 3 6 15 2 3 2" xfId="6435" xr:uid="{00000000-0005-0000-0000-000023190000}"/>
    <cellStyle name="Percent 3 6 15 2 4" xfId="6436" xr:uid="{00000000-0005-0000-0000-000024190000}"/>
    <cellStyle name="Percent 3 6 15 3" xfId="6437" xr:uid="{00000000-0005-0000-0000-000025190000}"/>
    <cellStyle name="Percent 3 6 15 3 2" xfId="6438" xr:uid="{00000000-0005-0000-0000-000026190000}"/>
    <cellStyle name="Percent 3 6 15 3 2 2" xfId="6439" xr:uid="{00000000-0005-0000-0000-000027190000}"/>
    <cellStyle name="Percent 3 6 15 3 3" xfId="6440" xr:uid="{00000000-0005-0000-0000-000028190000}"/>
    <cellStyle name="Percent 3 6 15 3 3 2" xfId="6441" xr:uid="{00000000-0005-0000-0000-000029190000}"/>
    <cellStyle name="Percent 3 6 15 3 4" xfId="6442" xr:uid="{00000000-0005-0000-0000-00002A190000}"/>
    <cellStyle name="Percent 3 6 15 4" xfId="6443" xr:uid="{00000000-0005-0000-0000-00002B190000}"/>
    <cellStyle name="Percent 3 6 15 4 2" xfId="6444" xr:uid="{00000000-0005-0000-0000-00002C190000}"/>
    <cellStyle name="Percent 3 6 15 4 2 2" xfId="6445" xr:uid="{00000000-0005-0000-0000-00002D190000}"/>
    <cellStyle name="Percent 3 6 15 4 3" xfId="6446" xr:uid="{00000000-0005-0000-0000-00002E190000}"/>
    <cellStyle name="Percent 3 6 15 4 3 2" xfId="6447" xr:uid="{00000000-0005-0000-0000-00002F190000}"/>
    <cellStyle name="Percent 3 6 15 4 4" xfId="6448" xr:uid="{00000000-0005-0000-0000-000030190000}"/>
    <cellStyle name="Percent 3 6 15 5" xfId="6449" xr:uid="{00000000-0005-0000-0000-000031190000}"/>
    <cellStyle name="Percent 3 6 15 5 2" xfId="6450" xr:uid="{00000000-0005-0000-0000-000032190000}"/>
    <cellStyle name="Percent 3 6 15 5 2 2" xfId="6451" xr:uid="{00000000-0005-0000-0000-000033190000}"/>
    <cellStyle name="Percent 3 6 15 5 3" xfId="6452" xr:uid="{00000000-0005-0000-0000-000034190000}"/>
    <cellStyle name="Percent 3 6 15 5 3 2" xfId="6453" xr:uid="{00000000-0005-0000-0000-000035190000}"/>
    <cellStyle name="Percent 3 6 15 5 4" xfId="6454" xr:uid="{00000000-0005-0000-0000-000036190000}"/>
    <cellStyle name="Percent 3 6 15 5 4 2" xfId="6455" xr:uid="{00000000-0005-0000-0000-000037190000}"/>
    <cellStyle name="Percent 3 6 15 5 5" xfId="6456" xr:uid="{00000000-0005-0000-0000-000038190000}"/>
    <cellStyle name="Percent 3 6 15 6" xfId="6457" xr:uid="{00000000-0005-0000-0000-000039190000}"/>
    <cellStyle name="Percent 3 6 15 6 2" xfId="6458" xr:uid="{00000000-0005-0000-0000-00003A190000}"/>
    <cellStyle name="Percent 3 6 15 6 2 2" xfId="6459" xr:uid="{00000000-0005-0000-0000-00003B190000}"/>
    <cellStyle name="Percent 3 6 15 6 3" xfId="6460" xr:uid="{00000000-0005-0000-0000-00003C190000}"/>
    <cellStyle name="Percent 3 6 15 6 3 2" xfId="6461" xr:uid="{00000000-0005-0000-0000-00003D190000}"/>
    <cellStyle name="Percent 3 6 15 6 4" xfId="6462" xr:uid="{00000000-0005-0000-0000-00003E190000}"/>
    <cellStyle name="Percent 3 6 15 7" xfId="6463" xr:uid="{00000000-0005-0000-0000-00003F190000}"/>
    <cellStyle name="Percent 3 6 15 7 2" xfId="6464" xr:uid="{00000000-0005-0000-0000-000040190000}"/>
    <cellStyle name="Percent 3 6 15 8" xfId="6465" xr:uid="{00000000-0005-0000-0000-000041190000}"/>
    <cellStyle name="Percent 3 6 15 8 2" xfId="6466" xr:uid="{00000000-0005-0000-0000-000042190000}"/>
    <cellStyle name="Percent 3 6 15 9" xfId="6467" xr:uid="{00000000-0005-0000-0000-000043190000}"/>
    <cellStyle name="Percent 3 6 15 9 2" xfId="6468" xr:uid="{00000000-0005-0000-0000-000044190000}"/>
    <cellStyle name="Percent 3 6 16" xfId="6469" xr:uid="{00000000-0005-0000-0000-000045190000}"/>
    <cellStyle name="Percent 3 6 16 2" xfId="6470" xr:uid="{00000000-0005-0000-0000-000046190000}"/>
    <cellStyle name="Percent 3 6 16 2 2" xfId="6471" xr:uid="{00000000-0005-0000-0000-000047190000}"/>
    <cellStyle name="Percent 3 6 16 3" xfId="6472" xr:uid="{00000000-0005-0000-0000-000048190000}"/>
    <cellStyle name="Percent 3 6 16 3 2" xfId="6473" xr:uid="{00000000-0005-0000-0000-000049190000}"/>
    <cellStyle name="Percent 3 6 16 4" xfId="6474" xr:uid="{00000000-0005-0000-0000-00004A190000}"/>
    <cellStyle name="Percent 3 6 17" xfId="6475" xr:uid="{00000000-0005-0000-0000-00004B190000}"/>
    <cellStyle name="Percent 3 6 17 2" xfId="6476" xr:uid="{00000000-0005-0000-0000-00004C190000}"/>
    <cellStyle name="Percent 3 6 17 2 2" xfId="6477" xr:uid="{00000000-0005-0000-0000-00004D190000}"/>
    <cellStyle name="Percent 3 6 17 3" xfId="6478" xr:uid="{00000000-0005-0000-0000-00004E190000}"/>
    <cellStyle name="Percent 3 6 17 3 2" xfId="6479" xr:uid="{00000000-0005-0000-0000-00004F190000}"/>
    <cellStyle name="Percent 3 6 17 4" xfId="6480" xr:uid="{00000000-0005-0000-0000-000050190000}"/>
    <cellStyle name="Percent 3 6 18" xfId="6481" xr:uid="{00000000-0005-0000-0000-000051190000}"/>
    <cellStyle name="Percent 3 6 18 2" xfId="6482" xr:uid="{00000000-0005-0000-0000-000052190000}"/>
    <cellStyle name="Percent 3 6 18 2 2" xfId="6483" xr:uid="{00000000-0005-0000-0000-000053190000}"/>
    <cellStyle name="Percent 3 6 18 3" xfId="6484" xr:uid="{00000000-0005-0000-0000-000054190000}"/>
    <cellStyle name="Percent 3 6 18 3 2" xfId="6485" xr:uid="{00000000-0005-0000-0000-000055190000}"/>
    <cellStyle name="Percent 3 6 18 4" xfId="6486" xr:uid="{00000000-0005-0000-0000-000056190000}"/>
    <cellStyle name="Percent 3 6 19" xfId="6487" xr:uid="{00000000-0005-0000-0000-000057190000}"/>
    <cellStyle name="Percent 3 6 19 2" xfId="6488" xr:uid="{00000000-0005-0000-0000-000058190000}"/>
    <cellStyle name="Percent 3 6 19 2 2" xfId="6489" xr:uid="{00000000-0005-0000-0000-000059190000}"/>
    <cellStyle name="Percent 3 6 19 3" xfId="6490" xr:uid="{00000000-0005-0000-0000-00005A190000}"/>
    <cellStyle name="Percent 3 6 19 3 2" xfId="6491" xr:uid="{00000000-0005-0000-0000-00005B190000}"/>
    <cellStyle name="Percent 3 6 19 4" xfId="6492" xr:uid="{00000000-0005-0000-0000-00005C190000}"/>
    <cellStyle name="Percent 3 6 19 4 2" xfId="6493" xr:uid="{00000000-0005-0000-0000-00005D190000}"/>
    <cellStyle name="Percent 3 6 19 5" xfId="6494" xr:uid="{00000000-0005-0000-0000-00005E190000}"/>
    <cellStyle name="Percent 3 6 2" xfId="6495" xr:uid="{00000000-0005-0000-0000-00005F190000}"/>
    <cellStyle name="Percent 3 6 2 10" xfId="6496" xr:uid="{00000000-0005-0000-0000-000060190000}"/>
    <cellStyle name="Percent 3 6 2 10 2" xfId="6497" xr:uid="{00000000-0005-0000-0000-000061190000}"/>
    <cellStyle name="Percent 3 6 2 11" xfId="6498" xr:uid="{00000000-0005-0000-0000-000062190000}"/>
    <cellStyle name="Percent 3 6 2 2" xfId="6499" xr:uid="{00000000-0005-0000-0000-000063190000}"/>
    <cellStyle name="Percent 3 6 2 2 2" xfId="6500" xr:uid="{00000000-0005-0000-0000-000064190000}"/>
    <cellStyle name="Percent 3 6 2 2 2 2" xfId="6501" xr:uid="{00000000-0005-0000-0000-000065190000}"/>
    <cellStyle name="Percent 3 6 2 2 3" xfId="6502" xr:uid="{00000000-0005-0000-0000-000066190000}"/>
    <cellStyle name="Percent 3 6 2 2 3 2" xfId="6503" xr:uid="{00000000-0005-0000-0000-000067190000}"/>
    <cellStyle name="Percent 3 6 2 2 4" xfId="6504" xr:uid="{00000000-0005-0000-0000-000068190000}"/>
    <cellStyle name="Percent 3 6 2 3" xfId="6505" xr:uid="{00000000-0005-0000-0000-000069190000}"/>
    <cellStyle name="Percent 3 6 2 3 2" xfId="6506" xr:uid="{00000000-0005-0000-0000-00006A190000}"/>
    <cellStyle name="Percent 3 6 2 3 2 2" xfId="6507" xr:uid="{00000000-0005-0000-0000-00006B190000}"/>
    <cellStyle name="Percent 3 6 2 3 3" xfId="6508" xr:uid="{00000000-0005-0000-0000-00006C190000}"/>
    <cellStyle name="Percent 3 6 2 3 3 2" xfId="6509" xr:uid="{00000000-0005-0000-0000-00006D190000}"/>
    <cellStyle name="Percent 3 6 2 3 4" xfId="6510" xr:uid="{00000000-0005-0000-0000-00006E190000}"/>
    <cellStyle name="Percent 3 6 2 4" xfId="6511" xr:uid="{00000000-0005-0000-0000-00006F190000}"/>
    <cellStyle name="Percent 3 6 2 4 2" xfId="6512" xr:uid="{00000000-0005-0000-0000-000070190000}"/>
    <cellStyle name="Percent 3 6 2 4 2 2" xfId="6513" xr:uid="{00000000-0005-0000-0000-000071190000}"/>
    <cellStyle name="Percent 3 6 2 4 3" xfId="6514" xr:uid="{00000000-0005-0000-0000-000072190000}"/>
    <cellStyle name="Percent 3 6 2 4 3 2" xfId="6515" xr:uid="{00000000-0005-0000-0000-000073190000}"/>
    <cellStyle name="Percent 3 6 2 4 4" xfId="6516" xr:uid="{00000000-0005-0000-0000-000074190000}"/>
    <cellStyle name="Percent 3 6 2 5" xfId="6517" xr:uid="{00000000-0005-0000-0000-000075190000}"/>
    <cellStyle name="Percent 3 6 2 5 2" xfId="6518" xr:uid="{00000000-0005-0000-0000-000076190000}"/>
    <cellStyle name="Percent 3 6 2 5 2 2" xfId="6519" xr:uid="{00000000-0005-0000-0000-000077190000}"/>
    <cellStyle name="Percent 3 6 2 5 3" xfId="6520" xr:uid="{00000000-0005-0000-0000-000078190000}"/>
    <cellStyle name="Percent 3 6 2 5 3 2" xfId="6521" xr:uid="{00000000-0005-0000-0000-000079190000}"/>
    <cellStyle name="Percent 3 6 2 5 4" xfId="6522" xr:uid="{00000000-0005-0000-0000-00007A190000}"/>
    <cellStyle name="Percent 3 6 2 5 4 2" xfId="6523" xr:uid="{00000000-0005-0000-0000-00007B190000}"/>
    <cellStyle name="Percent 3 6 2 5 5" xfId="6524" xr:uid="{00000000-0005-0000-0000-00007C190000}"/>
    <cellStyle name="Percent 3 6 2 6" xfId="6525" xr:uid="{00000000-0005-0000-0000-00007D190000}"/>
    <cellStyle name="Percent 3 6 2 6 2" xfId="6526" xr:uid="{00000000-0005-0000-0000-00007E190000}"/>
    <cellStyle name="Percent 3 6 2 6 2 2" xfId="6527" xr:uid="{00000000-0005-0000-0000-00007F190000}"/>
    <cellStyle name="Percent 3 6 2 6 3" xfId="6528" xr:uid="{00000000-0005-0000-0000-000080190000}"/>
    <cellStyle name="Percent 3 6 2 6 3 2" xfId="6529" xr:uid="{00000000-0005-0000-0000-000081190000}"/>
    <cellStyle name="Percent 3 6 2 6 4" xfId="6530" xr:uid="{00000000-0005-0000-0000-000082190000}"/>
    <cellStyle name="Percent 3 6 2 7" xfId="6531" xr:uid="{00000000-0005-0000-0000-000083190000}"/>
    <cellStyle name="Percent 3 6 2 7 2" xfId="6532" xr:uid="{00000000-0005-0000-0000-000084190000}"/>
    <cellStyle name="Percent 3 6 2 8" xfId="6533" xr:uid="{00000000-0005-0000-0000-000085190000}"/>
    <cellStyle name="Percent 3 6 2 8 2" xfId="6534" xr:uid="{00000000-0005-0000-0000-000086190000}"/>
    <cellStyle name="Percent 3 6 2 9" xfId="6535" xr:uid="{00000000-0005-0000-0000-000087190000}"/>
    <cellStyle name="Percent 3 6 2 9 2" xfId="6536" xr:uid="{00000000-0005-0000-0000-000088190000}"/>
    <cellStyle name="Percent 3 6 20" xfId="6537" xr:uid="{00000000-0005-0000-0000-000089190000}"/>
    <cellStyle name="Percent 3 6 20 2" xfId="6538" xr:uid="{00000000-0005-0000-0000-00008A190000}"/>
    <cellStyle name="Percent 3 6 20 2 2" xfId="6539" xr:uid="{00000000-0005-0000-0000-00008B190000}"/>
    <cellStyle name="Percent 3 6 20 3" xfId="6540" xr:uid="{00000000-0005-0000-0000-00008C190000}"/>
    <cellStyle name="Percent 3 6 20 3 2" xfId="6541" xr:uid="{00000000-0005-0000-0000-00008D190000}"/>
    <cellStyle name="Percent 3 6 20 4" xfId="6542" xr:uid="{00000000-0005-0000-0000-00008E190000}"/>
    <cellStyle name="Percent 3 6 21" xfId="6543" xr:uid="{00000000-0005-0000-0000-00008F190000}"/>
    <cellStyle name="Percent 3 6 21 2" xfId="6544" xr:uid="{00000000-0005-0000-0000-000090190000}"/>
    <cellStyle name="Percent 3 6 22" xfId="6545" xr:uid="{00000000-0005-0000-0000-000091190000}"/>
    <cellStyle name="Percent 3 6 22 2" xfId="6546" xr:uid="{00000000-0005-0000-0000-000092190000}"/>
    <cellStyle name="Percent 3 6 23" xfId="6547" xr:uid="{00000000-0005-0000-0000-000093190000}"/>
    <cellStyle name="Percent 3 6 23 2" xfId="6548" xr:uid="{00000000-0005-0000-0000-000094190000}"/>
    <cellStyle name="Percent 3 6 24" xfId="6549" xr:uid="{00000000-0005-0000-0000-000095190000}"/>
    <cellStyle name="Percent 3 6 24 2" xfId="6550" xr:uid="{00000000-0005-0000-0000-000096190000}"/>
    <cellStyle name="Percent 3 6 25" xfId="6551" xr:uid="{00000000-0005-0000-0000-000097190000}"/>
    <cellStyle name="Percent 3 6 3" xfId="6552" xr:uid="{00000000-0005-0000-0000-000098190000}"/>
    <cellStyle name="Percent 3 6 3 10" xfId="6553" xr:uid="{00000000-0005-0000-0000-000099190000}"/>
    <cellStyle name="Percent 3 6 3 10 2" xfId="6554" xr:uid="{00000000-0005-0000-0000-00009A190000}"/>
    <cellStyle name="Percent 3 6 3 11" xfId="6555" xr:uid="{00000000-0005-0000-0000-00009B190000}"/>
    <cellStyle name="Percent 3 6 3 2" xfId="6556" xr:uid="{00000000-0005-0000-0000-00009C190000}"/>
    <cellStyle name="Percent 3 6 3 2 2" xfId="6557" xr:uid="{00000000-0005-0000-0000-00009D190000}"/>
    <cellStyle name="Percent 3 6 3 2 2 2" xfId="6558" xr:uid="{00000000-0005-0000-0000-00009E190000}"/>
    <cellStyle name="Percent 3 6 3 2 3" xfId="6559" xr:uid="{00000000-0005-0000-0000-00009F190000}"/>
    <cellStyle name="Percent 3 6 3 2 3 2" xfId="6560" xr:uid="{00000000-0005-0000-0000-0000A0190000}"/>
    <cellStyle name="Percent 3 6 3 2 4" xfId="6561" xr:uid="{00000000-0005-0000-0000-0000A1190000}"/>
    <cellStyle name="Percent 3 6 3 3" xfId="6562" xr:uid="{00000000-0005-0000-0000-0000A2190000}"/>
    <cellStyle name="Percent 3 6 3 3 2" xfId="6563" xr:uid="{00000000-0005-0000-0000-0000A3190000}"/>
    <cellStyle name="Percent 3 6 3 3 2 2" xfId="6564" xr:uid="{00000000-0005-0000-0000-0000A4190000}"/>
    <cellStyle name="Percent 3 6 3 3 3" xfId="6565" xr:uid="{00000000-0005-0000-0000-0000A5190000}"/>
    <cellStyle name="Percent 3 6 3 3 3 2" xfId="6566" xr:uid="{00000000-0005-0000-0000-0000A6190000}"/>
    <cellStyle name="Percent 3 6 3 3 4" xfId="6567" xr:uid="{00000000-0005-0000-0000-0000A7190000}"/>
    <cellStyle name="Percent 3 6 3 4" xfId="6568" xr:uid="{00000000-0005-0000-0000-0000A8190000}"/>
    <cellStyle name="Percent 3 6 3 4 2" xfId="6569" xr:uid="{00000000-0005-0000-0000-0000A9190000}"/>
    <cellStyle name="Percent 3 6 3 4 2 2" xfId="6570" xr:uid="{00000000-0005-0000-0000-0000AA190000}"/>
    <cellStyle name="Percent 3 6 3 4 3" xfId="6571" xr:uid="{00000000-0005-0000-0000-0000AB190000}"/>
    <cellStyle name="Percent 3 6 3 4 3 2" xfId="6572" xr:uid="{00000000-0005-0000-0000-0000AC190000}"/>
    <cellStyle name="Percent 3 6 3 4 4" xfId="6573" xr:uid="{00000000-0005-0000-0000-0000AD190000}"/>
    <cellStyle name="Percent 3 6 3 5" xfId="6574" xr:uid="{00000000-0005-0000-0000-0000AE190000}"/>
    <cellStyle name="Percent 3 6 3 5 2" xfId="6575" xr:uid="{00000000-0005-0000-0000-0000AF190000}"/>
    <cellStyle name="Percent 3 6 3 5 2 2" xfId="6576" xr:uid="{00000000-0005-0000-0000-0000B0190000}"/>
    <cellStyle name="Percent 3 6 3 5 3" xfId="6577" xr:uid="{00000000-0005-0000-0000-0000B1190000}"/>
    <cellStyle name="Percent 3 6 3 5 3 2" xfId="6578" xr:uid="{00000000-0005-0000-0000-0000B2190000}"/>
    <cellStyle name="Percent 3 6 3 5 4" xfId="6579" xr:uid="{00000000-0005-0000-0000-0000B3190000}"/>
    <cellStyle name="Percent 3 6 3 5 4 2" xfId="6580" xr:uid="{00000000-0005-0000-0000-0000B4190000}"/>
    <cellStyle name="Percent 3 6 3 5 5" xfId="6581" xr:uid="{00000000-0005-0000-0000-0000B5190000}"/>
    <cellStyle name="Percent 3 6 3 6" xfId="6582" xr:uid="{00000000-0005-0000-0000-0000B6190000}"/>
    <cellStyle name="Percent 3 6 3 6 2" xfId="6583" xr:uid="{00000000-0005-0000-0000-0000B7190000}"/>
    <cellStyle name="Percent 3 6 3 6 2 2" xfId="6584" xr:uid="{00000000-0005-0000-0000-0000B8190000}"/>
    <cellStyle name="Percent 3 6 3 6 3" xfId="6585" xr:uid="{00000000-0005-0000-0000-0000B9190000}"/>
    <cellStyle name="Percent 3 6 3 6 3 2" xfId="6586" xr:uid="{00000000-0005-0000-0000-0000BA190000}"/>
    <cellStyle name="Percent 3 6 3 6 4" xfId="6587" xr:uid="{00000000-0005-0000-0000-0000BB190000}"/>
    <cellStyle name="Percent 3 6 3 7" xfId="6588" xr:uid="{00000000-0005-0000-0000-0000BC190000}"/>
    <cellStyle name="Percent 3 6 3 7 2" xfId="6589" xr:uid="{00000000-0005-0000-0000-0000BD190000}"/>
    <cellStyle name="Percent 3 6 3 8" xfId="6590" xr:uid="{00000000-0005-0000-0000-0000BE190000}"/>
    <cellStyle name="Percent 3 6 3 8 2" xfId="6591" xr:uid="{00000000-0005-0000-0000-0000BF190000}"/>
    <cellStyle name="Percent 3 6 3 9" xfId="6592" xr:uid="{00000000-0005-0000-0000-0000C0190000}"/>
    <cellStyle name="Percent 3 6 3 9 2" xfId="6593" xr:uid="{00000000-0005-0000-0000-0000C1190000}"/>
    <cellStyle name="Percent 3 6 4" xfId="6594" xr:uid="{00000000-0005-0000-0000-0000C2190000}"/>
    <cellStyle name="Percent 3 6 4 10" xfId="6595" xr:uid="{00000000-0005-0000-0000-0000C3190000}"/>
    <cellStyle name="Percent 3 6 4 10 2" xfId="6596" xr:uid="{00000000-0005-0000-0000-0000C4190000}"/>
    <cellStyle name="Percent 3 6 4 11" xfId="6597" xr:uid="{00000000-0005-0000-0000-0000C5190000}"/>
    <cellStyle name="Percent 3 6 4 2" xfId="6598" xr:uid="{00000000-0005-0000-0000-0000C6190000}"/>
    <cellStyle name="Percent 3 6 4 2 2" xfId="6599" xr:uid="{00000000-0005-0000-0000-0000C7190000}"/>
    <cellStyle name="Percent 3 6 4 2 2 2" xfId="6600" xr:uid="{00000000-0005-0000-0000-0000C8190000}"/>
    <cellStyle name="Percent 3 6 4 2 3" xfId="6601" xr:uid="{00000000-0005-0000-0000-0000C9190000}"/>
    <cellStyle name="Percent 3 6 4 2 3 2" xfId="6602" xr:uid="{00000000-0005-0000-0000-0000CA190000}"/>
    <cellStyle name="Percent 3 6 4 2 4" xfId="6603" xr:uid="{00000000-0005-0000-0000-0000CB190000}"/>
    <cellStyle name="Percent 3 6 4 3" xfId="6604" xr:uid="{00000000-0005-0000-0000-0000CC190000}"/>
    <cellStyle name="Percent 3 6 4 3 2" xfId="6605" xr:uid="{00000000-0005-0000-0000-0000CD190000}"/>
    <cellStyle name="Percent 3 6 4 3 2 2" xfId="6606" xr:uid="{00000000-0005-0000-0000-0000CE190000}"/>
    <cellStyle name="Percent 3 6 4 3 3" xfId="6607" xr:uid="{00000000-0005-0000-0000-0000CF190000}"/>
    <cellStyle name="Percent 3 6 4 3 3 2" xfId="6608" xr:uid="{00000000-0005-0000-0000-0000D0190000}"/>
    <cellStyle name="Percent 3 6 4 3 4" xfId="6609" xr:uid="{00000000-0005-0000-0000-0000D1190000}"/>
    <cellStyle name="Percent 3 6 4 4" xfId="6610" xr:uid="{00000000-0005-0000-0000-0000D2190000}"/>
    <cellStyle name="Percent 3 6 4 4 2" xfId="6611" xr:uid="{00000000-0005-0000-0000-0000D3190000}"/>
    <cellStyle name="Percent 3 6 4 4 2 2" xfId="6612" xr:uid="{00000000-0005-0000-0000-0000D4190000}"/>
    <cellStyle name="Percent 3 6 4 4 3" xfId="6613" xr:uid="{00000000-0005-0000-0000-0000D5190000}"/>
    <cellStyle name="Percent 3 6 4 4 3 2" xfId="6614" xr:uid="{00000000-0005-0000-0000-0000D6190000}"/>
    <cellStyle name="Percent 3 6 4 4 4" xfId="6615" xr:uid="{00000000-0005-0000-0000-0000D7190000}"/>
    <cellStyle name="Percent 3 6 4 5" xfId="6616" xr:uid="{00000000-0005-0000-0000-0000D8190000}"/>
    <cellStyle name="Percent 3 6 4 5 2" xfId="6617" xr:uid="{00000000-0005-0000-0000-0000D9190000}"/>
    <cellStyle name="Percent 3 6 4 5 2 2" xfId="6618" xr:uid="{00000000-0005-0000-0000-0000DA190000}"/>
    <cellStyle name="Percent 3 6 4 5 3" xfId="6619" xr:uid="{00000000-0005-0000-0000-0000DB190000}"/>
    <cellStyle name="Percent 3 6 4 5 3 2" xfId="6620" xr:uid="{00000000-0005-0000-0000-0000DC190000}"/>
    <cellStyle name="Percent 3 6 4 5 4" xfId="6621" xr:uid="{00000000-0005-0000-0000-0000DD190000}"/>
    <cellStyle name="Percent 3 6 4 5 4 2" xfId="6622" xr:uid="{00000000-0005-0000-0000-0000DE190000}"/>
    <cellStyle name="Percent 3 6 4 5 5" xfId="6623" xr:uid="{00000000-0005-0000-0000-0000DF190000}"/>
    <cellStyle name="Percent 3 6 4 6" xfId="6624" xr:uid="{00000000-0005-0000-0000-0000E0190000}"/>
    <cellStyle name="Percent 3 6 4 6 2" xfId="6625" xr:uid="{00000000-0005-0000-0000-0000E1190000}"/>
    <cellStyle name="Percent 3 6 4 6 2 2" xfId="6626" xr:uid="{00000000-0005-0000-0000-0000E2190000}"/>
    <cellStyle name="Percent 3 6 4 6 3" xfId="6627" xr:uid="{00000000-0005-0000-0000-0000E3190000}"/>
    <cellStyle name="Percent 3 6 4 6 3 2" xfId="6628" xr:uid="{00000000-0005-0000-0000-0000E4190000}"/>
    <cellStyle name="Percent 3 6 4 6 4" xfId="6629" xr:uid="{00000000-0005-0000-0000-0000E5190000}"/>
    <cellStyle name="Percent 3 6 4 7" xfId="6630" xr:uid="{00000000-0005-0000-0000-0000E6190000}"/>
    <cellStyle name="Percent 3 6 4 7 2" xfId="6631" xr:uid="{00000000-0005-0000-0000-0000E7190000}"/>
    <cellStyle name="Percent 3 6 4 8" xfId="6632" xr:uid="{00000000-0005-0000-0000-0000E8190000}"/>
    <cellStyle name="Percent 3 6 4 8 2" xfId="6633" xr:uid="{00000000-0005-0000-0000-0000E9190000}"/>
    <cellStyle name="Percent 3 6 4 9" xfId="6634" xr:uid="{00000000-0005-0000-0000-0000EA190000}"/>
    <cellStyle name="Percent 3 6 4 9 2" xfId="6635" xr:uid="{00000000-0005-0000-0000-0000EB190000}"/>
    <cellStyle name="Percent 3 6 5" xfId="6636" xr:uid="{00000000-0005-0000-0000-0000EC190000}"/>
    <cellStyle name="Percent 3 6 5 10" xfId="6637" xr:uid="{00000000-0005-0000-0000-0000ED190000}"/>
    <cellStyle name="Percent 3 6 5 10 2" xfId="6638" xr:uid="{00000000-0005-0000-0000-0000EE190000}"/>
    <cellStyle name="Percent 3 6 5 11" xfId="6639" xr:uid="{00000000-0005-0000-0000-0000EF190000}"/>
    <cellStyle name="Percent 3 6 5 2" xfId="6640" xr:uid="{00000000-0005-0000-0000-0000F0190000}"/>
    <cellStyle name="Percent 3 6 5 2 2" xfId="6641" xr:uid="{00000000-0005-0000-0000-0000F1190000}"/>
    <cellStyle name="Percent 3 6 5 2 2 2" xfId="6642" xr:uid="{00000000-0005-0000-0000-0000F2190000}"/>
    <cellStyle name="Percent 3 6 5 2 3" xfId="6643" xr:uid="{00000000-0005-0000-0000-0000F3190000}"/>
    <cellStyle name="Percent 3 6 5 2 3 2" xfId="6644" xr:uid="{00000000-0005-0000-0000-0000F4190000}"/>
    <cellStyle name="Percent 3 6 5 2 4" xfId="6645" xr:uid="{00000000-0005-0000-0000-0000F5190000}"/>
    <cellStyle name="Percent 3 6 5 3" xfId="6646" xr:uid="{00000000-0005-0000-0000-0000F6190000}"/>
    <cellStyle name="Percent 3 6 5 3 2" xfId="6647" xr:uid="{00000000-0005-0000-0000-0000F7190000}"/>
    <cellStyle name="Percent 3 6 5 3 2 2" xfId="6648" xr:uid="{00000000-0005-0000-0000-0000F8190000}"/>
    <cellStyle name="Percent 3 6 5 3 3" xfId="6649" xr:uid="{00000000-0005-0000-0000-0000F9190000}"/>
    <cellStyle name="Percent 3 6 5 3 3 2" xfId="6650" xr:uid="{00000000-0005-0000-0000-0000FA190000}"/>
    <cellStyle name="Percent 3 6 5 3 4" xfId="6651" xr:uid="{00000000-0005-0000-0000-0000FB190000}"/>
    <cellStyle name="Percent 3 6 5 4" xfId="6652" xr:uid="{00000000-0005-0000-0000-0000FC190000}"/>
    <cellStyle name="Percent 3 6 5 4 2" xfId="6653" xr:uid="{00000000-0005-0000-0000-0000FD190000}"/>
    <cellStyle name="Percent 3 6 5 4 2 2" xfId="6654" xr:uid="{00000000-0005-0000-0000-0000FE190000}"/>
    <cellStyle name="Percent 3 6 5 4 3" xfId="6655" xr:uid="{00000000-0005-0000-0000-0000FF190000}"/>
    <cellStyle name="Percent 3 6 5 4 3 2" xfId="6656" xr:uid="{00000000-0005-0000-0000-0000001A0000}"/>
    <cellStyle name="Percent 3 6 5 4 4" xfId="6657" xr:uid="{00000000-0005-0000-0000-0000011A0000}"/>
    <cellStyle name="Percent 3 6 5 5" xfId="6658" xr:uid="{00000000-0005-0000-0000-0000021A0000}"/>
    <cellStyle name="Percent 3 6 5 5 2" xfId="6659" xr:uid="{00000000-0005-0000-0000-0000031A0000}"/>
    <cellStyle name="Percent 3 6 5 5 2 2" xfId="6660" xr:uid="{00000000-0005-0000-0000-0000041A0000}"/>
    <cellStyle name="Percent 3 6 5 5 3" xfId="6661" xr:uid="{00000000-0005-0000-0000-0000051A0000}"/>
    <cellStyle name="Percent 3 6 5 5 3 2" xfId="6662" xr:uid="{00000000-0005-0000-0000-0000061A0000}"/>
    <cellStyle name="Percent 3 6 5 5 4" xfId="6663" xr:uid="{00000000-0005-0000-0000-0000071A0000}"/>
    <cellStyle name="Percent 3 6 5 5 4 2" xfId="6664" xr:uid="{00000000-0005-0000-0000-0000081A0000}"/>
    <cellStyle name="Percent 3 6 5 5 5" xfId="6665" xr:uid="{00000000-0005-0000-0000-0000091A0000}"/>
    <cellStyle name="Percent 3 6 5 6" xfId="6666" xr:uid="{00000000-0005-0000-0000-00000A1A0000}"/>
    <cellStyle name="Percent 3 6 5 6 2" xfId="6667" xr:uid="{00000000-0005-0000-0000-00000B1A0000}"/>
    <cellStyle name="Percent 3 6 5 6 2 2" xfId="6668" xr:uid="{00000000-0005-0000-0000-00000C1A0000}"/>
    <cellStyle name="Percent 3 6 5 6 3" xfId="6669" xr:uid="{00000000-0005-0000-0000-00000D1A0000}"/>
    <cellStyle name="Percent 3 6 5 6 3 2" xfId="6670" xr:uid="{00000000-0005-0000-0000-00000E1A0000}"/>
    <cellStyle name="Percent 3 6 5 6 4" xfId="6671" xr:uid="{00000000-0005-0000-0000-00000F1A0000}"/>
    <cellStyle name="Percent 3 6 5 7" xfId="6672" xr:uid="{00000000-0005-0000-0000-0000101A0000}"/>
    <cellStyle name="Percent 3 6 5 7 2" xfId="6673" xr:uid="{00000000-0005-0000-0000-0000111A0000}"/>
    <cellStyle name="Percent 3 6 5 8" xfId="6674" xr:uid="{00000000-0005-0000-0000-0000121A0000}"/>
    <cellStyle name="Percent 3 6 5 8 2" xfId="6675" xr:uid="{00000000-0005-0000-0000-0000131A0000}"/>
    <cellStyle name="Percent 3 6 5 9" xfId="6676" xr:uid="{00000000-0005-0000-0000-0000141A0000}"/>
    <cellStyle name="Percent 3 6 5 9 2" xfId="6677" xr:uid="{00000000-0005-0000-0000-0000151A0000}"/>
    <cellStyle name="Percent 3 6 6" xfId="6678" xr:uid="{00000000-0005-0000-0000-0000161A0000}"/>
    <cellStyle name="Percent 3 6 6 10" xfId="6679" xr:uid="{00000000-0005-0000-0000-0000171A0000}"/>
    <cellStyle name="Percent 3 6 6 10 2" xfId="6680" xr:uid="{00000000-0005-0000-0000-0000181A0000}"/>
    <cellStyle name="Percent 3 6 6 11" xfId="6681" xr:uid="{00000000-0005-0000-0000-0000191A0000}"/>
    <cellStyle name="Percent 3 6 6 2" xfId="6682" xr:uid="{00000000-0005-0000-0000-00001A1A0000}"/>
    <cellStyle name="Percent 3 6 6 2 2" xfId="6683" xr:uid="{00000000-0005-0000-0000-00001B1A0000}"/>
    <cellStyle name="Percent 3 6 6 2 2 2" xfId="6684" xr:uid="{00000000-0005-0000-0000-00001C1A0000}"/>
    <cellStyle name="Percent 3 6 6 2 3" xfId="6685" xr:uid="{00000000-0005-0000-0000-00001D1A0000}"/>
    <cellStyle name="Percent 3 6 6 2 3 2" xfId="6686" xr:uid="{00000000-0005-0000-0000-00001E1A0000}"/>
    <cellStyle name="Percent 3 6 6 2 4" xfId="6687" xr:uid="{00000000-0005-0000-0000-00001F1A0000}"/>
    <cellStyle name="Percent 3 6 6 3" xfId="6688" xr:uid="{00000000-0005-0000-0000-0000201A0000}"/>
    <cellStyle name="Percent 3 6 6 3 2" xfId="6689" xr:uid="{00000000-0005-0000-0000-0000211A0000}"/>
    <cellStyle name="Percent 3 6 6 3 2 2" xfId="6690" xr:uid="{00000000-0005-0000-0000-0000221A0000}"/>
    <cellStyle name="Percent 3 6 6 3 3" xfId="6691" xr:uid="{00000000-0005-0000-0000-0000231A0000}"/>
    <cellStyle name="Percent 3 6 6 3 3 2" xfId="6692" xr:uid="{00000000-0005-0000-0000-0000241A0000}"/>
    <cellStyle name="Percent 3 6 6 3 4" xfId="6693" xr:uid="{00000000-0005-0000-0000-0000251A0000}"/>
    <cellStyle name="Percent 3 6 6 4" xfId="6694" xr:uid="{00000000-0005-0000-0000-0000261A0000}"/>
    <cellStyle name="Percent 3 6 6 4 2" xfId="6695" xr:uid="{00000000-0005-0000-0000-0000271A0000}"/>
    <cellStyle name="Percent 3 6 6 4 2 2" xfId="6696" xr:uid="{00000000-0005-0000-0000-0000281A0000}"/>
    <cellStyle name="Percent 3 6 6 4 3" xfId="6697" xr:uid="{00000000-0005-0000-0000-0000291A0000}"/>
    <cellStyle name="Percent 3 6 6 4 3 2" xfId="6698" xr:uid="{00000000-0005-0000-0000-00002A1A0000}"/>
    <cellStyle name="Percent 3 6 6 4 4" xfId="6699" xr:uid="{00000000-0005-0000-0000-00002B1A0000}"/>
    <cellStyle name="Percent 3 6 6 5" xfId="6700" xr:uid="{00000000-0005-0000-0000-00002C1A0000}"/>
    <cellStyle name="Percent 3 6 6 5 2" xfId="6701" xr:uid="{00000000-0005-0000-0000-00002D1A0000}"/>
    <cellStyle name="Percent 3 6 6 5 2 2" xfId="6702" xr:uid="{00000000-0005-0000-0000-00002E1A0000}"/>
    <cellStyle name="Percent 3 6 6 5 3" xfId="6703" xr:uid="{00000000-0005-0000-0000-00002F1A0000}"/>
    <cellStyle name="Percent 3 6 6 5 3 2" xfId="6704" xr:uid="{00000000-0005-0000-0000-0000301A0000}"/>
    <cellStyle name="Percent 3 6 6 5 4" xfId="6705" xr:uid="{00000000-0005-0000-0000-0000311A0000}"/>
    <cellStyle name="Percent 3 6 6 5 4 2" xfId="6706" xr:uid="{00000000-0005-0000-0000-0000321A0000}"/>
    <cellStyle name="Percent 3 6 6 5 5" xfId="6707" xr:uid="{00000000-0005-0000-0000-0000331A0000}"/>
    <cellStyle name="Percent 3 6 6 6" xfId="6708" xr:uid="{00000000-0005-0000-0000-0000341A0000}"/>
    <cellStyle name="Percent 3 6 6 6 2" xfId="6709" xr:uid="{00000000-0005-0000-0000-0000351A0000}"/>
    <cellStyle name="Percent 3 6 6 6 2 2" xfId="6710" xr:uid="{00000000-0005-0000-0000-0000361A0000}"/>
    <cellStyle name="Percent 3 6 6 6 3" xfId="6711" xr:uid="{00000000-0005-0000-0000-0000371A0000}"/>
    <cellStyle name="Percent 3 6 6 6 3 2" xfId="6712" xr:uid="{00000000-0005-0000-0000-0000381A0000}"/>
    <cellStyle name="Percent 3 6 6 6 4" xfId="6713" xr:uid="{00000000-0005-0000-0000-0000391A0000}"/>
    <cellStyle name="Percent 3 6 6 7" xfId="6714" xr:uid="{00000000-0005-0000-0000-00003A1A0000}"/>
    <cellStyle name="Percent 3 6 6 7 2" xfId="6715" xr:uid="{00000000-0005-0000-0000-00003B1A0000}"/>
    <cellStyle name="Percent 3 6 6 8" xfId="6716" xr:uid="{00000000-0005-0000-0000-00003C1A0000}"/>
    <cellStyle name="Percent 3 6 6 8 2" xfId="6717" xr:uid="{00000000-0005-0000-0000-00003D1A0000}"/>
    <cellStyle name="Percent 3 6 6 9" xfId="6718" xr:uid="{00000000-0005-0000-0000-00003E1A0000}"/>
    <cellStyle name="Percent 3 6 6 9 2" xfId="6719" xr:uid="{00000000-0005-0000-0000-00003F1A0000}"/>
    <cellStyle name="Percent 3 6 7" xfId="6720" xr:uid="{00000000-0005-0000-0000-0000401A0000}"/>
    <cellStyle name="Percent 3 6 7 10" xfId="6721" xr:uid="{00000000-0005-0000-0000-0000411A0000}"/>
    <cellStyle name="Percent 3 6 7 10 2" xfId="6722" xr:uid="{00000000-0005-0000-0000-0000421A0000}"/>
    <cellStyle name="Percent 3 6 7 11" xfId="6723" xr:uid="{00000000-0005-0000-0000-0000431A0000}"/>
    <cellStyle name="Percent 3 6 7 2" xfId="6724" xr:uid="{00000000-0005-0000-0000-0000441A0000}"/>
    <cellStyle name="Percent 3 6 7 2 2" xfId="6725" xr:uid="{00000000-0005-0000-0000-0000451A0000}"/>
    <cellStyle name="Percent 3 6 7 2 2 2" xfId="6726" xr:uid="{00000000-0005-0000-0000-0000461A0000}"/>
    <cellStyle name="Percent 3 6 7 2 3" xfId="6727" xr:uid="{00000000-0005-0000-0000-0000471A0000}"/>
    <cellStyle name="Percent 3 6 7 2 3 2" xfId="6728" xr:uid="{00000000-0005-0000-0000-0000481A0000}"/>
    <cellStyle name="Percent 3 6 7 2 4" xfId="6729" xr:uid="{00000000-0005-0000-0000-0000491A0000}"/>
    <cellStyle name="Percent 3 6 7 3" xfId="6730" xr:uid="{00000000-0005-0000-0000-00004A1A0000}"/>
    <cellStyle name="Percent 3 6 7 3 2" xfId="6731" xr:uid="{00000000-0005-0000-0000-00004B1A0000}"/>
    <cellStyle name="Percent 3 6 7 3 2 2" xfId="6732" xr:uid="{00000000-0005-0000-0000-00004C1A0000}"/>
    <cellStyle name="Percent 3 6 7 3 3" xfId="6733" xr:uid="{00000000-0005-0000-0000-00004D1A0000}"/>
    <cellStyle name="Percent 3 6 7 3 3 2" xfId="6734" xr:uid="{00000000-0005-0000-0000-00004E1A0000}"/>
    <cellStyle name="Percent 3 6 7 3 4" xfId="6735" xr:uid="{00000000-0005-0000-0000-00004F1A0000}"/>
    <cellStyle name="Percent 3 6 7 4" xfId="6736" xr:uid="{00000000-0005-0000-0000-0000501A0000}"/>
    <cellStyle name="Percent 3 6 7 4 2" xfId="6737" xr:uid="{00000000-0005-0000-0000-0000511A0000}"/>
    <cellStyle name="Percent 3 6 7 4 2 2" xfId="6738" xr:uid="{00000000-0005-0000-0000-0000521A0000}"/>
    <cellStyle name="Percent 3 6 7 4 3" xfId="6739" xr:uid="{00000000-0005-0000-0000-0000531A0000}"/>
    <cellStyle name="Percent 3 6 7 4 3 2" xfId="6740" xr:uid="{00000000-0005-0000-0000-0000541A0000}"/>
    <cellStyle name="Percent 3 6 7 4 4" xfId="6741" xr:uid="{00000000-0005-0000-0000-0000551A0000}"/>
    <cellStyle name="Percent 3 6 7 5" xfId="6742" xr:uid="{00000000-0005-0000-0000-0000561A0000}"/>
    <cellStyle name="Percent 3 6 7 5 2" xfId="6743" xr:uid="{00000000-0005-0000-0000-0000571A0000}"/>
    <cellStyle name="Percent 3 6 7 5 2 2" xfId="6744" xr:uid="{00000000-0005-0000-0000-0000581A0000}"/>
    <cellStyle name="Percent 3 6 7 5 3" xfId="6745" xr:uid="{00000000-0005-0000-0000-0000591A0000}"/>
    <cellStyle name="Percent 3 6 7 5 3 2" xfId="6746" xr:uid="{00000000-0005-0000-0000-00005A1A0000}"/>
    <cellStyle name="Percent 3 6 7 5 4" xfId="6747" xr:uid="{00000000-0005-0000-0000-00005B1A0000}"/>
    <cellStyle name="Percent 3 6 7 5 4 2" xfId="6748" xr:uid="{00000000-0005-0000-0000-00005C1A0000}"/>
    <cellStyle name="Percent 3 6 7 5 5" xfId="6749" xr:uid="{00000000-0005-0000-0000-00005D1A0000}"/>
    <cellStyle name="Percent 3 6 7 6" xfId="6750" xr:uid="{00000000-0005-0000-0000-00005E1A0000}"/>
    <cellStyle name="Percent 3 6 7 6 2" xfId="6751" xr:uid="{00000000-0005-0000-0000-00005F1A0000}"/>
    <cellStyle name="Percent 3 6 7 6 2 2" xfId="6752" xr:uid="{00000000-0005-0000-0000-0000601A0000}"/>
    <cellStyle name="Percent 3 6 7 6 3" xfId="6753" xr:uid="{00000000-0005-0000-0000-0000611A0000}"/>
    <cellStyle name="Percent 3 6 7 6 3 2" xfId="6754" xr:uid="{00000000-0005-0000-0000-0000621A0000}"/>
    <cellStyle name="Percent 3 6 7 6 4" xfId="6755" xr:uid="{00000000-0005-0000-0000-0000631A0000}"/>
    <cellStyle name="Percent 3 6 7 7" xfId="6756" xr:uid="{00000000-0005-0000-0000-0000641A0000}"/>
    <cellStyle name="Percent 3 6 7 7 2" xfId="6757" xr:uid="{00000000-0005-0000-0000-0000651A0000}"/>
    <cellStyle name="Percent 3 6 7 8" xfId="6758" xr:uid="{00000000-0005-0000-0000-0000661A0000}"/>
    <cellStyle name="Percent 3 6 7 8 2" xfId="6759" xr:uid="{00000000-0005-0000-0000-0000671A0000}"/>
    <cellStyle name="Percent 3 6 7 9" xfId="6760" xr:uid="{00000000-0005-0000-0000-0000681A0000}"/>
    <cellStyle name="Percent 3 6 7 9 2" xfId="6761" xr:uid="{00000000-0005-0000-0000-0000691A0000}"/>
    <cellStyle name="Percent 3 6 8" xfId="6762" xr:uid="{00000000-0005-0000-0000-00006A1A0000}"/>
    <cellStyle name="Percent 3 6 8 10" xfId="6763" xr:uid="{00000000-0005-0000-0000-00006B1A0000}"/>
    <cellStyle name="Percent 3 6 8 10 2" xfId="6764" xr:uid="{00000000-0005-0000-0000-00006C1A0000}"/>
    <cellStyle name="Percent 3 6 8 11" xfId="6765" xr:uid="{00000000-0005-0000-0000-00006D1A0000}"/>
    <cellStyle name="Percent 3 6 8 2" xfId="6766" xr:uid="{00000000-0005-0000-0000-00006E1A0000}"/>
    <cellStyle name="Percent 3 6 8 2 2" xfId="6767" xr:uid="{00000000-0005-0000-0000-00006F1A0000}"/>
    <cellStyle name="Percent 3 6 8 2 2 2" xfId="6768" xr:uid="{00000000-0005-0000-0000-0000701A0000}"/>
    <cellStyle name="Percent 3 6 8 2 3" xfId="6769" xr:uid="{00000000-0005-0000-0000-0000711A0000}"/>
    <cellStyle name="Percent 3 6 8 2 3 2" xfId="6770" xr:uid="{00000000-0005-0000-0000-0000721A0000}"/>
    <cellStyle name="Percent 3 6 8 2 4" xfId="6771" xr:uid="{00000000-0005-0000-0000-0000731A0000}"/>
    <cellStyle name="Percent 3 6 8 3" xfId="6772" xr:uid="{00000000-0005-0000-0000-0000741A0000}"/>
    <cellStyle name="Percent 3 6 8 3 2" xfId="6773" xr:uid="{00000000-0005-0000-0000-0000751A0000}"/>
    <cellStyle name="Percent 3 6 8 3 2 2" xfId="6774" xr:uid="{00000000-0005-0000-0000-0000761A0000}"/>
    <cellStyle name="Percent 3 6 8 3 3" xfId="6775" xr:uid="{00000000-0005-0000-0000-0000771A0000}"/>
    <cellStyle name="Percent 3 6 8 3 3 2" xfId="6776" xr:uid="{00000000-0005-0000-0000-0000781A0000}"/>
    <cellStyle name="Percent 3 6 8 3 4" xfId="6777" xr:uid="{00000000-0005-0000-0000-0000791A0000}"/>
    <cellStyle name="Percent 3 6 8 4" xfId="6778" xr:uid="{00000000-0005-0000-0000-00007A1A0000}"/>
    <cellStyle name="Percent 3 6 8 4 2" xfId="6779" xr:uid="{00000000-0005-0000-0000-00007B1A0000}"/>
    <cellStyle name="Percent 3 6 8 4 2 2" xfId="6780" xr:uid="{00000000-0005-0000-0000-00007C1A0000}"/>
    <cellStyle name="Percent 3 6 8 4 3" xfId="6781" xr:uid="{00000000-0005-0000-0000-00007D1A0000}"/>
    <cellStyle name="Percent 3 6 8 4 3 2" xfId="6782" xr:uid="{00000000-0005-0000-0000-00007E1A0000}"/>
    <cellStyle name="Percent 3 6 8 4 4" xfId="6783" xr:uid="{00000000-0005-0000-0000-00007F1A0000}"/>
    <cellStyle name="Percent 3 6 8 5" xfId="6784" xr:uid="{00000000-0005-0000-0000-0000801A0000}"/>
    <cellStyle name="Percent 3 6 8 5 2" xfId="6785" xr:uid="{00000000-0005-0000-0000-0000811A0000}"/>
    <cellStyle name="Percent 3 6 8 5 2 2" xfId="6786" xr:uid="{00000000-0005-0000-0000-0000821A0000}"/>
    <cellStyle name="Percent 3 6 8 5 3" xfId="6787" xr:uid="{00000000-0005-0000-0000-0000831A0000}"/>
    <cellStyle name="Percent 3 6 8 5 3 2" xfId="6788" xr:uid="{00000000-0005-0000-0000-0000841A0000}"/>
    <cellStyle name="Percent 3 6 8 5 4" xfId="6789" xr:uid="{00000000-0005-0000-0000-0000851A0000}"/>
    <cellStyle name="Percent 3 6 8 5 4 2" xfId="6790" xr:uid="{00000000-0005-0000-0000-0000861A0000}"/>
    <cellStyle name="Percent 3 6 8 5 5" xfId="6791" xr:uid="{00000000-0005-0000-0000-0000871A0000}"/>
    <cellStyle name="Percent 3 6 8 6" xfId="6792" xr:uid="{00000000-0005-0000-0000-0000881A0000}"/>
    <cellStyle name="Percent 3 6 8 6 2" xfId="6793" xr:uid="{00000000-0005-0000-0000-0000891A0000}"/>
    <cellStyle name="Percent 3 6 8 6 2 2" xfId="6794" xr:uid="{00000000-0005-0000-0000-00008A1A0000}"/>
    <cellStyle name="Percent 3 6 8 6 3" xfId="6795" xr:uid="{00000000-0005-0000-0000-00008B1A0000}"/>
    <cellStyle name="Percent 3 6 8 6 3 2" xfId="6796" xr:uid="{00000000-0005-0000-0000-00008C1A0000}"/>
    <cellStyle name="Percent 3 6 8 6 4" xfId="6797" xr:uid="{00000000-0005-0000-0000-00008D1A0000}"/>
    <cellStyle name="Percent 3 6 8 7" xfId="6798" xr:uid="{00000000-0005-0000-0000-00008E1A0000}"/>
    <cellStyle name="Percent 3 6 8 7 2" xfId="6799" xr:uid="{00000000-0005-0000-0000-00008F1A0000}"/>
    <cellStyle name="Percent 3 6 8 8" xfId="6800" xr:uid="{00000000-0005-0000-0000-0000901A0000}"/>
    <cellStyle name="Percent 3 6 8 8 2" xfId="6801" xr:uid="{00000000-0005-0000-0000-0000911A0000}"/>
    <cellStyle name="Percent 3 6 8 9" xfId="6802" xr:uid="{00000000-0005-0000-0000-0000921A0000}"/>
    <cellStyle name="Percent 3 6 8 9 2" xfId="6803" xr:uid="{00000000-0005-0000-0000-0000931A0000}"/>
    <cellStyle name="Percent 3 6 9" xfId="6804" xr:uid="{00000000-0005-0000-0000-0000941A0000}"/>
    <cellStyle name="Percent 3 6 9 10" xfId="6805" xr:uid="{00000000-0005-0000-0000-0000951A0000}"/>
    <cellStyle name="Percent 3 6 9 10 2" xfId="6806" xr:uid="{00000000-0005-0000-0000-0000961A0000}"/>
    <cellStyle name="Percent 3 6 9 11" xfId="6807" xr:uid="{00000000-0005-0000-0000-0000971A0000}"/>
    <cellStyle name="Percent 3 6 9 2" xfId="6808" xr:uid="{00000000-0005-0000-0000-0000981A0000}"/>
    <cellStyle name="Percent 3 6 9 2 2" xfId="6809" xr:uid="{00000000-0005-0000-0000-0000991A0000}"/>
    <cellStyle name="Percent 3 6 9 2 2 2" xfId="6810" xr:uid="{00000000-0005-0000-0000-00009A1A0000}"/>
    <cellStyle name="Percent 3 6 9 2 3" xfId="6811" xr:uid="{00000000-0005-0000-0000-00009B1A0000}"/>
    <cellStyle name="Percent 3 6 9 2 3 2" xfId="6812" xr:uid="{00000000-0005-0000-0000-00009C1A0000}"/>
    <cellStyle name="Percent 3 6 9 2 4" xfId="6813" xr:uid="{00000000-0005-0000-0000-00009D1A0000}"/>
    <cellStyle name="Percent 3 6 9 3" xfId="6814" xr:uid="{00000000-0005-0000-0000-00009E1A0000}"/>
    <cellStyle name="Percent 3 6 9 3 2" xfId="6815" xr:uid="{00000000-0005-0000-0000-00009F1A0000}"/>
    <cellStyle name="Percent 3 6 9 3 2 2" xfId="6816" xr:uid="{00000000-0005-0000-0000-0000A01A0000}"/>
    <cellStyle name="Percent 3 6 9 3 3" xfId="6817" xr:uid="{00000000-0005-0000-0000-0000A11A0000}"/>
    <cellStyle name="Percent 3 6 9 3 3 2" xfId="6818" xr:uid="{00000000-0005-0000-0000-0000A21A0000}"/>
    <cellStyle name="Percent 3 6 9 3 4" xfId="6819" xr:uid="{00000000-0005-0000-0000-0000A31A0000}"/>
    <cellStyle name="Percent 3 6 9 4" xfId="6820" xr:uid="{00000000-0005-0000-0000-0000A41A0000}"/>
    <cellStyle name="Percent 3 6 9 4 2" xfId="6821" xr:uid="{00000000-0005-0000-0000-0000A51A0000}"/>
    <cellStyle name="Percent 3 6 9 4 2 2" xfId="6822" xr:uid="{00000000-0005-0000-0000-0000A61A0000}"/>
    <cellStyle name="Percent 3 6 9 4 3" xfId="6823" xr:uid="{00000000-0005-0000-0000-0000A71A0000}"/>
    <cellStyle name="Percent 3 6 9 4 3 2" xfId="6824" xr:uid="{00000000-0005-0000-0000-0000A81A0000}"/>
    <cellStyle name="Percent 3 6 9 4 4" xfId="6825" xr:uid="{00000000-0005-0000-0000-0000A91A0000}"/>
    <cellStyle name="Percent 3 6 9 5" xfId="6826" xr:uid="{00000000-0005-0000-0000-0000AA1A0000}"/>
    <cellStyle name="Percent 3 6 9 5 2" xfId="6827" xr:uid="{00000000-0005-0000-0000-0000AB1A0000}"/>
    <cellStyle name="Percent 3 6 9 5 2 2" xfId="6828" xr:uid="{00000000-0005-0000-0000-0000AC1A0000}"/>
    <cellStyle name="Percent 3 6 9 5 3" xfId="6829" xr:uid="{00000000-0005-0000-0000-0000AD1A0000}"/>
    <cellStyle name="Percent 3 6 9 5 3 2" xfId="6830" xr:uid="{00000000-0005-0000-0000-0000AE1A0000}"/>
    <cellStyle name="Percent 3 6 9 5 4" xfId="6831" xr:uid="{00000000-0005-0000-0000-0000AF1A0000}"/>
    <cellStyle name="Percent 3 6 9 5 4 2" xfId="6832" xr:uid="{00000000-0005-0000-0000-0000B01A0000}"/>
    <cellStyle name="Percent 3 6 9 5 5" xfId="6833" xr:uid="{00000000-0005-0000-0000-0000B11A0000}"/>
    <cellStyle name="Percent 3 6 9 6" xfId="6834" xr:uid="{00000000-0005-0000-0000-0000B21A0000}"/>
    <cellStyle name="Percent 3 6 9 6 2" xfId="6835" xr:uid="{00000000-0005-0000-0000-0000B31A0000}"/>
    <cellStyle name="Percent 3 6 9 6 2 2" xfId="6836" xr:uid="{00000000-0005-0000-0000-0000B41A0000}"/>
    <cellStyle name="Percent 3 6 9 6 3" xfId="6837" xr:uid="{00000000-0005-0000-0000-0000B51A0000}"/>
    <cellStyle name="Percent 3 6 9 6 3 2" xfId="6838" xr:uid="{00000000-0005-0000-0000-0000B61A0000}"/>
    <cellStyle name="Percent 3 6 9 6 4" xfId="6839" xr:uid="{00000000-0005-0000-0000-0000B71A0000}"/>
    <cellStyle name="Percent 3 6 9 7" xfId="6840" xr:uid="{00000000-0005-0000-0000-0000B81A0000}"/>
    <cellStyle name="Percent 3 6 9 7 2" xfId="6841" xr:uid="{00000000-0005-0000-0000-0000B91A0000}"/>
    <cellStyle name="Percent 3 6 9 8" xfId="6842" xr:uid="{00000000-0005-0000-0000-0000BA1A0000}"/>
    <cellStyle name="Percent 3 6 9 8 2" xfId="6843" xr:uid="{00000000-0005-0000-0000-0000BB1A0000}"/>
    <cellStyle name="Percent 3 6 9 9" xfId="6844" xr:uid="{00000000-0005-0000-0000-0000BC1A0000}"/>
    <cellStyle name="Percent 3 6 9 9 2" xfId="6845" xr:uid="{00000000-0005-0000-0000-0000BD1A0000}"/>
    <cellStyle name="Percent 3 7" xfId="6846" xr:uid="{00000000-0005-0000-0000-0000BE1A0000}"/>
    <cellStyle name="Percent 3 7 10" xfId="6847" xr:uid="{00000000-0005-0000-0000-0000BF1A0000}"/>
    <cellStyle name="Percent 3 7 10 10" xfId="6848" xr:uid="{00000000-0005-0000-0000-0000C01A0000}"/>
    <cellStyle name="Percent 3 7 10 10 2" xfId="6849" xr:uid="{00000000-0005-0000-0000-0000C11A0000}"/>
    <cellStyle name="Percent 3 7 10 11" xfId="6850" xr:uid="{00000000-0005-0000-0000-0000C21A0000}"/>
    <cellStyle name="Percent 3 7 10 2" xfId="6851" xr:uid="{00000000-0005-0000-0000-0000C31A0000}"/>
    <cellStyle name="Percent 3 7 10 2 2" xfId="6852" xr:uid="{00000000-0005-0000-0000-0000C41A0000}"/>
    <cellStyle name="Percent 3 7 10 2 2 2" xfId="6853" xr:uid="{00000000-0005-0000-0000-0000C51A0000}"/>
    <cellStyle name="Percent 3 7 10 2 3" xfId="6854" xr:uid="{00000000-0005-0000-0000-0000C61A0000}"/>
    <cellStyle name="Percent 3 7 10 2 3 2" xfId="6855" xr:uid="{00000000-0005-0000-0000-0000C71A0000}"/>
    <cellStyle name="Percent 3 7 10 2 4" xfId="6856" xr:uid="{00000000-0005-0000-0000-0000C81A0000}"/>
    <cellStyle name="Percent 3 7 10 3" xfId="6857" xr:uid="{00000000-0005-0000-0000-0000C91A0000}"/>
    <cellStyle name="Percent 3 7 10 3 2" xfId="6858" xr:uid="{00000000-0005-0000-0000-0000CA1A0000}"/>
    <cellStyle name="Percent 3 7 10 3 2 2" xfId="6859" xr:uid="{00000000-0005-0000-0000-0000CB1A0000}"/>
    <cellStyle name="Percent 3 7 10 3 3" xfId="6860" xr:uid="{00000000-0005-0000-0000-0000CC1A0000}"/>
    <cellStyle name="Percent 3 7 10 3 3 2" xfId="6861" xr:uid="{00000000-0005-0000-0000-0000CD1A0000}"/>
    <cellStyle name="Percent 3 7 10 3 4" xfId="6862" xr:uid="{00000000-0005-0000-0000-0000CE1A0000}"/>
    <cellStyle name="Percent 3 7 10 4" xfId="6863" xr:uid="{00000000-0005-0000-0000-0000CF1A0000}"/>
    <cellStyle name="Percent 3 7 10 4 2" xfId="6864" xr:uid="{00000000-0005-0000-0000-0000D01A0000}"/>
    <cellStyle name="Percent 3 7 10 4 2 2" xfId="6865" xr:uid="{00000000-0005-0000-0000-0000D11A0000}"/>
    <cellStyle name="Percent 3 7 10 4 3" xfId="6866" xr:uid="{00000000-0005-0000-0000-0000D21A0000}"/>
    <cellStyle name="Percent 3 7 10 4 3 2" xfId="6867" xr:uid="{00000000-0005-0000-0000-0000D31A0000}"/>
    <cellStyle name="Percent 3 7 10 4 4" xfId="6868" xr:uid="{00000000-0005-0000-0000-0000D41A0000}"/>
    <cellStyle name="Percent 3 7 10 5" xfId="6869" xr:uid="{00000000-0005-0000-0000-0000D51A0000}"/>
    <cellStyle name="Percent 3 7 10 5 2" xfId="6870" xr:uid="{00000000-0005-0000-0000-0000D61A0000}"/>
    <cellStyle name="Percent 3 7 10 5 2 2" xfId="6871" xr:uid="{00000000-0005-0000-0000-0000D71A0000}"/>
    <cellStyle name="Percent 3 7 10 5 3" xfId="6872" xr:uid="{00000000-0005-0000-0000-0000D81A0000}"/>
    <cellStyle name="Percent 3 7 10 5 3 2" xfId="6873" xr:uid="{00000000-0005-0000-0000-0000D91A0000}"/>
    <cellStyle name="Percent 3 7 10 5 4" xfId="6874" xr:uid="{00000000-0005-0000-0000-0000DA1A0000}"/>
    <cellStyle name="Percent 3 7 10 5 4 2" xfId="6875" xr:uid="{00000000-0005-0000-0000-0000DB1A0000}"/>
    <cellStyle name="Percent 3 7 10 5 5" xfId="6876" xr:uid="{00000000-0005-0000-0000-0000DC1A0000}"/>
    <cellStyle name="Percent 3 7 10 6" xfId="6877" xr:uid="{00000000-0005-0000-0000-0000DD1A0000}"/>
    <cellStyle name="Percent 3 7 10 6 2" xfId="6878" xr:uid="{00000000-0005-0000-0000-0000DE1A0000}"/>
    <cellStyle name="Percent 3 7 10 6 2 2" xfId="6879" xr:uid="{00000000-0005-0000-0000-0000DF1A0000}"/>
    <cellStyle name="Percent 3 7 10 6 3" xfId="6880" xr:uid="{00000000-0005-0000-0000-0000E01A0000}"/>
    <cellStyle name="Percent 3 7 10 6 3 2" xfId="6881" xr:uid="{00000000-0005-0000-0000-0000E11A0000}"/>
    <cellStyle name="Percent 3 7 10 6 4" xfId="6882" xr:uid="{00000000-0005-0000-0000-0000E21A0000}"/>
    <cellStyle name="Percent 3 7 10 7" xfId="6883" xr:uid="{00000000-0005-0000-0000-0000E31A0000}"/>
    <cellStyle name="Percent 3 7 10 7 2" xfId="6884" xr:uid="{00000000-0005-0000-0000-0000E41A0000}"/>
    <cellStyle name="Percent 3 7 10 8" xfId="6885" xr:uid="{00000000-0005-0000-0000-0000E51A0000}"/>
    <cellStyle name="Percent 3 7 10 8 2" xfId="6886" xr:uid="{00000000-0005-0000-0000-0000E61A0000}"/>
    <cellStyle name="Percent 3 7 10 9" xfId="6887" xr:uid="{00000000-0005-0000-0000-0000E71A0000}"/>
    <cellStyle name="Percent 3 7 10 9 2" xfId="6888" xr:uid="{00000000-0005-0000-0000-0000E81A0000}"/>
    <cellStyle name="Percent 3 7 11" xfId="6889" xr:uid="{00000000-0005-0000-0000-0000E91A0000}"/>
    <cellStyle name="Percent 3 7 11 10" xfId="6890" xr:uid="{00000000-0005-0000-0000-0000EA1A0000}"/>
    <cellStyle name="Percent 3 7 11 10 2" xfId="6891" xr:uid="{00000000-0005-0000-0000-0000EB1A0000}"/>
    <cellStyle name="Percent 3 7 11 11" xfId="6892" xr:uid="{00000000-0005-0000-0000-0000EC1A0000}"/>
    <cellStyle name="Percent 3 7 11 2" xfId="6893" xr:uid="{00000000-0005-0000-0000-0000ED1A0000}"/>
    <cellStyle name="Percent 3 7 11 2 2" xfId="6894" xr:uid="{00000000-0005-0000-0000-0000EE1A0000}"/>
    <cellStyle name="Percent 3 7 11 2 2 2" xfId="6895" xr:uid="{00000000-0005-0000-0000-0000EF1A0000}"/>
    <cellStyle name="Percent 3 7 11 2 3" xfId="6896" xr:uid="{00000000-0005-0000-0000-0000F01A0000}"/>
    <cellStyle name="Percent 3 7 11 2 3 2" xfId="6897" xr:uid="{00000000-0005-0000-0000-0000F11A0000}"/>
    <cellStyle name="Percent 3 7 11 2 4" xfId="6898" xr:uid="{00000000-0005-0000-0000-0000F21A0000}"/>
    <cellStyle name="Percent 3 7 11 3" xfId="6899" xr:uid="{00000000-0005-0000-0000-0000F31A0000}"/>
    <cellStyle name="Percent 3 7 11 3 2" xfId="6900" xr:uid="{00000000-0005-0000-0000-0000F41A0000}"/>
    <cellStyle name="Percent 3 7 11 3 2 2" xfId="6901" xr:uid="{00000000-0005-0000-0000-0000F51A0000}"/>
    <cellStyle name="Percent 3 7 11 3 3" xfId="6902" xr:uid="{00000000-0005-0000-0000-0000F61A0000}"/>
    <cellStyle name="Percent 3 7 11 3 3 2" xfId="6903" xr:uid="{00000000-0005-0000-0000-0000F71A0000}"/>
    <cellStyle name="Percent 3 7 11 3 4" xfId="6904" xr:uid="{00000000-0005-0000-0000-0000F81A0000}"/>
    <cellStyle name="Percent 3 7 11 4" xfId="6905" xr:uid="{00000000-0005-0000-0000-0000F91A0000}"/>
    <cellStyle name="Percent 3 7 11 4 2" xfId="6906" xr:uid="{00000000-0005-0000-0000-0000FA1A0000}"/>
    <cellStyle name="Percent 3 7 11 4 2 2" xfId="6907" xr:uid="{00000000-0005-0000-0000-0000FB1A0000}"/>
    <cellStyle name="Percent 3 7 11 4 3" xfId="6908" xr:uid="{00000000-0005-0000-0000-0000FC1A0000}"/>
    <cellStyle name="Percent 3 7 11 4 3 2" xfId="6909" xr:uid="{00000000-0005-0000-0000-0000FD1A0000}"/>
    <cellStyle name="Percent 3 7 11 4 4" xfId="6910" xr:uid="{00000000-0005-0000-0000-0000FE1A0000}"/>
    <cellStyle name="Percent 3 7 11 5" xfId="6911" xr:uid="{00000000-0005-0000-0000-0000FF1A0000}"/>
    <cellStyle name="Percent 3 7 11 5 2" xfId="6912" xr:uid="{00000000-0005-0000-0000-0000001B0000}"/>
    <cellStyle name="Percent 3 7 11 5 2 2" xfId="6913" xr:uid="{00000000-0005-0000-0000-0000011B0000}"/>
    <cellStyle name="Percent 3 7 11 5 3" xfId="6914" xr:uid="{00000000-0005-0000-0000-0000021B0000}"/>
    <cellStyle name="Percent 3 7 11 5 3 2" xfId="6915" xr:uid="{00000000-0005-0000-0000-0000031B0000}"/>
    <cellStyle name="Percent 3 7 11 5 4" xfId="6916" xr:uid="{00000000-0005-0000-0000-0000041B0000}"/>
    <cellStyle name="Percent 3 7 11 5 4 2" xfId="6917" xr:uid="{00000000-0005-0000-0000-0000051B0000}"/>
    <cellStyle name="Percent 3 7 11 5 5" xfId="6918" xr:uid="{00000000-0005-0000-0000-0000061B0000}"/>
    <cellStyle name="Percent 3 7 11 6" xfId="6919" xr:uid="{00000000-0005-0000-0000-0000071B0000}"/>
    <cellStyle name="Percent 3 7 11 6 2" xfId="6920" xr:uid="{00000000-0005-0000-0000-0000081B0000}"/>
    <cellStyle name="Percent 3 7 11 6 2 2" xfId="6921" xr:uid="{00000000-0005-0000-0000-0000091B0000}"/>
    <cellStyle name="Percent 3 7 11 6 3" xfId="6922" xr:uid="{00000000-0005-0000-0000-00000A1B0000}"/>
    <cellStyle name="Percent 3 7 11 6 3 2" xfId="6923" xr:uid="{00000000-0005-0000-0000-00000B1B0000}"/>
    <cellStyle name="Percent 3 7 11 6 4" xfId="6924" xr:uid="{00000000-0005-0000-0000-00000C1B0000}"/>
    <cellStyle name="Percent 3 7 11 7" xfId="6925" xr:uid="{00000000-0005-0000-0000-00000D1B0000}"/>
    <cellStyle name="Percent 3 7 11 7 2" xfId="6926" xr:uid="{00000000-0005-0000-0000-00000E1B0000}"/>
    <cellStyle name="Percent 3 7 11 8" xfId="6927" xr:uid="{00000000-0005-0000-0000-00000F1B0000}"/>
    <cellStyle name="Percent 3 7 11 8 2" xfId="6928" xr:uid="{00000000-0005-0000-0000-0000101B0000}"/>
    <cellStyle name="Percent 3 7 11 9" xfId="6929" xr:uid="{00000000-0005-0000-0000-0000111B0000}"/>
    <cellStyle name="Percent 3 7 11 9 2" xfId="6930" xr:uid="{00000000-0005-0000-0000-0000121B0000}"/>
    <cellStyle name="Percent 3 7 12" xfId="6931" xr:uid="{00000000-0005-0000-0000-0000131B0000}"/>
    <cellStyle name="Percent 3 7 12 10" xfId="6932" xr:uid="{00000000-0005-0000-0000-0000141B0000}"/>
    <cellStyle name="Percent 3 7 12 10 2" xfId="6933" xr:uid="{00000000-0005-0000-0000-0000151B0000}"/>
    <cellStyle name="Percent 3 7 12 11" xfId="6934" xr:uid="{00000000-0005-0000-0000-0000161B0000}"/>
    <cellStyle name="Percent 3 7 12 2" xfId="6935" xr:uid="{00000000-0005-0000-0000-0000171B0000}"/>
    <cellStyle name="Percent 3 7 12 2 2" xfId="6936" xr:uid="{00000000-0005-0000-0000-0000181B0000}"/>
    <cellStyle name="Percent 3 7 12 2 2 2" xfId="6937" xr:uid="{00000000-0005-0000-0000-0000191B0000}"/>
    <cellStyle name="Percent 3 7 12 2 3" xfId="6938" xr:uid="{00000000-0005-0000-0000-00001A1B0000}"/>
    <cellStyle name="Percent 3 7 12 2 3 2" xfId="6939" xr:uid="{00000000-0005-0000-0000-00001B1B0000}"/>
    <cellStyle name="Percent 3 7 12 2 4" xfId="6940" xr:uid="{00000000-0005-0000-0000-00001C1B0000}"/>
    <cellStyle name="Percent 3 7 12 3" xfId="6941" xr:uid="{00000000-0005-0000-0000-00001D1B0000}"/>
    <cellStyle name="Percent 3 7 12 3 2" xfId="6942" xr:uid="{00000000-0005-0000-0000-00001E1B0000}"/>
    <cellStyle name="Percent 3 7 12 3 2 2" xfId="6943" xr:uid="{00000000-0005-0000-0000-00001F1B0000}"/>
    <cellStyle name="Percent 3 7 12 3 3" xfId="6944" xr:uid="{00000000-0005-0000-0000-0000201B0000}"/>
    <cellStyle name="Percent 3 7 12 3 3 2" xfId="6945" xr:uid="{00000000-0005-0000-0000-0000211B0000}"/>
    <cellStyle name="Percent 3 7 12 3 4" xfId="6946" xr:uid="{00000000-0005-0000-0000-0000221B0000}"/>
    <cellStyle name="Percent 3 7 12 4" xfId="6947" xr:uid="{00000000-0005-0000-0000-0000231B0000}"/>
    <cellStyle name="Percent 3 7 12 4 2" xfId="6948" xr:uid="{00000000-0005-0000-0000-0000241B0000}"/>
    <cellStyle name="Percent 3 7 12 4 2 2" xfId="6949" xr:uid="{00000000-0005-0000-0000-0000251B0000}"/>
    <cellStyle name="Percent 3 7 12 4 3" xfId="6950" xr:uid="{00000000-0005-0000-0000-0000261B0000}"/>
    <cellStyle name="Percent 3 7 12 4 3 2" xfId="6951" xr:uid="{00000000-0005-0000-0000-0000271B0000}"/>
    <cellStyle name="Percent 3 7 12 4 4" xfId="6952" xr:uid="{00000000-0005-0000-0000-0000281B0000}"/>
    <cellStyle name="Percent 3 7 12 5" xfId="6953" xr:uid="{00000000-0005-0000-0000-0000291B0000}"/>
    <cellStyle name="Percent 3 7 12 5 2" xfId="6954" xr:uid="{00000000-0005-0000-0000-00002A1B0000}"/>
    <cellStyle name="Percent 3 7 12 5 2 2" xfId="6955" xr:uid="{00000000-0005-0000-0000-00002B1B0000}"/>
    <cellStyle name="Percent 3 7 12 5 3" xfId="6956" xr:uid="{00000000-0005-0000-0000-00002C1B0000}"/>
    <cellStyle name="Percent 3 7 12 5 3 2" xfId="6957" xr:uid="{00000000-0005-0000-0000-00002D1B0000}"/>
    <cellStyle name="Percent 3 7 12 5 4" xfId="6958" xr:uid="{00000000-0005-0000-0000-00002E1B0000}"/>
    <cellStyle name="Percent 3 7 12 5 4 2" xfId="6959" xr:uid="{00000000-0005-0000-0000-00002F1B0000}"/>
    <cellStyle name="Percent 3 7 12 5 5" xfId="6960" xr:uid="{00000000-0005-0000-0000-0000301B0000}"/>
    <cellStyle name="Percent 3 7 12 6" xfId="6961" xr:uid="{00000000-0005-0000-0000-0000311B0000}"/>
    <cellStyle name="Percent 3 7 12 6 2" xfId="6962" xr:uid="{00000000-0005-0000-0000-0000321B0000}"/>
    <cellStyle name="Percent 3 7 12 6 2 2" xfId="6963" xr:uid="{00000000-0005-0000-0000-0000331B0000}"/>
    <cellStyle name="Percent 3 7 12 6 3" xfId="6964" xr:uid="{00000000-0005-0000-0000-0000341B0000}"/>
    <cellStyle name="Percent 3 7 12 6 3 2" xfId="6965" xr:uid="{00000000-0005-0000-0000-0000351B0000}"/>
    <cellStyle name="Percent 3 7 12 6 4" xfId="6966" xr:uid="{00000000-0005-0000-0000-0000361B0000}"/>
    <cellStyle name="Percent 3 7 12 7" xfId="6967" xr:uid="{00000000-0005-0000-0000-0000371B0000}"/>
    <cellStyle name="Percent 3 7 12 7 2" xfId="6968" xr:uid="{00000000-0005-0000-0000-0000381B0000}"/>
    <cellStyle name="Percent 3 7 12 8" xfId="6969" xr:uid="{00000000-0005-0000-0000-0000391B0000}"/>
    <cellStyle name="Percent 3 7 12 8 2" xfId="6970" xr:uid="{00000000-0005-0000-0000-00003A1B0000}"/>
    <cellStyle name="Percent 3 7 12 9" xfId="6971" xr:uid="{00000000-0005-0000-0000-00003B1B0000}"/>
    <cellStyle name="Percent 3 7 12 9 2" xfId="6972" xr:uid="{00000000-0005-0000-0000-00003C1B0000}"/>
    <cellStyle name="Percent 3 7 13" xfId="6973" xr:uid="{00000000-0005-0000-0000-00003D1B0000}"/>
    <cellStyle name="Percent 3 7 13 10" xfId="6974" xr:uid="{00000000-0005-0000-0000-00003E1B0000}"/>
    <cellStyle name="Percent 3 7 13 10 2" xfId="6975" xr:uid="{00000000-0005-0000-0000-00003F1B0000}"/>
    <cellStyle name="Percent 3 7 13 11" xfId="6976" xr:uid="{00000000-0005-0000-0000-0000401B0000}"/>
    <cellStyle name="Percent 3 7 13 2" xfId="6977" xr:uid="{00000000-0005-0000-0000-0000411B0000}"/>
    <cellStyle name="Percent 3 7 13 2 2" xfId="6978" xr:uid="{00000000-0005-0000-0000-0000421B0000}"/>
    <cellStyle name="Percent 3 7 13 2 2 2" xfId="6979" xr:uid="{00000000-0005-0000-0000-0000431B0000}"/>
    <cellStyle name="Percent 3 7 13 2 3" xfId="6980" xr:uid="{00000000-0005-0000-0000-0000441B0000}"/>
    <cellStyle name="Percent 3 7 13 2 3 2" xfId="6981" xr:uid="{00000000-0005-0000-0000-0000451B0000}"/>
    <cellStyle name="Percent 3 7 13 2 4" xfId="6982" xr:uid="{00000000-0005-0000-0000-0000461B0000}"/>
    <cellStyle name="Percent 3 7 13 3" xfId="6983" xr:uid="{00000000-0005-0000-0000-0000471B0000}"/>
    <cellStyle name="Percent 3 7 13 3 2" xfId="6984" xr:uid="{00000000-0005-0000-0000-0000481B0000}"/>
    <cellStyle name="Percent 3 7 13 3 2 2" xfId="6985" xr:uid="{00000000-0005-0000-0000-0000491B0000}"/>
    <cellStyle name="Percent 3 7 13 3 3" xfId="6986" xr:uid="{00000000-0005-0000-0000-00004A1B0000}"/>
    <cellStyle name="Percent 3 7 13 3 3 2" xfId="6987" xr:uid="{00000000-0005-0000-0000-00004B1B0000}"/>
    <cellStyle name="Percent 3 7 13 3 4" xfId="6988" xr:uid="{00000000-0005-0000-0000-00004C1B0000}"/>
    <cellStyle name="Percent 3 7 13 4" xfId="6989" xr:uid="{00000000-0005-0000-0000-00004D1B0000}"/>
    <cellStyle name="Percent 3 7 13 4 2" xfId="6990" xr:uid="{00000000-0005-0000-0000-00004E1B0000}"/>
    <cellStyle name="Percent 3 7 13 4 2 2" xfId="6991" xr:uid="{00000000-0005-0000-0000-00004F1B0000}"/>
    <cellStyle name="Percent 3 7 13 4 3" xfId="6992" xr:uid="{00000000-0005-0000-0000-0000501B0000}"/>
    <cellStyle name="Percent 3 7 13 4 3 2" xfId="6993" xr:uid="{00000000-0005-0000-0000-0000511B0000}"/>
    <cellStyle name="Percent 3 7 13 4 4" xfId="6994" xr:uid="{00000000-0005-0000-0000-0000521B0000}"/>
    <cellStyle name="Percent 3 7 13 5" xfId="6995" xr:uid="{00000000-0005-0000-0000-0000531B0000}"/>
    <cellStyle name="Percent 3 7 13 5 2" xfId="6996" xr:uid="{00000000-0005-0000-0000-0000541B0000}"/>
    <cellStyle name="Percent 3 7 13 5 2 2" xfId="6997" xr:uid="{00000000-0005-0000-0000-0000551B0000}"/>
    <cellStyle name="Percent 3 7 13 5 3" xfId="6998" xr:uid="{00000000-0005-0000-0000-0000561B0000}"/>
    <cellStyle name="Percent 3 7 13 5 3 2" xfId="6999" xr:uid="{00000000-0005-0000-0000-0000571B0000}"/>
    <cellStyle name="Percent 3 7 13 5 4" xfId="7000" xr:uid="{00000000-0005-0000-0000-0000581B0000}"/>
    <cellStyle name="Percent 3 7 13 5 4 2" xfId="7001" xr:uid="{00000000-0005-0000-0000-0000591B0000}"/>
    <cellStyle name="Percent 3 7 13 5 5" xfId="7002" xr:uid="{00000000-0005-0000-0000-00005A1B0000}"/>
    <cellStyle name="Percent 3 7 13 6" xfId="7003" xr:uid="{00000000-0005-0000-0000-00005B1B0000}"/>
    <cellStyle name="Percent 3 7 13 6 2" xfId="7004" xr:uid="{00000000-0005-0000-0000-00005C1B0000}"/>
    <cellStyle name="Percent 3 7 13 6 2 2" xfId="7005" xr:uid="{00000000-0005-0000-0000-00005D1B0000}"/>
    <cellStyle name="Percent 3 7 13 6 3" xfId="7006" xr:uid="{00000000-0005-0000-0000-00005E1B0000}"/>
    <cellStyle name="Percent 3 7 13 6 3 2" xfId="7007" xr:uid="{00000000-0005-0000-0000-00005F1B0000}"/>
    <cellStyle name="Percent 3 7 13 6 4" xfId="7008" xr:uid="{00000000-0005-0000-0000-0000601B0000}"/>
    <cellStyle name="Percent 3 7 13 7" xfId="7009" xr:uid="{00000000-0005-0000-0000-0000611B0000}"/>
    <cellStyle name="Percent 3 7 13 7 2" xfId="7010" xr:uid="{00000000-0005-0000-0000-0000621B0000}"/>
    <cellStyle name="Percent 3 7 13 8" xfId="7011" xr:uid="{00000000-0005-0000-0000-0000631B0000}"/>
    <cellStyle name="Percent 3 7 13 8 2" xfId="7012" xr:uid="{00000000-0005-0000-0000-0000641B0000}"/>
    <cellStyle name="Percent 3 7 13 9" xfId="7013" xr:uid="{00000000-0005-0000-0000-0000651B0000}"/>
    <cellStyle name="Percent 3 7 13 9 2" xfId="7014" xr:uid="{00000000-0005-0000-0000-0000661B0000}"/>
    <cellStyle name="Percent 3 7 14" xfId="7015" xr:uid="{00000000-0005-0000-0000-0000671B0000}"/>
    <cellStyle name="Percent 3 7 14 10" xfId="7016" xr:uid="{00000000-0005-0000-0000-0000681B0000}"/>
    <cellStyle name="Percent 3 7 14 10 2" xfId="7017" xr:uid="{00000000-0005-0000-0000-0000691B0000}"/>
    <cellStyle name="Percent 3 7 14 11" xfId="7018" xr:uid="{00000000-0005-0000-0000-00006A1B0000}"/>
    <cellStyle name="Percent 3 7 14 2" xfId="7019" xr:uid="{00000000-0005-0000-0000-00006B1B0000}"/>
    <cellStyle name="Percent 3 7 14 2 2" xfId="7020" xr:uid="{00000000-0005-0000-0000-00006C1B0000}"/>
    <cellStyle name="Percent 3 7 14 2 2 2" xfId="7021" xr:uid="{00000000-0005-0000-0000-00006D1B0000}"/>
    <cellStyle name="Percent 3 7 14 2 3" xfId="7022" xr:uid="{00000000-0005-0000-0000-00006E1B0000}"/>
    <cellStyle name="Percent 3 7 14 2 3 2" xfId="7023" xr:uid="{00000000-0005-0000-0000-00006F1B0000}"/>
    <cellStyle name="Percent 3 7 14 2 4" xfId="7024" xr:uid="{00000000-0005-0000-0000-0000701B0000}"/>
    <cellStyle name="Percent 3 7 14 3" xfId="7025" xr:uid="{00000000-0005-0000-0000-0000711B0000}"/>
    <cellStyle name="Percent 3 7 14 3 2" xfId="7026" xr:uid="{00000000-0005-0000-0000-0000721B0000}"/>
    <cellStyle name="Percent 3 7 14 3 2 2" xfId="7027" xr:uid="{00000000-0005-0000-0000-0000731B0000}"/>
    <cellStyle name="Percent 3 7 14 3 3" xfId="7028" xr:uid="{00000000-0005-0000-0000-0000741B0000}"/>
    <cellStyle name="Percent 3 7 14 3 3 2" xfId="7029" xr:uid="{00000000-0005-0000-0000-0000751B0000}"/>
    <cellStyle name="Percent 3 7 14 3 4" xfId="7030" xr:uid="{00000000-0005-0000-0000-0000761B0000}"/>
    <cellStyle name="Percent 3 7 14 4" xfId="7031" xr:uid="{00000000-0005-0000-0000-0000771B0000}"/>
    <cellStyle name="Percent 3 7 14 4 2" xfId="7032" xr:uid="{00000000-0005-0000-0000-0000781B0000}"/>
    <cellStyle name="Percent 3 7 14 4 2 2" xfId="7033" xr:uid="{00000000-0005-0000-0000-0000791B0000}"/>
    <cellStyle name="Percent 3 7 14 4 3" xfId="7034" xr:uid="{00000000-0005-0000-0000-00007A1B0000}"/>
    <cellStyle name="Percent 3 7 14 4 3 2" xfId="7035" xr:uid="{00000000-0005-0000-0000-00007B1B0000}"/>
    <cellStyle name="Percent 3 7 14 4 4" xfId="7036" xr:uid="{00000000-0005-0000-0000-00007C1B0000}"/>
    <cellStyle name="Percent 3 7 14 5" xfId="7037" xr:uid="{00000000-0005-0000-0000-00007D1B0000}"/>
    <cellStyle name="Percent 3 7 14 5 2" xfId="7038" xr:uid="{00000000-0005-0000-0000-00007E1B0000}"/>
    <cellStyle name="Percent 3 7 14 5 2 2" xfId="7039" xr:uid="{00000000-0005-0000-0000-00007F1B0000}"/>
    <cellStyle name="Percent 3 7 14 5 3" xfId="7040" xr:uid="{00000000-0005-0000-0000-0000801B0000}"/>
    <cellStyle name="Percent 3 7 14 5 3 2" xfId="7041" xr:uid="{00000000-0005-0000-0000-0000811B0000}"/>
    <cellStyle name="Percent 3 7 14 5 4" xfId="7042" xr:uid="{00000000-0005-0000-0000-0000821B0000}"/>
    <cellStyle name="Percent 3 7 14 5 4 2" xfId="7043" xr:uid="{00000000-0005-0000-0000-0000831B0000}"/>
    <cellStyle name="Percent 3 7 14 5 5" xfId="7044" xr:uid="{00000000-0005-0000-0000-0000841B0000}"/>
    <cellStyle name="Percent 3 7 14 6" xfId="7045" xr:uid="{00000000-0005-0000-0000-0000851B0000}"/>
    <cellStyle name="Percent 3 7 14 6 2" xfId="7046" xr:uid="{00000000-0005-0000-0000-0000861B0000}"/>
    <cellStyle name="Percent 3 7 14 6 2 2" xfId="7047" xr:uid="{00000000-0005-0000-0000-0000871B0000}"/>
    <cellStyle name="Percent 3 7 14 6 3" xfId="7048" xr:uid="{00000000-0005-0000-0000-0000881B0000}"/>
    <cellStyle name="Percent 3 7 14 6 3 2" xfId="7049" xr:uid="{00000000-0005-0000-0000-0000891B0000}"/>
    <cellStyle name="Percent 3 7 14 6 4" xfId="7050" xr:uid="{00000000-0005-0000-0000-00008A1B0000}"/>
    <cellStyle name="Percent 3 7 14 7" xfId="7051" xr:uid="{00000000-0005-0000-0000-00008B1B0000}"/>
    <cellStyle name="Percent 3 7 14 7 2" xfId="7052" xr:uid="{00000000-0005-0000-0000-00008C1B0000}"/>
    <cellStyle name="Percent 3 7 14 8" xfId="7053" xr:uid="{00000000-0005-0000-0000-00008D1B0000}"/>
    <cellStyle name="Percent 3 7 14 8 2" xfId="7054" xr:uid="{00000000-0005-0000-0000-00008E1B0000}"/>
    <cellStyle name="Percent 3 7 14 9" xfId="7055" xr:uid="{00000000-0005-0000-0000-00008F1B0000}"/>
    <cellStyle name="Percent 3 7 14 9 2" xfId="7056" xr:uid="{00000000-0005-0000-0000-0000901B0000}"/>
    <cellStyle name="Percent 3 7 15" xfId="7057" xr:uid="{00000000-0005-0000-0000-0000911B0000}"/>
    <cellStyle name="Percent 3 7 15 10" xfId="7058" xr:uid="{00000000-0005-0000-0000-0000921B0000}"/>
    <cellStyle name="Percent 3 7 15 10 2" xfId="7059" xr:uid="{00000000-0005-0000-0000-0000931B0000}"/>
    <cellStyle name="Percent 3 7 15 11" xfId="7060" xr:uid="{00000000-0005-0000-0000-0000941B0000}"/>
    <cellStyle name="Percent 3 7 15 2" xfId="7061" xr:uid="{00000000-0005-0000-0000-0000951B0000}"/>
    <cellStyle name="Percent 3 7 15 2 2" xfId="7062" xr:uid="{00000000-0005-0000-0000-0000961B0000}"/>
    <cellStyle name="Percent 3 7 15 2 2 2" xfId="7063" xr:uid="{00000000-0005-0000-0000-0000971B0000}"/>
    <cellStyle name="Percent 3 7 15 2 3" xfId="7064" xr:uid="{00000000-0005-0000-0000-0000981B0000}"/>
    <cellStyle name="Percent 3 7 15 2 3 2" xfId="7065" xr:uid="{00000000-0005-0000-0000-0000991B0000}"/>
    <cellStyle name="Percent 3 7 15 2 4" xfId="7066" xr:uid="{00000000-0005-0000-0000-00009A1B0000}"/>
    <cellStyle name="Percent 3 7 15 3" xfId="7067" xr:uid="{00000000-0005-0000-0000-00009B1B0000}"/>
    <cellStyle name="Percent 3 7 15 3 2" xfId="7068" xr:uid="{00000000-0005-0000-0000-00009C1B0000}"/>
    <cellStyle name="Percent 3 7 15 3 2 2" xfId="7069" xr:uid="{00000000-0005-0000-0000-00009D1B0000}"/>
    <cellStyle name="Percent 3 7 15 3 3" xfId="7070" xr:uid="{00000000-0005-0000-0000-00009E1B0000}"/>
    <cellStyle name="Percent 3 7 15 3 3 2" xfId="7071" xr:uid="{00000000-0005-0000-0000-00009F1B0000}"/>
    <cellStyle name="Percent 3 7 15 3 4" xfId="7072" xr:uid="{00000000-0005-0000-0000-0000A01B0000}"/>
    <cellStyle name="Percent 3 7 15 4" xfId="7073" xr:uid="{00000000-0005-0000-0000-0000A11B0000}"/>
    <cellStyle name="Percent 3 7 15 4 2" xfId="7074" xr:uid="{00000000-0005-0000-0000-0000A21B0000}"/>
    <cellStyle name="Percent 3 7 15 4 2 2" xfId="7075" xr:uid="{00000000-0005-0000-0000-0000A31B0000}"/>
    <cellStyle name="Percent 3 7 15 4 3" xfId="7076" xr:uid="{00000000-0005-0000-0000-0000A41B0000}"/>
    <cellStyle name="Percent 3 7 15 4 3 2" xfId="7077" xr:uid="{00000000-0005-0000-0000-0000A51B0000}"/>
    <cellStyle name="Percent 3 7 15 4 4" xfId="7078" xr:uid="{00000000-0005-0000-0000-0000A61B0000}"/>
    <cellStyle name="Percent 3 7 15 5" xfId="7079" xr:uid="{00000000-0005-0000-0000-0000A71B0000}"/>
    <cellStyle name="Percent 3 7 15 5 2" xfId="7080" xr:uid="{00000000-0005-0000-0000-0000A81B0000}"/>
    <cellStyle name="Percent 3 7 15 5 2 2" xfId="7081" xr:uid="{00000000-0005-0000-0000-0000A91B0000}"/>
    <cellStyle name="Percent 3 7 15 5 3" xfId="7082" xr:uid="{00000000-0005-0000-0000-0000AA1B0000}"/>
    <cellStyle name="Percent 3 7 15 5 3 2" xfId="7083" xr:uid="{00000000-0005-0000-0000-0000AB1B0000}"/>
    <cellStyle name="Percent 3 7 15 5 4" xfId="7084" xr:uid="{00000000-0005-0000-0000-0000AC1B0000}"/>
    <cellStyle name="Percent 3 7 15 5 4 2" xfId="7085" xr:uid="{00000000-0005-0000-0000-0000AD1B0000}"/>
    <cellStyle name="Percent 3 7 15 5 5" xfId="7086" xr:uid="{00000000-0005-0000-0000-0000AE1B0000}"/>
    <cellStyle name="Percent 3 7 15 6" xfId="7087" xr:uid="{00000000-0005-0000-0000-0000AF1B0000}"/>
    <cellStyle name="Percent 3 7 15 6 2" xfId="7088" xr:uid="{00000000-0005-0000-0000-0000B01B0000}"/>
    <cellStyle name="Percent 3 7 15 6 2 2" xfId="7089" xr:uid="{00000000-0005-0000-0000-0000B11B0000}"/>
    <cellStyle name="Percent 3 7 15 6 3" xfId="7090" xr:uid="{00000000-0005-0000-0000-0000B21B0000}"/>
    <cellStyle name="Percent 3 7 15 6 3 2" xfId="7091" xr:uid="{00000000-0005-0000-0000-0000B31B0000}"/>
    <cellStyle name="Percent 3 7 15 6 4" xfId="7092" xr:uid="{00000000-0005-0000-0000-0000B41B0000}"/>
    <cellStyle name="Percent 3 7 15 7" xfId="7093" xr:uid="{00000000-0005-0000-0000-0000B51B0000}"/>
    <cellStyle name="Percent 3 7 15 7 2" xfId="7094" xr:uid="{00000000-0005-0000-0000-0000B61B0000}"/>
    <cellStyle name="Percent 3 7 15 8" xfId="7095" xr:uid="{00000000-0005-0000-0000-0000B71B0000}"/>
    <cellStyle name="Percent 3 7 15 8 2" xfId="7096" xr:uid="{00000000-0005-0000-0000-0000B81B0000}"/>
    <cellStyle name="Percent 3 7 15 9" xfId="7097" xr:uid="{00000000-0005-0000-0000-0000B91B0000}"/>
    <cellStyle name="Percent 3 7 15 9 2" xfId="7098" xr:uid="{00000000-0005-0000-0000-0000BA1B0000}"/>
    <cellStyle name="Percent 3 7 16" xfId="7099" xr:uid="{00000000-0005-0000-0000-0000BB1B0000}"/>
    <cellStyle name="Percent 3 7 16 2" xfId="7100" xr:uid="{00000000-0005-0000-0000-0000BC1B0000}"/>
    <cellStyle name="Percent 3 7 16 2 2" xfId="7101" xr:uid="{00000000-0005-0000-0000-0000BD1B0000}"/>
    <cellStyle name="Percent 3 7 16 3" xfId="7102" xr:uid="{00000000-0005-0000-0000-0000BE1B0000}"/>
    <cellStyle name="Percent 3 7 16 3 2" xfId="7103" xr:uid="{00000000-0005-0000-0000-0000BF1B0000}"/>
    <cellStyle name="Percent 3 7 16 4" xfId="7104" xr:uid="{00000000-0005-0000-0000-0000C01B0000}"/>
    <cellStyle name="Percent 3 7 17" xfId="7105" xr:uid="{00000000-0005-0000-0000-0000C11B0000}"/>
    <cellStyle name="Percent 3 7 17 2" xfId="7106" xr:uid="{00000000-0005-0000-0000-0000C21B0000}"/>
    <cellStyle name="Percent 3 7 17 2 2" xfId="7107" xr:uid="{00000000-0005-0000-0000-0000C31B0000}"/>
    <cellStyle name="Percent 3 7 17 3" xfId="7108" xr:uid="{00000000-0005-0000-0000-0000C41B0000}"/>
    <cellStyle name="Percent 3 7 17 3 2" xfId="7109" xr:uid="{00000000-0005-0000-0000-0000C51B0000}"/>
    <cellStyle name="Percent 3 7 17 4" xfId="7110" xr:uid="{00000000-0005-0000-0000-0000C61B0000}"/>
    <cellStyle name="Percent 3 7 18" xfId="7111" xr:uid="{00000000-0005-0000-0000-0000C71B0000}"/>
    <cellStyle name="Percent 3 7 18 2" xfId="7112" xr:uid="{00000000-0005-0000-0000-0000C81B0000}"/>
    <cellStyle name="Percent 3 7 18 2 2" xfId="7113" xr:uid="{00000000-0005-0000-0000-0000C91B0000}"/>
    <cellStyle name="Percent 3 7 18 3" xfId="7114" xr:uid="{00000000-0005-0000-0000-0000CA1B0000}"/>
    <cellStyle name="Percent 3 7 18 3 2" xfId="7115" xr:uid="{00000000-0005-0000-0000-0000CB1B0000}"/>
    <cellStyle name="Percent 3 7 18 4" xfId="7116" xr:uid="{00000000-0005-0000-0000-0000CC1B0000}"/>
    <cellStyle name="Percent 3 7 19" xfId="7117" xr:uid="{00000000-0005-0000-0000-0000CD1B0000}"/>
    <cellStyle name="Percent 3 7 19 2" xfId="7118" xr:uid="{00000000-0005-0000-0000-0000CE1B0000}"/>
    <cellStyle name="Percent 3 7 19 2 2" xfId="7119" xr:uid="{00000000-0005-0000-0000-0000CF1B0000}"/>
    <cellStyle name="Percent 3 7 19 3" xfId="7120" xr:uid="{00000000-0005-0000-0000-0000D01B0000}"/>
    <cellStyle name="Percent 3 7 19 3 2" xfId="7121" xr:uid="{00000000-0005-0000-0000-0000D11B0000}"/>
    <cellStyle name="Percent 3 7 19 4" xfId="7122" xr:uid="{00000000-0005-0000-0000-0000D21B0000}"/>
    <cellStyle name="Percent 3 7 19 4 2" xfId="7123" xr:uid="{00000000-0005-0000-0000-0000D31B0000}"/>
    <cellStyle name="Percent 3 7 19 5" xfId="7124" xr:uid="{00000000-0005-0000-0000-0000D41B0000}"/>
    <cellStyle name="Percent 3 7 2" xfId="7125" xr:uid="{00000000-0005-0000-0000-0000D51B0000}"/>
    <cellStyle name="Percent 3 7 2 10" xfId="7126" xr:uid="{00000000-0005-0000-0000-0000D61B0000}"/>
    <cellStyle name="Percent 3 7 2 10 2" xfId="7127" xr:uid="{00000000-0005-0000-0000-0000D71B0000}"/>
    <cellStyle name="Percent 3 7 2 11" xfId="7128" xr:uid="{00000000-0005-0000-0000-0000D81B0000}"/>
    <cellStyle name="Percent 3 7 2 2" xfId="7129" xr:uid="{00000000-0005-0000-0000-0000D91B0000}"/>
    <cellStyle name="Percent 3 7 2 2 2" xfId="7130" xr:uid="{00000000-0005-0000-0000-0000DA1B0000}"/>
    <cellStyle name="Percent 3 7 2 2 2 2" xfId="7131" xr:uid="{00000000-0005-0000-0000-0000DB1B0000}"/>
    <cellStyle name="Percent 3 7 2 2 3" xfId="7132" xr:uid="{00000000-0005-0000-0000-0000DC1B0000}"/>
    <cellStyle name="Percent 3 7 2 2 3 2" xfId="7133" xr:uid="{00000000-0005-0000-0000-0000DD1B0000}"/>
    <cellStyle name="Percent 3 7 2 2 4" xfId="7134" xr:uid="{00000000-0005-0000-0000-0000DE1B0000}"/>
    <cellStyle name="Percent 3 7 2 3" xfId="7135" xr:uid="{00000000-0005-0000-0000-0000DF1B0000}"/>
    <cellStyle name="Percent 3 7 2 3 2" xfId="7136" xr:uid="{00000000-0005-0000-0000-0000E01B0000}"/>
    <cellStyle name="Percent 3 7 2 3 2 2" xfId="7137" xr:uid="{00000000-0005-0000-0000-0000E11B0000}"/>
    <cellStyle name="Percent 3 7 2 3 3" xfId="7138" xr:uid="{00000000-0005-0000-0000-0000E21B0000}"/>
    <cellStyle name="Percent 3 7 2 3 3 2" xfId="7139" xr:uid="{00000000-0005-0000-0000-0000E31B0000}"/>
    <cellStyle name="Percent 3 7 2 3 4" xfId="7140" xr:uid="{00000000-0005-0000-0000-0000E41B0000}"/>
    <cellStyle name="Percent 3 7 2 4" xfId="7141" xr:uid="{00000000-0005-0000-0000-0000E51B0000}"/>
    <cellStyle name="Percent 3 7 2 4 2" xfId="7142" xr:uid="{00000000-0005-0000-0000-0000E61B0000}"/>
    <cellStyle name="Percent 3 7 2 4 2 2" xfId="7143" xr:uid="{00000000-0005-0000-0000-0000E71B0000}"/>
    <cellStyle name="Percent 3 7 2 4 3" xfId="7144" xr:uid="{00000000-0005-0000-0000-0000E81B0000}"/>
    <cellStyle name="Percent 3 7 2 4 3 2" xfId="7145" xr:uid="{00000000-0005-0000-0000-0000E91B0000}"/>
    <cellStyle name="Percent 3 7 2 4 4" xfId="7146" xr:uid="{00000000-0005-0000-0000-0000EA1B0000}"/>
    <cellStyle name="Percent 3 7 2 5" xfId="7147" xr:uid="{00000000-0005-0000-0000-0000EB1B0000}"/>
    <cellStyle name="Percent 3 7 2 5 2" xfId="7148" xr:uid="{00000000-0005-0000-0000-0000EC1B0000}"/>
    <cellStyle name="Percent 3 7 2 5 2 2" xfId="7149" xr:uid="{00000000-0005-0000-0000-0000ED1B0000}"/>
    <cellStyle name="Percent 3 7 2 5 3" xfId="7150" xr:uid="{00000000-0005-0000-0000-0000EE1B0000}"/>
    <cellStyle name="Percent 3 7 2 5 3 2" xfId="7151" xr:uid="{00000000-0005-0000-0000-0000EF1B0000}"/>
    <cellStyle name="Percent 3 7 2 5 4" xfId="7152" xr:uid="{00000000-0005-0000-0000-0000F01B0000}"/>
    <cellStyle name="Percent 3 7 2 5 4 2" xfId="7153" xr:uid="{00000000-0005-0000-0000-0000F11B0000}"/>
    <cellStyle name="Percent 3 7 2 5 5" xfId="7154" xr:uid="{00000000-0005-0000-0000-0000F21B0000}"/>
    <cellStyle name="Percent 3 7 2 6" xfId="7155" xr:uid="{00000000-0005-0000-0000-0000F31B0000}"/>
    <cellStyle name="Percent 3 7 2 6 2" xfId="7156" xr:uid="{00000000-0005-0000-0000-0000F41B0000}"/>
    <cellStyle name="Percent 3 7 2 6 2 2" xfId="7157" xr:uid="{00000000-0005-0000-0000-0000F51B0000}"/>
    <cellStyle name="Percent 3 7 2 6 3" xfId="7158" xr:uid="{00000000-0005-0000-0000-0000F61B0000}"/>
    <cellStyle name="Percent 3 7 2 6 3 2" xfId="7159" xr:uid="{00000000-0005-0000-0000-0000F71B0000}"/>
    <cellStyle name="Percent 3 7 2 6 4" xfId="7160" xr:uid="{00000000-0005-0000-0000-0000F81B0000}"/>
    <cellStyle name="Percent 3 7 2 7" xfId="7161" xr:uid="{00000000-0005-0000-0000-0000F91B0000}"/>
    <cellStyle name="Percent 3 7 2 7 2" xfId="7162" xr:uid="{00000000-0005-0000-0000-0000FA1B0000}"/>
    <cellStyle name="Percent 3 7 2 8" xfId="7163" xr:uid="{00000000-0005-0000-0000-0000FB1B0000}"/>
    <cellStyle name="Percent 3 7 2 8 2" xfId="7164" xr:uid="{00000000-0005-0000-0000-0000FC1B0000}"/>
    <cellStyle name="Percent 3 7 2 9" xfId="7165" xr:uid="{00000000-0005-0000-0000-0000FD1B0000}"/>
    <cellStyle name="Percent 3 7 2 9 2" xfId="7166" xr:uid="{00000000-0005-0000-0000-0000FE1B0000}"/>
    <cellStyle name="Percent 3 7 20" xfId="7167" xr:uid="{00000000-0005-0000-0000-0000FF1B0000}"/>
    <cellStyle name="Percent 3 7 20 2" xfId="7168" xr:uid="{00000000-0005-0000-0000-0000001C0000}"/>
    <cellStyle name="Percent 3 7 20 2 2" xfId="7169" xr:uid="{00000000-0005-0000-0000-0000011C0000}"/>
    <cellStyle name="Percent 3 7 20 3" xfId="7170" xr:uid="{00000000-0005-0000-0000-0000021C0000}"/>
    <cellStyle name="Percent 3 7 20 3 2" xfId="7171" xr:uid="{00000000-0005-0000-0000-0000031C0000}"/>
    <cellStyle name="Percent 3 7 20 4" xfId="7172" xr:uid="{00000000-0005-0000-0000-0000041C0000}"/>
    <cellStyle name="Percent 3 7 21" xfId="7173" xr:uid="{00000000-0005-0000-0000-0000051C0000}"/>
    <cellStyle name="Percent 3 7 21 2" xfId="7174" xr:uid="{00000000-0005-0000-0000-0000061C0000}"/>
    <cellStyle name="Percent 3 7 22" xfId="7175" xr:uid="{00000000-0005-0000-0000-0000071C0000}"/>
    <cellStyle name="Percent 3 7 22 2" xfId="7176" xr:uid="{00000000-0005-0000-0000-0000081C0000}"/>
    <cellStyle name="Percent 3 7 23" xfId="7177" xr:uid="{00000000-0005-0000-0000-0000091C0000}"/>
    <cellStyle name="Percent 3 7 23 2" xfId="7178" xr:uid="{00000000-0005-0000-0000-00000A1C0000}"/>
    <cellStyle name="Percent 3 7 24" xfId="7179" xr:uid="{00000000-0005-0000-0000-00000B1C0000}"/>
    <cellStyle name="Percent 3 7 24 2" xfId="7180" xr:uid="{00000000-0005-0000-0000-00000C1C0000}"/>
    <cellStyle name="Percent 3 7 25" xfId="7181" xr:uid="{00000000-0005-0000-0000-00000D1C0000}"/>
    <cellStyle name="Percent 3 7 3" xfId="7182" xr:uid="{00000000-0005-0000-0000-00000E1C0000}"/>
    <cellStyle name="Percent 3 7 3 10" xfId="7183" xr:uid="{00000000-0005-0000-0000-00000F1C0000}"/>
    <cellStyle name="Percent 3 7 3 10 2" xfId="7184" xr:uid="{00000000-0005-0000-0000-0000101C0000}"/>
    <cellStyle name="Percent 3 7 3 11" xfId="7185" xr:uid="{00000000-0005-0000-0000-0000111C0000}"/>
    <cellStyle name="Percent 3 7 3 2" xfId="7186" xr:uid="{00000000-0005-0000-0000-0000121C0000}"/>
    <cellStyle name="Percent 3 7 3 2 2" xfId="7187" xr:uid="{00000000-0005-0000-0000-0000131C0000}"/>
    <cellStyle name="Percent 3 7 3 2 2 2" xfId="7188" xr:uid="{00000000-0005-0000-0000-0000141C0000}"/>
    <cellStyle name="Percent 3 7 3 2 3" xfId="7189" xr:uid="{00000000-0005-0000-0000-0000151C0000}"/>
    <cellStyle name="Percent 3 7 3 2 3 2" xfId="7190" xr:uid="{00000000-0005-0000-0000-0000161C0000}"/>
    <cellStyle name="Percent 3 7 3 2 4" xfId="7191" xr:uid="{00000000-0005-0000-0000-0000171C0000}"/>
    <cellStyle name="Percent 3 7 3 3" xfId="7192" xr:uid="{00000000-0005-0000-0000-0000181C0000}"/>
    <cellStyle name="Percent 3 7 3 3 2" xfId="7193" xr:uid="{00000000-0005-0000-0000-0000191C0000}"/>
    <cellStyle name="Percent 3 7 3 3 2 2" xfId="7194" xr:uid="{00000000-0005-0000-0000-00001A1C0000}"/>
    <cellStyle name="Percent 3 7 3 3 3" xfId="7195" xr:uid="{00000000-0005-0000-0000-00001B1C0000}"/>
    <cellStyle name="Percent 3 7 3 3 3 2" xfId="7196" xr:uid="{00000000-0005-0000-0000-00001C1C0000}"/>
    <cellStyle name="Percent 3 7 3 3 4" xfId="7197" xr:uid="{00000000-0005-0000-0000-00001D1C0000}"/>
    <cellStyle name="Percent 3 7 3 4" xfId="7198" xr:uid="{00000000-0005-0000-0000-00001E1C0000}"/>
    <cellStyle name="Percent 3 7 3 4 2" xfId="7199" xr:uid="{00000000-0005-0000-0000-00001F1C0000}"/>
    <cellStyle name="Percent 3 7 3 4 2 2" xfId="7200" xr:uid="{00000000-0005-0000-0000-0000201C0000}"/>
    <cellStyle name="Percent 3 7 3 4 3" xfId="7201" xr:uid="{00000000-0005-0000-0000-0000211C0000}"/>
    <cellStyle name="Percent 3 7 3 4 3 2" xfId="7202" xr:uid="{00000000-0005-0000-0000-0000221C0000}"/>
    <cellStyle name="Percent 3 7 3 4 4" xfId="7203" xr:uid="{00000000-0005-0000-0000-0000231C0000}"/>
    <cellStyle name="Percent 3 7 3 5" xfId="7204" xr:uid="{00000000-0005-0000-0000-0000241C0000}"/>
    <cellStyle name="Percent 3 7 3 5 2" xfId="7205" xr:uid="{00000000-0005-0000-0000-0000251C0000}"/>
    <cellStyle name="Percent 3 7 3 5 2 2" xfId="7206" xr:uid="{00000000-0005-0000-0000-0000261C0000}"/>
    <cellStyle name="Percent 3 7 3 5 3" xfId="7207" xr:uid="{00000000-0005-0000-0000-0000271C0000}"/>
    <cellStyle name="Percent 3 7 3 5 3 2" xfId="7208" xr:uid="{00000000-0005-0000-0000-0000281C0000}"/>
    <cellStyle name="Percent 3 7 3 5 4" xfId="7209" xr:uid="{00000000-0005-0000-0000-0000291C0000}"/>
    <cellStyle name="Percent 3 7 3 5 4 2" xfId="7210" xr:uid="{00000000-0005-0000-0000-00002A1C0000}"/>
    <cellStyle name="Percent 3 7 3 5 5" xfId="7211" xr:uid="{00000000-0005-0000-0000-00002B1C0000}"/>
    <cellStyle name="Percent 3 7 3 6" xfId="7212" xr:uid="{00000000-0005-0000-0000-00002C1C0000}"/>
    <cellStyle name="Percent 3 7 3 6 2" xfId="7213" xr:uid="{00000000-0005-0000-0000-00002D1C0000}"/>
    <cellStyle name="Percent 3 7 3 6 2 2" xfId="7214" xr:uid="{00000000-0005-0000-0000-00002E1C0000}"/>
    <cellStyle name="Percent 3 7 3 6 3" xfId="7215" xr:uid="{00000000-0005-0000-0000-00002F1C0000}"/>
    <cellStyle name="Percent 3 7 3 6 3 2" xfId="7216" xr:uid="{00000000-0005-0000-0000-0000301C0000}"/>
    <cellStyle name="Percent 3 7 3 6 4" xfId="7217" xr:uid="{00000000-0005-0000-0000-0000311C0000}"/>
    <cellStyle name="Percent 3 7 3 7" xfId="7218" xr:uid="{00000000-0005-0000-0000-0000321C0000}"/>
    <cellStyle name="Percent 3 7 3 7 2" xfId="7219" xr:uid="{00000000-0005-0000-0000-0000331C0000}"/>
    <cellStyle name="Percent 3 7 3 8" xfId="7220" xr:uid="{00000000-0005-0000-0000-0000341C0000}"/>
    <cellStyle name="Percent 3 7 3 8 2" xfId="7221" xr:uid="{00000000-0005-0000-0000-0000351C0000}"/>
    <cellStyle name="Percent 3 7 3 9" xfId="7222" xr:uid="{00000000-0005-0000-0000-0000361C0000}"/>
    <cellStyle name="Percent 3 7 3 9 2" xfId="7223" xr:uid="{00000000-0005-0000-0000-0000371C0000}"/>
    <cellStyle name="Percent 3 7 4" xfId="7224" xr:uid="{00000000-0005-0000-0000-0000381C0000}"/>
    <cellStyle name="Percent 3 7 4 10" xfId="7225" xr:uid="{00000000-0005-0000-0000-0000391C0000}"/>
    <cellStyle name="Percent 3 7 4 10 2" xfId="7226" xr:uid="{00000000-0005-0000-0000-00003A1C0000}"/>
    <cellStyle name="Percent 3 7 4 11" xfId="7227" xr:uid="{00000000-0005-0000-0000-00003B1C0000}"/>
    <cellStyle name="Percent 3 7 4 2" xfId="7228" xr:uid="{00000000-0005-0000-0000-00003C1C0000}"/>
    <cellStyle name="Percent 3 7 4 2 2" xfId="7229" xr:uid="{00000000-0005-0000-0000-00003D1C0000}"/>
    <cellStyle name="Percent 3 7 4 2 2 2" xfId="7230" xr:uid="{00000000-0005-0000-0000-00003E1C0000}"/>
    <cellStyle name="Percent 3 7 4 2 3" xfId="7231" xr:uid="{00000000-0005-0000-0000-00003F1C0000}"/>
    <cellStyle name="Percent 3 7 4 2 3 2" xfId="7232" xr:uid="{00000000-0005-0000-0000-0000401C0000}"/>
    <cellStyle name="Percent 3 7 4 2 4" xfId="7233" xr:uid="{00000000-0005-0000-0000-0000411C0000}"/>
    <cellStyle name="Percent 3 7 4 3" xfId="7234" xr:uid="{00000000-0005-0000-0000-0000421C0000}"/>
    <cellStyle name="Percent 3 7 4 3 2" xfId="7235" xr:uid="{00000000-0005-0000-0000-0000431C0000}"/>
    <cellStyle name="Percent 3 7 4 3 2 2" xfId="7236" xr:uid="{00000000-0005-0000-0000-0000441C0000}"/>
    <cellStyle name="Percent 3 7 4 3 3" xfId="7237" xr:uid="{00000000-0005-0000-0000-0000451C0000}"/>
    <cellStyle name="Percent 3 7 4 3 3 2" xfId="7238" xr:uid="{00000000-0005-0000-0000-0000461C0000}"/>
    <cellStyle name="Percent 3 7 4 3 4" xfId="7239" xr:uid="{00000000-0005-0000-0000-0000471C0000}"/>
    <cellStyle name="Percent 3 7 4 4" xfId="7240" xr:uid="{00000000-0005-0000-0000-0000481C0000}"/>
    <cellStyle name="Percent 3 7 4 4 2" xfId="7241" xr:uid="{00000000-0005-0000-0000-0000491C0000}"/>
    <cellStyle name="Percent 3 7 4 4 2 2" xfId="7242" xr:uid="{00000000-0005-0000-0000-00004A1C0000}"/>
    <cellStyle name="Percent 3 7 4 4 3" xfId="7243" xr:uid="{00000000-0005-0000-0000-00004B1C0000}"/>
    <cellStyle name="Percent 3 7 4 4 3 2" xfId="7244" xr:uid="{00000000-0005-0000-0000-00004C1C0000}"/>
    <cellStyle name="Percent 3 7 4 4 4" xfId="7245" xr:uid="{00000000-0005-0000-0000-00004D1C0000}"/>
    <cellStyle name="Percent 3 7 4 5" xfId="7246" xr:uid="{00000000-0005-0000-0000-00004E1C0000}"/>
    <cellStyle name="Percent 3 7 4 5 2" xfId="7247" xr:uid="{00000000-0005-0000-0000-00004F1C0000}"/>
    <cellStyle name="Percent 3 7 4 5 2 2" xfId="7248" xr:uid="{00000000-0005-0000-0000-0000501C0000}"/>
    <cellStyle name="Percent 3 7 4 5 3" xfId="7249" xr:uid="{00000000-0005-0000-0000-0000511C0000}"/>
    <cellStyle name="Percent 3 7 4 5 3 2" xfId="7250" xr:uid="{00000000-0005-0000-0000-0000521C0000}"/>
    <cellStyle name="Percent 3 7 4 5 4" xfId="7251" xr:uid="{00000000-0005-0000-0000-0000531C0000}"/>
    <cellStyle name="Percent 3 7 4 5 4 2" xfId="7252" xr:uid="{00000000-0005-0000-0000-0000541C0000}"/>
    <cellStyle name="Percent 3 7 4 5 5" xfId="7253" xr:uid="{00000000-0005-0000-0000-0000551C0000}"/>
    <cellStyle name="Percent 3 7 4 6" xfId="7254" xr:uid="{00000000-0005-0000-0000-0000561C0000}"/>
    <cellStyle name="Percent 3 7 4 6 2" xfId="7255" xr:uid="{00000000-0005-0000-0000-0000571C0000}"/>
    <cellStyle name="Percent 3 7 4 6 2 2" xfId="7256" xr:uid="{00000000-0005-0000-0000-0000581C0000}"/>
    <cellStyle name="Percent 3 7 4 6 3" xfId="7257" xr:uid="{00000000-0005-0000-0000-0000591C0000}"/>
    <cellStyle name="Percent 3 7 4 6 3 2" xfId="7258" xr:uid="{00000000-0005-0000-0000-00005A1C0000}"/>
    <cellStyle name="Percent 3 7 4 6 4" xfId="7259" xr:uid="{00000000-0005-0000-0000-00005B1C0000}"/>
    <cellStyle name="Percent 3 7 4 7" xfId="7260" xr:uid="{00000000-0005-0000-0000-00005C1C0000}"/>
    <cellStyle name="Percent 3 7 4 7 2" xfId="7261" xr:uid="{00000000-0005-0000-0000-00005D1C0000}"/>
    <cellStyle name="Percent 3 7 4 8" xfId="7262" xr:uid="{00000000-0005-0000-0000-00005E1C0000}"/>
    <cellStyle name="Percent 3 7 4 8 2" xfId="7263" xr:uid="{00000000-0005-0000-0000-00005F1C0000}"/>
    <cellStyle name="Percent 3 7 4 9" xfId="7264" xr:uid="{00000000-0005-0000-0000-0000601C0000}"/>
    <cellStyle name="Percent 3 7 4 9 2" xfId="7265" xr:uid="{00000000-0005-0000-0000-0000611C0000}"/>
    <cellStyle name="Percent 3 7 5" xfId="7266" xr:uid="{00000000-0005-0000-0000-0000621C0000}"/>
    <cellStyle name="Percent 3 7 5 10" xfId="7267" xr:uid="{00000000-0005-0000-0000-0000631C0000}"/>
    <cellStyle name="Percent 3 7 5 10 2" xfId="7268" xr:uid="{00000000-0005-0000-0000-0000641C0000}"/>
    <cellStyle name="Percent 3 7 5 11" xfId="7269" xr:uid="{00000000-0005-0000-0000-0000651C0000}"/>
    <cellStyle name="Percent 3 7 5 2" xfId="7270" xr:uid="{00000000-0005-0000-0000-0000661C0000}"/>
    <cellStyle name="Percent 3 7 5 2 2" xfId="7271" xr:uid="{00000000-0005-0000-0000-0000671C0000}"/>
    <cellStyle name="Percent 3 7 5 2 2 2" xfId="7272" xr:uid="{00000000-0005-0000-0000-0000681C0000}"/>
    <cellStyle name="Percent 3 7 5 2 3" xfId="7273" xr:uid="{00000000-0005-0000-0000-0000691C0000}"/>
    <cellStyle name="Percent 3 7 5 2 3 2" xfId="7274" xr:uid="{00000000-0005-0000-0000-00006A1C0000}"/>
    <cellStyle name="Percent 3 7 5 2 4" xfId="7275" xr:uid="{00000000-0005-0000-0000-00006B1C0000}"/>
    <cellStyle name="Percent 3 7 5 3" xfId="7276" xr:uid="{00000000-0005-0000-0000-00006C1C0000}"/>
    <cellStyle name="Percent 3 7 5 3 2" xfId="7277" xr:uid="{00000000-0005-0000-0000-00006D1C0000}"/>
    <cellStyle name="Percent 3 7 5 3 2 2" xfId="7278" xr:uid="{00000000-0005-0000-0000-00006E1C0000}"/>
    <cellStyle name="Percent 3 7 5 3 3" xfId="7279" xr:uid="{00000000-0005-0000-0000-00006F1C0000}"/>
    <cellStyle name="Percent 3 7 5 3 3 2" xfId="7280" xr:uid="{00000000-0005-0000-0000-0000701C0000}"/>
    <cellStyle name="Percent 3 7 5 3 4" xfId="7281" xr:uid="{00000000-0005-0000-0000-0000711C0000}"/>
    <cellStyle name="Percent 3 7 5 4" xfId="7282" xr:uid="{00000000-0005-0000-0000-0000721C0000}"/>
    <cellStyle name="Percent 3 7 5 4 2" xfId="7283" xr:uid="{00000000-0005-0000-0000-0000731C0000}"/>
    <cellStyle name="Percent 3 7 5 4 2 2" xfId="7284" xr:uid="{00000000-0005-0000-0000-0000741C0000}"/>
    <cellStyle name="Percent 3 7 5 4 3" xfId="7285" xr:uid="{00000000-0005-0000-0000-0000751C0000}"/>
    <cellStyle name="Percent 3 7 5 4 3 2" xfId="7286" xr:uid="{00000000-0005-0000-0000-0000761C0000}"/>
    <cellStyle name="Percent 3 7 5 4 4" xfId="7287" xr:uid="{00000000-0005-0000-0000-0000771C0000}"/>
    <cellStyle name="Percent 3 7 5 5" xfId="7288" xr:uid="{00000000-0005-0000-0000-0000781C0000}"/>
    <cellStyle name="Percent 3 7 5 5 2" xfId="7289" xr:uid="{00000000-0005-0000-0000-0000791C0000}"/>
    <cellStyle name="Percent 3 7 5 5 2 2" xfId="7290" xr:uid="{00000000-0005-0000-0000-00007A1C0000}"/>
    <cellStyle name="Percent 3 7 5 5 3" xfId="7291" xr:uid="{00000000-0005-0000-0000-00007B1C0000}"/>
    <cellStyle name="Percent 3 7 5 5 3 2" xfId="7292" xr:uid="{00000000-0005-0000-0000-00007C1C0000}"/>
    <cellStyle name="Percent 3 7 5 5 4" xfId="7293" xr:uid="{00000000-0005-0000-0000-00007D1C0000}"/>
    <cellStyle name="Percent 3 7 5 5 4 2" xfId="7294" xr:uid="{00000000-0005-0000-0000-00007E1C0000}"/>
    <cellStyle name="Percent 3 7 5 5 5" xfId="7295" xr:uid="{00000000-0005-0000-0000-00007F1C0000}"/>
    <cellStyle name="Percent 3 7 5 6" xfId="7296" xr:uid="{00000000-0005-0000-0000-0000801C0000}"/>
    <cellStyle name="Percent 3 7 5 6 2" xfId="7297" xr:uid="{00000000-0005-0000-0000-0000811C0000}"/>
    <cellStyle name="Percent 3 7 5 6 2 2" xfId="7298" xr:uid="{00000000-0005-0000-0000-0000821C0000}"/>
    <cellStyle name="Percent 3 7 5 6 3" xfId="7299" xr:uid="{00000000-0005-0000-0000-0000831C0000}"/>
    <cellStyle name="Percent 3 7 5 6 3 2" xfId="7300" xr:uid="{00000000-0005-0000-0000-0000841C0000}"/>
    <cellStyle name="Percent 3 7 5 6 4" xfId="7301" xr:uid="{00000000-0005-0000-0000-0000851C0000}"/>
    <cellStyle name="Percent 3 7 5 7" xfId="7302" xr:uid="{00000000-0005-0000-0000-0000861C0000}"/>
    <cellStyle name="Percent 3 7 5 7 2" xfId="7303" xr:uid="{00000000-0005-0000-0000-0000871C0000}"/>
    <cellStyle name="Percent 3 7 5 8" xfId="7304" xr:uid="{00000000-0005-0000-0000-0000881C0000}"/>
    <cellStyle name="Percent 3 7 5 8 2" xfId="7305" xr:uid="{00000000-0005-0000-0000-0000891C0000}"/>
    <cellStyle name="Percent 3 7 5 9" xfId="7306" xr:uid="{00000000-0005-0000-0000-00008A1C0000}"/>
    <cellStyle name="Percent 3 7 5 9 2" xfId="7307" xr:uid="{00000000-0005-0000-0000-00008B1C0000}"/>
    <cellStyle name="Percent 3 7 6" xfId="7308" xr:uid="{00000000-0005-0000-0000-00008C1C0000}"/>
    <cellStyle name="Percent 3 7 6 10" xfId="7309" xr:uid="{00000000-0005-0000-0000-00008D1C0000}"/>
    <cellStyle name="Percent 3 7 6 10 2" xfId="7310" xr:uid="{00000000-0005-0000-0000-00008E1C0000}"/>
    <cellStyle name="Percent 3 7 6 11" xfId="7311" xr:uid="{00000000-0005-0000-0000-00008F1C0000}"/>
    <cellStyle name="Percent 3 7 6 2" xfId="7312" xr:uid="{00000000-0005-0000-0000-0000901C0000}"/>
    <cellStyle name="Percent 3 7 6 2 2" xfId="7313" xr:uid="{00000000-0005-0000-0000-0000911C0000}"/>
    <cellStyle name="Percent 3 7 6 2 2 2" xfId="7314" xr:uid="{00000000-0005-0000-0000-0000921C0000}"/>
    <cellStyle name="Percent 3 7 6 2 3" xfId="7315" xr:uid="{00000000-0005-0000-0000-0000931C0000}"/>
    <cellStyle name="Percent 3 7 6 2 3 2" xfId="7316" xr:uid="{00000000-0005-0000-0000-0000941C0000}"/>
    <cellStyle name="Percent 3 7 6 2 4" xfId="7317" xr:uid="{00000000-0005-0000-0000-0000951C0000}"/>
    <cellStyle name="Percent 3 7 6 3" xfId="7318" xr:uid="{00000000-0005-0000-0000-0000961C0000}"/>
    <cellStyle name="Percent 3 7 6 3 2" xfId="7319" xr:uid="{00000000-0005-0000-0000-0000971C0000}"/>
    <cellStyle name="Percent 3 7 6 3 2 2" xfId="7320" xr:uid="{00000000-0005-0000-0000-0000981C0000}"/>
    <cellStyle name="Percent 3 7 6 3 3" xfId="7321" xr:uid="{00000000-0005-0000-0000-0000991C0000}"/>
    <cellStyle name="Percent 3 7 6 3 3 2" xfId="7322" xr:uid="{00000000-0005-0000-0000-00009A1C0000}"/>
    <cellStyle name="Percent 3 7 6 3 4" xfId="7323" xr:uid="{00000000-0005-0000-0000-00009B1C0000}"/>
    <cellStyle name="Percent 3 7 6 4" xfId="7324" xr:uid="{00000000-0005-0000-0000-00009C1C0000}"/>
    <cellStyle name="Percent 3 7 6 4 2" xfId="7325" xr:uid="{00000000-0005-0000-0000-00009D1C0000}"/>
    <cellStyle name="Percent 3 7 6 4 2 2" xfId="7326" xr:uid="{00000000-0005-0000-0000-00009E1C0000}"/>
    <cellStyle name="Percent 3 7 6 4 3" xfId="7327" xr:uid="{00000000-0005-0000-0000-00009F1C0000}"/>
    <cellStyle name="Percent 3 7 6 4 3 2" xfId="7328" xr:uid="{00000000-0005-0000-0000-0000A01C0000}"/>
    <cellStyle name="Percent 3 7 6 4 4" xfId="7329" xr:uid="{00000000-0005-0000-0000-0000A11C0000}"/>
    <cellStyle name="Percent 3 7 6 5" xfId="7330" xr:uid="{00000000-0005-0000-0000-0000A21C0000}"/>
    <cellStyle name="Percent 3 7 6 5 2" xfId="7331" xr:uid="{00000000-0005-0000-0000-0000A31C0000}"/>
    <cellStyle name="Percent 3 7 6 5 2 2" xfId="7332" xr:uid="{00000000-0005-0000-0000-0000A41C0000}"/>
    <cellStyle name="Percent 3 7 6 5 3" xfId="7333" xr:uid="{00000000-0005-0000-0000-0000A51C0000}"/>
    <cellStyle name="Percent 3 7 6 5 3 2" xfId="7334" xr:uid="{00000000-0005-0000-0000-0000A61C0000}"/>
    <cellStyle name="Percent 3 7 6 5 4" xfId="7335" xr:uid="{00000000-0005-0000-0000-0000A71C0000}"/>
    <cellStyle name="Percent 3 7 6 5 4 2" xfId="7336" xr:uid="{00000000-0005-0000-0000-0000A81C0000}"/>
    <cellStyle name="Percent 3 7 6 5 5" xfId="7337" xr:uid="{00000000-0005-0000-0000-0000A91C0000}"/>
    <cellStyle name="Percent 3 7 6 6" xfId="7338" xr:uid="{00000000-0005-0000-0000-0000AA1C0000}"/>
    <cellStyle name="Percent 3 7 6 6 2" xfId="7339" xr:uid="{00000000-0005-0000-0000-0000AB1C0000}"/>
    <cellStyle name="Percent 3 7 6 6 2 2" xfId="7340" xr:uid="{00000000-0005-0000-0000-0000AC1C0000}"/>
    <cellStyle name="Percent 3 7 6 6 3" xfId="7341" xr:uid="{00000000-0005-0000-0000-0000AD1C0000}"/>
    <cellStyle name="Percent 3 7 6 6 3 2" xfId="7342" xr:uid="{00000000-0005-0000-0000-0000AE1C0000}"/>
    <cellStyle name="Percent 3 7 6 6 4" xfId="7343" xr:uid="{00000000-0005-0000-0000-0000AF1C0000}"/>
    <cellStyle name="Percent 3 7 6 7" xfId="7344" xr:uid="{00000000-0005-0000-0000-0000B01C0000}"/>
    <cellStyle name="Percent 3 7 6 7 2" xfId="7345" xr:uid="{00000000-0005-0000-0000-0000B11C0000}"/>
    <cellStyle name="Percent 3 7 6 8" xfId="7346" xr:uid="{00000000-0005-0000-0000-0000B21C0000}"/>
    <cellStyle name="Percent 3 7 6 8 2" xfId="7347" xr:uid="{00000000-0005-0000-0000-0000B31C0000}"/>
    <cellStyle name="Percent 3 7 6 9" xfId="7348" xr:uid="{00000000-0005-0000-0000-0000B41C0000}"/>
    <cellStyle name="Percent 3 7 6 9 2" xfId="7349" xr:uid="{00000000-0005-0000-0000-0000B51C0000}"/>
    <cellStyle name="Percent 3 7 7" xfId="7350" xr:uid="{00000000-0005-0000-0000-0000B61C0000}"/>
    <cellStyle name="Percent 3 7 7 10" xfId="7351" xr:uid="{00000000-0005-0000-0000-0000B71C0000}"/>
    <cellStyle name="Percent 3 7 7 10 2" xfId="7352" xr:uid="{00000000-0005-0000-0000-0000B81C0000}"/>
    <cellStyle name="Percent 3 7 7 11" xfId="7353" xr:uid="{00000000-0005-0000-0000-0000B91C0000}"/>
    <cellStyle name="Percent 3 7 7 2" xfId="7354" xr:uid="{00000000-0005-0000-0000-0000BA1C0000}"/>
    <cellStyle name="Percent 3 7 7 2 2" xfId="7355" xr:uid="{00000000-0005-0000-0000-0000BB1C0000}"/>
    <cellStyle name="Percent 3 7 7 2 2 2" xfId="7356" xr:uid="{00000000-0005-0000-0000-0000BC1C0000}"/>
    <cellStyle name="Percent 3 7 7 2 3" xfId="7357" xr:uid="{00000000-0005-0000-0000-0000BD1C0000}"/>
    <cellStyle name="Percent 3 7 7 2 3 2" xfId="7358" xr:uid="{00000000-0005-0000-0000-0000BE1C0000}"/>
    <cellStyle name="Percent 3 7 7 2 4" xfId="7359" xr:uid="{00000000-0005-0000-0000-0000BF1C0000}"/>
    <cellStyle name="Percent 3 7 7 3" xfId="7360" xr:uid="{00000000-0005-0000-0000-0000C01C0000}"/>
    <cellStyle name="Percent 3 7 7 3 2" xfId="7361" xr:uid="{00000000-0005-0000-0000-0000C11C0000}"/>
    <cellStyle name="Percent 3 7 7 3 2 2" xfId="7362" xr:uid="{00000000-0005-0000-0000-0000C21C0000}"/>
    <cellStyle name="Percent 3 7 7 3 3" xfId="7363" xr:uid="{00000000-0005-0000-0000-0000C31C0000}"/>
    <cellStyle name="Percent 3 7 7 3 3 2" xfId="7364" xr:uid="{00000000-0005-0000-0000-0000C41C0000}"/>
    <cellStyle name="Percent 3 7 7 3 4" xfId="7365" xr:uid="{00000000-0005-0000-0000-0000C51C0000}"/>
    <cellStyle name="Percent 3 7 7 4" xfId="7366" xr:uid="{00000000-0005-0000-0000-0000C61C0000}"/>
    <cellStyle name="Percent 3 7 7 4 2" xfId="7367" xr:uid="{00000000-0005-0000-0000-0000C71C0000}"/>
    <cellStyle name="Percent 3 7 7 4 2 2" xfId="7368" xr:uid="{00000000-0005-0000-0000-0000C81C0000}"/>
    <cellStyle name="Percent 3 7 7 4 3" xfId="7369" xr:uid="{00000000-0005-0000-0000-0000C91C0000}"/>
    <cellStyle name="Percent 3 7 7 4 3 2" xfId="7370" xr:uid="{00000000-0005-0000-0000-0000CA1C0000}"/>
    <cellStyle name="Percent 3 7 7 4 4" xfId="7371" xr:uid="{00000000-0005-0000-0000-0000CB1C0000}"/>
    <cellStyle name="Percent 3 7 7 5" xfId="7372" xr:uid="{00000000-0005-0000-0000-0000CC1C0000}"/>
    <cellStyle name="Percent 3 7 7 5 2" xfId="7373" xr:uid="{00000000-0005-0000-0000-0000CD1C0000}"/>
    <cellStyle name="Percent 3 7 7 5 2 2" xfId="7374" xr:uid="{00000000-0005-0000-0000-0000CE1C0000}"/>
    <cellStyle name="Percent 3 7 7 5 3" xfId="7375" xr:uid="{00000000-0005-0000-0000-0000CF1C0000}"/>
    <cellStyle name="Percent 3 7 7 5 3 2" xfId="7376" xr:uid="{00000000-0005-0000-0000-0000D01C0000}"/>
    <cellStyle name="Percent 3 7 7 5 4" xfId="7377" xr:uid="{00000000-0005-0000-0000-0000D11C0000}"/>
    <cellStyle name="Percent 3 7 7 5 4 2" xfId="7378" xr:uid="{00000000-0005-0000-0000-0000D21C0000}"/>
    <cellStyle name="Percent 3 7 7 5 5" xfId="7379" xr:uid="{00000000-0005-0000-0000-0000D31C0000}"/>
    <cellStyle name="Percent 3 7 7 6" xfId="7380" xr:uid="{00000000-0005-0000-0000-0000D41C0000}"/>
    <cellStyle name="Percent 3 7 7 6 2" xfId="7381" xr:uid="{00000000-0005-0000-0000-0000D51C0000}"/>
    <cellStyle name="Percent 3 7 7 6 2 2" xfId="7382" xr:uid="{00000000-0005-0000-0000-0000D61C0000}"/>
    <cellStyle name="Percent 3 7 7 6 3" xfId="7383" xr:uid="{00000000-0005-0000-0000-0000D71C0000}"/>
    <cellStyle name="Percent 3 7 7 6 3 2" xfId="7384" xr:uid="{00000000-0005-0000-0000-0000D81C0000}"/>
    <cellStyle name="Percent 3 7 7 6 4" xfId="7385" xr:uid="{00000000-0005-0000-0000-0000D91C0000}"/>
    <cellStyle name="Percent 3 7 7 7" xfId="7386" xr:uid="{00000000-0005-0000-0000-0000DA1C0000}"/>
    <cellStyle name="Percent 3 7 7 7 2" xfId="7387" xr:uid="{00000000-0005-0000-0000-0000DB1C0000}"/>
    <cellStyle name="Percent 3 7 7 8" xfId="7388" xr:uid="{00000000-0005-0000-0000-0000DC1C0000}"/>
    <cellStyle name="Percent 3 7 7 8 2" xfId="7389" xr:uid="{00000000-0005-0000-0000-0000DD1C0000}"/>
    <cellStyle name="Percent 3 7 7 9" xfId="7390" xr:uid="{00000000-0005-0000-0000-0000DE1C0000}"/>
    <cellStyle name="Percent 3 7 7 9 2" xfId="7391" xr:uid="{00000000-0005-0000-0000-0000DF1C0000}"/>
    <cellStyle name="Percent 3 7 8" xfId="7392" xr:uid="{00000000-0005-0000-0000-0000E01C0000}"/>
    <cellStyle name="Percent 3 7 8 10" xfId="7393" xr:uid="{00000000-0005-0000-0000-0000E11C0000}"/>
    <cellStyle name="Percent 3 7 8 10 2" xfId="7394" xr:uid="{00000000-0005-0000-0000-0000E21C0000}"/>
    <cellStyle name="Percent 3 7 8 11" xfId="7395" xr:uid="{00000000-0005-0000-0000-0000E31C0000}"/>
    <cellStyle name="Percent 3 7 8 2" xfId="7396" xr:uid="{00000000-0005-0000-0000-0000E41C0000}"/>
    <cellStyle name="Percent 3 7 8 2 2" xfId="7397" xr:uid="{00000000-0005-0000-0000-0000E51C0000}"/>
    <cellStyle name="Percent 3 7 8 2 2 2" xfId="7398" xr:uid="{00000000-0005-0000-0000-0000E61C0000}"/>
    <cellStyle name="Percent 3 7 8 2 3" xfId="7399" xr:uid="{00000000-0005-0000-0000-0000E71C0000}"/>
    <cellStyle name="Percent 3 7 8 2 3 2" xfId="7400" xr:uid="{00000000-0005-0000-0000-0000E81C0000}"/>
    <cellStyle name="Percent 3 7 8 2 4" xfId="7401" xr:uid="{00000000-0005-0000-0000-0000E91C0000}"/>
    <cellStyle name="Percent 3 7 8 3" xfId="7402" xr:uid="{00000000-0005-0000-0000-0000EA1C0000}"/>
    <cellStyle name="Percent 3 7 8 3 2" xfId="7403" xr:uid="{00000000-0005-0000-0000-0000EB1C0000}"/>
    <cellStyle name="Percent 3 7 8 3 2 2" xfId="7404" xr:uid="{00000000-0005-0000-0000-0000EC1C0000}"/>
    <cellStyle name="Percent 3 7 8 3 3" xfId="7405" xr:uid="{00000000-0005-0000-0000-0000ED1C0000}"/>
    <cellStyle name="Percent 3 7 8 3 3 2" xfId="7406" xr:uid="{00000000-0005-0000-0000-0000EE1C0000}"/>
    <cellStyle name="Percent 3 7 8 3 4" xfId="7407" xr:uid="{00000000-0005-0000-0000-0000EF1C0000}"/>
    <cellStyle name="Percent 3 7 8 4" xfId="7408" xr:uid="{00000000-0005-0000-0000-0000F01C0000}"/>
    <cellStyle name="Percent 3 7 8 4 2" xfId="7409" xr:uid="{00000000-0005-0000-0000-0000F11C0000}"/>
    <cellStyle name="Percent 3 7 8 4 2 2" xfId="7410" xr:uid="{00000000-0005-0000-0000-0000F21C0000}"/>
    <cellStyle name="Percent 3 7 8 4 3" xfId="7411" xr:uid="{00000000-0005-0000-0000-0000F31C0000}"/>
    <cellStyle name="Percent 3 7 8 4 3 2" xfId="7412" xr:uid="{00000000-0005-0000-0000-0000F41C0000}"/>
    <cellStyle name="Percent 3 7 8 4 4" xfId="7413" xr:uid="{00000000-0005-0000-0000-0000F51C0000}"/>
    <cellStyle name="Percent 3 7 8 5" xfId="7414" xr:uid="{00000000-0005-0000-0000-0000F61C0000}"/>
    <cellStyle name="Percent 3 7 8 5 2" xfId="7415" xr:uid="{00000000-0005-0000-0000-0000F71C0000}"/>
    <cellStyle name="Percent 3 7 8 5 2 2" xfId="7416" xr:uid="{00000000-0005-0000-0000-0000F81C0000}"/>
    <cellStyle name="Percent 3 7 8 5 3" xfId="7417" xr:uid="{00000000-0005-0000-0000-0000F91C0000}"/>
    <cellStyle name="Percent 3 7 8 5 3 2" xfId="7418" xr:uid="{00000000-0005-0000-0000-0000FA1C0000}"/>
    <cellStyle name="Percent 3 7 8 5 4" xfId="7419" xr:uid="{00000000-0005-0000-0000-0000FB1C0000}"/>
    <cellStyle name="Percent 3 7 8 5 4 2" xfId="7420" xr:uid="{00000000-0005-0000-0000-0000FC1C0000}"/>
    <cellStyle name="Percent 3 7 8 5 5" xfId="7421" xr:uid="{00000000-0005-0000-0000-0000FD1C0000}"/>
    <cellStyle name="Percent 3 7 8 6" xfId="7422" xr:uid="{00000000-0005-0000-0000-0000FE1C0000}"/>
    <cellStyle name="Percent 3 7 8 6 2" xfId="7423" xr:uid="{00000000-0005-0000-0000-0000FF1C0000}"/>
    <cellStyle name="Percent 3 7 8 6 2 2" xfId="7424" xr:uid="{00000000-0005-0000-0000-0000001D0000}"/>
    <cellStyle name="Percent 3 7 8 6 3" xfId="7425" xr:uid="{00000000-0005-0000-0000-0000011D0000}"/>
    <cellStyle name="Percent 3 7 8 6 3 2" xfId="7426" xr:uid="{00000000-0005-0000-0000-0000021D0000}"/>
    <cellStyle name="Percent 3 7 8 6 4" xfId="7427" xr:uid="{00000000-0005-0000-0000-0000031D0000}"/>
    <cellStyle name="Percent 3 7 8 7" xfId="7428" xr:uid="{00000000-0005-0000-0000-0000041D0000}"/>
    <cellStyle name="Percent 3 7 8 7 2" xfId="7429" xr:uid="{00000000-0005-0000-0000-0000051D0000}"/>
    <cellStyle name="Percent 3 7 8 8" xfId="7430" xr:uid="{00000000-0005-0000-0000-0000061D0000}"/>
    <cellStyle name="Percent 3 7 8 8 2" xfId="7431" xr:uid="{00000000-0005-0000-0000-0000071D0000}"/>
    <cellStyle name="Percent 3 7 8 9" xfId="7432" xr:uid="{00000000-0005-0000-0000-0000081D0000}"/>
    <cellStyle name="Percent 3 7 8 9 2" xfId="7433" xr:uid="{00000000-0005-0000-0000-0000091D0000}"/>
    <cellStyle name="Percent 3 7 9" xfId="7434" xr:uid="{00000000-0005-0000-0000-00000A1D0000}"/>
    <cellStyle name="Percent 3 7 9 10" xfId="7435" xr:uid="{00000000-0005-0000-0000-00000B1D0000}"/>
    <cellStyle name="Percent 3 7 9 10 2" xfId="7436" xr:uid="{00000000-0005-0000-0000-00000C1D0000}"/>
    <cellStyle name="Percent 3 7 9 11" xfId="7437" xr:uid="{00000000-0005-0000-0000-00000D1D0000}"/>
    <cellStyle name="Percent 3 7 9 2" xfId="7438" xr:uid="{00000000-0005-0000-0000-00000E1D0000}"/>
    <cellStyle name="Percent 3 7 9 2 2" xfId="7439" xr:uid="{00000000-0005-0000-0000-00000F1D0000}"/>
    <cellStyle name="Percent 3 7 9 2 2 2" xfId="7440" xr:uid="{00000000-0005-0000-0000-0000101D0000}"/>
    <cellStyle name="Percent 3 7 9 2 3" xfId="7441" xr:uid="{00000000-0005-0000-0000-0000111D0000}"/>
    <cellStyle name="Percent 3 7 9 2 3 2" xfId="7442" xr:uid="{00000000-0005-0000-0000-0000121D0000}"/>
    <cellStyle name="Percent 3 7 9 2 4" xfId="7443" xr:uid="{00000000-0005-0000-0000-0000131D0000}"/>
    <cellStyle name="Percent 3 7 9 3" xfId="7444" xr:uid="{00000000-0005-0000-0000-0000141D0000}"/>
    <cellStyle name="Percent 3 7 9 3 2" xfId="7445" xr:uid="{00000000-0005-0000-0000-0000151D0000}"/>
    <cellStyle name="Percent 3 7 9 3 2 2" xfId="7446" xr:uid="{00000000-0005-0000-0000-0000161D0000}"/>
    <cellStyle name="Percent 3 7 9 3 3" xfId="7447" xr:uid="{00000000-0005-0000-0000-0000171D0000}"/>
    <cellStyle name="Percent 3 7 9 3 3 2" xfId="7448" xr:uid="{00000000-0005-0000-0000-0000181D0000}"/>
    <cellStyle name="Percent 3 7 9 3 4" xfId="7449" xr:uid="{00000000-0005-0000-0000-0000191D0000}"/>
    <cellStyle name="Percent 3 7 9 4" xfId="7450" xr:uid="{00000000-0005-0000-0000-00001A1D0000}"/>
    <cellStyle name="Percent 3 7 9 4 2" xfId="7451" xr:uid="{00000000-0005-0000-0000-00001B1D0000}"/>
    <cellStyle name="Percent 3 7 9 4 2 2" xfId="7452" xr:uid="{00000000-0005-0000-0000-00001C1D0000}"/>
    <cellStyle name="Percent 3 7 9 4 3" xfId="7453" xr:uid="{00000000-0005-0000-0000-00001D1D0000}"/>
    <cellStyle name="Percent 3 7 9 4 3 2" xfId="7454" xr:uid="{00000000-0005-0000-0000-00001E1D0000}"/>
    <cellStyle name="Percent 3 7 9 4 4" xfId="7455" xr:uid="{00000000-0005-0000-0000-00001F1D0000}"/>
    <cellStyle name="Percent 3 7 9 5" xfId="7456" xr:uid="{00000000-0005-0000-0000-0000201D0000}"/>
    <cellStyle name="Percent 3 7 9 5 2" xfId="7457" xr:uid="{00000000-0005-0000-0000-0000211D0000}"/>
    <cellStyle name="Percent 3 7 9 5 2 2" xfId="7458" xr:uid="{00000000-0005-0000-0000-0000221D0000}"/>
    <cellStyle name="Percent 3 7 9 5 3" xfId="7459" xr:uid="{00000000-0005-0000-0000-0000231D0000}"/>
    <cellStyle name="Percent 3 7 9 5 3 2" xfId="7460" xr:uid="{00000000-0005-0000-0000-0000241D0000}"/>
    <cellStyle name="Percent 3 7 9 5 4" xfId="7461" xr:uid="{00000000-0005-0000-0000-0000251D0000}"/>
    <cellStyle name="Percent 3 7 9 5 4 2" xfId="7462" xr:uid="{00000000-0005-0000-0000-0000261D0000}"/>
    <cellStyle name="Percent 3 7 9 5 5" xfId="7463" xr:uid="{00000000-0005-0000-0000-0000271D0000}"/>
    <cellStyle name="Percent 3 7 9 6" xfId="7464" xr:uid="{00000000-0005-0000-0000-0000281D0000}"/>
    <cellStyle name="Percent 3 7 9 6 2" xfId="7465" xr:uid="{00000000-0005-0000-0000-0000291D0000}"/>
    <cellStyle name="Percent 3 7 9 6 2 2" xfId="7466" xr:uid="{00000000-0005-0000-0000-00002A1D0000}"/>
    <cellStyle name="Percent 3 7 9 6 3" xfId="7467" xr:uid="{00000000-0005-0000-0000-00002B1D0000}"/>
    <cellStyle name="Percent 3 7 9 6 3 2" xfId="7468" xr:uid="{00000000-0005-0000-0000-00002C1D0000}"/>
    <cellStyle name="Percent 3 7 9 6 4" xfId="7469" xr:uid="{00000000-0005-0000-0000-00002D1D0000}"/>
    <cellStyle name="Percent 3 7 9 7" xfId="7470" xr:uid="{00000000-0005-0000-0000-00002E1D0000}"/>
    <cellStyle name="Percent 3 7 9 7 2" xfId="7471" xr:uid="{00000000-0005-0000-0000-00002F1D0000}"/>
    <cellStyle name="Percent 3 7 9 8" xfId="7472" xr:uid="{00000000-0005-0000-0000-0000301D0000}"/>
    <cellStyle name="Percent 3 7 9 8 2" xfId="7473" xr:uid="{00000000-0005-0000-0000-0000311D0000}"/>
    <cellStyle name="Percent 3 7 9 9" xfId="7474" xr:uid="{00000000-0005-0000-0000-0000321D0000}"/>
    <cellStyle name="Percent 3 7 9 9 2" xfId="7475" xr:uid="{00000000-0005-0000-0000-0000331D0000}"/>
    <cellStyle name="Percent 3 8" xfId="7476" xr:uid="{00000000-0005-0000-0000-0000341D0000}"/>
    <cellStyle name="Percent 3 8 10" xfId="7477" xr:uid="{00000000-0005-0000-0000-0000351D0000}"/>
    <cellStyle name="Percent 3 8 10 10" xfId="7478" xr:uid="{00000000-0005-0000-0000-0000361D0000}"/>
    <cellStyle name="Percent 3 8 10 10 2" xfId="7479" xr:uid="{00000000-0005-0000-0000-0000371D0000}"/>
    <cellStyle name="Percent 3 8 10 11" xfId="7480" xr:uid="{00000000-0005-0000-0000-0000381D0000}"/>
    <cellStyle name="Percent 3 8 10 2" xfId="7481" xr:uid="{00000000-0005-0000-0000-0000391D0000}"/>
    <cellStyle name="Percent 3 8 10 2 2" xfId="7482" xr:uid="{00000000-0005-0000-0000-00003A1D0000}"/>
    <cellStyle name="Percent 3 8 10 2 2 2" xfId="7483" xr:uid="{00000000-0005-0000-0000-00003B1D0000}"/>
    <cellStyle name="Percent 3 8 10 2 3" xfId="7484" xr:uid="{00000000-0005-0000-0000-00003C1D0000}"/>
    <cellStyle name="Percent 3 8 10 2 3 2" xfId="7485" xr:uid="{00000000-0005-0000-0000-00003D1D0000}"/>
    <cellStyle name="Percent 3 8 10 2 4" xfId="7486" xr:uid="{00000000-0005-0000-0000-00003E1D0000}"/>
    <cellStyle name="Percent 3 8 10 3" xfId="7487" xr:uid="{00000000-0005-0000-0000-00003F1D0000}"/>
    <cellStyle name="Percent 3 8 10 3 2" xfId="7488" xr:uid="{00000000-0005-0000-0000-0000401D0000}"/>
    <cellStyle name="Percent 3 8 10 3 2 2" xfId="7489" xr:uid="{00000000-0005-0000-0000-0000411D0000}"/>
    <cellStyle name="Percent 3 8 10 3 3" xfId="7490" xr:uid="{00000000-0005-0000-0000-0000421D0000}"/>
    <cellStyle name="Percent 3 8 10 3 3 2" xfId="7491" xr:uid="{00000000-0005-0000-0000-0000431D0000}"/>
    <cellStyle name="Percent 3 8 10 3 4" xfId="7492" xr:uid="{00000000-0005-0000-0000-0000441D0000}"/>
    <cellStyle name="Percent 3 8 10 4" xfId="7493" xr:uid="{00000000-0005-0000-0000-0000451D0000}"/>
    <cellStyle name="Percent 3 8 10 4 2" xfId="7494" xr:uid="{00000000-0005-0000-0000-0000461D0000}"/>
    <cellStyle name="Percent 3 8 10 4 2 2" xfId="7495" xr:uid="{00000000-0005-0000-0000-0000471D0000}"/>
    <cellStyle name="Percent 3 8 10 4 3" xfId="7496" xr:uid="{00000000-0005-0000-0000-0000481D0000}"/>
    <cellStyle name="Percent 3 8 10 4 3 2" xfId="7497" xr:uid="{00000000-0005-0000-0000-0000491D0000}"/>
    <cellStyle name="Percent 3 8 10 4 4" xfId="7498" xr:uid="{00000000-0005-0000-0000-00004A1D0000}"/>
    <cellStyle name="Percent 3 8 10 5" xfId="7499" xr:uid="{00000000-0005-0000-0000-00004B1D0000}"/>
    <cellStyle name="Percent 3 8 10 5 2" xfId="7500" xr:uid="{00000000-0005-0000-0000-00004C1D0000}"/>
    <cellStyle name="Percent 3 8 10 5 2 2" xfId="7501" xr:uid="{00000000-0005-0000-0000-00004D1D0000}"/>
    <cellStyle name="Percent 3 8 10 5 3" xfId="7502" xr:uid="{00000000-0005-0000-0000-00004E1D0000}"/>
    <cellStyle name="Percent 3 8 10 5 3 2" xfId="7503" xr:uid="{00000000-0005-0000-0000-00004F1D0000}"/>
    <cellStyle name="Percent 3 8 10 5 4" xfId="7504" xr:uid="{00000000-0005-0000-0000-0000501D0000}"/>
    <cellStyle name="Percent 3 8 10 5 4 2" xfId="7505" xr:uid="{00000000-0005-0000-0000-0000511D0000}"/>
    <cellStyle name="Percent 3 8 10 5 5" xfId="7506" xr:uid="{00000000-0005-0000-0000-0000521D0000}"/>
    <cellStyle name="Percent 3 8 10 6" xfId="7507" xr:uid="{00000000-0005-0000-0000-0000531D0000}"/>
    <cellStyle name="Percent 3 8 10 6 2" xfId="7508" xr:uid="{00000000-0005-0000-0000-0000541D0000}"/>
    <cellStyle name="Percent 3 8 10 6 2 2" xfId="7509" xr:uid="{00000000-0005-0000-0000-0000551D0000}"/>
    <cellStyle name="Percent 3 8 10 6 3" xfId="7510" xr:uid="{00000000-0005-0000-0000-0000561D0000}"/>
    <cellStyle name="Percent 3 8 10 6 3 2" xfId="7511" xr:uid="{00000000-0005-0000-0000-0000571D0000}"/>
    <cellStyle name="Percent 3 8 10 6 4" xfId="7512" xr:uid="{00000000-0005-0000-0000-0000581D0000}"/>
    <cellStyle name="Percent 3 8 10 7" xfId="7513" xr:uid="{00000000-0005-0000-0000-0000591D0000}"/>
    <cellStyle name="Percent 3 8 10 7 2" xfId="7514" xr:uid="{00000000-0005-0000-0000-00005A1D0000}"/>
    <cellStyle name="Percent 3 8 10 8" xfId="7515" xr:uid="{00000000-0005-0000-0000-00005B1D0000}"/>
    <cellStyle name="Percent 3 8 10 8 2" xfId="7516" xr:uid="{00000000-0005-0000-0000-00005C1D0000}"/>
    <cellStyle name="Percent 3 8 10 9" xfId="7517" xr:uid="{00000000-0005-0000-0000-00005D1D0000}"/>
    <cellStyle name="Percent 3 8 10 9 2" xfId="7518" xr:uid="{00000000-0005-0000-0000-00005E1D0000}"/>
    <cellStyle name="Percent 3 8 11" xfId="7519" xr:uid="{00000000-0005-0000-0000-00005F1D0000}"/>
    <cellStyle name="Percent 3 8 11 10" xfId="7520" xr:uid="{00000000-0005-0000-0000-0000601D0000}"/>
    <cellStyle name="Percent 3 8 11 10 2" xfId="7521" xr:uid="{00000000-0005-0000-0000-0000611D0000}"/>
    <cellStyle name="Percent 3 8 11 11" xfId="7522" xr:uid="{00000000-0005-0000-0000-0000621D0000}"/>
    <cellStyle name="Percent 3 8 11 2" xfId="7523" xr:uid="{00000000-0005-0000-0000-0000631D0000}"/>
    <cellStyle name="Percent 3 8 11 2 2" xfId="7524" xr:uid="{00000000-0005-0000-0000-0000641D0000}"/>
    <cellStyle name="Percent 3 8 11 2 2 2" xfId="7525" xr:uid="{00000000-0005-0000-0000-0000651D0000}"/>
    <cellStyle name="Percent 3 8 11 2 3" xfId="7526" xr:uid="{00000000-0005-0000-0000-0000661D0000}"/>
    <cellStyle name="Percent 3 8 11 2 3 2" xfId="7527" xr:uid="{00000000-0005-0000-0000-0000671D0000}"/>
    <cellStyle name="Percent 3 8 11 2 4" xfId="7528" xr:uid="{00000000-0005-0000-0000-0000681D0000}"/>
    <cellStyle name="Percent 3 8 11 3" xfId="7529" xr:uid="{00000000-0005-0000-0000-0000691D0000}"/>
    <cellStyle name="Percent 3 8 11 3 2" xfId="7530" xr:uid="{00000000-0005-0000-0000-00006A1D0000}"/>
    <cellStyle name="Percent 3 8 11 3 2 2" xfId="7531" xr:uid="{00000000-0005-0000-0000-00006B1D0000}"/>
    <cellStyle name="Percent 3 8 11 3 3" xfId="7532" xr:uid="{00000000-0005-0000-0000-00006C1D0000}"/>
    <cellStyle name="Percent 3 8 11 3 3 2" xfId="7533" xr:uid="{00000000-0005-0000-0000-00006D1D0000}"/>
    <cellStyle name="Percent 3 8 11 3 4" xfId="7534" xr:uid="{00000000-0005-0000-0000-00006E1D0000}"/>
    <cellStyle name="Percent 3 8 11 4" xfId="7535" xr:uid="{00000000-0005-0000-0000-00006F1D0000}"/>
    <cellStyle name="Percent 3 8 11 4 2" xfId="7536" xr:uid="{00000000-0005-0000-0000-0000701D0000}"/>
    <cellStyle name="Percent 3 8 11 4 2 2" xfId="7537" xr:uid="{00000000-0005-0000-0000-0000711D0000}"/>
    <cellStyle name="Percent 3 8 11 4 3" xfId="7538" xr:uid="{00000000-0005-0000-0000-0000721D0000}"/>
    <cellStyle name="Percent 3 8 11 4 3 2" xfId="7539" xr:uid="{00000000-0005-0000-0000-0000731D0000}"/>
    <cellStyle name="Percent 3 8 11 4 4" xfId="7540" xr:uid="{00000000-0005-0000-0000-0000741D0000}"/>
    <cellStyle name="Percent 3 8 11 5" xfId="7541" xr:uid="{00000000-0005-0000-0000-0000751D0000}"/>
    <cellStyle name="Percent 3 8 11 5 2" xfId="7542" xr:uid="{00000000-0005-0000-0000-0000761D0000}"/>
    <cellStyle name="Percent 3 8 11 5 2 2" xfId="7543" xr:uid="{00000000-0005-0000-0000-0000771D0000}"/>
    <cellStyle name="Percent 3 8 11 5 3" xfId="7544" xr:uid="{00000000-0005-0000-0000-0000781D0000}"/>
    <cellStyle name="Percent 3 8 11 5 3 2" xfId="7545" xr:uid="{00000000-0005-0000-0000-0000791D0000}"/>
    <cellStyle name="Percent 3 8 11 5 4" xfId="7546" xr:uid="{00000000-0005-0000-0000-00007A1D0000}"/>
    <cellStyle name="Percent 3 8 11 5 4 2" xfId="7547" xr:uid="{00000000-0005-0000-0000-00007B1D0000}"/>
    <cellStyle name="Percent 3 8 11 5 5" xfId="7548" xr:uid="{00000000-0005-0000-0000-00007C1D0000}"/>
    <cellStyle name="Percent 3 8 11 6" xfId="7549" xr:uid="{00000000-0005-0000-0000-00007D1D0000}"/>
    <cellStyle name="Percent 3 8 11 6 2" xfId="7550" xr:uid="{00000000-0005-0000-0000-00007E1D0000}"/>
    <cellStyle name="Percent 3 8 11 6 2 2" xfId="7551" xr:uid="{00000000-0005-0000-0000-00007F1D0000}"/>
    <cellStyle name="Percent 3 8 11 6 3" xfId="7552" xr:uid="{00000000-0005-0000-0000-0000801D0000}"/>
    <cellStyle name="Percent 3 8 11 6 3 2" xfId="7553" xr:uid="{00000000-0005-0000-0000-0000811D0000}"/>
    <cellStyle name="Percent 3 8 11 6 4" xfId="7554" xr:uid="{00000000-0005-0000-0000-0000821D0000}"/>
    <cellStyle name="Percent 3 8 11 7" xfId="7555" xr:uid="{00000000-0005-0000-0000-0000831D0000}"/>
    <cellStyle name="Percent 3 8 11 7 2" xfId="7556" xr:uid="{00000000-0005-0000-0000-0000841D0000}"/>
    <cellStyle name="Percent 3 8 11 8" xfId="7557" xr:uid="{00000000-0005-0000-0000-0000851D0000}"/>
    <cellStyle name="Percent 3 8 11 8 2" xfId="7558" xr:uid="{00000000-0005-0000-0000-0000861D0000}"/>
    <cellStyle name="Percent 3 8 11 9" xfId="7559" xr:uid="{00000000-0005-0000-0000-0000871D0000}"/>
    <cellStyle name="Percent 3 8 11 9 2" xfId="7560" xr:uid="{00000000-0005-0000-0000-0000881D0000}"/>
    <cellStyle name="Percent 3 8 12" xfId="7561" xr:uid="{00000000-0005-0000-0000-0000891D0000}"/>
    <cellStyle name="Percent 3 8 12 10" xfId="7562" xr:uid="{00000000-0005-0000-0000-00008A1D0000}"/>
    <cellStyle name="Percent 3 8 12 10 2" xfId="7563" xr:uid="{00000000-0005-0000-0000-00008B1D0000}"/>
    <cellStyle name="Percent 3 8 12 11" xfId="7564" xr:uid="{00000000-0005-0000-0000-00008C1D0000}"/>
    <cellStyle name="Percent 3 8 12 2" xfId="7565" xr:uid="{00000000-0005-0000-0000-00008D1D0000}"/>
    <cellStyle name="Percent 3 8 12 2 2" xfId="7566" xr:uid="{00000000-0005-0000-0000-00008E1D0000}"/>
    <cellStyle name="Percent 3 8 12 2 2 2" xfId="7567" xr:uid="{00000000-0005-0000-0000-00008F1D0000}"/>
    <cellStyle name="Percent 3 8 12 2 3" xfId="7568" xr:uid="{00000000-0005-0000-0000-0000901D0000}"/>
    <cellStyle name="Percent 3 8 12 2 3 2" xfId="7569" xr:uid="{00000000-0005-0000-0000-0000911D0000}"/>
    <cellStyle name="Percent 3 8 12 2 4" xfId="7570" xr:uid="{00000000-0005-0000-0000-0000921D0000}"/>
    <cellStyle name="Percent 3 8 12 3" xfId="7571" xr:uid="{00000000-0005-0000-0000-0000931D0000}"/>
    <cellStyle name="Percent 3 8 12 3 2" xfId="7572" xr:uid="{00000000-0005-0000-0000-0000941D0000}"/>
    <cellStyle name="Percent 3 8 12 3 2 2" xfId="7573" xr:uid="{00000000-0005-0000-0000-0000951D0000}"/>
    <cellStyle name="Percent 3 8 12 3 3" xfId="7574" xr:uid="{00000000-0005-0000-0000-0000961D0000}"/>
    <cellStyle name="Percent 3 8 12 3 3 2" xfId="7575" xr:uid="{00000000-0005-0000-0000-0000971D0000}"/>
    <cellStyle name="Percent 3 8 12 3 4" xfId="7576" xr:uid="{00000000-0005-0000-0000-0000981D0000}"/>
    <cellStyle name="Percent 3 8 12 4" xfId="7577" xr:uid="{00000000-0005-0000-0000-0000991D0000}"/>
    <cellStyle name="Percent 3 8 12 4 2" xfId="7578" xr:uid="{00000000-0005-0000-0000-00009A1D0000}"/>
    <cellStyle name="Percent 3 8 12 4 2 2" xfId="7579" xr:uid="{00000000-0005-0000-0000-00009B1D0000}"/>
    <cellStyle name="Percent 3 8 12 4 3" xfId="7580" xr:uid="{00000000-0005-0000-0000-00009C1D0000}"/>
    <cellStyle name="Percent 3 8 12 4 3 2" xfId="7581" xr:uid="{00000000-0005-0000-0000-00009D1D0000}"/>
    <cellStyle name="Percent 3 8 12 4 4" xfId="7582" xr:uid="{00000000-0005-0000-0000-00009E1D0000}"/>
    <cellStyle name="Percent 3 8 12 5" xfId="7583" xr:uid="{00000000-0005-0000-0000-00009F1D0000}"/>
    <cellStyle name="Percent 3 8 12 5 2" xfId="7584" xr:uid="{00000000-0005-0000-0000-0000A01D0000}"/>
    <cellStyle name="Percent 3 8 12 5 2 2" xfId="7585" xr:uid="{00000000-0005-0000-0000-0000A11D0000}"/>
    <cellStyle name="Percent 3 8 12 5 3" xfId="7586" xr:uid="{00000000-0005-0000-0000-0000A21D0000}"/>
    <cellStyle name="Percent 3 8 12 5 3 2" xfId="7587" xr:uid="{00000000-0005-0000-0000-0000A31D0000}"/>
    <cellStyle name="Percent 3 8 12 5 4" xfId="7588" xr:uid="{00000000-0005-0000-0000-0000A41D0000}"/>
    <cellStyle name="Percent 3 8 12 5 4 2" xfId="7589" xr:uid="{00000000-0005-0000-0000-0000A51D0000}"/>
    <cellStyle name="Percent 3 8 12 5 5" xfId="7590" xr:uid="{00000000-0005-0000-0000-0000A61D0000}"/>
    <cellStyle name="Percent 3 8 12 6" xfId="7591" xr:uid="{00000000-0005-0000-0000-0000A71D0000}"/>
    <cellStyle name="Percent 3 8 12 6 2" xfId="7592" xr:uid="{00000000-0005-0000-0000-0000A81D0000}"/>
    <cellStyle name="Percent 3 8 12 6 2 2" xfId="7593" xr:uid="{00000000-0005-0000-0000-0000A91D0000}"/>
    <cellStyle name="Percent 3 8 12 6 3" xfId="7594" xr:uid="{00000000-0005-0000-0000-0000AA1D0000}"/>
    <cellStyle name="Percent 3 8 12 6 3 2" xfId="7595" xr:uid="{00000000-0005-0000-0000-0000AB1D0000}"/>
    <cellStyle name="Percent 3 8 12 6 4" xfId="7596" xr:uid="{00000000-0005-0000-0000-0000AC1D0000}"/>
    <cellStyle name="Percent 3 8 12 7" xfId="7597" xr:uid="{00000000-0005-0000-0000-0000AD1D0000}"/>
    <cellStyle name="Percent 3 8 12 7 2" xfId="7598" xr:uid="{00000000-0005-0000-0000-0000AE1D0000}"/>
    <cellStyle name="Percent 3 8 12 8" xfId="7599" xr:uid="{00000000-0005-0000-0000-0000AF1D0000}"/>
    <cellStyle name="Percent 3 8 12 8 2" xfId="7600" xr:uid="{00000000-0005-0000-0000-0000B01D0000}"/>
    <cellStyle name="Percent 3 8 12 9" xfId="7601" xr:uid="{00000000-0005-0000-0000-0000B11D0000}"/>
    <cellStyle name="Percent 3 8 12 9 2" xfId="7602" xr:uid="{00000000-0005-0000-0000-0000B21D0000}"/>
    <cellStyle name="Percent 3 8 13" xfId="7603" xr:uid="{00000000-0005-0000-0000-0000B31D0000}"/>
    <cellStyle name="Percent 3 8 13 10" xfId="7604" xr:uid="{00000000-0005-0000-0000-0000B41D0000}"/>
    <cellStyle name="Percent 3 8 13 10 2" xfId="7605" xr:uid="{00000000-0005-0000-0000-0000B51D0000}"/>
    <cellStyle name="Percent 3 8 13 11" xfId="7606" xr:uid="{00000000-0005-0000-0000-0000B61D0000}"/>
    <cellStyle name="Percent 3 8 13 2" xfId="7607" xr:uid="{00000000-0005-0000-0000-0000B71D0000}"/>
    <cellStyle name="Percent 3 8 13 2 2" xfId="7608" xr:uid="{00000000-0005-0000-0000-0000B81D0000}"/>
    <cellStyle name="Percent 3 8 13 2 2 2" xfId="7609" xr:uid="{00000000-0005-0000-0000-0000B91D0000}"/>
    <cellStyle name="Percent 3 8 13 2 3" xfId="7610" xr:uid="{00000000-0005-0000-0000-0000BA1D0000}"/>
    <cellStyle name="Percent 3 8 13 2 3 2" xfId="7611" xr:uid="{00000000-0005-0000-0000-0000BB1D0000}"/>
    <cellStyle name="Percent 3 8 13 2 4" xfId="7612" xr:uid="{00000000-0005-0000-0000-0000BC1D0000}"/>
    <cellStyle name="Percent 3 8 13 3" xfId="7613" xr:uid="{00000000-0005-0000-0000-0000BD1D0000}"/>
    <cellStyle name="Percent 3 8 13 3 2" xfId="7614" xr:uid="{00000000-0005-0000-0000-0000BE1D0000}"/>
    <cellStyle name="Percent 3 8 13 3 2 2" xfId="7615" xr:uid="{00000000-0005-0000-0000-0000BF1D0000}"/>
    <cellStyle name="Percent 3 8 13 3 3" xfId="7616" xr:uid="{00000000-0005-0000-0000-0000C01D0000}"/>
    <cellStyle name="Percent 3 8 13 3 3 2" xfId="7617" xr:uid="{00000000-0005-0000-0000-0000C11D0000}"/>
    <cellStyle name="Percent 3 8 13 3 4" xfId="7618" xr:uid="{00000000-0005-0000-0000-0000C21D0000}"/>
    <cellStyle name="Percent 3 8 13 4" xfId="7619" xr:uid="{00000000-0005-0000-0000-0000C31D0000}"/>
    <cellStyle name="Percent 3 8 13 4 2" xfId="7620" xr:uid="{00000000-0005-0000-0000-0000C41D0000}"/>
    <cellStyle name="Percent 3 8 13 4 2 2" xfId="7621" xr:uid="{00000000-0005-0000-0000-0000C51D0000}"/>
    <cellStyle name="Percent 3 8 13 4 3" xfId="7622" xr:uid="{00000000-0005-0000-0000-0000C61D0000}"/>
    <cellStyle name="Percent 3 8 13 4 3 2" xfId="7623" xr:uid="{00000000-0005-0000-0000-0000C71D0000}"/>
    <cellStyle name="Percent 3 8 13 4 4" xfId="7624" xr:uid="{00000000-0005-0000-0000-0000C81D0000}"/>
    <cellStyle name="Percent 3 8 13 5" xfId="7625" xr:uid="{00000000-0005-0000-0000-0000C91D0000}"/>
    <cellStyle name="Percent 3 8 13 5 2" xfId="7626" xr:uid="{00000000-0005-0000-0000-0000CA1D0000}"/>
    <cellStyle name="Percent 3 8 13 5 2 2" xfId="7627" xr:uid="{00000000-0005-0000-0000-0000CB1D0000}"/>
    <cellStyle name="Percent 3 8 13 5 3" xfId="7628" xr:uid="{00000000-0005-0000-0000-0000CC1D0000}"/>
    <cellStyle name="Percent 3 8 13 5 3 2" xfId="7629" xr:uid="{00000000-0005-0000-0000-0000CD1D0000}"/>
    <cellStyle name="Percent 3 8 13 5 4" xfId="7630" xr:uid="{00000000-0005-0000-0000-0000CE1D0000}"/>
    <cellStyle name="Percent 3 8 13 5 4 2" xfId="7631" xr:uid="{00000000-0005-0000-0000-0000CF1D0000}"/>
    <cellStyle name="Percent 3 8 13 5 5" xfId="7632" xr:uid="{00000000-0005-0000-0000-0000D01D0000}"/>
    <cellStyle name="Percent 3 8 13 6" xfId="7633" xr:uid="{00000000-0005-0000-0000-0000D11D0000}"/>
    <cellStyle name="Percent 3 8 13 6 2" xfId="7634" xr:uid="{00000000-0005-0000-0000-0000D21D0000}"/>
    <cellStyle name="Percent 3 8 13 6 2 2" xfId="7635" xr:uid="{00000000-0005-0000-0000-0000D31D0000}"/>
    <cellStyle name="Percent 3 8 13 6 3" xfId="7636" xr:uid="{00000000-0005-0000-0000-0000D41D0000}"/>
    <cellStyle name="Percent 3 8 13 6 3 2" xfId="7637" xr:uid="{00000000-0005-0000-0000-0000D51D0000}"/>
    <cellStyle name="Percent 3 8 13 6 4" xfId="7638" xr:uid="{00000000-0005-0000-0000-0000D61D0000}"/>
    <cellStyle name="Percent 3 8 13 7" xfId="7639" xr:uid="{00000000-0005-0000-0000-0000D71D0000}"/>
    <cellStyle name="Percent 3 8 13 7 2" xfId="7640" xr:uid="{00000000-0005-0000-0000-0000D81D0000}"/>
    <cellStyle name="Percent 3 8 13 8" xfId="7641" xr:uid="{00000000-0005-0000-0000-0000D91D0000}"/>
    <cellStyle name="Percent 3 8 13 8 2" xfId="7642" xr:uid="{00000000-0005-0000-0000-0000DA1D0000}"/>
    <cellStyle name="Percent 3 8 13 9" xfId="7643" xr:uid="{00000000-0005-0000-0000-0000DB1D0000}"/>
    <cellStyle name="Percent 3 8 13 9 2" xfId="7644" xr:uid="{00000000-0005-0000-0000-0000DC1D0000}"/>
    <cellStyle name="Percent 3 8 14" xfId="7645" xr:uid="{00000000-0005-0000-0000-0000DD1D0000}"/>
    <cellStyle name="Percent 3 8 14 10" xfId="7646" xr:uid="{00000000-0005-0000-0000-0000DE1D0000}"/>
    <cellStyle name="Percent 3 8 14 10 2" xfId="7647" xr:uid="{00000000-0005-0000-0000-0000DF1D0000}"/>
    <cellStyle name="Percent 3 8 14 11" xfId="7648" xr:uid="{00000000-0005-0000-0000-0000E01D0000}"/>
    <cellStyle name="Percent 3 8 14 2" xfId="7649" xr:uid="{00000000-0005-0000-0000-0000E11D0000}"/>
    <cellStyle name="Percent 3 8 14 2 2" xfId="7650" xr:uid="{00000000-0005-0000-0000-0000E21D0000}"/>
    <cellStyle name="Percent 3 8 14 2 2 2" xfId="7651" xr:uid="{00000000-0005-0000-0000-0000E31D0000}"/>
    <cellStyle name="Percent 3 8 14 2 3" xfId="7652" xr:uid="{00000000-0005-0000-0000-0000E41D0000}"/>
    <cellStyle name="Percent 3 8 14 2 3 2" xfId="7653" xr:uid="{00000000-0005-0000-0000-0000E51D0000}"/>
    <cellStyle name="Percent 3 8 14 2 4" xfId="7654" xr:uid="{00000000-0005-0000-0000-0000E61D0000}"/>
    <cellStyle name="Percent 3 8 14 3" xfId="7655" xr:uid="{00000000-0005-0000-0000-0000E71D0000}"/>
    <cellStyle name="Percent 3 8 14 3 2" xfId="7656" xr:uid="{00000000-0005-0000-0000-0000E81D0000}"/>
    <cellStyle name="Percent 3 8 14 3 2 2" xfId="7657" xr:uid="{00000000-0005-0000-0000-0000E91D0000}"/>
    <cellStyle name="Percent 3 8 14 3 3" xfId="7658" xr:uid="{00000000-0005-0000-0000-0000EA1D0000}"/>
    <cellStyle name="Percent 3 8 14 3 3 2" xfId="7659" xr:uid="{00000000-0005-0000-0000-0000EB1D0000}"/>
    <cellStyle name="Percent 3 8 14 3 4" xfId="7660" xr:uid="{00000000-0005-0000-0000-0000EC1D0000}"/>
    <cellStyle name="Percent 3 8 14 4" xfId="7661" xr:uid="{00000000-0005-0000-0000-0000ED1D0000}"/>
    <cellStyle name="Percent 3 8 14 4 2" xfId="7662" xr:uid="{00000000-0005-0000-0000-0000EE1D0000}"/>
    <cellStyle name="Percent 3 8 14 4 2 2" xfId="7663" xr:uid="{00000000-0005-0000-0000-0000EF1D0000}"/>
    <cellStyle name="Percent 3 8 14 4 3" xfId="7664" xr:uid="{00000000-0005-0000-0000-0000F01D0000}"/>
    <cellStyle name="Percent 3 8 14 4 3 2" xfId="7665" xr:uid="{00000000-0005-0000-0000-0000F11D0000}"/>
    <cellStyle name="Percent 3 8 14 4 4" xfId="7666" xr:uid="{00000000-0005-0000-0000-0000F21D0000}"/>
    <cellStyle name="Percent 3 8 14 5" xfId="7667" xr:uid="{00000000-0005-0000-0000-0000F31D0000}"/>
    <cellStyle name="Percent 3 8 14 5 2" xfId="7668" xr:uid="{00000000-0005-0000-0000-0000F41D0000}"/>
    <cellStyle name="Percent 3 8 14 5 2 2" xfId="7669" xr:uid="{00000000-0005-0000-0000-0000F51D0000}"/>
    <cellStyle name="Percent 3 8 14 5 3" xfId="7670" xr:uid="{00000000-0005-0000-0000-0000F61D0000}"/>
    <cellStyle name="Percent 3 8 14 5 3 2" xfId="7671" xr:uid="{00000000-0005-0000-0000-0000F71D0000}"/>
    <cellStyle name="Percent 3 8 14 5 4" xfId="7672" xr:uid="{00000000-0005-0000-0000-0000F81D0000}"/>
    <cellStyle name="Percent 3 8 14 5 4 2" xfId="7673" xr:uid="{00000000-0005-0000-0000-0000F91D0000}"/>
    <cellStyle name="Percent 3 8 14 5 5" xfId="7674" xr:uid="{00000000-0005-0000-0000-0000FA1D0000}"/>
    <cellStyle name="Percent 3 8 14 6" xfId="7675" xr:uid="{00000000-0005-0000-0000-0000FB1D0000}"/>
    <cellStyle name="Percent 3 8 14 6 2" xfId="7676" xr:uid="{00000000-0005-0000-0000-0000FC1D0000}"/>
    <cellStyle name="Percent 3 8 14 6 2 2" xfId="7677" xr:uid="{00000000-0005-0000-0000-0000FD1D0000}"/>
    <cellStyle name="Percent 3 8 14 6 3" xfId="7678" xr:uid="{00000000-0005-0000-0000-0000FE1D0000}"/>
    <cellStyle name="Percent 3 8 14 6 3 2" xfId="7679" xr:uid="{00000000-0005-0000-0000-0000FF1D0000}"/>
    <cellStyle name="Percent 3 8 14 6 4" xfId="7680" xr:uid="{00000000-0005-0000-0000-0000001E0000}"/>
    <cellStyle name="Percent 3 8 14 7" xfId="7681" xr:uid="{00000000-0005-0000-0000-0000011E0000}"/>
    <cellStyle name="Percent 3 8 14 7 2" xfId="7682" xr:uid="{00000000-0005-0000-0000-0000021E0000}"/>
    <cellStyle name="Percent 3 8 14 8" xfId="7683" xr:uid="{00000000-0005-0000-0000-0000031E0000}"/>
    <cellStyle name="Percent 3 8 14 8 2" xfId="7684" xr:uid="{00000000-0005-0000-0000-0000041E0000}"/>
    <cellStyle name="Percent 3 8 14 9" xfId="7685" xr:uid="{00000000-0005-0000-0000-0000051E0000}"/>
    <cellStyle name="Percent 3 8 14 9 2" xfId="7686" xr:uid="{00000000-0005-0000-0000-0000061E0000}"/>
    <cellStyle name="Percent 3 8 15" xfId="7687" xr:uid="{00000000-0005-0000-0000-0000071E0000}"/>
    <cellStyle name="Percent 3 8 15 10" xfId="7688" xr:uid="{00000000-0005-0000-0000-0000081E0000}"/>
    <cellStyle name="Percent 3 8 15 10 2" xfId="7689" xr:uid="{00000000-0005-0000-0000-0000091E0000}"/>
    <cellStyle name="Percent 3 8 15 11" xfId="7690" xr:uid="{00000000-0005-0000-0000-00000A1E0000}"/>
    <cellStyle name="Percent 3 8 15 2" xfId="7691" xr:uid="{00000000-0005-0000-0000-00000B1E0000}"/>
    <cellStyle name="Percent 3 8 15 2 2" xfId="7692" xr:uid="{00000000-0005-0000-0000-00000C1E0000}"/>
    <cellStyle name="Percent 3 8 15 2 2 2" xfId="7693" xr:uid="{00000000-0005-0000-0000-00000D1E0000}"/>
    <cellStyle name="Percent 3 8 15 2 3" xfId="7694" xr:uid="{00000000-0005-0000-0000-00000E1E0000}"/>
    <cellStyle name="Percent 3 8 15 2 3 2" xfId="7695" xr:uid="{00000000-0005-0000-0000-00000F1E0000}"/>
    <cellStyle name="Percent 3 8 15 2 4" xfId="7696" xr:uid="{00000000-0005-0000-0000-0000101E0000}"/>
    <cellStyle name="Percent 3 8 15 3" xfId="7697" xr:uid="{00000000-0005-0000-0000-0000111E0000}"/>
    <cellStyle name="Percent 3 8 15 3 2" xfId="7698" xr:uid="{00000000-0005-0000-0000-0000121E0000}"/>
    <cellStyle name="Percent 3 8 15 3 2 2" xfId="7699" xr:uid="{00000000-0005-0000-0000-0000131E0000}"/>
    <cellStyle name="Percent 3 8 15 3 3" xfId="7700" xr:uid="{00000000-0005-0000-0000-0000141E0000}"/>
    <cellStyle name="Percent 3 8 15 3 3 2" xfId="7701" xr:uid="{00000000-0005-0000-0000-0000151E0000}"/>
    <cellStyle name="Percent 3 8 15 3 4" xfId="7702" xr:uid="{00000000-0005-0000-0000-0000161E0000}"/>
    <cellStyle name="Percent 3 8 15 4" xfId="7703" xr:uid="{00000000-0005-0000-0000-0000171E0000}"/>
    <cellStyle name="Percent 3 8 15 4 2" xfId="7704" xr:uid="{00000000-0005-0000-0000-0000181E0000}"/>
    <cellStyle name="Percent 3 8 15 4 2 2" xfId="7705" xr:uid="{00000000-0005-0000-0000-0000191E0000}"/>
    <cellStyle name="Percent 3 8 15 4 3" xfId="7706" xr:uid="{00000000-0005-0000-0000-00001A1E0000}"/>
    <cellStyle name="Percent 3 8 15 4 3 2" xfId="7707" xr:uid="{00000000-0005-0000-0000-00001B1E0000}"/>
    <cellStyle name="Percent 3 8 15 4 4" xfId="7708" xr:uid="{00000000-0005-0000-0000-00001C1E0000}"/>
    <cellStyle name="Percent 3 8 15 5" xfId="7709" xr:uid="{00000000-0005-0000-0000-00001D1E0000}"/>
    <cellStyle name="Percent 3 8 15 5 2" xfId="7710" xr:uid="{00000000-0005-0000-0000-00001E1E0000}"/>
    <cellStyle name="Percent 3 8 15 5 2 2" xfId="7711" xr:uid="{00000000-0005-0000-0000-00001F1E0000}"/>
    <cellStyle name="Percent 3 8 15 5 3" xfId="7712" xr:uid="{00000000-0005-0000-0000-0000201E0000}"/>
    <cellStyle name="Percent 3 8 15 5 3 2" xfId="7713" xr:uid="{00000000-0005-0000-0000-0000211E0000}"/>
    <cellStyle name="Percent 3 8 15 5 4" xfId="7714" xr:uid="{00000000-0005-0000-0000-0000221E0000}"/>
    <cellStyle name="Percent 3 8 15 5 4 2" xfId="7715" xr:uid="{00000000-0005-0000-0000-0000231E0000}"/>
    <cellStyle name="Percent 3 8 15 5 5" xfId="7716" xr:uid="{00000000-0005-0000-0000-0000241E0000}"/>
    <cellStyle name="Percent 3 8 15 6" xfId="7717" xr:uid="{00000000-0005-0000-0000-0000251E0000}"/>
    <cellStyle name="Percent 3 8 15 6 2" xfId="7718" xr:uid="{00000000-0005-0000-0000-0000261E0000}"/>
    <cellStyle name="Percent 3 8 15 6 2 2" xfId="7719" xr:uid="{00000000-0005-0000-0000-0000271E0000}"/>
    <cellStyle name="Percent 3 8 15 6 3" xfId="7720" xr:uid="{00000000-0005-0000-0000-0000281E0000}"/>
    <cellStyle name="Percent 3 8 15 6 3 2" xfId="7721" xr:uid="{00000000-0005-0000-0000-0000291E0000}"/>
    <cellStyle name="Percent 3 8 15 6 4" xfId="7722" xr:uid="{00000000-0005-0000-0000-00002A1E0000}"/>
    <cellStyle name="Percent 3 8 15 7" xfId="7723" xr:uid="{00000000-0005-0000-0000-00002B1E0000}"/>
    <cellStyle name="Percent 3 8 15 7 2" xfId="7724" xr:uid="{00000000-0005-0000-0000-00002C1E0000}"/>
    <cellStyle name="Percent 3 8 15 8" xfId="7725" xr:uid="{00000000-0005-0000-0000-00002D1E0000}"/>
    <cellStyle name="Percent 3 8 15 8 2" xfId="7726" xr:uid="{00000000-0005-0000-0000-00002E1E0000}"/>
    <cellStyle name="Percent 3 8 15 9" xfId="7727" xr:uid="{00000000-0005-0000-0000-00002F1E0000}"/>
    <cellStyle name="Percent 3 8 15 9 2" xfId="7728" xr:uid="{00000000-0005-0000-0000-0000301E0000}"/>
    <cellStyle name="Percent 3 8 16" xfId="7729" xr:uid="{00000000-0005-0000-0000-0000311E0000}"/>
    <cellStyle name="Percent 3 8 16 2" xfId="7730" xr:uid="{00000000-0005-0000-0000-0000321E0000}"/>
    <cellStyle name="Percent 3 8 16 2 2" xfId="7731" xr:uid="{00000000-0005-0000-0000-0000331E0000}"/>
    <cellStyle name="Percent 3 8 16 3" xfId="7732" xr:uid="{00000000-0005-0000-0000-0000341E0000}"/>
    <cellStyle name="Percent 3 8 16 3 2" xfId="7733" xr:uid="{00000000-0005-0000-0000-0000351E0000}"/>
    <cellStyle name="Percent 3 8 16 4" xfId="7734" xr:uid="{00000000-0005-0000-0000-0000361E0000}"/>
    <cellStyle name="Percent 3 8 17" xfId="7735" xr:uid="{00000000-0005-0000-0000-0000371E0000}"/>
    <cellStyle name="Percent 3 8 17 2" xfId="7736" xr:uid="{00000000-0005-0000-0000-0000381E0000}"/>
    <cellStyle name="Percent 3 8 17 2 2" xfId="7737" xr:uid="{00000000-0005-0000-0000-0000391E0000}"/>
    <cellStyle name="Percent 3 8 17 3" xfId="7738" xr:uid="{00000000-0005-0000-0000-00003A1E0000}"/>
    <cellStyle name="Percent 3 8 17 3 2" xfId="7739" xr:uid="{00000000-0005-0000-0000-00003B1E0000}"/>
    <cellStyle name="Percent 3 8 17 4" xfId="7740" xr:uid="{00000000-0005-0000-0000-00003C1E0000}"/>
    <cellStyle name="Percent 3 8 18" xfId="7741" xr:uid="{00000000-0005-0000-0000-00003D1E0000}"/>
    <cellStyle name="Percent 3 8 18 2" xfId="7742" xr:uid="{00000000-0005-0000-0000-00003E1E0000}"/>
    <cellStyle name="Percent 3 8 18 2 2" xfId="7743" xr:uid="{00000000-0005-0000-0000-00003F1E0000}"/>
    <cellStyle name="Percent 3 8 18 3" xfId="7744" xr:uid="{00000000-0005-0000-0000-0000401E0000}"/>
    <cellStyle name="Percent 3 8 18 3 2" xfId="7745" xr:uid="{00000000-0005-0000-0000-0000411E0000}"/>
    <cellStyle name="Percent 3 8 18 4" xfId="7746" xr:uid="{00000000-0005-0000-0000-0000421E0000}"/>
    <cellStyle name="Percent 3 8 19" xfId="7747" xr:uid="{00000000-0005-0000-0000-0000431E0000}"/>
    <cellStyle name="Percent 3 8 19 2" xfId="7748" xr:uid="{00000000-0005-0000-0000-0000441E0000}"/>
    <cellStyle name="Percent 3 8 19 2 2" xfId="7749" xr:uid="{00000000-0005-0000-0000-0000451E0000}"/>
    <cellStyle name="Percent 3 8 19 3" xfId="7750" xr:uid="{00000000-0005-0000-0000-0000461E0000}"/>
    <cellStyle name="Percent 3 8 19 3 2" xfId="7751" xr:uid="{00000000-0005-0000-0000-0000471E0000}"/>
    <cellStyle name="Percent 3 8 19 4" xfId="7752" xr:uid="{00000000-0005-0000-0000-0000481E0000}"/>
    <cellStyle name="Percent 3 8 19 4 2" xfId="7753" xr:uid="{00000000-0005-0000-0000-0000491E0000}"/>
    <cellStyle name="Percent 3 8 19 5" xfId="7754" xr:uid="{00000000-0005-0000-0000-00004A1E0000}"/>
    <cellStyle name="Percent 3 8 2" xfId="7755" xr:uid="{00000000-0005-0000-0000-00004B1E0000}"/>
    <cellStyle name="Percent 3 8 2 10" xfId="7756" xr:uid="{00000000-0005-0000-0000-00004C1E0000}"/>
    <cellStyle name="Percent 3 8 2 10 2" xfId="7757" xr:uid="{00000000-0005-0000-0000-00004D1E0000}"/>
    <cellStyle name="Percent 3 8 2 11" xfId="7758" xr:uid="{00000000-0005-0000-0000-00004E1E0000}"/>
    <cellStyle name="Percent 3 8 2 2" xfId="7759" xr:uid="{00000000-0005-0000-0000-00004F1E0000}"/>
    <cellStyle name="Percent 3 8 2 2 2" xfId="7760" xr:uid="{00000000-0005-0000-0000-0000501E0000}"/>
    <cellStyle name="Percent 3 8 2 2 2 2" xfId="7761" xr:uid="{00000000-0005-0000-0000-0000511E0000}"/>
    <cellStyle name="Percent 3 8 2 2 3" xfId="7762" xr:uid="{00000000-0005-0000-0000-0000521E0000}"/>
    <cellStyle name="Percent 3 8 2 2 3 2" xfId="7763" xr:uid="{00000000-0005-0000-0000-0000531E0000}"/>
    <cellStyle name="Percent 3 8 2 2 4" xfId="7764" xr:uid="{00000000-0005-0000-0000-0000541E0000}"/>
    <cellStyle name="Percent 3 8 2 3" xfId="7765" xr:uid="{00000000-0005-0000-0000-0000551E0000}"/>
    <cellStyle name="Percent 3 8 2 3 2" xfId="7766" xr:uid="{00000000-0005-0000-0000-0000561E0000}"/>
    <cellStyle name="Percent 3 8 2 3 2 2" xfId="7767" xr:uid="{00000000-0005-0000-0000-0000571E0000}"/>
    <cellStyle name="Percent 3 8 2 3 3" xfId="7768" xr:uid="{00000000-0005-0000-0000-0000581E0000}"/>
    <cellStyle name="Percent 3 8 2 3 3 2" xfId="7769" xr:uid="{00000000-0005-0000-0000-0000591E0000}"/>
    <cellStyle name="Percent 3 8 2 3 4" xfId="7770" xr:uid="{00000000-0005-0000-0000-00005A1E0000}"/>
    <cellStyle name="Percent 3 8 2 4" xfId="7771" xr:uid="{00000000-0005-0000-0000-00005B1E0000}"/>
    <cellStyle name="Percent 3 8 2 4 2" xfId="7772" xr:uid="{00000000-0005-0000-0000-00005C1E0000}"/>
    <cellStyle name="Percent 3 8 2 4 2 2" xfId="7773" xr:uid="{00000000-0005-0000-0000-00005D1E0000}"/>
    <cellStyle name="Percent 3 8 2 4 3" xfId="7774" xr:uid="{00000000-0005-0000-0000-00005E1E0000}"/>
    <cellStyle name="Percent 3 8 2 4 3 2" xfId="7775" xr:uid="{00000000-0005-0000-0000-00005F1E0000}"/>
    <cellStyle name="Percent 3 8 2 4 4" xfId="7776" xr:uid="{00000000-0005-0000-0000-0000601E0000}"/>
    <cellStyle name="Percent 3 8 2 5" xfId="7777" xr:uid="{00000000-0005-0000-0000-0000611E0000}"/>
    <cellStyle name="Percent 3 8 2 5 2" xfId="7778" xr:uid="{00000000-0005-0000-0000-0000621E0000}"/>
    <cellStyle name="Percent 3 8 2 5 2 2" xfId="7779" xr:uid="{00000000-0005-0000-0000-0000631E0000}"/>
    <cellStyle name="Percent 3 8 2 5 3" xfId="7780" xr:uid="{00000000-0005-0000-0000-0000641E0000}"/>
    <cellStyle name="Percent 3 8 2 5 3 2" xfId="7781" xr:uid="{00000000-0005-0000-0000-0000651E0000}"/>
    <cellStyle name="Percent 3 8 2 5 4" xfId="7782" xr:uid="{00000000-0005-0000-0000-0000661E0000}"/>
    <cellStyle name="Percent 3 8 2 5 4 2" xfId="7783" xr:uid="{00000000-0005-0000-0000-0000671E0000}"/>
    <cellStyle name="Percent 3 8 2 5 5" xfId="7784" xr:uid="{00000000-0005-0000-0000-0000681E0000}"/>
    <cellStyle name="Percent 3 8 2 6" xfId="7785" xr:uid="{00000000-0005-0000-0000-0000691E0000}"/>
    <cellStyle name="Percent 3 8 2 6 2" xfId="7786" xr:uid="{00000000-0005-0000-0000-00006A1E0000}"/>
    <cellStyle name="Percent 3 8 2 6 2 2" xfId="7787" xr:uid="{00000000-0005-0000-0000-00006B1E0000}"/>
    <cellStyle name="Percent 3 8 2 6 3" xfId="7788" xr:uid="{00000000-0005-0000-0000-00006C1E0000}"/>
    <cellStyle name="Percent 3 8 2 6 3 2" xfId="7789" xr:uid="{00000000-0005-0000-0000-00006D1E0000}"/>
    <cellStyle name="Percent 3 8 2 6 4" xfId="7790" xr:uid="{00000000-0005-0000-0000-00006E1E0000}"/>
    <cellStyle name="Percent 3 8 2 7" xfId="7791" xr:uid="{00000000-0005-0000-0000-00006F1E0000}"/>
    <cellStyle name="Percent 3 8 2 7 2" xfId="7792" xr:uid="{00000000-0005-0000-0000-0000701E0000}"/>
    <cellStyle name="Percent 3 8 2 8" xfId="7793" xr:uid="{00000000-0005-0000-0000-0000711E0000}"/>
    <cellStyle name="Percent 3 8 2 8 2" xfId="7794" xr:uid="{00000000-0005-0000-0000-0000721E0000}"/>
    <cellStyle name="Percent 3 8 2 9" xfId="7795" xr:uid="{00000000-0005-0000-0000-0000731E0000}"/>
    <cellStyle name="Percent 3 8 2 9 2" xfId="7796" xr:uid="{00000000-0005-0000-0000-0000741E0000}"/>
    <cellStyle name="Percent 3 8 20" xfId="7797" xr:uid="{00000000-0005-0000-0000-0000751E0000}"/>
    <cellStyle name="Percent 3 8 20 2" xfId="7798" xr:uid="{00000000-0005-0000-0000-0000761E0000}"/>
    <cellStyle name="Percent 3 8 20 2 2" xfId="7799" xr:uid="{00000000-0005-0000-0000-0000771E0000}"/>
    <cellStyle name="Percent 3 8 20 3" xfId="7800" xr:uid="{00000000-0005-0000-0000-0000781E0000}"/>
    <cellStyle name="Percent 3 8 20 3 2" xfId="7801" xr:uid="{00000000-0005-0000-0000-0000791E0000}"/>
    <cellStyle name="Percent 3 8 20 4" xfId="7802" xr:uid="{00000000-0005-0000-0000-00007A1E0000}"/>
    <cellStyle name="Percent 3 8 21" xfId="7803" xr:uid="{00000000-0005-0000-0000-00007B1E0000}"/>
    <cellStyle name="Percent 3 8 21 2" xfId="7804" xr:uid="{00000000-0005-0000-0000-00007C1E0000}"/>
    <cellStyle name="Percent 3 8 22" xfId="7805" xr:uid="{00000000-0005-0000-0000-00007D1E0000}"/>
    <cellStyle name="Percent 3 8 22 2" xfId="7806" xr:uid="{00000000-0005-0000-0000-00007E1E0000}"/>
    <cellStyle name="Percent 3 8 23" xfId="7807" xr:uid="{00000000-0005-0000-0000-00007F1E0000}"/>
    <cellStyle name="Percent 3 8 23 2" xfId="7808" xr:uid="{00000000-0005-0000-0000-0000801E0000}"/>
    <cellStyle name="Percent 3 8 24" xfId="7809" xr:uid="{00000000-0005-0000-0000-0000811E0000}"/>
    <cellStyle name="Percent 3 8 24 2" xfId="7810" xr:uid="{00000000-0005-0000-0000-0000821E0000}"/>
    <cellStyle name="Percent 3 8 25" xfId="7811" xr:uid="{00000000-0005-0000-0000-0000831E0000}"/>
    <cellStyle name="Percent 3 8 3" xfId="7812" xr:uid="{00000000-0005-0000-0000-0000841E0000}"/>
    <cellStyle name="Percent 3 8 3 10" xfId="7813" xr:uid="{00000000-0005-0000-0000-0000851E0000}"/>
    <cellStyle name="Percent 3 8 3 10 2" xfId="7814" xr:uid="{00000000-0005-0000-0000-0000861E0000}"/>
    <cellStyle name="Percent 3 8 3 11" xfId="7815" xr:uid="{00000000-0005-0000-0000-0000871E0000}"/>
    <cellStyle name="Percent 3 8 3 2" xfId="7816" xr:uid="{00000000-0005-0000-0000-0000881E0000}"/>
    <cellStyle name="Percent 3 8 3 2 2" xfId="7817" xr:uid="{00000000-0005-0000-0000-0000891E0000}"/>
    <cellStyle name="Percent 3 8 3 2 2 2" xfId="7818" xr:uid="{00000000-0005-0000-0000-00008A1E0000}"/>
    <cellStyle name="Percent 3 8 3 2 3" xfId="7819" xr:uid="{00000000-0005-0000-0000-00008B1E0000}"/>
    <cellStyle name="Percent 3 8 3 2 3 2" xfId="7820" xr:uid="{00000000-0005-0000-0000-00008C1E0000}"/>
    <cellStyle name="Percent 3 8 3 2 4" xfId="7821" xr:uid="{00000000-0005-0000-0000-00008D1E0000}"/>
    <cellStyle name="Percent 3 8 3 3" xfId="7822" xr:uid="{00000000-0005-0000-0000-00008E1E0000}"/>
    <cellStyle name="Percent 3 8 3 3 2" xfId="7823" xr:uid="{00000000-0005-0000-0000-00008F1E0000}"/>
    <cellStyle name="Percent 3 8 3 3 2 2" xfId="7824" xr:uid="{00000000-0005-0000-0000-0000901E0000}"/>
    <cellStyle name="Percent 3 8 3 3 3" xfId="7825" xr:uid="{00000000-0005-0000-0000-0000911E0000}"/>
    <cellStyle name="Percent 3 8 3 3 3 2" xfId="7826" xr:uid="{00000000-0005-0000-0000-0000921E0000}"/>
    <cellStyle name="Percent 3 8 3 3 4" xfId="7827" xr:uid="{00000000-0005-0000-0000-0000931E0000}"/>
    <cellStyle name="Percent 3 8 3 4" xfId="7828" xr:uid="{00000000-0005-0000-0000-0000941E0000}"/>
    <cellStyle name="Percent 3 8 3 4 2" xfId="7829" xr:uid="{00000000-0005-0000-0000-0000951E0000}"/>
    <cellStyle name="Percent 3 8 3 4 2 2" xfId="7830" xr:uid="{00000000-0005-0000-0000-0000961E0000}"/>
    <cellStyle name="Percent 3 8 3 4 3" xfId="7831" xr:uid="{00000000-0005-0000-0000-0000971E0000}"/>
    <cellStyle name="Percent 3 8 3 4 3 2" xfId="7832" xr:uid="{00000000-0005-0000-0000-0000981E0000}"/>
    <cellStyle name="Percent 3 8 3 4 4" xfId="7833" xr:uid="{00000000-0005-0000-0000-0000991E0000}"/>
    <cellStyle name="Percent 3 8 3 5" xfId="7834" xr:uid="{00000000-0005-0000-0000-00009A1E0000}"/>
    <cellStyle name="Percent 3 8 3 5 2" xfId="7835" xr:uid="{00000000-0005-0000-0000-00009B1E0000}"/>
    <cellStyle name="Percent 3 8 3 5 2 2" xfId="7836" xr:uid="{00000000-0005-0000-0000-00009C1E0000}"/>
    <cellStyle name="Percent 3 8 3 5 3" xfId="7837" xr:uid="{00000000-0005-0000-0000-00009D1E0000}"/>
    <cellStyle name="Percent 3 8 3 5 3 2" xfId="7838" xr:uid="{00000000-0005-0000-0000-00009E1E0000}"/>
    <cellStyle name="Percent 3 8 3 5 4" xfId="7839" xr:uid="{00000000-0005-0000-0000-00009F1E0000}"/>
    <cellStyle name="Percent 3 8 3 5 4 2" xfId="7840" xr:uid="{00000000-0005-0000-0000-0000A01E0000}"/>
    <cellStyle name="Percent 3 8 3 5 5" xfId="7841" xr:uid="{00000000-0005-0000-0000-0000A11E0000}"/>
    <cellStyle name="Percent 3 8 3 6" xfId="7842" xr:uid="{00000000-0005-0000-0000-0000A21E0000}"/>
    <cellStyle name="Percent 3 8 3 6 2" xfId="7843" xr:uid="{00000000-0005-0000-0000-0000A31E0000}"/>
    <cellStyle name="Percent 3 8 3 6 2 2" xfId="7844" xr:uid="{00000000-0005-0000-0000-0000A41E0000}"/>
    <cellStyle name="Percent 3 8 3 6 3" xfId="7845" xr:uid="{00000000-0005-0000-0000-0000A51E0000}"/>
    <cellStyle name="Percent 3 8 3 6 3 2" xfId="7846" xr:uid="{00000000-0005-0000-0000-0000A61E0000}"/>
    <cellStyle name="Percent 3 8 3 6 4" xfId="7847" xr:uid="{00000000-0005-0000-0000-0000A71E0000}"/>
    <cellStyle name="Percent 3 8 3 7" xfId="7848" xr:uid="{00000000-0005-0000-0000-0000A81E0000}"/>
    <cellStyle name="Percent 3 8 3 7 2" xfId="7849" xr:uid="{00000000-0005-0000-0000-0000A91E0000}"/>
    <cellStyle name="Percent 3 8 3 8" xfId="7850" xr:uid="{00000000-0005-0000-0000-0000AA1E0000}"/>
    <cellStyle name="Percent 3 8 3 8 2" xfId="7851" xr:uid="{00000000-0005-0000-0000-0000AB1E0000}"/>
    <cellStyle name="Percent 3 8 3 9" xfId="7852" xr:uid="{00000000-0005-0000-0000-0000AC1E0000}"/>
    <cellStyle name="Percent 3 8 3 9 2" xfId="7853" xr:uid="{00000000-0005-0000-0000-0000AD1E0000}"/>
    <cellStyle name="Percent 3 8 4" xfId="7854" xr:uid="{00000000-0005-0000-0000-0000AE1E0000}"/>
    <cellStyle name="Percent 3 8 4 10" xfId="7855" xr:uid="{00000000-0005-0000-0000-0000AF1E0000}"/>
    <cellStyle name="Percent 3 8 4 10 2" xfId="7856" xr:uid="{00000000-0005-0000-0000-0000B01E0000}"/>
    <cellStyle name="Percent 3 8 4 11" xfId="7857" xr:uid="{00000000-0005-0000-0000-0000B11E0000}"/>
    <cellStyle name="Percent 3 8 4 2" xfId="7858" xr:uid="{00000000-0005-0000-0000-0000B21E0000}"/>
    <cellStyle name="Percent 3 8 4 2 2" xfId="7859" xr:uid="{00000000-0005-0000-0000-0000B31E0000}"/>
    <cellStyle name="Percent 3 8 4 2 2 2" xfId="7860" xr:uid="{00000000-0005-0000-0000-0000B41E0000}"/>
    <cellStyle name="Percent 3 8 4 2 3" xfId="7861" xr:uid="{00000000-0005-0000-0000-0000B51E0000}"/>
    <cellStyle name="Percent 3 8 4 2 3 2" xfId="7862" xr:uid="{00000000-0005-0000-0000-0000B61E0000}"/>
    <cellStyle name="Percent 3 8 4 2 4" xfId="7863" xr:uid="{00000000-0005-0000-0000-0000B71E0000}"/>
    <cellStyle name="Percent 3 8 4 3" xfId="7864" xr:uid="{00000000-0005-0000-0000-0000B81E0000}"/>
    <cellStyle name="Percent 3 8 4 3 2" xfId="7865" xr:uid="{00000000-0005-0000-0000-0000B91E0000}"/>
    <cellStyle name="Percent 3 8 4 3 2 2" xfId="7866" xr:uid="{00000000-0005-0000-0000-0000BA1E0000}"/>
    <cellStyle name="Percent 3 8 4 3 3" xfId="7867" xr:uid="{00000000-0005-0000-0000-0000BB1E0000}"/>
    <cellStyle name="Percent 3 8 4 3 3 2" xfId="7868" xr:uid="{00000000-0005-0000-0000-0000BC1E0000}"/>
    <cellStyle name="Percent 3 8 4 3 4" xfId="7869" xr:uid="{00000000-0005-0000-0000-0000BD1E0000}"/>
    <cellStyle name="Percent 3 8 4 4" xfId="7870" xr:uid="{00000000-0005-0000-0000-0000BE1E0000}"/>
    <cellStyle name="Percent 3 8 4 4 2" xfId="7871" xr:uid="{00000000-0005-0000-0000-0000BF1E0000}"/>
    <cellStyle name="Percent 3 8 4 4 2 2" xfId="7872" xr:uid="{00000000-0005-0000-0000-0000C01E0000}"/>
    <cellStyle name="Percent 3 8 4 4 3" xfId="7873" xr:uid="{00000000-0005-0000-0000-0000C11E0000}"/>
    <cellStyle name="Percent 3 8 4 4 3 2" xfId="7874" xr:uid="{00000000-0005-0000-0000-0000C21E0000}"/>
    <cellStyle name="Percent 3 8 4 4 4" xfId="7875" xr:uid="{00000000-0005-0000-0000-0000C31E0000}"/>
    <cellStyle name="Percent 3 8 4 5" xfId="7876" xr:uid="{00000000-0005-0000-0000-0000C41E0000}"/>
    <cellStyle name="Percent 3 8 4 5 2" xfId="7877" xr:uid="{00000000-0005-0000-0000-0000C51E0000}"/>
    <cellStyle name="Percent 3 8 4 5 2 2" xfId="7878" xr:uid="{00000000-0005-0000-0000-0000C61E0000}"/>
    <cellStyle name="Percent 3 8 4 5 3" xfId="7879" xr:uid="{00000000-0005-0000-0000-0000C71E0000}"/>
    <cellStyle name="Percent 3 8 4 5 3 2" xfId="7880" xr:uid="{00000000-0005-0000-0000-0000C81E0000}"/>
    <cellStyle name="Percent 3 8 4 5 4" xfId="7881" xr:uid="{00000000-0005-0000-0000-0000C91E0000}"/>
    <cellStyle name="Percent 3 8 4 5 4 2" xfId="7882" xr:uid="{00000000-0005-0000-0000-0000CA1E0000}"/>
    <cellStyle name="Percent 3 8 4 5 5" xfId="7883" xr:uid="{00000000-0005-0000-0000-0000CB1E0000}"/>
    <cellStyle name="Percent 3 8 4 6" xfId="7884" xr:uid="{00000000-0005-0000-0000-0000CC1E0000}"/>
    <cellStyle name="Percent 3 8 4 6 2" xfId="7885" xr:uid="{00000000-0005-0000-0000-0000CD1E0000}"/>
    <cellStyle name="Percent 3 8 4 6 2 2" xfId="7886" xr:uid="{00000000-0005-0000-0000-0000CE1E0000}"/>
    <cellStyle name="Percent 3 8 4 6 3" xfId="7887" xr:uid="{00000000-0005-0000-0000-0000CF1E0000}"/>
    <cellStyle name="Percent 3 8 4 6 3 2" xfId="7888" xr:uid="{00000000-0005-0000-0000-0000D01E0000}"/>
    <cellStyle name="Percent 3 8 4 6 4" xfId="7889" xr:uid="{00000000-0005-0000-0000-0000D11E0000}"/>
    <cellStyle name="Percent 3 8 4 7" xfId="7890" xr:uid="{00000000-0005-0000-0000-0000D21E0000}"/>
    <cellStyle name="Percent 3 8 4 7 2" xfId="7891" xr:uid="{00000000-0005-0000-0000-0000D31E0000}"/>
    <cellStyle name="Percent 3 8 4 8" xfId="7892" xr:uid="{00000000-0005-0000-0000-0000D41E0000}"/>
    <cellStyle name="Percent 3 8 4 8 2" xfId="7893" xr:uid="{00000000-0005-0000-0000-0000D51E0000}"/>
    <cellStyle name="Percent 3 8 4 9" xfId="7894" xr:uid="{00000000-0005-0000-0000-0000D61E0000}"/>
    <cellStyle name="Percent 3 8 4 9 2" xfId="7895" xr:uid="{00000000-0005-0000-0000-0000D71E0000}"/>
    <cellStyle name="Percent 3 8 5" xfId="7896" xr:uid="{00000000-0005-0000-0000-0000D81E0000}"/>
    <cellStyle name="Percent 3 8 5 10" xfId="7897" xr:uid="{00000000-0005-0000-0000-0000D91E0000}"/>
    <cellStyle name="Percent 3 8 5 10 2" xfId="7898" xr:uid="{00000000-0005-0000-0000-0000DA1E0000}"/>
    <cellStyle name="Percent 3 8 5 11" xfId="7899" xr:uid="{00000000-0005-0000-0000-0000DB1E0000}"/>
    <cellStyle name="Percent 3 8 5 2" xfId="7900" xr:uid="{00000000-0005-0000-0000-0000DC1E0000}"/>
    <cellStyle name="Percent 3 8 5 2 2" xfId="7901" xr:uid="{00000000-0005-0000-0000-0000DD1E0000}"/>
    <cellStyle name="Percent 3 8 5 2 2 2" xfId="7902" xr:uid="{00000000-0005-0000-0000-0000DE1E0000}"/>
    <cellStyle name="Percent 3 8 5 2 3" xfId="7903" xr:uid="{00000000-0005-0000-0000-0000DF1E0000}"/>
    <cellStyle name="Percent 3 8 5 2 3 2" xfId="7904" xr:uid="{00000000-0005-0000-0000-0000E01E0000}"/>
    <cellStyle name="Percent 3 8 5 2 4" xfId="7905" xr:uid="{00000000-0005-0000-0000-0000E11E0000}"/>
    <cellStyle name="Percent 3 8 5 3" xfId="7906" xr:uid="{00000000-0005-0000-0000-0000E21E0000}"/>
    <cellStyle name="Percent 3 8 5 3 2" xfId="7907" xr:uid="{00000000-0005-0000-0000-0000E31E0000}"/>
    <cellStyle name="Percent 3 8 5 3 2 2" xfId="7908" xr:uid="{00000000-0005-0000-0000-0000E41E0000}"/>
    <cellStyle name="Percent 3 8 5 3 3" xfId="7909" xr:uid="{00000000-0005-0000-0000-0000E51E0000}"/>
    <cellStyle name="Percent 3 8 5 3 3 2" xfId="7910" xr:uid="{00000000-0005-0000-0000-0000E61E0000}"/>
    <cellStyle name="Percent 3 8 5 3 4" xfId="7911" xr:uid="{00000000-0005-0000-0000-0000E71E0000}"/>
    <cellStyle name="Percent 3 8 5 4" xfId="7912" xr:uid="{00000000-0005-0000-0000-0000E81E0000}"/>
    <cellStyle name="Percent 3 8 5 4 2" xfId="7913" xr:uid="{00000000-0005-0000-0000-0000E91E0000}"/>
    <cellStyle name="Percent 3 8 5 4 2 2" xfId="7914" xr:uid="{00000000-0005-0000-0000-0000EA1E0000}"/>
    <cellStyle name="Percent 3 8 5 4 3" xfId="7915" xr:uid="{00000000-0005-0000-0000-0000EB1E0000}"/>
    <cellStyle name="Percent 3 8 5 4 3 2" xfId="7916" xr:uid="{00000000-0005-0000-0000-0000EC1E0000}"/>
    <cellStyle name="Percent 3 8 5 4 4" xfId="7917" xr:uid="{00000000-0005-0000-0000-0000ED1E0000}"/>
    <cellStyle name="Percent 3 8 5 5" xfId="7918" xr:uid="{00000000-0005-0000-0000-0000EE1E0000}"/>
    <cellStyle name="Percent 3 8 5 5 2" xfId="7919" xr:uid="{00000000-0005-0000-0000-0000EF1E0000}"/>
    <cellStyle name="Percent 3 8 5 5 2 2" xfId="7920" xr:uid="{00000000-0005-0000-0000-0000F01E0000}"/>
    <cellStyle name="Percent 3 8 5 5 3" xfId="7921" xr:uid="{00000000-0005-0000-0000-0000F11E0000}"/>
    <cellStyle name="Percent 3 8 5 5 3 2" xfId="7922" xr:uid="{00000000-0005-0000-0000-0000F21E0000}"/>
    <cellStyle name="Percent 3 8 5 5 4" xfId="7923" xr:uid="{00000000-0005-0000-0000-0000F31E0000}"/>
    <cellStyle name="Percent 3 8 5 5 4 2" xfId="7924" xr:uid="{00000000-0005-0000-0000-0000F41E0000}"/>
    <cellStyle name="Percent 3 8 5 5 5" xfId="7925" xr:uid="{00000000-0005-0000-0000-0000F51E0000}"/>
    <cellStyle name="Percent 3 8 5 6" xfId="7926" xr:uid="{00000000-0005-0000-0000-0000F61E0000}"/>
    <cellStyle name="Percent 3 8 5 6 2" xfId="7927" xr:uid="{00000000-0005-0000-0000-0000F71E0000}"/>
    <cellStyle name="Percent 3 8 5 6 2 2" xfId="7928" xr:uid="{00000000-0005-0000-0000-0000F81E0000}"/>
    <cellStyle name="Percent 3 8 5 6 3" xfId="7929" xr:uid="{00000000-0005-0000-0000-0000F91E0000}"/>
    <cellStyle name="Percent 3 8 5 6 3 2" xfId="7930" xr:uid="{00000000-0005-0000-0000-0000FA1E0000}"/>
    <cellStyle name="Percent 3 8 5 6 4" xfId="7931" xr:uid="{00000000-0005-0000-0000-0000FB1E0000}"/>
    <cellStyle name="Percent 3 8 5 7" xfId="7932" xr:uid="{00000000-0005-0000-0000-0000FC1E0000}"/>
    <cellStyle name="Percent 3 8 5 7 2" xfId="7933" xr:uid="{00000000-0005-0000-0000-0000FD1E0000}"/>
    <cellStyle name="Percent 3 8 5 8" xfId="7934" xr:uid="{00000000-0005-0000-0000-0000FE1E0000}"/>
    <cellStyle name="Percent 3 8 5 8 2" xfId="7935" xr:uid="{00000000-0005-0000-0000-0000FF1E0000}"/>
    <cellStyle name="Percent 3 8 5 9" xfId="7936" xr:uid="{00000000-0005-0000-0000-0000001F0000}"/>
    <cellStyle name="Percent 3 8 5 9 2" xfId="7937" xr:uid="{00000000-0005-0000-0000-0000011F0000}"/>
    <cellStyle name="Percent 3 8 6" xfId="7938" xr:uid="{00000000-0005-0000-0000-0000021F0000}"/>
    <cellStyle name="Percent 3 8 6 10" xfId="7939" xr:uid="{00000000-0005-0000-0000-0000031F0000}"/>
    <cellStyle name="Percent 3 8 6 10 2" xfId="7940" xr:uid="{00000000-0005-0000-0000-0000041F0000}"/>
    <cellStyle name="Percent 3 8 6 11" xfId="7941" xr:uid="{00000000-0005-0000-0000-0000051F0000}"/>
    <cellStyle name="Percent 3 8 6 2" xfId="7942" xr:uid="{00000000-0005-0000-0000-0000061F0000}"/>
    <cellStyle name="Percent 3 8 6 2 2" xfId="7943" xr:uid="{00000000-0005-0000-0000-0000071F0000}"/>
    <cellStyle name="Percent 3 8 6 2 2 2" xfId="7944" xr:uid="{00000000-0005-0000-0000-0000081F0000}"/>
    <cellStyle name="Percent 3 8 6 2 3" xfId="7945" xr:uid="{00000000-0005-0000-0000-0000091F0000}"/>
    <cellStyle name="Percent 3 8 6 2 3 2" xfId="7946" xr:uid="{00000000-0005-0000-0000-00000A1F0000}"/>
    <cellStyle name="Percent 3 8 6 2 4" xfId="7947" xr:uid="{00000000-0005-0000-0000-00000B1F0000}"/>
    <cellStyle name="Percent 3 8 6 3" xfId="7948" xr:uid="{00000000-0005-0000-0000-00000C1F0000}"/>
    <cellStyle name="Percent 3 8 6 3 2" xfId="7949" xr:uid="{00000000-0005-0000-0000-00000D1F0000}"/>
    <cellStyle name="Percent 3 8 6 3 2 2" xfId="7950" xr:uid="{00000000-0005-0000-0000-00000E1F0000}"/>
    <cellStyle name="Percent 3 8 6 3 3" xfId="7951" xr:uid="{00000000-0005-0000-0000-00000F1F0000}"/>
    <cellStyle name="Percent 3 8 6 3 3 2" xfId="7952" xr:uid="{00000000-0005-0000-0000-0000101F0000}"/>
    <cellStyle name="Percent 3 8 6 3 4" xfId="7953" xr:uid="{00000000-0005-0000-0000-0000111F0000}"/>
    <cellStyle name="Percent 3 8 6 4" xfId="7954" xr:uid="{00000000-0005-0000-0000-0000121F0000}"/>
    <cellStyle name="Percent 3 8 6 4 2" xfId="7955" xr:uid="{00000000-0005-0000-0000-0000131F0000}"/>
    <cellStyle name="Percent 3 8 6 4 2 2" xfId="7956" xr:uid="{00000000-0005-0000-0000-0000141F0000}"/>
    <cellStyle name="Percent 3 8 6 4 3" xfId="7957" xr:uid="{00000000-0005-0000-0000-0000151F0000}"/>
    <cellStyle name="Percent 3 8 6 4 3 2" xfId="7958" xr:uid="{00000000-0005-0000-0000-0000161F0000}"/>
    <cellStyle name="Percent 3 8 6 4 4" xfId="7959" xr:uid="{00000000-0005-0000-0000-0000171F0000}"/>
    <cellStyle name="Percent 3 8 6 5" xfId="7960" xr:uid="{00000000-0005-0000-0000-0000181F0000}"/>
    <cellStyle name="Percent 3 8 6 5 2" xfId="7961" xr:uid="{00000000-0005-0000-0000-0000191F0000}"/>
    <cellStyle name="Percent 3 8 6 5 2 2" xfId="7962" xr:uid="{00000000-0005-0000-0000-00001A1F0000}"/>
    <cellStyle name="Percent 3 8 6 5 3" xfId="7963" xr:uid="{00000000-0005-0000-0000-00001B1F0000}"/>
    <cellStyle name="Percent 3 8 6 5 3 2" xfId="7964" xr:uid="{00000000-0005-0000-0000-00001C1F0000}"/>
    <cellStyle name="Percent 3 8 6 5 4" xfId="7965" xr:uid="{00000000-0005-0000-0000-00001D1F0000}"/>
    <cellStyle name="Percent 3 8 6 5 4 2" xfId="7966" xr:uid="{00000000-0005-0000-0000-00001E1F0000}"/>
    <cellStyle name="Percent 3 8 6 5 5" xfId="7967" xr:uid="{00000000-0005-0000-0000-00001F1F0000}"/>
    <cellStyle name="Percent 3 8 6 6" xfId="7968" xr:uid="{00000000-0005-0000-0000-0000201F0000}"/>
    <cellStyle name="Percent 3 8 6 6 2" xfId="7969" xr:uid="{00000000-0005-0000-0000-0000211F0000}"/>
    <cellStyle name="Percent 3 8 6 6 2 2" xfId="7970" xr:uid="{00000000-0005-0000-0000-0000221F0000}"/>
    <cellStyle name="Percent 3 8 6 6 3" xfId="7971" xr:uid="{00000000-0005-0000-0000-0000231F0000}"/>
    <cellStyle name="Percent 3 8 6 6 3 2" xfId="7972" xr:uid="{00000000-0005-0000-0000-0000241F0000}"/>
    <cellStyle name="Percent 3 8 6 6 4" xfId="7973" xr:uid="{00000000-0005-0000-0000-0000251F0000}"/>
    <cellStyle name="Percent 3 8 6 7" xfId="7974" xr:uid="{00000000-0005-0000-0000-0000261F0000}"/>
    <cellStyle name="Percent 3 8 6 7 2" xfId="7975" xr:uid="{00000000-0005-0000-0000-0000271F0000}"/>
    <cellStyle name="Percent 3 8 6 8" xfId="7976" xr:uid="{00000000-0005-0000-0000-0000281F0000}"/>
    <cellStyle name="Percent 3 8 6 8 2" xfId="7977" xr:uid="{00000000-0005-0000-0000-0000291F0000}"/>
    <cellStyle name="Percent 3 8 6 9" xfId="7978" xr:uid="{00000000-0005-0000-0000-00002A1F0000}"/>
    <cellStyle name="Percent 3 8 6 9 2" xfId="7979" xr:uid="{00000000-0005-0000-0000-00002B1F0000}"/>
    <cellStyle name="Percent 3 8 7" xfId="7980" xr:uid="{00000000-0005-0000-0000-00002C1F0000}"/>
    <cellStyle name="Percent 3 8 7 10" xfId="7981" xr:uid="{00000000-0005-0000-0000-00002D1F0000}"/>
    <cellStyle name="Percent 3 8 7 10 2" xfId="7982" xr:uid="{00000000-0005-0000-0000-00002E1F0000}"/>
    <cellStyle name="Percent 3 8 7 11" xfId="7983" xr:uid="{00000000-0005-0000-0000-00002F1F0000}"/>
    <cellStyle name="Percent 3 8 7 2" xfId="7984" xr:uid="{00000000-0005-0000-0000-0000301F0000}"/>
    <cellStyle name="Percent 3 8 7 2 2" xfId="7985" xr:uid="{00000000-0005-0000-0000-0000311F0000}"/>
    <cellStyle name="Percent 3 8 7 2 2 2" xfId="7986" xr:uid="{00000000-0005-0000-0000-0000321F0000}"/>
    <cellStyle name="Percent 3 8 7 2 3" xfId="7987" xr:uid="{00000000-0005-0000-0000-0000331F0000}"/>
    <cellStyle name="Percent 3 8 7 2 3 2" xfId="7988" xr:uid="{00000000-0005-0000-0000-0000341F0000}"/>
    <cellStyle name="Percent 3 8 7 2 4" xfId="7989" xr:uid="{00000000-0005-0000-0000-0000351F0000}"/>
    <cellStyle name="Percent 3 8 7 3" xfId="7990" xr:uid="{00000000-0005-0000-0000-0000361F0000}"/>
    <cellStyle name="Percent 3 8 7 3 2" xfId="7991" xr:uid="{00000000-0005-0000-0000-0000371F0000}"/>
    <cellStyle name="Percent 3 8 7 3 2 2" xfId="7992" xr:uid="{00000000-0005-0000-0000-0000381F0000}"/>
    <cellStyle name="Percent 3 8 7 3 3" xfId="7993" xr:uid="{00000000-0005-0000-0000-0000391F0000}"/>
    <cellStyle name="Percent 3 8 7 3 3 2" xfId="7994" xr:uid="{00000000-0005-0000-0000-00003A1F0000}"/>
    <cellStyle name="Percent 3 8 7 3 4" xfId="7995" xr:uid="{00000000-0005-0000-0000-00003B1F0000}"/>
    <cellStyle name="Percent 3 8 7 4" xfId="7996" xr:uid="{00000000-0005-0000-0000-00003C1F0000}"/>
    <cellStyle name="Percent 3 8 7 4 2" xfId="7997" xr:uid="{00000000-0005-0000-0000-00003D1F0000}"/>
    <cellStyle name="Percent 3 8 7 4 2 2" xfId="7998" xr:uid="{00000000-0005-0000-0000-00003E1F0000}"/>
    <cellStyle name="Percent 3 8 7 4 3" xfId="7999" xr:uid="{00000000-0005-0000-0000-00003F1F0000}"/>
    <cellStyle name="Percent 3 8 7 4 3 2" xfId="8000" xr:uid="{00000000-0005-0000-0000-0000401F0000}"/>
    <cellStyle name="Percent 3 8 7 4 4" xfId="8001" xr:uid="{00000000-0005-0000-0000-0000411F0000}"/>
    <cellStyle name="Percent 3 8 7 5" xfId="8002" xr:uid="{00000000-0005-0000-0000-0000421F0000}"/>
    <cellStyle name="Percent 3 8 7 5 2" xfId="8003" xr:uid="{00000000-0005-0000-0000-0000431F0000}"/>
    <cellStyle name="Percent 3 8 7 5 2 2" xfId="8004" xr:uid="{00000000-0005-0000-0000-0000441F0000}"/>
    <cellStyle name="Percent 3 8 7 5 3" xfId="8005" xr:uid="{00000000-0005-0000-0000-0000451F0000}"/>
    <cellStyle name="Percent 3 8 7 5 3 2" xfId="8006" xr:uid="{00000000-0005-0000-0000-0000461F0000}"/>
    <cellStyle name="Percent 3 8 7 5 4" xfId="8007" xr:uid="{00000000-0005-0000-0000-0000471F0000}"/>
    <cellStyle name="Percent 3 8 7 5 4 2" xfId="8008" xr:uid="{00000000-0005-0000-0000-0000481F0000}"/>
    <cellStyle name="Percent 3 8 7 5 5" xfId="8009" xr:uid="{00000000-0005-0000-0000-0000491F0000}"/>
    <cellStyle name="Percent 3 8 7 6" xfId="8010" xr:uid="{00000000-0005-0000-0000-00004A1F0000}"/>
    <cellStyle name="Percent 3 8 7 6 2" xfId="8011" xr:uid="{00000000-0005-0000-0000-00004B1F0000}"/>
    <cellStyle name="Percent 3 8 7 6 2 2" xfId="8012" xr:uid="{00000000-0005-0000-0000-00004C1F0000}"/>
    <cellStyle name="Percent 3 8 7 6 3" xfId="8013" xr:uid="{00000000-0005-0000-0000-00004D1F0000}"/>
    <cellStyle name="Percent 3 8 7 6 3 2" xfId="8014" xr:uid="{00000000-0005-0000-0000-00004E1F0000}"/>
    <cellStyle name="Percent 3 8 7 6 4" xfId="8015" xr:uid="{00000000-0005-0000-0000-00004F1F0000}"/>
    <cellStyle name="Percent 3 8 7 7" xfId="8016" xr:uid="{00000000-0005-0000-0000-0000501F0000}"/>
    <cellStyle name="Percent 3 8 7 7 2" xfId="8017" xr:uid="{00000000-0005-0000-0000-0000511F0000}"/>
    <cellStyle name="Percent 3 8 7 8" xfId="8018" xr:uid="{00000000-0005-0000-0000-0000521F0000}"/>
    <cellStyle name="Percent 3 8 7 8 2" xfId="8019" xr:uid="{00000000-0005-0000-0000-0000531F0000}"/>
    <cellStyle name="Percent 3 8 7 9" xfId="8020" xr:uid="{00000000-0005-0000-0000-0000541F0000}"/>
    <cellStyle name="Percent 3 8 7 9 2" xfId="8021" xr:uid="{00000000-0005-0000-0000-0000551F0000}"/>
    <cellStyle name="Percent 3 8 8" xfId="8022" xr:uid="{00000000-0005-0000-0000-0000561F0000}"/>
    <cellStyle name="Percent 3 8 8 10" xfId="8023" xr:uid="{00000000-0005-0000-0000-0000571F0000}"/>
    <cellStyle name="Percent 3 8 8 10 2" xfId="8024" xr:uid="{00000000-0005-0000-0000-0000581F0000}"/>
    <cellStyle name="Percent 3 8 8 11" xfId="8025" xr:uid="{00000000-0005-0000-0000-0000591F0000}"/>
    <cellStyle name="Percent 3 8 8 2" xfId="8026" xr:uid="{00000000-0005-0000-0000-00005A1F0000}"/>
    <cellStyle name="Percent 3 8 8 2 2" xfId="8027" xr:uid="{00000000-0005-0000-0000-00005B1F0000}"/>
    <cellStyle name="Percent 3 8 8 2 2 2" xfId="8028" xr:uid="{00000000-0005-0000-0000-00005C1F0000}"/>
    <cellStyle name="Percent 3 8 8 2 3" xfId="8029" xr:uid="{00000000-0005-0000-0000-00005D1F0000}"/>
    <cellStyle name="Percent 3 8 8 2 3 2" xfId="8030" xr:uid="{00000000-0005-0000-0000-00005E1F0000}"/>
    <cellStyle name="Percent 3 8 8 2 4" xfId="8031" xr:uid="{00000000-0005-0000-0000-00005F1F0000}"/>
    <cellStyle name="Percent 3 8 8 3" xfId="8032" xr:uid="{00000000-0005-0000-0000-0000601F0000}"/>
    <cellStyle name="Percent 3 8 8 3 2" xfId="8033" xr:uid="{00000000-0005-0000-0000-0000611F0000}"/>
    <cellStyle name="Percent 3 8 8 3 2 2" xfId="8034" xr:uid="{00000000-0005-0000-0000-0000621F0000}"/>
    <cellStyle name="Percent 3 8 8 3 3" xfId="8035" xr:uid="{00000000-0005-0000-0000-0000631F0000}"/>
    <cellStyle name="Percent 3 8 8 3 3 2" xfId="8036" xr:uid="{00000000-0005-0000-0000-0000641F0000}"/>
    <cellStyle name="Percent 3 8 8 3 4" xfId="8037" xr:uid="{00000000-0005-0000-0000-0000651F0000}"/>
    <cellStyle name="Percent 3 8 8 4" xfId="8038" xr:uid="{00000000-0005-0000-0000-0000661F0000}"/>
    <cellStyle name="Percent 3 8 8 4 2" xfId="8039" xr:uid="{00000000-0005-0000-0000-0000671F0000}"/>
    <cellStyle name="Percent 3 8 8 4 2 2" xfId="8040" xr:uid="{00000000-0005-0000-0000-0000681F0000}"/>
    <cellStyle name="Percent 3 8 8 4 3" xfId="8041" xr:uid="{00000000-0005-0000-0000-0000691F0000}"/>
    <cellStyle name="Percent 3 8 8 4 3 2" xfId="8042" xr:uid="{00000000-0005-0000-0000-00006A1F0000}"/>
    <cellStyle name="Percent 3 8 8 4 4" xfId="8043" xr:uid="{00000000-0005-0000-0000-00006B1F0000}"/>
    <cellStyle name="Percent 3 8 8 5" xfId="8044" xr:uid="{00000000-0005-0000-0000-00006C1F0000}"/>
    <cellStyle name="Percent 3 8 8 5 2" xfId="8045" xr:uid="{00000000-0005-0000-0000-00006D1F0000}"/>
    <cellStyle name="Percent 3 8 8 5 2 2" xfId="8046" xr:uid="{00000000-0005-0000-0000-00006E1F0000}"/>
    <cellStyle name="Percent 3 8 8 5 3" xfId="8047" xr:uid="{00000000-0005-0000-0000-00006F1F0000}"/>
    <cellStyle name="Percent 3 8 8 5 3 2" xfId="8048" xr:uid="{00000000-0005-0000-0000-0000701F0000}"/>
    <cellStyle name="Percent 3 8 8 5 4" xfId="8049" xr:uid="{00000000-0005-0000-0000-0000711F0000}"/>
    <cellStyle name="Percent 3 8 8 5 4 2" xfId="8050" xr:uid="{00000000-0005-0000-0000-0000721F0000}"/>
    <cellStyle name="Percent 3 8 8 5 5" xfId="8051" xr:uid="{00000000-0005-0000-0000-0000731F0000}"/>
    <cellStyle name="Percent 3 8 8 6" xfId="8052" xr:uid="{00000000-0005-0000-0000-0000741F0000}"/>
    <cellStyle name="Percent 3 8 8 6 2" xfId="8053" xr:uid="{00000000-0005-0000-0000-0000751F0000}"/>
    <cellStyle name="Percent 3 8 8 6 2 2" xfId="8054" xr:uid="{00000000-0005-0000-0000-0000761F0000}"/>
    <cellStyle name="Percent 3 8 8 6 3" xfId="8055" xr:uid="{00000000-0005-0000-0000-0000771F0000}"/>
    <cellStyle name="Percent 3 8 8 6 3 2" xfId="8056" xr:uid="{00000000-0005-0000-0000-0000781F0000}"/>
    <cellStyle name="Percent 3 8 8 6 4" xfId="8057" xr:uid="{00000000-0005-0000-0000-0000791F0000}"/>
    <cellStyle name="Percent 3 8 8 7" xfId="8058" xr:uid="{00000000-0005-0000-0000-00007A1F0000}"/>
    <cellStyle name="Percent 3 8 8 7 2" xfId="8059" xr:uid="{00000000-0005-0000-0000-00007B1F0000}"/>
    <cellStyle name="Percent 3 8 8 8" xfId="8060" xr:uid="{00000000-0005-0000-0000-00007C1F0000}"/>
    <cellStyle name="Percent 3 8 8 8 2" xfId="8061" xr:uid="{00000000-0005-0000-0000-00007D1F0000}"/>
    <cellStyle name="Percent 3 8 8 9" xfId="8062" xr:uid="{00000000-0005-0000-0000-00007E1F0000}"/>
    <cellStyle name="Percent 3 8 8 9 2" xfId="8063" xr:uid="{00000000-0005-0000-0000-00007F1F0000}"/>
    <cellStyle name="Percent 3 8 9" xfId="8064" xr:uid="{00000000-0005-0000-0000-0000801F0000}"/>
    <cellStyle name="Percent 3 8 9 10" xfId="8065" xr:uid="{00000000-0005-0000-0000-0000811F0000}"/>
    <cellStyle name="Percent 3 8 9 10 2" xfId="8066" xr:uid="{00000000-0005-0000-0000-0000821F0000}"/>
    <cellStyle name="Percent 3 8 9 11" xfId="8067" xr:uid="{00000000-0005-0000-0000-0000831F0000}"/>
    <cellStyle name="Percent 3 8 9 2" xfId="8068" xr:uid="{00000000-0005-0000-0000-0000841F0000}"/>
    <cellStyle name="Percent 3 8 9 2 2" xfId="8069" xr:uid="{00000000-0005-0000-0000-0000851F0000}"/>
    <cellStyle name="Percent 3 8 9 2 2 2" xfId="8070" xr:uid="{00000000-0005-0000-0000-0000861F0000}"/>
    <cellStyle name="Percent 3 8 9 2 3" xfId="8071" xr:uid="{00000000-0005-0000-0000-0000871F0000}"/>
    <cellStyle name="Percent 3 8 9 2 3 2" xfId="8072" xr:uid="{00000000-0005-0000-0000-0000881F0000}"/>
    <cellStyle name="Percent 3 8 9 2 4" xfId="8073" xr:uid="{00000000-0005-0000-0000-0000891F0000}"/>
    <cellStyle name="Percent 3 8 9 3" xfId="8074" xr:uid="{00000000-0005-0000-0000-00008A1F0000}"/>
    <cellStyle name="Percent 3 8 9 3 2" xfId="8075" xr:uid="{00000000-0005-0000-0000-00008B1F0000}"/>
    <cellStyle name="Percent 3 8 9 3 2 2" xfId="8076" xr:uid="{00000000-0005-0000-0000-00008C1F0000}"/>
    <cellStyle name="Percent 3 8 9 3 3" xfId="8077" xr:uid="{00000000-0005-0000-0000-00008D1F0000}"/>
    <cellStyle name="Percent 3 8 9 3 3 2" xfId="8078" xr:uid="{00000000-0005-0000-0000-00008E1F0000}"/>
    <cellStyle name="Percent 3 8 9 3 4" xfId="8079" xr:uid="{00000000-0005-0000-0000-00008F1F0000}"/>
    <cellStyle name="Percent 3 8 9 4" xfId="8080" xr:uid="{00000000-0005-0000-0000-0000901F0000}"/>
    <cellStyle name="Percent 3 8 9 4 2" xfId="8081" xr:uid="{00000000-0005-0000-0000-0000911F0000}"/>
    <cellStyle name="Percent 3 8 9 4 2 2" xfId="8082" xr:uid="{00000000-0005-0000-0000-0000921F0000}"/>
    <cellStyle name="Percent 3 8 9 4 3" xfId="8083" xr:uid="{00000000-0005-0000-0000-0000931F0000}"/>
    <cellStyle name="Percent 3 8 9 4 3 2" xfId="8084" xr:uid="{00000000-0005-0000-0000-0000941F0000}"/>
    <cellStyle name="Percent 3 8 9 4 4" xfId="8085" xr:uid="{00000000-0005-0000-0000-0000951F0000}"/>
    <cellStyle name="Percent 3 8 9 5" xfId="8086" xr:uid="{00000000-0005-0000-0000-0000961F0000}"/>
    <cellStyle name="Percent 3 8 9 5 2" xfId="8087" xr:uid="{00000000-0005-0000-0000-0000971F0000}"/>
    <cellStyle name="Percent 3 8 9 5 2 2" xfId="8088" xr:uid="{00000000-0005-0000-0000-0000981F0000}"/>
    <cellStyle name="Percent 3 8 9 5 3" xfId="8089" xr:uid="{00000000-0005-0000-0000-0000991F0000}"/>
    <cellStyle name="Percent 3 8 9 5 3 2" xfId="8090" xr:uid="{00000000-0005-0000-0000-00009A1F0000}"/>
    <cellStyle name="Percent 3 8 9 5 4" xfId="8091" xr:uid="{00000000-0005-0000-0000-00009B1F0000}"/>
    <cellStyle name="Percent 3 8 9 5 4 2" xfId="8092" xr:uid="{00000000-0005-0000-0000-00009C1F0000}"/>
    <cellStyle name="Percent 3 8 9 5 5" xfId="8093" xr:uid="{00000000-0005-0000-0000-00009D1F0000}"/>
    <cellStyle name="Percent 3 8 9 6" xfId="8094" xr:uid="{00000000-0005-0000-0000-00009E1F0000}"/>
    <cellStyle name="Percent 3 8 9 6 2" xfId="8095" xr:uid="{00000000-0005-0000-0000-00009F1F0000}"/>
    <cellStyle name="Percent 3 8 9 6 2 2" xfId="8096" xr:uid="{00000000-0005-0000-0000-0000A01F0000}"/>
    <cellStyle name="Percent 3 8 9 6 3" xfId="8097" xr:uid="{00000000-0005-0000-0000-0000A11F0000}"/>
    <cellStyle name="Percent 3 8 9 6 3 2" xfId="8098" xr:uid="{00000000-0005-0000-0000-0000A21F0000}"/>
    <cellStyle name="Percent 3 8 9 6 4" xfId="8099" xr:uid="{00000000-0005-0000-0000-0000A31F0000}"/>
    <cellStyle name="Percent 3 8 9 7" xfId="8100" xr:uid="{00000000-0005-0000-0000-0000A41F0000}"/>
    <cellStyle name="Percent 3 8 9 7 2" xfId="8101" xr:uid="{00000000-0005-0000-0000-0000A51F0000}"/>
    <cellStyle name="Percent 3 8 9 8" xfId="8102" xr:uid="{00000000-0005-0000-0000-0000A61F0000}"/>
    <cellStyle name="Percent 3 8 9 8 2" xfId="8103" xr:uid="{00000000-0005-0000-0000-0000A71F0000}"/>
    <cellStyle name="Percent 3 8 9 9" xfId="8104" xr:uid="{00000000-0005-0000-0000-0000A81F0000}"/>
    <cellStyle name="Percent 3 8 9 9 2" xfId="8105" xr:uid="{00000000-0005-0000-0000-0000A91F0000}"/>
    <cellStyle name="Percent 3 9" xfId="8106" xr:uid="{00000000-0005-0000-0000-0000AA1F0000}"/>
    <cellStyle name="Percent 3 9 10" xfId="8107" xr:uid="{00000000-0005-0000-0000-0000AB1F0000}"/>
    <cellStyle name="Percent 3 9 10 10" xfId="8108" xr:uid="{00000000-0005-0000-0000-0000AC1F0000}"/>
    <cellStyle name="Percent 3 9 10 10 2" xfId="8109" xr:uid="{00000000-0005-0000-0000-0000AD1F0000}"/>
    <cellStyle name="Percent 3 9 10 11" xfId="8110" xr:uid="{00000000-0005-0000-0000-0000AE1F0000}"/>
    <cellStyle name="Percent 3 9 10 2" xfId="8111" xr:uid="{00000000-0005-0000-0000-0000AF1F0000}"/>
    <cellStyle name="Percent 3 9 10 2 2" xfId="8112" xr:uid="{00000000-0005-0000-0000-0000B01F0000}"/>
    <cellStyle name="Percent 3 9 10 2 2 2" xfId="8113" xr:uid="{00000000-0005-0000-0000-0000B11F0000}"/>
    <cellStyle name="Percent 3 9 10 2 3" xfId="8114" xr:uid="{00000000-0005-0000-0000-0000B21F0000}"/>
    <cellStyle name="Percent 3 9 10 2 3 2" xfId="8115" xr:uid="{00000000-0005-0000-0000-0000B31F0000}"/>
    <cellStyle name="Percent 3 9 10 2 4" xfId="8116" xr:uid="{00000000-0005-0000-0000-0000B41F0000}"/>
    <cellStyle name="Percent 3 9 10 3" xfId="8117" xr:uid="{00000000-0005-0000-0000-0000B51F0000}"/>
    <cellStyle name="Percent 3 9 10 3 2" xfId="8118" xr:uid="{00000000-0005-0000-0000-0000B61F0000}"/>
    <cellStyle name="Percent 3 9 10 3 2 2" xfId="8119" xr:uid="{00000000-0005-0000-0000-0000B71F0000}"/>
    <cellStyle name="Percent 3 9 10 3 3" xfId="8120" xr:uid="{00000000-0005-0000-0000-0000B81F0000}"/>
    <cellStyle name="Percent 3 9 10 3 3 2" xfId="8121" xr:uid="{00000000-0005-0000-0000-0000B91F0000}"/>
    <cellStyle name="Percent 3 9 10 3 4" xfId="8122" xr:uid="{00000000-0005-0000-0000-0000BA1F0000}"/>
    <cellStyle name="Percent 3 9 10 4" xfId="8123" xr:uid="{00000000-0005-0000-0000-0000BB1F0000}"/>
    <cellStyle name="Percent 3 9 10 4 2" xfId="8124" xr:uid="{00000000-0005-0000-0000-0000BC1F0000}"/>
    <cellStyle name="Percent 3 9 10 4 2 2" xfId="8125" xr:uid="{00000000-0005-0000-0000-0000BD1F0000}"/>
    <cellStyle name="Percent 3 9 10 4 3" xfId="8126" xr:uid="{00000000-0005-0000-0000-0000BE1F0000}"/>
    <cellStyle name="Percent 3 9 10 4 3 2" xfId="8127" xr:uid="{00000000-0005-0000-0000-0000BF1F0000}"/>
    <cellStyle name="Percent 3 9 10 4 4" xfId="8128" xr:uid="{00000000-0005-0000-0000-0000C01F0000}"/>
    <cellStyle name="Percent 3 9 10 5" xfId="8129" xr:uid="{00000000-0005-0000-0000-0000C11F0000}"/>
    <cellStyle name="Percent 3 9 10 5 2" xfId="8130" xr:uid="{00000000-0005-0000-0000-0000C21F0000}"/>
    <cellStyle name="Percent 3 9 10 5 2 2" xfId="8131" xr:uid="{00000000-0005-0000-0000-0000C31F0000}"/>
    <cellStyle name="Percent 3 9 10 5 3" xfId="8132" xr:uid="{00000000-0005-0000-0000-0000C41F0000}"/>
    <cellStyle name="Percent 3 9 10 5 3 2" xfId="8133" xr:uid="{00000000-0005-0000-0000-0000C51F0000}"/>
    <cellStyle name="Percent 3 9 10 5 4" xfId="8134" xr:uid="{00000000-0005-0000-0000-0000C61F0000}"/>
    <cellStyle name="Percent 3 9 10 5 4 2" xfId="8135" xr:uid="{00000000-0005-0000-0000-0000C71F0000}"/>
    <cellStyle name="Percent 3 9 10 5 5" xfId="8136" xr:uid="{00000000-0005-0000-0000-0000C81F0000}"/>
    <cellStyle name="Percent 3 9 10 6" xfId="8137" xr:uid="{00000000-0005-0000-0000-0000C91F0000}"/>
    <cellStyle name="Percent 3 9 10 6 2" xfId="8138" xr:uid="{00000000-0005-0000-0000-0000CA1F0000}"/>
    <cellStyle name="Percent 3 9 10 6 2 2" xfId="8139" xr:uid="{00000000-0005-0000-0000-0000CB1F0000}"/>
    <cellStyle name="Percent 3 9 10 6 3" xfId="8140" xr:uid="{00000000-0005-0000-0000-0000CC1F0000}"/>
    <cellStyle name="Percent 3 9 10 6 3 2" xfId="8141" xr:uid="{00000000-0005-0000-0000-0000CD1F0000}"/>
    <cellStyle name="Percent 3 9 10 6 4" xfId="8142" xr:uid="{00000000-0005-0000-0000-0000CE1F0000}"/>
    <cellStyle name="Percent 3 9 10 7" xfId="8143" xr:uid="{00000000-0005-0000-0000-0000CF1F0000}"/>
    <cellStyle name="Percent 3 9 10 7 2" xfId="8144" xr:uid="{00000000-0005-0000-0000-0000D01F0000}"/>
    <cellStyle name="Percent 3 9 10 8" xfId="8145" xr:uid="{00000000-0005-0000-0000-0000D11F0000}"/>
    <cellStyle name="Percent 3 9 10 8 2" xfId="8146" xr:uid="{00000000-0005-0000-0000-0000D21F0000}"/>
    <cellStyle name="Percent 3 9 10 9" xfId="8147" xr:uid="{00000000-0005-0000-0000-0000D31F0000}"/>
    <cellStyle name="Percent 3 9 10 9 2" xfId="8148" xr:uid="{00000000-0005-0000-0000-0000D41F0000}"/>
    <cellStyle name="Percent 3 9 11" xfId="8149" xr:uid="{00000000-0005-0000-0000-0000D51F0000}"/>
    <cellStyle name="Percent 3 9 11 10" xfId="8150" xr:uid="{00000000-0005-0000-0000-0000D61F0000}"/>
    <cellStyle name="Percent 3 9 11 10 2" xfId="8151" xr:uid="{00000000-0005-0000-0000-0000D71F0000}"/>
    <cellStyle name="Percent 3 9 11 11" xfId="8152" xr:uid="{00000000-0005-0000-0000-0000D81F0000}"/>
    <cellStyle name="Percent 3 9 11 2" xfId="8153" xr:uid="{00000000-0005-0000-0000-0000D91F0000}"/>
    <cellStyle name="Percent 3 9 11 2 2" xfId="8154" xr:uid="{00000000-0005-0000-0000-0000DA1F0000}"/>
    <cellStyle name="Percent 3 9 11 2 2 2" xfId="8155" xr:uid="{00000000-0005-0000-0000-0000DB1F0000}"/>
    <cellStyle name="Percent 3 9 11 2 3" xfId="8156" xr:uid="{00000000-0005-0000-0000-0000DC1F0000}"/>
    <cellStyle name="Percent 3 9 11 2 3 2" xfId="8157" xr:uid="{00000000-0005-0000-0000-0000DD1F0000}"/>
    <cellStyle name="Percent 3 9 11 2 4" xfId="8158" xr:uid="{00000000-0005-0000-0000-0000DE1F0000}"/>
    <cellStyle name="Percent 3 9 11 3" xfId="8159" xr:uid="{00000000-0005-0000-0000-0000DF1F0000}"/>
    <cellStyle name="Percent 3 9 11 3 2" xfId="8160" xr:uid="{00000000-0005-0000-0000-0000E01F0000}"/>
    <cellStyle name="Percent 3 9 11 3 2 2" xfId="8161" xr:uid="{00000000-0005-0000-0000-0000E11F0000}"/>
    <cellStyle name="Percent 3 9 11 3 3" xfId="8162" xr:uid="{00000000-0005-0000-0000-0000E21F0000}"/>
    <cellStyle name="Percent 3 9 11 3 3 2" xfId="8163" xr:uid="{00000000-0005-0000-0000-0000E31F0000}"/>
    <cellStyle name="Percent 3 9 11 3 4" xfId="8164" xr:uid="{00000000-0005-0000-0000-0000E41F0000}"/>
    <cellStyle name="Percent 3 9 11 4" xfId="8165" xr:uid="{00000000-0005-0000-0000-0000E51F0000}"/>
    <cellStyle name="Percent 3 9 11 4 2" xfId="8166" xr:uid="{00000000-0005-0000-0000-0000E61F0000}"/>
    <cellStyle name="Percent 3 9 11 4 2 2" xfId="8167" xr:uid="{00000000-0005-0000-0000-0000E71F0000}"/>
    <cellStyle name="Percent 3 9 11 4 3" xfId="8168" xr:uid="{00000000-0005-0000-0000-0000E81F0000}"/>
    <cellStyle name="Percent 3 9 11 4 3 2" xfId="8169" xr:uid="{00000000-0005-0000-0000-0000E91F0000}"/>
    <cellStyle name="Percent 3 9 11 4 4" xfId="8170" xr:uid="{00000000-0005-0000-0000-0000EA1F0000}"/>
    <cellStyle name="Percent 3 9 11 5" xfId="8171" xr:uid="{00000000-0005-0000-0000-0000EB1F0000}"/>
    <cellStyle name="Percent 3 9 11 5 2" xfId="8172" xr:uid="{00000000-0005-0000-0000-0000EC1F0000}"/>
    <cellStyle name="Percent 3 9 11 5 2 2" xfId="8173" xr:uid="{00000000-0005-0000-0000-0000ED1F0000}"/>
    <cellStyle name="Percent 3 9 11 5 3" xfId="8174" xr:uid="{00000000-0005-0000-0000-0000EE1F0000}"/>
    <cellStyle name="Percent 3 9 11 5 3 2" xfId="8175" xr:uid="{00000000-0005-0000-0000-0000EF1F0000}"/>
    <cellStyle name="Percent 3 9 11 5 4" xfId="8176" xr:uid="{00000000-0005-0000-0000-0000F01F0000}"/>
    <cellStyle name="Percent 3 9 11 5 4 2" xfId="8177" xr:uid="{00000000-0005-0000-0000-0000F11F0000}"/>
    <cellStyle name="Percent 3 9 11 5 5" xfId="8178" xr:uid="{00000000-0005-0000-0000-0000F21F0000}"/>
    <cellStyle name="Percent 3 9 11 6" xfId="8179" xr:uid="{00000000-0005-0000-0000-0000F31F0000}"/>
    <cellStyle name="Percent 3 9 11 6 2" xfId="8180" xr:uid="{00000000-0005-0000-0000-0000F41F0000}"/>
    <cellStyle name="Percent 3 9 11 6 2 2" xfId="8181" xr:uid="{00000000-0005-0000-0000-0000F51F0000}"/>
    <cellStyle name="Percent 3 9 11 6 3" xfId="8182" xr:uid="{00000000-0005-0000-0000-0000F61F0000}"/>
    <cellStyle name="Percent 3 9 11 6 3 2" xfId="8183" xr:uid="{00000000-0005-0000-0000-0000F71F0000}"/>
    <cellStyle name="Percent 3 9 11 6 4" xfId="8184" xr:uid="{00000000-0005-0000-0000-0000F81F0000}"/>
    <cellStyle name="Percent 3 9 11 7" xfId="8185" xr:uid="{00000000-0005-0000-0000-0000F91F0000}"/>
    <cellStyle name="Percent 3 9 11 7 2" xfId="8186" xr:uid="{00000000-0005-0000-0000-0000FA1F0000}"/>
    <cellStyle name="Percent 3 9 11 8" xfId="8187" xr:uid="{00000000-0005-0000-0000-0000FB1F0000}"/>
    <cellStyle name="Percent 3 9 11 8 2" xfId="8188" xr:uid="{00000000-0005-0000-0000-0000FC1F0000}"/>
    <cellStyle name="Percent 3 9 11 9" xfId="8189" xr:uid="{00000000-0005-0000-0000-0000FD1F0000}"/>
    <cellStyle name="Percent 3 9 11 9 2" xfId="8190" xr:uid="{00000000-0005-0000-0000-0000FE1F0000}"/>
    <cellStyle name="Percent 3 9 12" xfId="8191" xr:uid="{00000000-0005-0000-0000-0000FF1F0000}"/>
    <cellStyle name="Percent 3 9 12 10" xfId="8192" xr:uid="{00000000-0005-0000-0000-000000200000}"/>
    <cellStyle name="Percent 3 9 12 10 2" xfId="8193" xr:uid="{00000000-0005-0000-0000-000001200000}"/>
    <cellStyle name="Percent 3 9 12 11" xfId="8194" xr:uid="{00000000-0005-0000-0000-000002200000}"/>
    <cellStyle name="Percent 3 9 12 2" xfId="8195" xr:uid="{00000000-0005-0000-0000-000003200000}"/>
    <cellStyle name="Percent 3 9 12 2 2" xfId="8196" xr:uid="{00000000-0005-0000-0000-000004200000}"/>
    <cellStyle name="Percent 3 9 12 2 2 2" xfId="8197" xr:uid="{00000000-0005-0000-0000-000005200000}"/>
    <cellStyle name="Percent 3 9 12 2 3" xfId="8198" xr:uid="{00000000-0005-0000-0000-000006200000}"/>
    <cellStyle name="Percent 3 9 12 2 3 2" xfId="8199" xr:uid="{00000000-0005-0000-0000-000007200000}"/>
    <cellStyle name="Percent 3 9 12 2 4" xfId="8200" xr:uid="{00000000-0005-0000-0000-000008200000}"/>
    <cellStyle name="Percent 3 9 12 3" xfId="8201" xr:uid="{00000000-0005-0000-0000-000009200000}"/>
    <cellStyle name="Percent 3 9 12 3 2" xfId="8202" xr:uid="{00000000-0005-0000-0000-00000A200000}"/>
    <cellStyle name="Percent 3 9 12 3 2 2" xfId="8203" xr:uid="{00000000-0005-0000-0000-00000B200000}"/>
    <cellStyle name="Percent 3 9 12 3 3" xfId="8204" xr:uid="{00000000-0005-0000-0000-00000C200000}"/>
    <cellStyle name="Percent 3 9 12 3 3 2" xfId="8205" xr:uid="{00000000-0005-0000-0000-00000D200000}"/>
    <cellStyle name="Percent 3 9 12 3 4" xfId="8206" xr:uid="{00000000-0005-0000-0000-00000E200000}"/>
    <cellStyle name="Percent 3 9 12 4" xfId="8207" xr:uid="{00000000-0005-0000-0000-00000F200000}"/>
    <cellStyle name="Percent 3 9 12 4 2" xfId="8208" xr:uid="{00000000-0005-0000-0000-000010200000}"/>
    <cellStyle name="Percent 3 9 12 4 2 2" xfId="8209" xr:uid="{00000000-0005-0000-0000-000011200000}"/>
    <cellStyle name="Percent 3 9 12 4 3" xfId="8210" xr:uid="{00000000-0005-0000-0000-000012200000}"/>
    <cellStyle name="Percent 3 9 12 4 3 2" xfId="8211" xr:uid="{00000000-0005-0000-0000-000013200000}"/>
    <cellStyle name="Percent 3 9 12 4 4" xfId="8212" xr:uid="{00000000-0005-0000-0000-000014200000}"/>
    <cellStyle name="Percent 3 9 12 5" xfId="8213" xr:uid="{00000000-0005-0000-0000-000015200000}"/>
    <cellStyle name="Percent 3 9 12 5 2" xfId="8214" xr:uid="{00000000-0005-0000-0000-000016200000}"/>
    <cellStyle name="Percent 3 9 12 5 2 2" xfId="8215" xr:uid="{00000000-0005-0000-0000-000017200000}"/>
    <cellStyle name="Percent 3 9 12 5 3" xfId="8216" xr:uid="{00000000-0005-0000-0000-000018200000}"/>
    <cellStyle name="Percent 3 9 12 5 3 2" xfId="8217" xr:uid="{00000000-0005-0000-0000-000019200000}"/>
    <cellStyle name="Percent 3 9 12 5 4" xfId="8218" xr:uid="{00000000-0005-0000-0000-00001A200000}"/>
    <cellStyle name="Percent 3 9 12 5 4 2" xfId="8219" xr:uid="{00000000-0005-0000-0000-00001B200000}"/>
    <cellStyle name="Percent 3 9 12 5 5" xfId="8220" xr:uid="{00000000-0005-0000-0000-00001C200000}"/>
    <cellStyle name="Percent 3 9 12 6" xfId="8221" xr:uid="{00000000-0005-0000-0000-00001D200000}"/>
    <cellStyle name="Percent 3 9 12 6 2" xfId="8222" xr:uid="{00000000-0005-0000-0000-00001E200000}"/>
    <cellStyle name="Percent 3 9 12 6 2 2" xfId="8223" xr:uid="{00000000-0005-0000-0000-00001F200000}"/>
    <cellStyle name="Percent 3 9 12 6 3" xfId="8224" xr:uid="{00000000-0005-0000-0000-000020200000}"/>
    <cellStyle name="Percent 3 9 12 6 3 2" xfId="8225" xr:uid="{00000000-0005-0000-0000-000021200000}"/>
    <cellStyle name="Percent 3 9 12 6 4" xfId="8226" xr:uid="{00000000-0005-0000-0000-000022200000}"/>
    <cellStyle name="Percent 3 9 12 7" xfId="8227" xr:uid="{00000000-0005-0000-0000-000023200000}"/>
    <cellStyle name="Percent 3 9 12 7 2" xfId="8228" xr:uid="{00000000-0005-0000-0000-000024200000}"/>
    <cellStyle name="Percent 3 9 12 8" xfId="8229" xr:uid="{00000000-0005-0000-0000-000025200000}"/>
    <cellStyle name="Percent 3 9 12 8 2" xfId="8230" xr:uid="{00000000-0005-0000-0000-000026200000}"/>
    <cellStyle name="Percent 3 9 12 9" xfId="8231" xr:uid="{00000000-0005-0000-0000-000027200000}"/>
    <cellStyle name="Percent 3 9 12 9 2" xfId="8232" xr:uid="{00000000-0005-0000-0000-000028200000}"/>
    <cellStyle name="Percent 3 9 13" xfId="8233" xr:uid="{00000000-0005-0000-0000-000029200000}"/>
    <cellStyle name="Percent 3 9 13 10" xfId="8234" xr:uid="{00000000-0005-0000-0000-00002A200000}"/>
    <cellStyle name="Percent 3 9 13 10 2" xfId="8235" xr:uid="{00000000-0005-0000-0000-00002B200000}"/>
    <cellStyle name="Percent 3 9 13 11" xfId="8236" xr:uid="{00000000-0005-0000-0000-00002C200000}"/>
    <cellStyle name="Percent 3 9 13 2" xfId="8237" xr:uid="{00000000-0005-0000-0000-00002D200000}"/>
    <cellStyle name="Percent 3 9 13 2 2" xfId="8238" xr:uid="{00000000-0005-0000-0000-00002E200000}"/>
    <cellStyle name="Percent 3 9 13 2 2 2" xfId="8239" xr:uid="{00000000-0005-0000-0000-00002F200000}"/>
    <cellStyle name="Percent 3 9 13 2 3" xfId="8240" xr:uid="{00000000-0005-0000-0000-000030200000}"/>
    <cellStyle name="Percent 3 9 13 2 3 2" xfId="8241" xr:uid="{00000000-0005-0000-0000-000031200000}"/>
    <cellStyle name="Percent 3 9 13 2 4" xfId="8242" xr:uid="{00000000-0005-0000-0000-000032200000}"/>
    <cellStyle name="Percent 3 9 13 3" xfId="8243" xr:uid="{00000000-0005-0000-0000-000033200000}"/>
    <cellStyle name="Percent 3 9 13 3 2" xfId="8244" xr:uid="{00000000-0005-0000-0000-000034200000}"/>
    <cellStyle name="Percent 3 9 13 3 2 2" xfId="8245" xr:uid="{00000000-0005-0000-0000-000035200000}"/>
    <cellStyle name="Percent 3 9 13 3 3" xfId="8246" xr:uid="{00000000-0005-0000-0000-000036200000}"/>
    <cellStyle name="Percent 3 9 13 3 3 2" xfId="8247" xr:uid="{00000000-0005-0000-0000-000037200000}"/>
    <cellStyle name="Percent 3 9 13 3 4" xfId="8248" xr:uid="{00000000-0005-0000-0000-000038200000}"/>
    <cellStyle name="Percent 3 9 13 4" xfId="8249" xr:uid="{00000000-0005-0000-0000-000039200000}"/>
    <cellStyle name="Percent 3 9 13 4 2" xfId="8250" xr:uid="{00000000-0005-0000-0000-00003A200000}"/>
    <cellStyle name="Percent 3 9 13 4 2 2" xfId="8251" xr:uid="{00000000-0005-0000-0000-00003B200000}"/>
    <cellStyle name="Percent 3 9 13 4 3" xfId="8252" xr:uid="{00000000-0005-0000-0000-00003C200000}"/>
    <cellStyle name="Percent 3 9 13 4 3 2" xfId="8253" xr:uid="{00000000-0005-0000-0000-00003D200000}"/>
    <cellStyle name="Percent 3 9 13 4 4" xfId="8254" xr:uid="{00000000-0005-0000-0000-00003E200000}"/>
    <cellStyle name="Percent 3 9 13 5" xfId="8255" xr:uid="{00000000-0005-0000-0000-00003F200000}"/>
    <cellStyle name="Percent 3 9 13 5 2" xfId="8256" xr:uid="{00000000-0005-0000-0000-000040200000}"/>
    <cellStyle name="Percent 3 9 13 5 2 2" xfId="8257" xr:uid="{00000000-0005-0000-0000-000041200000}"/>
    <cellStyle name="Percent 3 9 13 5 3" xfId="8258" xr:uid="{00000000-0005-0000-0000-000042200000}"/>
    <cellStyle name="Percent 3 9 13 5 3 2" xfId="8259" xr:uid="{00000000-0005-0000-0000-000043200000}"/>
    <cellStyle name="Percent 3 9 13 5 4" xfId="8260" xr:uid="{00000000-0005-0000-0000-000044200000}"/>
    <cellStyle name="Percent 3 9 13 5 4 2" xfId="8261" xr:uid="{00000000-0005-0000-0000-000045200000}"/>
    <cellStyle name="Percent 3 9 13 5 5" xfId="8262" xr:uid="{00000000-0005-0000-0000-000046200000}"/>
    <cellStyle name="Percent 3 9 13 6" xfId="8263" xr:uid="{00000000-0005-0000-0000-000047200000}"/>
    <cellStyle name="Percent 3 9 13 6 2" xfId="8264" xr:uid="{00000000-0005-0000-0000-000048200000}"/>
    <cellStyle name="Percent 3 9 13 6 2 2" xfId="8265" xr:uid="{00000000-0005-0000-0000-000049200000}"/>
    <cellStyle name="Percent 3 9 13 6 3" xfId="8266" xr:uid="{00000000-0005-0000-0000-00004A200000}"/>
    <cellStyle name="Percent 3 9 13 6 3 2" xfId="8267" xr:uid="{00000000-0005-0000-0000-00004B200000}"/>
    <cellStyle name="Percent 3 9 13 6 4" xfId="8268" xr:uid="{00000000-0005-0000-0000-00004C200000}"/>
    <cellStyle name="Percent 3 9 13 7" xfId="8269" xr:uid="{00000000-0005-0000-0000-00004D200000}"/>
    <cellStyle name="Percent 3 9 13 7 2" xfId="8270" xr:uid="{00000000-0005-0000-0000-00004E200000}"/>
    <cellStyle name="Percent 3 9 13 8" xfId="8271" xr:uid="{00000000-0005-0000-0000-00004F200000}"/>
    <cellStyle name="Percent 3 9 13 8 2" xfId="8272" xr:uid="{00000000-0005-0000-0000-000050200000}"/>
    <cellStyle name="Percent 3 9 13 9" xfId="8273" xr:uid="{00000000-0005-0000-0000-000051200000}"/>
    <cellStyle name="Percent 3 9 13 9 2" xfId="8274" xr:uid="{00000000-0005-0000-0000-000052200000}"/>
    <cellStyle name="Percent 3 9 14" xfId="8275" xr:uid="{00000000-0005-0000-0000-000053200000}"/>
    <cellStyle name="Percent 3 9 14 10" xfId="8276" xr:uid="{00000000-0005-0000-0000-000054200000}"/>
    <cellStyle name="Percent 3 9 14 10 2" xfId="8277" xr:uid="{00000000-0005-0000-0000-000055200000}"/>
    <cellStyle name="Percent 3 9 14 11" xfId="8278" xr:uid="{00000000-0005-0000-0000-000056200000}"/>
    <cellStyle name="Percent 3 9 14 2" xfId="8279" xr:uid="{00000000-0005-0000-0000-000057200000}"/>
    <cellStyle name="Percent 3 9 14 2 2" xfId="8280" xr:uid="{00000000-0005-0000-0000-000058200000}"/>
    <cellStyle name="Percent 3 9 14 2 2 2" xfId="8281" xr:uid="{00000000-0005-0000-0000-000059200000}"/>
    <cellStyle name="Percent 3 9 14 2 3" xfId="8282" xr:uid="{00000000-0005-0000-0000-00005A200000}"/>
    <cellStyle name="Percent 3 9 14 2 3 2" xfId="8283" xr:uid="{00000000-0005-0000-0000-00005B200000}"/>
    <cellStyle name="Percent 3 9 14 2 4" xfId="8284" xr:uid="{00000000-0005-0000-0000-00005C200000}"/>
    <cellStyle name="Percent 3 9 14 3" xfId="8285" xr:uid="{00000000-0005-0000-0000-00005D200000}"/>
    <cellStyle name="Percent 3 9 14 3 2" xfId="8286" xr:uid="{00000000-0005-0000-0000-00005E200000}"/>
    <cellStyle name="Percent 3 9 14 3 2 2" xfId="8287" xr:uid="{00000000-0005-0000-0000-00005F200000}"/>
    <cellStyle name="Percent 3 9 14 3 3" xfId="8288" xr:uid="{00000000-0005-0000-0000-000060200000}"/>
    <cellStyle name="Percent 3 9 14 3 3 2" xfId="8289" xr:uid="{00000000-0005-0000-0000-000061200000}"/>
    <cellStyle name="Percent 3 9 14 3 4" xfId="8290" xr:uid="{00000000-0005-0000-0000-000062200000}"/>
    <cellStyle name="Percent 3 9 14 4" xfId="8291" xr:uid="{00000000-0005-0000-0000-000063200000}"/>
    <cellStyle name="Percent 3 9 14 4 2" xfId="8292" xr:uid="{00000000-0005-0000-0000-000064200000}"/>
    <cellStyle name="Percent 3 9 14 4 2 2" xfId="8293" xr:uid="{00000000-0005-0000-0000-000065200000}"/>
    <cellStyle name="Percent 3 9 14 4 3" xfId="8294" xr:uid="{00000000-0005-0000-0000-000066200000}"/>
    <cellStyle name="Percent 3 9 14 4 3 2" xfId="8295" xr:uid="{00000000-0005-0000-0000-000067200000}"/>
    <cellStyle name="Percent 3 9 14 4 4" xfId="8296" xr:uid="{00000000-0005-0000-0000-000068200000}"/>
    <cellStyle name="Percent 3 9 14 5" xfId="8297" xr:uid="{00000000-0005-0000-0000-000069200000}"/>
    <cellStyle name="Percent 3 9 14 5 2" xfId="8298" xr:uid="{00000000-0005-0000-0000-00006A200000}"/>
    <cellStyle name="Percent 3 9 14 5 2 2" xfId="8299" xr:uid="{00000000-0005-0000-0000-00006B200000}"/>
    <cellStyle name="Percent 3 9 14 5 3" xfId="8300" xr:uid="{00000000-0005-0000-0000-00006C200000}"/>
    <cellStyle name="Percent 3 9 14 5 3 2" xfId="8301" xr:uid="{00000000-0005-0000-0000-00006D200000}"/>
    <cellStyle name="Percent 3 9 14 5 4" xfId="8302" xr:uid="{00000000-0005-0000-0000-00006E200000}"/>
    <cellStyle name="Percent 3 9 14 5 4 2" xfId="8303" xr:uid="{00000000-0005-0000-0000-00006F200000}"/>
    <cellStyle name="Percent 3 9 14 5 5" xfId="8304" xr:uid="{00000000-0005-0000-0000-000070200000}"/>
    <cellStyle name="Percent 3 9 14 6" xfId="8305" xr:uid="{00000000-0005-0000-0000-000071200000}"/>
    <cellStyle name="Percent 3 9 14 6 2" xfId="8306" xr:uid="{00000000-0005-0000-0000-000072200000}"/>
    <cellStyle name="Percent 3 9 14 6 2 2" xfId="8307" xr:uid="{00000000-0005-0000-0000-000073200000}"/>
    <cellStyle name="Percent 3 9 14 6 3" xfId="8308" xr:uid="{00000000-0005-0000-0000-000074200000}"/>
    <cellStyle name="Percent 3 9 14 6 3 2" xfId="8309" xr:uid="{00000000-0005-0000-0000-000075200000}"/>
    <cellStyle name="Percent 3 9 14 6 4" xfId="8310" xr:uid="{00000000-0005-0000-0000-000076200000}"/>
    <cellStyle name="Percent 3 9 14 7" xfId="8311" xr:uid="{00000000-0005-0000-0000-000077200000}"/>
    <cellStyle name="Percent 3 9 14 7 2" xfId="8312" xr:uid="{00000000-0005-0000-0000-000078200000}"/>
    <cellStyle name="Percent 3 9 14 8" xfId="8313" xr:uid="{00000000-0005-0000-0000-000079200000}"/>
    <cellStyle name="Percent 3 9 14 8 2" xfId="8314" xr:uid="{00000000-0005-0000-0000-00007A200000}"/>
    <cellStyle name="Percent 3 9 14 9" xfId="8315" xr:uid="{00000000-0005-0000-0000-00007B200000}"/>
    <cellStyle name="Percent 3 9 14 9 2" xfId="8316" xr:uid="{00000000-0005-0000-0000-00007C200000}"/>
    <cellStyle name="Percent 3 9 15" xfId="8317" xr:uid="{00000000-0005-0000-0000-00007D200000}"/>
    <cellStyle name="Percent 3 9 15 10" xfId="8318" xr:uid="{00000000-0005-0000-0000-00007E200000}"/>
    <cellStyle name="Percent 3 9 15 10 2" xfId="8319" xr:uid="{00000000-0005-0000-0000-00007F200000}"/>
    <cellStyle name="Percent 3 9 15 11" xfId="8320" xr:uid="{00000000-0005-0000-0000-000080200000}"/>
    <cellStyle name="Percent 3 9 15 2" xfId="8321" xr:uid="{00000000-0005-0000-0000-000081200000}"/>
    <cellStyle name="Percent 3 9 15 2 2" xfId="8322" xr:uid="{00000000-0005-0000-0000-000082200000}"/>
    <cellStyle name="Percent 3 9 15 2 2 2" xfId="8323" xr:uid="{00000000-0005-0000-0000-000083200000}"/>
    <cellStyle name="Percent 3 9 15 2 3" xfId="8324" xr:uid="{00000000-0005-0000-0000-000084200000}"/>
    <cellStyle name="Percent 3 9 15 2 3 2" xfId="8325" xr:uid="{00000000-0005-0000-0000-000085200000}"/>
    <cellStyle name="Percent 3 9 15 2 4" xfId="8326" xr:uid="{00000000-0005-0000-0000-000086200000}"/>
    <cellStyle name="Percent 3 9 15 3" xfId="8327" xr:uid="{00000000-0005-0000-0000-000087200000}"/>
    <cellStyle name="Percent 3 9 15 3 2" xfId="8328" xr:uid="{00000000-0005-0000-0000-000088200000}"/>
    <cellStyle name="Percent 3 9 15 3 2 2" xfId="8329" xr:uid="{00000000-0005-0000-0000-000089200000}"/>
    <cellStyle name="Percent 3 9 15 3 3" xfId="8330" xr:uid="{00000000-0005-0000-0000-00008A200000}"/>
    <cellStyle name="Percent 3 9 15 3 3 2" xfId="8331" xr:uid="{00000000-0005-0000-0000-00008B200000}"/>
    <cellStyle name="Percent 3 9 15 3 4" xfId="8332" xr:uid="{00000000-0005-0000-0000-00008C200000}"/>
    <cellStyle name="Percent 3 9 15 4" xfId="8333" xr:uid="{00000000-0005-0000-0000-00008D200000}"/>
    <cellStyle name="Percent 3 9 15 4 2" xfId="8334" xr:uid="{00000000-0005-0000-0000-00008E200000}"/>
    <cellStyle name="Percent 3 9 15 4 2 2" xfId="8335" xr:uid="{00000000-0005-0000-0000-00008F200000}"/>
    <cellStyle name="Percent 3 9 15 4 3" xfId="8336" xr:uid="{00000000-0005-0000-0000-000090200000}"/>
    <cellStyle name="Percent 3 9 15 4 3 2" xfId="8337" xr:uid="{00000000-0005-0000-0000-000091200000}"/>
    <cellStyle name="Percent 3 9 15 4 4" xfId="8338" xr:uid="{00000000-0005-0000-0000-000092200000}"/>
    <cellStyle name="Percent 3 9 15 5" xfId="8339" xr:uid="{00000000-0005-0000-0000-000093200000}"/>
    <cellStyle name="Percent 3 9 15 5 2" xfId="8340" xr:uid="{00000000-0005-0000-0000-000094200000}"/>
    <cellStyle name="Percent 3 9 15 5 2 2" xfId="8341" xr:uid="{00000000-0005-0000-0000-000095200000}"/>
    <cellStyle name="Percent 3 9 15 5 3" xfId="8342" xr:uid="{00000000-0005-0000-0000-000096200000}"/>
    <cellStyle name="Percent 3 9 15 5 3 2" xfId="8343" xr:uid="{00000000-0005-0000-0000-000097200000}"/>
    <cellStyle name="Percent 3 9 15 5 4" xfId="8344" xr:uid="{00000000-0005-0000-0000-000098200000}"/>
    <cellStyle name="Percent 3 9 15 5 4 2" xfId="8345" xr:uid="{00000000-0005-0000-0000-000099200000}"/>
    <cellStyle name="Percent 3 9 15 5 5" xfId="8346" xr:uid="{00000000-0005-0000-0000-00009A200000}"/>
    <cellStyle name="Percent 3 9 15 6" xfId="8347" xr:uid="{00000000-0005-0000-0000-00009B200000}"/>
    <cellStyle name="Percent 3 9 15 6 2" xfId="8348" xr:uid="{00000000-0005-0000-0000-00009C200000}"/>
    <cellStyle name="Percent 3 9 15 6 2 2" xfId="8349" xr:uid="{00000000-0005-0000-0000-00009D200000}"/>
    <cellStyle name="Percent 3 9 15 6 3" xfId="8350" xr:uid="{00000000-0005-0000-0000-00009E200000}"/>
    <cellStyle name="Percent 3 9 15 6 3 2" xfId="8351" xr:uid="{00000000-0005-0000-0000-00009F200000}"/>
    <cellStyle name="Percent 3 9 15 6 4" xfId="8352" xr:uid="{00000000-0005-0000-0000-0000A0200000}"/>
    <cellStyle name="Percent 3 9 15 7" xfId="8353" xr:uid="{00000000-0005-0000-0000-0000A1200000}"/>
    <cellStyle name="Percent 3 9 15 7 2" xfId="8354" xr:uid="{00000000-0005-0000-0000-0000A2200000}"/>
    <cellStyle name="Percent 3 9 15 8" xfId="8355" xr:uid="{00000000-0005-0000-0000-0000A3200000}"/>
    <cellStyle name="Percent 3 9 15 8 2" xfId="8356" xr:uid="{00000000-0005-0000-0000-0000A4200000}"/>
    <cellStyle name="Percent 3 9 15 9" xfId="8357" xr:uid="{00000000-0005-0000-0000-0000A5200000}"/>
    <cellStyle name="Percent 3 9 15 9 2" xfId="8358" xr:uid="{00000000-0005-0000-0000-0000A6200000}"/>
    <cellStyle name="Percent 3 9 16" xfId="8359" xr:uid="{00000000-0005-0000-0000-0000A7200000}"/>
    <cellStyle name="Percent 3 9 16 2" xfId="8360" xr:uid="{00000000-0005-0000-0000-0000A8200000}"/>
    <cellStyle name="Percent 3 9 16 2 2" xfId="8361" xr:uid="{00000000-0005-0000-0000-0000A9200000}"/>
    <cellStyle name="Percent 3 9 16 3" xfId="8362" xr:uid="{00000000-0005-0000-0000-0000AA200000}"/>
    <cellStyle name="Percent 3 9 16 3 2" xfId="8363" xr:uid="{00000000-0005-0000-0000-0000AB200000}"/>
    <cellStyle name="Percent 3 9 16 4" xfId="8364" xr:uid="{00000000-0005-0000-0000-0000AC200000}"/>
    <cellStyle name="Percent 3 9 17" xfId="8365" xr:uid="{00000000-0005-0000-0000-0000AD200000}"/>
    <cellStyle name="Percent 3 9 17 2" xfId="8366" xr:uid="{00000000-0005-0000-0000-0000AE200000}"/>
    <cellStyle name="Percent 3 9 17 2 2" xfId="8367" xr:uid="{00000000-0005-0000-0000-0000AF200000}"/>
    <cellStyle name="Percent 3 9 17 3" xfId="8368" xr:uid="{00000000-0005-0000-0000-0000B0200000}"/>
    <cellStyle name="Percent 3 9 17 3 2" xfId="8369" xr:uid="{00000000-0005-0000-0000-0000B1200000}"/>
    <cellStyle name="Percent 3 9 17 4" xfId="8370" xr:uid="{00000000-0005-0000-0000-0000B2200000}"/>
    <cellStyle name="Percent 3 9 18" xfId="8371" xr:uid="{00000000-0005-0000-0000-0000B3200000}"/>
    <cellStyle name="Percent 3 9 18 2" xfId="8372" xr:uid="{00000000-0005-0000-0000-0000B4200000}"/>
    <cellStyle name="Percent 3 9 18 2 2" xfId="8373" xr:uid="{00000000-0005-0000-0000-0000B5200000}"/>
    <cellStyle name="Percent 3 9 18 3" xfId="8374" xr:uid="{00000000-0005-0000-0000-0000B6200000}"/>
    <cellStyle name="Percent 3 9 18 3 2" xfId="8375" xr:uid="{00000000-0005-0000-0000-0000B7200000}"/>
    <cellStyle name="Percent 3 9 18 4" xfId="8376" xr:uid="{00000000-0005-0000-0000-0000B8200000}"/>
    <cellStyle name="Percent 3 9 19" xfId="8377" xr:uid="{00000000-0005-0000-0000-0000B9200000}"/>
    <cellStyle name="Percent 3 9 19 2" xfId="8378" xr:uid="{00000000-0005-0000-0000-0000BA200000}"/>
    <cellStyle name="Percent 3 9 19 2 2" xfId="8379" xr:uid="{00000000-0005-0000-0000-0000BB200000}"/>
    <cellStyle name="Percent 3 9 19 3" xfId="8380" xr:uid="{00000000-0005-0000-0000-0000BC200000}"/>
    <cellStyle name="Percent 3 9 19 3 2" xfId="8381" xr:uid="{00000000-0005-0000-0000-0000BD200000}"/>
    <cellStyle name="Percent 3 9 19 4" xfId="8382" xr:uid="{00000000-0005-0000-0000-0000BE200000}"/>
    <cellStyle name="Percent 3 9 19 4 2" xfId="8383" xr:uid="{00000000-0005-0000-0000-0000BF200000}"/>
    <cellStyle name="Percent 3 9 19 5" xfId="8384" xr:uid="{00000000-0005-0000-0000-0000C0200000}"/>
    <cellStyle name="Percent 3 9 2" xfId="8385" xr:uid="{00000000-0005-0000-0000-0000C1200000}"/>
    <cellStyle name="Percent 3 9 2 10" xfId="8386" xr:uid="{00000000-0005-0000-0000-0000C2200000}"/>
    <cellStyle name="Percent 3 9 2 10 2" xfId="8387" xr:uid="{00000000-0005-0000-0000-0000C3200000}"/>
    <cellStyle name="Percent 3 9 2 11" xfId="8388" xr:uid="{00000000-0005-0000-0000-0000C4200000}"/>
    <cellStyle name="Percent 3 9 2 2" xfId="8389" xr:uid="{00000000-0005-0000-0000-0000C5200000}"/>
    <cellStyle name="Percent 3 9 2 2 2" xfId="8390" xr:uid="{00000000-0005-0000-0000-0000C6200000}"/>
    <cellStyle name="Percent 3 9 2 2 2 2" xfId="8391" xr:uid="{00000000-0005-0000-0000-0000C7200000}"/>
    <cellStyle name="Percent 3 9 2 2 3" xfId="8392" xr:uid="{00000000-0005-0000-0000-0000C8200000}"/>
    <cellStyle name="Percent 3 9 2 2 3 2" xfId="8393" xr:uid="{00000000-0005-0000-0000-0000C9200000}"/>
    <cellStyle name="Percent 3 9 2 2 4" xfId="8394" xr:uid="{00000000-0005-0000-0000-0000CA200000}"/>
    <cellStyle name="Percent 3 9 2 3" xfId="8395" xr:uid="{00000000-0005-0000-0000-0000CB200000}"/>
    <cellStyle name="Percent 3 9 2 3 2" xfId="8396" xr:uid="{00000000-0005-0000-0000-0000CC200000}"/>
    <cellStyle name="Percent 3 9 2 3 2 2" xfId="8397" xr:uid="{00000000-0005-0000-0000-0000CD200000}"/>
    <cellStyle name="Percent 3 9 2 3 3" xfId="8398" xr:uid="{00000000-0005-0000-0000-0000CE200000}"/>
    <cellStyle name="Percent 3 9 2 3 3 2" xfId="8399" xr:uid="{00000000-0005-0000-0000-0000CF200000}"/>
    <cellStyle name="Percent 3 9 2 3 4" xfId="8400" xr:uid="{00000000-0005-0000-0000-0000D0200000}"/>
    <cellStyle name="Percent 3 9 2 4" xfId="8401" xr:uid="{00000000-0005-0000-0000-0000D1200000}"/>
    <cellStyle name="Percent 3 9 2 4 2" xfId="8402" xr:uid="{00000000-0005-0000-0000-0000D2200000}"/>
    <cellStyle name="Percent 3 9 2 4 2 2" xfId="8403" xr:uid="{00000000-0005-0000-0000-0000D3200000}"/>
    <cellStyle name="Percent 3 9 2 4 3" xfId="8404" xr:uid="{00000000-0005-0000-0000-0000D4200000}"/>
    <cellStyle name="Percent 3 9 2 4 3 2" xfId="8405" xr:uid="{00000000-0005-0000-0000-0000D5200000}"/>
    <cellStyle name="Percent 3 9 2 4 4" xfId="8406" xr:uid="{00000000-0005-0000-0000-0000D6200000}"/>
    <cellStyle name="Percent 3 9 2 5" xfId="8407" xr:uid="{00000000-0005-0000-0000-0000D7200000}"/>
    <cellStyle name="Percent 3 9 2 5 2" xfId="8408" xr:uid="{00000000-0005-0000-0000-0000D8200000}"/>
    <cellStyle name="Percent 3 9 2 5 2 2" xfId="8409" xr:uid="{00000000-0005-0000-0000-0000D9200000}"/>
    <cellStyle name="Percent 3 9 2 5 3" xfId="8410" xr:uid="{00000000-0005-0000-0000-0000DA200000}"/>
    <cellStyle name="Percent 3 9 2 5 3 2" xfId="8411" xr:uid="{00000000-0005-0000-0000-0000DB200000}"/>
    <cellStyle name="Percent 3 9 2 5 4" xfId="8412" xr:uid="{00000000-0005-0000-0000-0000DC200000}"/>
    <cellStyle name="Percent 3 9 2 5 4 2" xfId="8413" xr:uid="{00000000-0005-0000-0000-0000DD200000}"/>
    <cellStyle name="Percent 3 9 2 5 5" xfId="8414" xr:uid="{00000000-0005-0000-0000-0000DE200000}"/>
    <cellStyle name="Percent 3 9 2 6" xfId="8415" xr:uid="{00000000-0005-0000-0000-0000DF200000}"/>
    <cellStyle name="Percent 3 9 2 6 2" xfId="8416" xr:uid="{00000000-0005-0000-0000-0000E0200000}"/>
    <cellStyle name="Percent 3 9 2 6 2 2" xfId="8417" xr:uid="{00000000-0005-0000-0000-0000E1200000}"/>
    <cellStyle name="Percent 3 9 2 6 3" xfId="8418" xr:uid="{00000000-0005-0000-0000-0000E2200000}"/>
    <cellStyle name="Percent 3 9 2 6 3 2" xfId="8419" xr:uid="{00000000-0005-0000-0000-0000E3200000}"/>
    <cellStyle name="Percent 3 9 2 6 4" xfId="8420" xr:uid="{00000000-0005-0000-0000-0000E4200000}"/>
    <cellStyle name="Percent 3 9 2 7" xfId="8421" xr:uid="{00000000-0005-0000-0000-0000E5200000}"/>
    <cellStyle name="Percent 3 9 2 7 2" xfId="8422" xr:uid="{00000000-0005-0000-0000-0000E6200000}"/>
    <cellStyle name="Percent 3 9 2 8" xfId="8423" xr:uid="{00000000-0005-0000-0000-0000E7200000}"/>
    <cellStyle name="Percent 3 9 2 8 2" xfId="8424" xr:uid="{00000000-0005-0000-0000-0000E8200000}"/>
    <cellStyle name="Percent 3 9 2 9" xfId="8425" xr:uid="{00000000-0005-0000-0000-0000E9200000}"/>
    <cellStyle name="Percent 3 9 2 9 2" xfId="8426" xr:uid="{00000000-0005-0000-0000-0000EA200000}"/>
    <cellStyle name="Percent 3 9 20" xfId="8427" xr:uid="{00000000-0005-0000-0000-0000EB200000}"/>
    <cellStyle name="Percent 3 9 20 2" xfId="8428" xr:uid="{00000000-0005-0000-0000-0000EC200000}"/>
    <cellStyle name="Percent 3 9 20 2 2" xfId="8429" xr:uid="{00000000-0005-0000-0000-0000ED200000}"/>
    <cellStyle name="Percent 3 9 20 3" xfId="8430" xr:uid="{00000000-0005-0000-0000-0000EE200000}"/>
    <cellStyle name="Percent 3 9 20 3 2" xfId="8431" xr:uid="{00000000-0005-0000-0000-0000EF200000}"/>
    <cellStyle name="Percent 3 9 20 4" xfId="8432" xr:uid="{00000000-0005-0000-0000-0000F0200000}"/>
    <cellStyle name="Percent 3 9 21" xfId="8433" xr:uid="{00000000-0005-0000-0000-0000F1200000}"/>
    <cellStyle name="Percent 3 9 21 2" xfId="8434" xr:uid="{00000000-0005-0000-0000-0000F2200000}"/>
    <cellStyle name="Percent 3 9 22" xfId="8435" xr:uid="{00000000-0005-0000-0000-0000F3200000}"/>
    <cellStyle name="Percent 3 9 22 2" xfId="8436" xr:uid="{00000000-0005-0000-0000-0000F4200000}"/>
    <cellStyle name="Percent 3 9 23" xfId="8437" xr:uid="{00000000-0005-0000-0000-0000F5200000}"/>
    <cellStyle name="Percent 3 9 23 2" xfId="8438" xr:uid="{00000000-0005-0000-0000-0000F6200000}"/>
    <cellStyle name="Percent 3 9 24" xfId="8439" xr:uid="{00000000-0005-0000-0000-0000F7200000}"/>
    <cellStyle name="Percent 3 9 24 2" xfId="8440" xr:uid="{00000000-0005-0000-0000-0000F8200000}"/>
    <cellStyle name="Percent 3 9 25" xfId="8441" xr:uid="{00000000-0005-0000-0000-0000F9200000}"/>
    <cellStyle name="Percent 3 9 3" xfId="8442" xr:uid="{00000000-0005-0000-0000-0000FA200000}"/>
    <cellStyle name="Percent 3 9 3 10" xfId="8443" xr:uid="{00000000-0005-0000-0000-0000FB200000}"/>
    <cellStyle name="Percent 3 9 3 10 2" xfId="8444" xr:uid="{00000000-0005-0000-0000-0000FC200000}"/>
    <cellStyle name="Percent 3 9 3 11" xfId="8445" xr:uid="{00000000-0005-0000-0000-0000FD200000}"/>
    <cellStyle name="Percent 3 9 3 2" xfId="8446" xr:uid="{00000000-0005-0000-0000-0000FE200000}"/>
    <cellStyle name="Percent 3 9 3 2 2" xfId="8447" xr:uid="{00000000-0005-0000-0000-0000FF200000}"/>
    <cellStyle name="Percent 3 9 3 2 2 2" xfId="8448" xr:uid="{00000000-0005-0000-0000-000000210000}"/>
    <cellStyle name="Percent 3 9 3 2 3" xfId="8449" xr:uid="{00000000-0005-0000-0000-000001210000}"/>
    <cellStyle name="Percent 3 9 3 2 3 2" xfId="8450" xr:uid="{00000000-0005-0000-0000-000002210000}"/>
    <cellStyle name="Percent 3 9 3 2 4" xfId="8451" xr:uid="{00000000-0005-0000-0000-000003210000}"/>
    <cellStyle name="Percent 3 9 3 3" xfId="8452" xr:uid="{00000000-0005-0000-0000-000004210000}"/>
    <cellStyle name="Percent 3 9 3 3 2" xfId="8453" xr:uid="{00000000-0005-0000-0000-000005210000}"/>
    <cellStyle name="Percent 3 9 3 3 2 2" xfId="8454" xr:uid="{00000000-0005-0000-0000-000006210000}"/>
    <cellStyle name="Percent 3 9 3 3 3" xfId="8455" xr:uid="{00000000-0005-0000-0000-000007210000}"/>
    <cellStyle name="Percent 3 9 3 3 3 2" xfId="8456" xr:uid="{00000000-0005-0000-0000-000008210000}"/>
    <cellStyle name="Percent 3 9 3 3 4" xfId="8457" xr:uid="{00000000-0005-0000-0000-000009210000}"/>
    <cellStyle name="Percent 3 9 3 4" xfId="8458" xr:uid="{00000000-0005-0000-0000-00000A210000}"/>
    <cellStyle name="Percent 3 9 3 4 2" xfId="8459" xr:uid="{00000000-0005-0000-0000-00000B210000}"/>
    <cellStyle name="Percent 3 9 3 4 2 2" xfId="8460" xr:uid="{00000000-0005-0000-0000-00000C210000}"/>
    <cellStyle name="Percent 3 9 3 4 3" xfId="8461" xr:uid="{00000000-0005-0000-0000-00000D210000}"/>
    <cellStyle name="Percent 3 9 3 4 3 2" xfId="8462" xr:uid="{00000000-0005-0000-0000-00000E210000}"/>
    <cellStyle name="Percent 3 9 3 4 4" xfId="8463" xr:uid="{00000000-0005-0000-0000-00000F210000}"/>
    <cellStyle name="Percent 3 9 3 5" xfId="8464" xr:uid="{00000000-0005-0000-0000-000010210000}"/>
    <cellStyle name="Percent 3 9 3 5 2" xfId="8465" xr:uid="{00000000-0005-0000-0000-000011210000}"/>
    <cellStyle name="Percent 3 9 3 5 2 2" xfId="8466" xr:uid="{00000000-0005-0000-0000-000012210000}"/>
    <cellStyle name="Percent 3 9 3 5 3" xfId="8467" xr:uid="{00000000-0005-0000-0000-000013210000}"/>
    <cellStyle name="Percent 3 9 3 5 3 2" xfId="8468" xr:uid="{00000000-0005-0000-0000-000014210000}"/>
    <cellStyle name="Percent 3 9 3 5 4" xfId="8469" xr:uid="{00000000-0005-0000-0000-000015210000}"/>
    <cellStyle name="Percent 3 9 3 5 4 2" xfId="8470" xr:uid="{00000000-0005-0000-0000-000016210000}"/>
    <cellStyle name="Percent 3 9 3 5 5" xfId="8471" xr:uid="{00000000-0005-0000-0000-000017210000}"/>
    <cellStyle name="Percent 3 9 3 6" xfId="8472" xr:uid="{00000000-0005-0000-0000-000018210000}"/>
    <cellStyle name="Percent 3 9 3 6 2" xfId="8473" xr:uid="{00000000-0005-0000-0000-000019210000}"/>
    <cellStyle name="Percent 3 9 3 6 2 2" xfId="8474" xr:uid="{00000000-0005-0000-0000-00001A210000}"/>
    <cellStyle name="Percent 3 9 3 6 3" xfId="8475" xr:uid="{00000000-0005-0000-0000-00001B210000}"/>
    <cellStyle name="Percent 3 9 3 6 3 2" xfId="8476" xr:uid="{00000000-0005-0000-0000-00001C210000}"/>
    <cellStyle name="Percent 3 9 3 6 4" xfId="8477" xr:uid="{00000000-0005-0000-0000-00001D210000}"/>
    <cellStyle name="Percent 3 9 3 7" xfId="8478" xr:uid="{00000000-0005-0000-0000-00001E210000}"/>
    <cellStyle name="Percent 3 9 3 7 2" xfId="8479" xr:uid="{00000000-0005-0000-0000-00001F210000}"/>
    <cellStyle name="Percent 3 9 3 8" xfId="8480" xr:uid="{00000000-0005-0000-0000-000020210000}"/>
    <cellStyle name="Percent 3 9 3 8 2" xfId="8481" xr:uid="{00000000-0005-0000-0000-000021210000}"/>
    <cellStyle name="Percent 3 9 3 9" xfId="8482" xr:uid="{00000000-0005-0000-0000-000022210000}"/>
    <cellStyle name="Percent 3 9 3 9 2" xfId="8483" xr:uid="{00000000-0005-0000-0000-000023210000}"/>
    <cellStyle name="Percent 3 9 4" xfId="8484" xr:uid="{00000000-0005-0000-0000-000024210000}"/>
    <cellStyle name="Percent 3 9 4 10" xfId="8485" xr:uid="{00000000-0005-0000-0000-000025210000}"/>
    <cellStyle name="Percent 3 9 4 10 2" xfId="8486" xr:uid="{00000000-0005-0000-0000-000026210000}"/>
    <cellStyle name="Percent 3 9 4 11" xfId="8487" xr:uid="{00000000-0005-0000-0000-000027210000}"/>
    <cellStyle name="Percent 3 9 4 2" xfId="8488" xr:uid="{00000000-0005-0000-0000-000028210000}"/>
    <cellStyle name="Percent 3 9 4 2 2" xfId="8489" xr:uid="{00000000-0005-0000-0000-000029210000}"/>
    <cellStyle name="Percent 3 9 4 2 2 2" xfId="8490" xr:uid="{00000000-0005-0000-0000-00002A210000}"/>
    <cellStyle name="Percent 3 9 4 2 3" xfId="8491" xr:uid="{00000000-0005-0000-0000-00002B210000}"/>
    <cellStyle name="Percent 3 9 4 2 3 2" xfId="8492" xr:uid="{00000000-0005-0000-0000-00002C210000}"/>
    <cellStyle name="Percent 3 9 4 2 4" xfId="8493" xr:uid="{00000000-0005-0000-0000-00002D210000}"/>
    <cellStyle name="Percent 3 9 4 3" xfId="8494" xr:uid="{00000000-0005-0000-0000-00002E210000}"/>
    <cellStyle name="Percent 3 9 4 3 2" xfId="8495" xr:uid="{00000000-0005-0000-0000-00002F210000}"/>
    <cellStyle name="Percent 3 9 4 3 2 2" xfId="8496" xr:uid="{00000000-0005-0000-0000-000030210000}"/>
    <cellStyle name="Percent 3 9 4 3 3" xfId="8497" xr:uid="{00000000-0005-0000-0000-000031210000}"/>
    <cellStyle name="Percent 3 9 4 3 3 2" xfId="8498" xr:uid="{00000000-0005-0000-0000-000032210000}"/>
    <cellStyle name="Percent 3 9 4 3 4" xfId="8499" xr:uid="{00000000-0005-0000-0000-000033210000}"/>
    <cellStyle name="Percent 3 9 4 4" xfId="8500" xr:uid="{00000000-0005-0000-0000-000034210000}"/>
    <cellStyle name="Percent 3 9 4 4 2" xfId="8501" xr:uid="{00000000-0005-0000-0000-000035210000}"/>
    <cellStyle name="Percent 3 9 4 4 2 2" xfId="8502" xr:uid="{00000000-0005-0000-0000-000036210000}"/>
    <cellStyle name="Percent 3 9 4 4 3" xfId="8503" xr:uid="{00000000-0005-0000-0000-000037210000}"/>
    <cellStyle name="Percent 3 9 4 4 3 2" xfId="8504" xr:uid="{00000000-0005-0000-0000-000038210000}"/>
    <cellStyle name="Percent 3 9 4 4 4" xfId="8505" xr:uid="{00000000-0005-0000-0000-000039210000}"/>
    <cellStyle name="Percent 3 9 4 5" xfId="8506" xr:uid="{00000000-0005-0000-0000-00003A210000}"/>
    <cellStyle name="Percent 3 9 4 5 2" xfId="8507" xr:uid="{00000000-0005-0000-0000-00003B210000}"/>
    <cellStyle name="Percent 3 9 4 5 2 2" xfId="8508" xr:uid="{00000000-0005-0000-0000-00003C210000}"/>
    <cellStyle name="Percent 3 9 4 5 3" xfId="8509" xr:uid="{00000000-0005-0000-0000-00003D210000}"/>
    <cellStyle name="Percent 3 9 4 5 3 2" xfId="8510" xr:uid="{00000000-0005-0000-0000-00003E210000}"/>
    <cellStyle name="Percent 3 9 4 5 4" xfId="8511" xr:uid="{00000000-0005-0000-0000-00003F210000}"/>
    <cellStyle name="Percent 3 9 4 5 4 2" xfId="8512" xr:uid="{00000000-0005-0000-0000-000040210000}"/>
    <cellStyle name="Percent 3 9 4 5 5" xfId="8513" xr:uid="{00000000-0005-0000-0000-000041210000}"/>
    <cellStyle name="Percent 3 9 4 6" xfId="8514" xr:uid="{00000000-0005-0000-0000-000042210000}"/>
    <cellStyle name="Percent 3 9 4 6 2" xfId="8515" xr:uid="{00000000-0005-0000-0000-000043210000}"/>
    <cellStyle name="Percent 3 9 4 6 2 2" xfId="8516" xr:uid="{00000000-0005-0000-0000-000044210000}"/>
    <cellStyle name="Percent 3 9 4 6 3" xfId="8517" xr:uid="{00000000-0005-0000-0000-000045210000}"/>
    <cellStyle name="Percent 3 9 4 6 3 2" xfId="8518" xr:uid="{00000000-0005-0000-0000-000046210000}"/>
    <cellStyle name="Percent 3 9 4 6 4" xfId="8519" xr:uid="{00000000-0005-0000-0000-000047210000}"/>
    <cellStyle name="Percent 3 9 4 7" xfId="8520" xr:uid="{00000000-0005-0000-0000-000048210000}"/>
    <cellStyle name="Percent 3 9 4 7 2" xfId="8521" xr:uid="{00000000-0005-0000-0000-000049210000}"/>
    <cellStyle name="Percent 3 9 4 8" xfId="8522" xr:uid="{00000000-0005-0000-0000-00004A210000}"/>
    <cellStyle name="Percent 3 9 4 8 2" xfId="8523" xr:uid="{00000000-0005-0000-0000-00004B210000}"/>
    <cellStyle name="Percent 3 9 4 9" xfId="8524" xr:uid="{00000000-0005-0000-0000-00004C210000}"/>
    <cellStyle name="Percent 3 9 4 9 2" xfId="8525" xr:uid="{00000000-0005-0000-0000-00004D210000}"/>
    <cellStyle name="Percent 3 9 5" xfId="8526" xr:uid="{00000000-0005-0000-0000-00004E210000}"/>
    <cellStyle name="Percent 3 9 5 10" xfId="8527" xr:uid="{00000000-0005-0000-0000-00004F210000}"/>
    <cellStyle name="Percent 3 9 5 10 2" xfId="8528" xr:uid="{00000000-0005-0000-0000-000050210000}"/>
    <cellStyle name="Percent 3 9 5 11" xfId="8529" xr:uid="{00000000-0005-0000-0000-000051210000}"/>
    <cellStyle name="Percent 3 9 5 2" xfId="8530" xr:uid="{00000000-0005-0000-0000-000052210000}"/>
    <cellStyle name="Percent 3 9 5 2 2" xfId="8531" xr:uid="{00000000-0005-0000-0000-000053210000}"/>
    <cellStyle name="Percent 3 9 5 2 2 2" xfId="8532" xr:uid="{00000000-0005-0000-0000-000054210000}"/>
    <cellStyle name="Percent 3 9 5 2 3" xfId="8533" xr:uid="{00000000-0005-0000-0000-000055210000}"/>
    <cellStyle name="Percent 3 9 5 2 3 2" xfId="8534" xr:uid="{00000000-0005-0000-0000-000056210000}"/>
    <cellStyle name="Percent 3 9 5 2 4" xfId="8535" xr:uid="{00000000-0005-0000-0000-000057210000}"/>
    <cellStyle name="Percent 3 9 5 3" xfId="8536" xr:uid="{00000000-0005-0000-0000-000058210000}"/>
    <cellStyle name="Percent 3 9 5 3 2" xfId="8537" xr:uid="{00000000-0005-0000-0000-000059210000}"/>
    <cellStyle name="Percent 3 9 5 3 2 2" xfId="8538" xr:uid="{00000000-0005-0000-0000-00005A210000}"/>
    <cellStyle name="Percent 3 9 5 3 3" xfId="8539" xr:uid="{00000000-0005-0000-0000-00005B210000}"/>
    <cellStyle name="Percent 3 9 5 3 3 2" xfId="8540" xr:uid="{00000000-0005-0000-0000-00005C210000}"/>
    <cellStyle name="Percent 3 9 5 3 4" xfId="8541" xr:uid="{00000000-0005-0000-0000-00005D210000}"/>
    <cellStyle name="Percent 3 9 5 4" xfId="8542" xr:uid="{00000000-0005-0000-0000-00005E210000}"/>
    <cellStyle name="Percent 3 9 5 4 2" xfId="8543" xr:uid="{00000000-0005-0000-0000-00005F210000}"/>
    <cellStyle name="Percent 3 9 5 4 2 2" xfId="8544" xr:uid="{00000000-0005-0000-0000-000060210000}"/>
    <cellStyle name="Percent 3 9 5 4 3" xfId="8545" xr:uid="{00000000-0005-0000-0000-000061210000}"/>
    <cellStyle name="Percent 3 9 5 4 3 2" xfId="8546" xr:uid="{00000000-0005-0000-0000-000062210000}"/>
    <cellStyle name="Percent 3 9 5 4 4" xfId="8547" xr:uid="{00000000-0005-0000-0000-000063210000}"/>
    <cellStyle name="Percent 3 9 5 5" xfId="8548" xr:uid="{00000000-0005-0000-0000-000064210000}"/>
    <cellStyle name="Percent 3 9 5 5 2" xfId="8549" xr:uid="{00000000-0005-0000-0000-000065210000}"/>
    <cellStyle name="Percent 3 9 5 5 2 2" xfId="8550" xr:uid="{00000000-0005-0000-0000-000066210000}"/>
    <cellStyle name="Percent 3 9 5 5 3" xfId="8551" xr:uid="{00000000-0005-0000-0000-000067210000}"/>
    <cellStyle name="Percent 3 9 5 5 3 2" xfId="8552" xr:uid="{00000000-0005-0000-0000-000068210000}"/>
    <cellStyle name="Percent 3 9 5 5 4" xfId="8553" xr:uid="{00000000-0005-0000-0000-000069210000}"/>
    <cellStyle name="Percent 3 9 5 5 4 2" xfId="8554" xr:uid="{00000000-0005-0000-0000-00006A210000}"/>
    <cellStyle name="Percent 3 9 5 5 5" xfId="8555" xr:uid="{00000000-0005-0000-0000-00006B210000}"/>
    <cellStyle name="Percent 3 9 5 6" xfId="8556" xr:uid="{00000000-0005-0000-0000-00006C210000}"/>
    <cellStyle name="Percent 3 9 5 6 2" xfId="8557" xr:uid="{00000000-0005-0000-0000-00006D210000}"/>
    <cellStyle name="Percent 3 9 5 6 2 2" xfId="8558" xr:uid="{00000000-0005-0000-0000-00006E210000}"/>
    <cellStyle name="Percent 3 9 5 6 3" xfId="8559" xr:uid="{00000000-0005-0000-0000-00006F210000}"/>
    <cellStyle name="Percent 3 9 5 6 3 2" xfId="8560" xr:uid="{00000000-0005-0000-0000-000070210000}"/>
    <cellStyle name="Percent 3 9 5 6 4" xfId="8561" xr:uid="{00000000-0005-0000-0000-000071210000}"/>
    <cellStyle name="Percent 3 9 5 7" xfId="8562" xr:uid="{00000000-0005-0000-0000-000072210000}"/>
    <cellStyle name="Percent 3 9 5 7 2" xfId="8563" xr:uid="{00000000-0005-0000-0000-000073210000}"/>
    <cellStyle name="Percent 3 9 5 8" xfId="8564" xr:uid="{00000000-0005-0000-0000-000074210000}"/>
    <cellStyle name="Percent 3 9 5 8 2" xfId="8565" xr:uid="{00000000-0005-0000-0000-000075210000}"/>
    <cellStyle name="Percent 3 9 5 9" xfId="8566" xr:uid="{00000000-0005-0000-0000-000076210000}"/>
    <cellStyle name="Percent 3 9 5 9 2" xfId="8567" xr:uid="{00000000-0005-0000-0000-000077210000}"/>
    <cellStyle name="Percent 3 9 6" xfId="8568" xr:uid="{00000000-0005-0000-0000-000078210000}"/>
    <cellStyle name="Percent 3 9 6 10" xfId="8569" xr:uid="{00000000-0005-0000-0000-000079210000}"/>
    <cellStyle name="Percent 3 9 6 10 2" xfId="8570" xr:uid="{00000000-0005-0000-0000-00007A210000}"/>
    <cellStyle name="Percent 3 9 6 11" xfId="8571" xr:uid="{00000000-0005-0000-0000-00007B210000}"/>
    <cellStyle name="Percent 3 9 6 2" xfId="8572" xr:uid="{00000000-0005-0000-0000-00007C210000}"/>
    <cellStyle name="Percent 3 9 6 2 2" xfId="8573" xr:uid="{00000000-0005-0000-0000-00007D210000}"/>
    <cellStyle name="Percent 3 9 6 2 2 2" xfId="8574" xr:uid="{00000000-0005-0000-0000-00007E210000}"/>
    <cellStyle name="Percent 3 9 6 2 3" xfId="8575" xr:uid="{00000000-0005-0000-0000-00007F210000}"/>
    <cellStyle name="Percent 3 9 6 2 3 2" xfId="8576" xr:uid="{00000000-0005-0000-0000-000080210000}"/>
    <cellStyle name="Percent 3 9 6 2 4" xfId="8577" xr:uid="{00000000-0005-0000-0000-000081210000}"/>
    <cellStyle name="Percent 3 9 6 3" xfId="8578" xr:uid="{00000000-0005-0000-0000-000082210000}"/>
    <cellStyle name="Percent 3 9 6 3 2" xfId="8579" xr:uid="{00000000-0005-0000-0000-000083210000}"/>
    <cellStyle name="Percent 3 9 6 3 2 2" xfId="8580" xr:uid="{00000000-0005-0000-0000-000084210000}"/>
    <cellStyle name="Percent 3 9 6 3 3" xfId="8581" xr:uid="{00000000-0005-0000-0000-000085210000}"/>
    <cellStyle name="Percent 3 9 6 3 3 2" xfId="8582" xr:uid="{00000000-0005-0000-0000-000086210000}"/>
    <cellStyle name="Percent 3 9 6 3 4" xfId="8583" xr:uid="{00000000-0005-0000-0000-000087210000}"/>
    <cellStyle name="Percent 3 9 6 4" xfId="8584" xr:uid="{00000000-0005-0000-0000-000088210000}"/>
    <cellStyle name="Percent 3 9 6 4 2" xfId="8585" xr:uid="{00000000-0005-0000-0000-000089210000}"/>
    <cellStyle name="Percent 3 9 6 4 2 2" xfId="8586" xr:uid="{00000000-0005-0000-0000-00008A210000}"/>
    <cellStyle name="Percent 3 9 6 4 3" xfId="8587" xr:uid="{00000000-0005-0000-0000-00008B210000}"/>
    <cellStyle name="Percent 3 9 6 4 3 2" xfId="8588" xr:uid="{00000000-0005-0000-0000-00008C210000}"/>
    <cellStyle name="Percent 3 9 6 4 4" xfId="8589" xr:uid="{00000000-0005-0000-0000-00008D210000}"/>
    <cellStyle name="Percent 3 9 6 5" xfId="8590" xr:uid="{00000000-0005-0000-0000-00008E210000}"/>
    <cellStyle name="Percent 3 9 6 5 2" xfId="8591" xr:uid="{00000000-0005-0000-0000-00008F210000}"/>
    <cellStyle name="Percent 3 9 6 5 2 2" xfId="8592" xr:uid="{00000000-0005-0000-0000-000090210000}"/>
    <cellStyle name="Percent 3 9 6 5 3" xfId="8593" xr:uid="{00000000-0005-0000-0000-000091210000}"/>
    <cellStyle name="Percent 3 9 6 5 3 2" xfId="8594" xr:uid="{00000000-0005-0000-0000-000092210000}"/>
    <cellStyle name="Percent 3 9 6 5 4" xfId="8595" xr:uid="{00000000-0005-0000-0000-000093210000}"/>
    <cellStyle name="Percent 3 9 6 5 4 2" xfId="8596" xr:uid="{00000000-0005-0000-0000-000094210000}"/>
    <cellStyle name="Percent 3 9 6 5 5" xfId="8597" xr:uid="{00000000-0005-0000-0000-000095210000}"/>
    <cellStyle name="Percent 3 9 6 6" xfId="8598" xr:uid="{00000000-0005-0000-0000-000096210000}"/>
    <cellStyle name="Percent 3 9 6 6 2" xfId="8599" xr:uid="{00000000-0005-0000-0000-000097210000}"/>
    <cellStyle name="Percent 3 9 6 6 2 2" xfId="8600" xr:uid="{00000000-0005-0000-0000-000098210000}"/>
    <cellStyle name="Percent 3 9 6 6 3" xfId="8601" xr:uid="{00000000-0005-0000-0000-000099210000}"/>
    <cellStyle name="Percent 3 9 6 6 3 2" xfId="8602" xr:uid="{00000000-0005-0000-0000-00009A210000}"/>
    <cellStyle name="Percent 3 9 6 6 4" xfId="8603" xr:uid="{00000000-0005-0000-0000-00009B210000}"/>
    <cellStyle name="Percent 3 9 6 7" xfId="8604" xr:uid="{00000000-0005-0000-0000-00009C210000}"/>
    <cellStyle name="Percent 3 9 6 7 2" xfId="8605" xr:uid="{00000000-0005-0000-0000-00009D210000}"/>
    <cellStyle name="Percent 3 9 6 8" xfId="8606" xr:uid="{00000000-0005-0000-0000-00009E210000}"/>
    <cellStyle name="Percent 3 9 6 8 2" xfId="8607" xr:uid="{00000000-0005-0000-0000-00009F210000}"/>
    <cellStyle name="Percent 3 9 6 9" xfId="8608" xr:uid="{00000000-0005-0000-0000-0000A0210000}"/>
    <cellStyle name="Percent 3 9 6 9 2" xfId="8609" xr:uid="{00000000-0005-0000-0000-0000A1210000}"/>
    <cellStyle name="Percent 3 9 7" xfId="8610" xr:uid="{00000000-0005-0000-0000-0000A2210000}"/>
    <cellStyle name="Percent 3 9 7 10" xfId="8611" xr:uid="{00000000-0005-0000-0000-0000A3210000}"/>
    <cellStyle name="Percent 3 9 7 10 2" xfId="8612" xr:uid="{00000000-0005-0000-0000-0000A4210000}"/>
    <cellStyle name="Percent 3 9 7 11" xfId="8613" xr:uid="{00000000-0005-0000-0000-0000A5210000}"/>
    <cellStyle name="Percent 3 9 7 2" xfId="8614" xr:uid="{00000000-0005-0000-0000-0000A6210000}"/>
    <cellStyle name="Percent 3 9 7 2 2" xfId="8615" xr:uid="{00000000-0005-0000-0000-0000A7210000}"/>
    <cellStyle name="Percent 3 9 7 2 2 2" xfId="8616" xr:uid="{00000000-0005-0000-0000-0000A8210000}"/>
    <cellStyle name="Percent 3 9 7 2 3" xfId="8617" xr:uid="{00000000-0005-0000-0000-0000A9210000}"/>
    <cellStyle name="Percent 3 9 7 2 3 2" xfId="8618" xr:uid="{00000000-0005-0000-0000-0000AA210000}"/>
    <cellStyle name="Percent 3 9 7 2 4" xfId="8619" xr:uid="{00000000-0005-0000-0000-0000AB210000}"/>
    <cellStyle name="Percent 3 9 7 3" xfId="8620" xr:uid="{00000000-0005-0000-0000-0000AC210000}"/>
    <cellStyle name="Percent 3 9 7 3 2" xfId="8621" xr:uid="{00000000-0005-0000-0000-0000AD210000}"/>
    <cellStyle name="Percent 3 9 7 3 2 2" xfId="8622" xr:uid="{00000000-0005-0000-0000-0000AE210000}"/>
    <cellStyle name="Percent 3 9 7 3 3" xfId="8623" xr:uid="{00000000-0005-0000-0000-0000AF210000}"/>
    <cellStyle name="Percent 3 9 7 3 3 2" xfId="8624" xr:uid="{00000000-0005-0000-0000-0000B0210000}"/>
    <cellStyle name="Percent 3 9 7 3 4" xfId="8625" xr:uid="{00000000-0005-0000-0000-0000B1210000}"/>
    <cellStyle name="Percent 3 9 7 4" xfId="8626" xr:uid="{00000000-0005-0000-0000-0000B2210000}"/>
    <cellStyle name="Percent 3 9 7 4 2" xfId="8627" xr:uid="{00000000-0005-0000-0000-0000B3210000}"/>
    <cellStyle name="Percent 3 9 7 4 2 2" xfId="8628" xr:uid="{00000000-0005-0000-0000-0000B4210000}"/>
    <cellStyle name="Percent 3 9 7 4 3" xfId="8629" xr:uid="{00000000-0005-0000-0000-0000B5210000}"/>
    <cellStyle name="Percent 3 9 7 4 3 2" xfId="8630" xr:uid="{00000000-0005-0000-0000-0000B6210000}"/>
    <cellStyle name="Percent 3 9 7 4 4" xfId="8631" xr:uid="{00000000-0005-0000-0000-0000B7210000}"/>
    <cellStyle name="Percent 3 9 7 5" xfId="8632" xr:uid="{00000000-0005-0000-0000-0000B8210000}"/>
    <cellStyle name="Percent 3 9 7 5 2" xfId="8633" xr:uid="{00000000-0005-0000-0000-0000B9210000}"/>
    <cellStyle name="Percent 3 9 7 5 2 2" xfId="8634" xr:uid="{00000000-0005-0000-0000-0000BA210000}"/>
    <cellStyle name="Percent 3 9 7 5 3" xfId="8635" xr:uid="{00000000-0005-0000-0000-0000BB210000}"/>
    <cellStyle name="Percent 3 9 7 5 3 2" xfId="8636" xr:uid="{00000000-0005-0000-0000-0000BC210000}"/>
    <cellStyle name="Percent 3 9 7 5 4" xfId="8637" xr:uid="{00000000-0005-0000-0000-0000BD210000}"/>
    <cellStyle name="Percent 3 9 7 5 4 2" xfId="8638" xr:uid="{00000000-0005-0000-0000-0000BE210000}"/>
    <cellStyle name="Percent 3 9 7 5 5" xfId="8639" xr:uid="{00000000-0005-0000-0000-0000BF210000}"/>
    <cellStyle name="Percent 3 9 7 6" xfId="8640" xr:uid="{00000000-0005-0000-0000-0000C0210000}"/>
    <cellStyle name="Percent 3 9 7 6 2" xfId="8641" xr:uid="{00000000-0005-0000-0000-0000C1210000}"/>
    <cellStyle name="Percent 3 9 7 6 2 2" xfId="8642" xr:uid="{00000000-0005-0000-0000-0000C2210000}"/>
    <cellStyle name="Percent 3 9 7 6 3" xfId="8643" xr:uid="{00000000-0005-0000-0000-0000C3210000}"/>
    <cellStyle name="Percent 3 9 7 6 3 2" xfId="8644" xr:uid="{00000000-0005-0000-0000-0000C4210000}"/>
    <cellStyle name="Percent 3 9 7 6 4" xfId="8645" xr:uid="{00000000-0005-0000-0000-0000C5210000}"/>
    <cellStyle name="Percent 3 9 7 7" xfId="8646" xr:uid="{00000000-0005-0000-0000-0000C6210000}"/>
    <cellStyle name="Percent 3 9 7 7 2" xfId="8647" xr:uid="{00000000-0005-0000-0000-0000C7210000}"/>
    <cellStyle name="Percent 3 9 7 8" xfId="8648" xr:uid="{00000000-0005-0000-0000-0000C8210000}"/>
    <cellStyle name="Percent 3 9 7 8 2" xfId="8649" xr:uid="{00000000-0005-0000-0000-0000C9210000}"/>
    <cellStyle name="Percent 3 9 7 9" xfId="8650" xr:uid="{00000000-0005-0000-0000-0000CA210000}"/>
    <cellStyle name="Percent 3 9 7 9 2" xfId="8651" xr:uid="{00000000-0005-0000-0000-0000CB210000}"/>
    <cellStyle name="Percent 3 9 8" xfId="8652" xr:uid="{00000000-0005-0000-0000-0000CC210000}"/>
    <cellStyle name="Percent 3 9 8 10" xfId="8653" xr:uid="{00000000-0005-0000-0000-0000CD210000}"/>
    <cellStyle name="Percent 3 9 8 10 2" xfId="8654" xr:uid="{00000000-0005-0000-0000-0000CE210000}"/>
    <cellStyle name="Percent 3 9 8 11" xfId="8655" xr:uid="{00000000-0005-0000-0000-0000CF210000}"/>
    <cellStyle name="Percent 3 9 8 2" xfId="8656" xr:uid="{00000000-0005-0000-0000-0000D0210000}"/>
    <cellStyle name="Percent 3 9 8 2 2" xfId="8657" xr:uid="{00000000-0005-0000-0000-0000D1210000}"/>
    <cellStyle name="Percent 3 9 8 2 2 2" xfId="8658" xr:uid="{00000000-0005-0000-0000-0000D2210000}"/>
    <cellStyle name="Percent 3 9 8 2 3" xfId="8659" xr:uid="{00000000-0005-0000-0000-0000D3210000}"/>
    <cellStyle name="Percent 3 9 8 2 3 2" xfId="8660" xr:uid="{00000000-0005-0000-0000-0000D4210000}"/>
    <cellStyle name="Percent 3 9 8 2 4" xfId="8661" xr:uid="{00000000-0005-0000-0000-0000D5210000}"/>
    <cellStyle name="Percent 3 9 8 3" xfId="8662" xr:uid="{00000000-0005-0000-0000-0000D6210000}"/>
    <cellStyle name="Percent 3 9 8 3 2" xfId="8663" xr:uid="{00000000-0005-0000-0000-0000D7210000}"/>
    <cellStyle name="Percent 3 9 8 3 2 2" xfId="8664" xr:uid="{00000000-0005-0000-0000-0000D8210000}"/>
    <cellStyle name="Percent 3 9 8 3 3" xfId="8665" xr:uid="{00000000-0005-0000-0000-0000D9210000}"/>
    <cellStyle name="Percent 3 9 8 3 3 2" xfId="8666" xr:uid="{00000000-0005-0000-0000-0000DA210000}"/>
    <cellStyle name="Percent 3 9 8 3 4" xfId="8667" xr:uid="{00000000-0005-0000-0000-0000DB210000}"/>
    <cellStyle name="Percent 3 9 8 4" xfId="8668" xr:uid="{00000000-0005-0000-0000-0000DC210000}"/>
    <cellStyle name="Percent 3 9 8 4 2" xfId="8669" xr:uid="{00000000-0005-0000-0000-0000DD210000}"/>
    <cellStyle name="Percent 3 9 8 4 2 2" xfId="8670" xr:uid="{00000000-0005-0000-0000-0000DE210000}"/>
    <cellStyle name="Percent 3 9 8 4 3" xfId="8671" xr:uid="{00000000-0005-0000-0000-0000DF210000}"/>
    <cellStyle name="Percent 3 9 8 4 3 2" xfId="8672" xr:uid="{00000000-0005-0000-0000-0000E0210000}"/>
    <cellStyle name="Percent 3 9 8 4 4" xfId="8673" xr:uid="{00000000-0005-0000-0000-0000E1210000}"/>
    <cellStyle name="Percent 3 9 8 5" xfId="8674" xr:uid="{00000000-0005-0000-0000-0000E2210000}"/>
    <cellStyle name="Percent 3 9 8 5 2" xfId="8675" xr:uid="{00000000-0005-0000-0000-0000E3210000}"/>
    <cellStyle name="Percent 3 9 8 5 2 2" xfId="8676" xr:uid="{00000000-0005-0000-0000-0000E4210000}"/>
    <cellStyle name="Percent 3 9 8 5 3" xfId="8677" xr:uid="{00000000-0005-0000-0000-0000E5210000}"/>
    <cellStyle name="Percent 3 9 8 5 3 2" xfId="8678" xr:uid="{00000000-0005-0000-0000-0000E6210000}"/>
    <cellStyle name="Percent 3 9 8 5 4" xfId="8679" xr:uid="{00000000-0005-0000-0000-0000E7210000}"/>
    <cellStyle name="Percent 3 9 8 5 4 2" xfId="8680" xr:uid="{00000000-0005-0000-0000-0000E8210000}"/>
    <cellStyle name="Percent 3 9 8 5 5" xfId="8681" xr:uid="{00000000-0005-0000-0000-0000E9210000}"/>
    <cellStyle name="Percent 3 9 8 6" xfId="8682" xr:uid="{00000000-0005-0000-0000-0000EA210000}"/>
    <cellStyle name="Percent 3 9 8 6 2" xfId="8683" xr:uid="{00000000-0005-0000-0000-0000EB210000}"/>
    <cellStyle name="Percent 3 9 8 6 2 2" xfId="8684" xr:uid="{00000000-0005-0000-0000-0000EC210000}"/>
    <cellStyle name="Percent 3 9 8 6 3" xfId="8685" xr:uid="{00000000-0005-0000-0000-0000ED210000}"/>
    <cellStyle name="Percent 3 9 8 6 3 2" xfId="8686" xr:uid="{00000000-0005-0000-0000-0000EE210000}"/>
    <cellStyle name="Percent 3 9 8 6 4" xfId="8687" xr:uid="{00000000-0005-0000-0000-0000EF210000}"/>
    <cellStyle name="Percent 3 9 8 7" xfId="8688" xr:uid="{00000000-0005-0000-0000-0000F0210000}"/>
    <cellStyle name="Percent 3 9 8 7 2" xfId="8689" xr:uid="{00000000-0005-0000-0000-0000F1210000}"/>
    <cellStyle name="Percent 3 9 8 8" xfId="8690" xr:uid="{00000000-0005-0000-0000-0000F2210000}"/>
    <cellStyle name="Percent 3 9 8 8 2" xfId="8691" xr:uid="{00000000-0005-0000-0000-0000F3210000}"/>
    <cellStyle name="Percent 3 9 8 9" xfId="8692" xr:uid="{00000000-0005-0000-0000-0000F4210000}"/>
    <cellStyle name="Percent 3 9 8 9 2" xfId="8693" xr:uid="{00000000-0005-0000-0000-0000F5210000}"/>
    <cellStyle name="Percent 3 9 9" xfId="8694" xr:uid="{00000000-0005-0000-0000-0000F6210000}"/>
    <cellStyle name="Percent 3 9 9 10" xfId="8695" xr:uid="{00000000-0005-0000-0000-0000F7210000}"/>
    <cellStyle name="Percent 3 9 9 10 2" xfId="8696" xr:uid="{00000000-0005-0000-0000-0000F8210000}"/>
    <cellStyle name="Percent 3 9 9 11" xfId="8697" xr:uid="{00000000-0005-0000-0000-0000F9210000}"/>
    <cellStyle name="Percent 3 9 9 2" xfId="8698" xr:uid="{00000000-0005-0000-0000-0000FA210000}"/>
    <cellStyle name="Percent 3 9 9 2 2" xfId="8699" xr:uid="{00000000-0005-0000-0000-0000FB210000}"/>
    <cellStyle name="Percent 3 9 9 2 2 2" xfId="8700" xr:uid="{00000000-0005-0000-0000-0000FC210000}"/>
    <cellStyle name="Percent 3 9 9 2 3" xfId="8701" xr:uid="{00000000-0005-0000-0000-0000FD210000}"/>
    <cellStyle name="Percent 3 9 9 2 3 2" xfId="8702" xr:uid="{00000000-0005-0000-0000-0000FE210000}"/>
    <cellStyle name="Percent 3 9 9 2 4" xfId="8703" xr:uid="{00000000-0005-0000-0000-0000FF210000}"/>
    <cellStyle name="Percent 3 9 9 3" xfId="8704" xr:uid="{00000000-0005-0000-0000-000000220000}"/>
    <cellStyle name="Percent 3 9 9 3 2" xfId="8705" xr:uid="{00000000-0005-0000-0000-000001220000}"/>
    <cellStyle name="Percent 3 9 9 3 2 2" xfId="8706" xr:uid="{00000000-0005-0000-0000-000002220000}"/>
    <cellStyle name="Percent 3 9 9 3 3" xfId="8707" xr:uid="{00000000-0005-0000-0000-000003220000}"/>
    <cellStyle name="Percent 3 9 9 3 3 2" xfId="8708" xr:uid="{00000000-0005-0000-0000-000004220000}"/>
    <cellStyle name="Percent 3 9 9 3 4" xfId="8709" xr:uid="{00000000-0005-0000-0000-000005220000}"/>
    <cellStyle name="Percent 3 9 9 4" xfId="8710" xr:uid="{00000000-0005-0000-0000-000006220000}"/>
    <cellStyle name="Percent 3 9 9 4 2" xfId="8711" xr:uid="{00000000-0005-0000-0000-000007220000}"/>
    <cellStyle name="Percent 3 9 9 4 2 2" xfId="8712" xr:uid="{00000000-0005-0000-0000-000008220000}"/>
    <cellStyle name="Percent 3 9 9 4 3" xfId="8713" xr:uid="{00000000-0005-0000-0000-000009220000}"/>
    <cellStyle name="Percent 3 9 9 4 3 2" xfId="8714" xr:uid="{00000000-0005-0000-0000-00000A220000}"/>
    <cellStyle name="Percent 3 9 9 4 4" xfId="8715" xr:uid="{00000000-0005-0000-0000-00000B220000}"/>
    <cellStyle name="Percent 3 9 9 5" xfId="8716" xr:uid="{00000000-0005-0000-0000-00000C220000}"/>
    <cellStyle name="Percent 3 9 9 5 2" xfId="8717" xr:uid="{00000000-0005-0000-0000-00000D220000}"/>
    <cellStyle name="Percent 3 9 9 5 2 2" xfId="8718" xr:uid="{00000000-0005-0000-0000-00000E220000}"/>
    <cellStyle name="Percent 3 9 9 5 3" xfId="8719" xr:uid="{00000000-0005-0000-0000-00000F220000}"/>
    <cellStyle name="Percent 3 9 9 5 3 2" xfId="8720" xr:uid="{00000000-0005-0000-0000-000010220000}"/>
    <cellStyle name="Percent 3 9 9 5 4" xfId="8721" xr:uid="{00000000-0005-0000-0000-000011220000}"/>
    <cellStyle name="Percent 3 9 9 5 4 2" xfId="8722" xr:uid="{00000000-0005-0000-0000-000012220000}"/>
    <cellStyle name="Percent 3 9 9 5 5" xfId="8723" xr:uid="{00000000-0005-0000-0000-000013220000}"/>
    <cellStyle name="Percent 3 9 9 6" xfId="8724" xr:uid="{00000000-0005-0000-0000-000014220000}"/>
    <cellStyle name="Percent 3 9 9 6 2" xfId="8725" xr:uid="{00000000-0005-0000-0000-000015220000}"/>
    <cellStyle name="Percent 3 9 9 6 2 2" xfId="8726" xr:uid="{00000000-0005-0000-0000-000016220000}"/>
    <cellStyle name="Percent 3 9 9 6 3" xfId="8727" xr:uid="{00000000-0005-0000-0000-000017220000}"/>
    <cellStyle name="Percent 3 9 9 6 3 2" xfId="8728" xr:uid="{00000000-0005-0000-0000-000018220000}"/>
    <cellStyle name="Percent 3 9 9 6 4" xfId="8729" xr:uid="{00000000-0005-0000-0000-000019220000}"/>
    <cellStyle name="Percent 3 9 9 7" xfId="8730" xr:uid="{00000000-0005-0000-0000-00001A220000}"/>
    <cellStyle name="Percent 3 9 9 7 2" xfId="8731" xr:uid="{00000000-0005-0000-0000-00001B220000}"/>
    <cellStyle name="Percent 3 9 9 8" xfId="8732" xr:uid="{00000000-0005-0000-0000-00001C220000}"/>
    <cellStyle name="Percent 3 9 9 8 2" xfId="8733" xr:uid="{00000000-0005-0000-0000-00001D220000}"/>
    <cellStyle name="Percent 3 9 9 9" xfId="8734" xr:uid="{00000000-0005-0000-0000-00001E220000}"/>
    <cellStyle name="Percent 3 9 9 9 2" xfId="8735" xr:uid="{00000000-0005-0000-0000-00001F220000}"/>
    <cellStyle name="Percent 31" xfId="8736" xr:uid="{00000000-0005-0000-0000-000020220000}"/>
    <cellStyle name="Percent 31 10" xfId="8737" xr:uid="{00000000-0005-0000-0000-000021220000}"/>
    <cellStyle name="Percent 31 10 2" xfId="8738" xr:uid="{00000000-0005-0000-0000-000022220000}"/>
    <cellStyle name="Percent 31 11" xfId="8739" xr:uid="{00000000-0005-0000-0000-000023220000}"/>
    <cellStyle name="Percent 31 2" xfId="8740" xr:uid="{00000000-0005-0000-0000-000024220000}"/>
    <cellStyle name="Percent 31 2 2" xfId="8741" xr:uid="{00000000-0005-0000-0000-000025220000}"/>
    <cellStyle name="Percent 31 2 2 2" xfId="8742" xr:uid="{00000000-0005-0000-0000-000026220000}"/>
    <cellStyle name="Percent 31 2 3" xfId="8743" xr:uid="{00000000-0005-0000-0000-000027220000}"/>
    <cellStyle name="Percent 31 2 3 2" xfId="8744" xr:uid="{00000000-0005-0000-0000-000028220000}"/>
    <cellStyle name="Percent 31 2 4" xfId="8745" xr:uid="{00000000-0005-0000-0000-000029220000}"/>
    <cellStyle name="Percent 31 3" xfId="8746" xr:uid="{00000000-0005-0000-0000-00002A220000}"/>
    <cellStyle name="Percent 31 3 2" xfId="8747" xr:uid="{00000000-0005-0000-0000-00002B220000}"/>
    <cellStyle name="Percent 31 3 2 2" xfId="8748" xr:uid="{00000000-0005-0000-0000-00002C220000}"/>
    <cellStyle name="Percent 31 3 3" xfId="8749" xr:uid="{00000000-0005-0000-0000-00002D220000}"/>
    <cellStyle name="Percent 31 3 3 2" xfId="8750" xr:uid="{00000000-0005-0000-0000-00002E220000}"/>
    <cellStyle name="Percent 31 3 4" xfId="8751" xr:uid="{00000000-0005-0000-0000-00002F220000}"/>
    <cellStyle name="Percent 31 4" xfId="8752" xr:uid="{00000000-0005-0000-0000-000030220000}"/>
    <cellStyle name="Percent 31 4 2" xfId="8753" xr:uid="{00000000-0005-0000-0000-000031220000}"/>
    <cellStyle name="Percent 31 4 2 2" xfId="8754" xr:uid="{00000000-0005-0000-0000-000032220000}"/>
    <cellStyle name="Percent 31 4 3" xfId="8755" xr:uid="{00000000-0005-0000-0000-000033220000}"/>
    <cellStyle name="Percent 31 4 3 2" xfId="8756" xr:uid="{00000000-0005-0000-0000-000034220000}"/>
    <cellStyle name="Percent 31 4 4" xfId="8757" xr:uid="{00000000-0005-0000-0000-000035220000}"/>
    <cellStyle name="Percent 31 5" xfId="8758" xr:uid="{00000000-0005-0000-0000-000036220000}"/>
    <cellStyle name="Percent 31 5 2" xfId="8759" xr:uid="{00000000-0005-0000-0000-000037220000}"/>
    <cellStyle name="Percent 31 5 2 2" xfId="8760" xr:uid="{00000000-0005-0000-0000-000038220000}"/>
    <cellStyle name="Percent 31 5 3" xfId="8761" xr:uid="{00000000-0005-0000-0000-000039220000}"/>
    <cellStyle name="Percent 31 5 3 2" xfId="8762" xr:uid="{00000000-0005-0000-0000-00003A220000}"/>
    <cellStyle name="Percent 31 5 4" xfId="8763" xr:uid="{00000000-0005-0000-0000-00003B220000}"/>
    <cellStyle name="Percent 31 5 4 2" xfId="8764" xr:uid="{00000000-0005-0000-0000-00003C220000}"/>
    <cellStyle name="Percent 31 5 5" xfId="8765" xr:uid="{00000000-0005-0000-0000-00003D220000}"/>
    <cellStyle name="Percent 31 6" xfId="8766" xr:uid="{00000000-0005-0000-0000-00003E220000}"/>
    <cellStyle name="Percent 31 6 2" xfId="8767" xr:uid="{00000000-0005-0000-0000-00003F220000}"/>
    <cellStyle name="Percent 31 6 2 2" xfId="8768" xr:uid="{00000000-0005-0000-0000-000040220000}"/>
    <cellStyle name="Percent 31 6 3" xfId="8769" xr:uid="{00000000-0005-0000-0000-000041220000}"/>
    <cellStyle name="Percent 31 6 3 2" xfId="8770" xr:uid="{00000000-0005-0000-0000-000042220000}"/>
    <cellStyle name="Percent 31 6 4" xfId="8771" xr:uid="{00000000-0005-0000-0000-000043220000}"/>
    <cellStyle name="Percent 31 7" xfId="8772" xr:uid="{00000000-0005-0000-0000-000044220000}"/>
    <cellStyle name="Percent 31 7 2" xfId="8773" xr:uid="{00000000-0005-0000-0000-000045220000}"/>
    <cellStyle name="Percent 31 8" xfId="8774" xr:uid="{00000000-0005-0000-0000-000046220000}"/>
    <cellStyle name="Percent 31 8 2" xfId="8775" xr:uid="{00000000-0005-0000-0000-000047220000}"/>
    <cellStyle name="Percent 31 9" xfId="8776" xr:uid="{00000000-0005-0000-0000-000048220000}"/>
    <cellStyle name="Percent 31 9 2" xfId="8777" xr:uid="{00000000-0005-0000-0000-000049220000}"/>
    <cellStyle name="Percent 4" xfId="8778" xr:uid="{00000000-0005-0000-0000-00004A220000}"/>
    <cellStyle name="Percent 4 10" xfId="8779" xr:uid="{00000000-0005-0000-0000-00004B220000}"/>
    <cellStyle name="Percent 4 10 10" xfId="8780" xr:uid="{00000000-0005-0000-0000-00004C220000}"/>
    <cellStyle name="Percent 4 10 10 2" xfId="8781" xr:uid="{00000000-0005-0000-0000-00004D220000}"/>
    <cellStyle name="Percent 4 10 11" xfId="8782" xr:uid="{00000000-0005-0000-0000-00004E220000}"/>
    <cellStyle name="Percent 4 10 2" xfId="8783" xr:uid="{00000000-0005-0000-0000-00004F220000}"/>
    <cellStyle name="Percent 4 10 2 2" xfId="8784" xr:uid="{00000000-0005-0000-0000-000050220000}"/>
    <cellStyle name="Percent 4 10 2 2 2" xfId="8785" xr:uid="{00000000-0005-0000-0000-000051220000}"/>
    <cellStyle name="Percent 4 10 2 3" xfId="8786" xr:uid="{00000000-0005-0000-0000-000052220000}"/>
    <cellStyle name="Percent 4 10 2 3 2" xfId="8787" xr:uid="{00000000-0005-0000-0000-000053220000}"/>
    <cellStyle name="Percent 4 10 2 4" xfId="8788" xr:uid="{00000000-0005-0000-0000-000054220000}"/>
    <cellStyle name="Percent 4 10 3" xfId="8789" xr:uid="{00000000-0005-0000-0000-000055220000}"/>
    <cellStyle name="Percent 4 10 3 2" xfId="8790" xr:uid="{00000000-0005-0000-0000-000056220000}"/>
    <cellStyle name="Percent 4 10 3 2 2" xfId="8791" xr:uid="{00000000-0005-0000-0000-000057220000}"/>
    <cellStyle name="Percent 4 10 3 3" xfId="8792" xr:uid="{00000000-0005-0000-0000-000058220000}"/>
    <cellStyle name="Percent 4 10 3 3 2" xfId="8793" xr:uid="{00000000-0005-0000-0000-000059220000}"/>
    <cellStyle name="Percent 4 10 3 4" xfId="8794" xr:uid="{00000000-0005-0000-0000-00005A220000}"/>
    <cellStyle name="Percent 4 10 4" xfId="8795" xr:uid="{00000000-0005-0000-0000-00005B220000}"/>
    <cellStyle name="Percent 4 10 4 2" xfId="8796" xr:uid="{00000000-0005-0000-0000-00005C220000}"/>
    <cellStyle name="Percent 4 10 4 2 2" xfId="8797" xr:uid="{00000000-0005-0000-0000-00005D220000}"/>
    <cellStyle name="Percent 4 10 4 3" xfId="8798" xr:uid="{00000000-0005-0000-0000-00005E220000}"/>
    <cellStyle name="Percent 4 10 4 3 2" xfId="8799" xr:uid="{00000000-0005-0000-0000-00005F220000}"/>
    <cellStyle name="Percent 4 10 4 4" xfId="8800" xr:uid="{00000000-0005-0000-0000-000060220000}"/>
    <cellStyle name="Percent 4 10 5" xfId="8801" xr:uid="{00000000-0005-0000-0000-000061220000}"/>
    <cellStyle name="Percent 4 10 5 2" xfId="8802" xr:uid="{00000000-0005-0000-0000-000062220000}"/>
    <cellStyle name="Percent 4 10 5 2 2" xfId="8803" xr:uid="{00000000-0005-0000-0000-000063220000}"/>
    <cellStyle name="Percent 4 10 5 3" xfId="8804" xr:uid="{00000000-0005-0000-0000-000064220000}"/>
    <cellStyle name="Percent 4 10 5 3 2" xfId="8805" xr:uid="{00000000-0005-0000-0000-000065220000}"/>
    <cellStyle name="Percent 4 10 5 4" xfId="8806" xr:uid="{00000000-0005-0000-0000-000066220000}"/>
    <cellStyle name="Percent 4 10 5 4 2" xfId="8807" xr:uid="{00000000-0005-0000-0000-000067220000}"/>
    <cellStyle name="Percent 4 10 5 5" xfId="8808" xr:uid="{00000000-0005-0000-0000-000068220000}"/>
    <cellStyle name="Percent 4 10 6" xfId="8809" xr:uid="{00000000-0005-0000-0000-000069220000}"/>
    <cellStyle name="Percent 4 10 6 2" xfId="8810" xr:uid="{00000000-0005-0000-0000-00006A220000}"/>
    <cellStyle name="Percent 4 10 6 2 2" xfId="8811" xr:uid="{00000000-0005-0000-0000-00006B220000}"/>
    <cellStyle name="Percent 4 10 6 3" xfId="8812" xr:uid="{00000000-0005-0000-0000-00006C220000}"/>
    <cellStyle name="Percent 4 10 6 3 2" xfId="8813" xr:uid="{00000000-0005-0000-0000-00006D220000}"/>
    <cellStyle name="Percent 4 10 6 4" xfId="8814" xr:uid="{00000000-0005-0000-0000-00006E220000}"/>
    <cellStyle name="Percent 4 10 7" xfId="8815" xr:uid="{00000000-0005-0000-0000-00006F220000}"/>
    <cellStyle name="Percent 4 10 7 2" xfId="8816" xr:uid="{00000000-0005-0000-0000-000070220000}"/>
    <cellStyle name="Percent 4 10 8" xfId="8817" xr:uid="{00000000-0005-0000-0000-000071220000}"/>
    <cellStyle name="Percent 4 10 8 2" xfId="8818" xr:uid="{00000000-0005-0000-0000-000072220000}"/>
    <cellStyle name="Percent 4 10 9" xfId="8819" xr:uid="{00000000-0005-0000-0000-000073220000}"/>
    <cellStyle name="Percent 4 10 9 2" xfId="8820" xr:uid="{00000000-0005-0000-0000-000074220000}"/>
    <cellStyle name="Percent 4 11" xfId="8821" xr:uid="{00000000-0005-0000-0000-000075220000}"/>
    <cellStyle name="Percent 4 11 10" xfId="8822" xr:uid="{00000000-0005-0000-0000-000076220000}"/>
    <cellStyle name="Percent 4 11 10 2" xfId="8823" xr:uid="{00000000-0005-0000-0000-000077220000}"/>
    <cellStyle name="Percent 4 11 11" xfId="8824" xr:uid="{00000000-0005-0000-0000-000078220000}"/>
    <cellStyle name="Percent 4 11 2" xfId="8825" xr:uid="{00000000-0005-0000-0000-000079220000}"/>
    <cellStyle name="Percent 4 11 2 2" xfId="8826" xr:uid="{00000000-0005-0000-0000-00007A220000}"/>
    <cellStyle name="Percent 4 11 2 2 2" xfId="8827" xr:uid="{00000000-0005-0000-0000-00007B220000}"/>
    <cellStyle name="Percent 4 11 2 3" xfId="8828" xr:uid="{00000000-0005-0000-0000-00007C220000}"/>
    <cellStyle name="Percent 4 11 2 3 2" xfId="8829" xr:uid="{00000000-0005-0000-0000-00007D220000}"/>
    <cellStyle name="Percent 4 11 2 4" xfId="8830" xr:uid="{00000000-0005-0000-0000-00007E220000}"/>
    <cellStyle name="Percent 4 11 3" xfId="8831" xr:uid="{00000000-0005-0000-0000-00007F220000}"/>
    <cellStyle name="Percent 4 11 3 2" xfId="8832" xr:uid="{00000000-0005-0000-0000-000080220000}"/>
    <cellStyle name="Percent 4 11 3 2 2" xfId="8833" xr:uid="{00000000-0005-0000-0000-000081220000}"/>
    <cellStyle name="Percent 4 11 3 3" xfId="8834" xr:uid="{00000000-0005-0000-0000-000082220000}"/>
    <cellStyle name="Percent 4 11 3 3 2" xfId="8835" xr:uid="{00000000-0005-0000-0000-000083220000}"/>
    <cellStyle name="Percent 4 11 3 4" xfId="8836" xr:uid="{00000000-0005-0000-0000-000084220000}"/>
    <cellStyle name="Percent 4 11 4" xfId="8837" xr:uid="{00000000-0005-0000-0000-000085220000}"/>
    <cellStyle name="Percent 4 11 4 2" xfId="8838" xr:uid="{00000000-0005-0000-0000-000086220000}"/>
    <cellStyle name="Percent 4 11 4 2 2" xfId="8839" xr:uid="{00000000-0005-0000-0000-000087220000}"/>
    <cellStyle name="Percent 4 11 4 3" xfId="8840" xr:uid="{00000000-0005-0000-0000-000088220000}"/>
    <cellStyle name="Percent 4 11 4 3 2" xfId="8841" xr:uid="{00000000-0005-0000-0000-000089220000}"/>
    <cellStyle name="Percent 4 11 4 4" xfId="8842" xr:uid="{00000000-0005-0000-0000-00008A220000}"/>
    <cellStyle name="Percent 4 11 5" xfId="8843" xr:uid="{00000000-0005-0000-0000-00008B220000}"/>
    <cellStyle name="Percent 4 11 5 2" xfId="8844" xr:uid="{00000000-0005-0000-0000-00008C220000}"/>
    <cellStyle name="Percent 4 11 5 2 2" xfId="8845" xr:uid="{00000000-0005-0000-0000-00008D220000}"/>
    <cellStyle name="Percent 4 11 5 3" xfId="8846" xr:uid="{00000000-0005-0000-0000-00008E220000}"/>
    <cellStyle name="Percent 4 11 5 3 2" xfId="8847" xr:uid="{00000000-0005-0000-0000-00008F220000}"/>
    <cellStyle name="Percent 4 11 5 4" xfId="8848" xr:uid="{00000000-0005-0000-0000-000090220000}"/>
    <cellStyle name="Percent 4 11 5 4 2" xfId="8849" xr:uid="{00000000-0005-0000-0000-000091220000}"/>
    <cellStyle name="Percent 4 11 5 5" xfId="8850" xr:uid="{00000000-0005-0000-0000-000092220000}"/>
    <cellStyle name="Percent 4 11 6" xfId="8851" xr:uid="{00000000-0005-0000-0000-000093220000}"/>
    <cellStyle name="Percent 4 11 6 2" xfId="8852" xr:uid="{00000000-0005-0000-0000-000094220000}"/>
    <cellStyle name="Percent 4 11 6 2 2" xfId="8853" xr:uid="{00000000-0005-0000-0000-000095220000}"/>
    <cellStyle name="Percent 4 11 6 3" xfId="8854" xr:uid="{00000000-0005-0000-0000-000096220000}"/>
    <cellStyle name="Percent 4 11 6 3 2" xfId="8855" xr:uid="{00000000-0005-0000-0000-000097220000}"/>
    <cellStyle name="Percent 4 11 6 4" xfId="8856" xr:uid="{00000000-0005-0000-0000-000098220000}"/>
    <cellStyle name="Percent 4 11 7" xfId="8857" xr:uid="{00000000-0005-0000-0000-000099220000}"/>
    <cellStyle name="Percent 4 11 7 2" xfId="8858" xr:uid="{00000000-0005-0000-0000-00009A220000}"/>
    <cellStyle name="Percent 4 11 8" xfId="8859" xr:uid="{00000000-0005-0000-0000-00009B220000}"/>
    <cellStyle name="Percent 4 11 8 2" xfId="8860" xr:uid="{00000000-0005-0000-0000-00009C220000}"/>
    <cellStyle name="Percent 4 11 9" xfId="8861" xr:uid="{00000000-0005-0000-0000-00009D220000}"/>
    <cellStyle name="Percent 4 11 9 2" xfId="8862" xr:uid="{00000000-0005-0000-0000-00009E220000}"/>
    <cellStyle name="Percent 4 12" xfId="8863" xr:uid="{00000000-0005-0000-0000-00009F220000}"/>
    <cellStyle name="Percent 4 12 10" xfId="8864" xr:uid="{00000000-0005-0000-0000-0000A0220000}"/>
    <cellStyle name="Percent 4 12 10 2" xfId="8865" xr:uid="{00000000-0005-0000-0000-0000A1220000}"/>
    <cellStyle name="Percent 4 12 11" xfId="8866" xr:uid="{00000000-0005-0000-0000-0000A2220000}"/>
    <cellStyle name="Percent 4 12 2" xfId="8867" xr:uid="{00000000-0005-0000-0000-0000A3220000}"/>
    <cellStyle name="Percent 4 12 2 2" xfId="8868" xr:uid="{00000000-0005-0000-0000-0000A4220000}"/>
    <cellStyle name="Percent 4 12 2 2 2" xfId="8869" xr:uid="{00000000-0005-0000-0000-0000A5220000}"/>
    <cellStyle name="Percent 4 12 2 3" xfId="8870" xr:uid="{00000000-0005-0000-0000-0000A6220000}"/>
    <cellStyle name="Percent 4 12 2 3 2" xfId="8871" xr:uid="{00000000-0005-0000-0000-0000A7220000}"/>
    <cellStyle name="Percent 4 12 2 4" xfId="8872" xr:uid="{00000000-0005-0000-0000-0000A8220000}"/>
    <cellStyle name="Percent 4 12 3" xfId="8873" xr:uid="{00000000-0005-0000-0000-0000A9220000}"/>
    <cellStyle name="Percent 4 12 3 2" xfId="8874" xr:uid="{00000000-0005-0000-0000-0000AA220000}"/>
    <cellStyle name="Percent 4 12 3 2 2" xfId="8875" xr:uid="{00000000-0005-0000-0000-0000AB220000}"/>
    <cellStyle name="Percent 4 12 3 3" xfId="8876" xr:uid="{00000000-0005-0000-0000-0000AC220000}"/>
    <cellStyle name="Percent 4 12 3 3 2" xfId="8877" xr:uid="{00000000-0005-0000-0000-0000AD220000}"/>
    <cellStyle name="Percent 4 12 3 4" xfId="8878" xr:uid="{00000000-0005-0000-0000-0000AE220000}"/>
    <cellStyle name="Percent 4 12 4" xfId="8879" xr:uid="{00000000-0005-0000-0000-0000AF220000}"/>
    <cellStyle name="Percent 4 12 4 2" xfId="8880" xr:uid="{00000000-0005-0000-0000-0000B0220000}"/>
    <cellStyle name="Percent 4 12 4 2 2" xfId="8881" xr:uid="{00000000-0005-0000-0000-0000B1220000}"/>
    <cellStyle name="Percent 4 12 4 3" xfId="8882" xr:uid="{00000000-0005-0000-0000-0000B2220000}"/>
    <cellStyle name="Percent 4 12 4 3 2" xfId="8883" xr:uid="{00000000-0005-0000-0000-0000B3220000}"/>
    <cellStyle name="Percent 4 12 4 4" xfId="8884" xr:uid="{00000000-0005-0000-0000-0000B4220000}"/>
    <cellStyle name="Percent 4 12 5" xfId="8885" xr:uid="{00000000-0005-0000-0000-0000B5220000}"/>
    <cellStyle name="Percent 4 12 5 2" xfId="8886" xr:uid="{00000000-0005-0000-0000-0000B6220000}"/>
    <cellStyle name="Percent 4 12 5 2 2" xfId="8887" xr:uid="{00000000-0005-0000-0000-0000B7220000}"/>
    <cellStyle name="Percent 4 12 5 3" xfId="8888" xr:uid="{00000000-0005-0000-0000-0000B8220000}"/>
    <cellStyle name="Percent 4 12 5 3 2" xfId="8889" xr:uid="{00000000-0005-0000-0000-0000B9220000}"/>
    <cellStyle name="Percent 4 12 5 4" xfId="8890" xr:uid="{00000000-0005-0000-0000-0000BA220000}"/>
    <cellStyle name="Percent 4 12 5 4 2" xfId="8891" xr:uid="{00000000-0005-0000-0000-0000BB220000}"/>
    <cellStyle name="Percent 4 12 5 5" xfId="8892" xr:uid="{00000000-0005-0000-0000-0000BC220000}"/>
    <cellStyle name="Percent 4 12 6" xfId="8893" xr:uid="{00000000-0005-0000-0000-0000BD220000}"/>
    <cellStyle name="Percent 4 12 6 2" xfId="8894" xr:uid="{00000000-0005-0000-0000-0000BE220000}"/>
    <cellStyle name="Percent 4 12 6 2 2" xfId="8895" xr:uid="{00000000-0005-0000-0000-0000BF220000}"/>
    <cellStyle name="Percent 4 12 6 3" xfId="8896" xr:uid="{00000000-0005-0000-0000-0000C0220000}"/>
    <cellStyle name="Percent 4 12 6 3 2" xfId="8897" xr:uid="{00000000-0005-0000-0000-0000C1220000}"/>
    <cellStyle name="Percent 4 12 6 4" xfId="8898" xr:uid="{00000000-0005-0000-0000-0000C2220000}"/>
    <cellStyle name="Percent 4 12 7" xfId="8899" xr:uid="{00000000-0005-0000-0000-0000C3220000}"/>
    <cellStyle name="Percent 4 12 7 2" xfId="8900" xr:uid="{00000000-0005-0000-0000-0000C4220000}"/>
    <cellStyle name="Percent 4 12 8" xfId="8901" xr:uid="{00000000-0005-0000-0000-0000C5220000}"/>
    <cellStyle name="Percent 4 12 8 2" xfId="8902" xr:uid="{00000000-0005-0000-0000-0000C6220000}"/>
    <cellStyle name="Percent 4 12 9" xfId="8903" xr:uid="{00000000-0005-0000-0000-0000C7220000}"/>
    <cellStyle name="Percent 4 12 9 2" xfId="8904" xr:uid="{00000000-0005-0000-0000-0000C8220000}"/>
    <cellStyle name="Percent 4 13" xfId="8905" xr:uid="{00000000-0005-0000-0000-0000C9220000}"/>
    <cellStyle name="Percent 4 13 10" xfId="8906" xr:uid="{00000000-0005-0000-0000-0000CA220000}"/>
    <cellStyle name="Percent 4 13 10 2" xfId="8907" xr:uid="{00000000-0005-0000-0000-0000CB220000}"/>
    <cellStyle name="Percent 4 13 11" xfId="8908" xr:uid="{00000000-0005-0000-0000-0000CC220000}"/>
    <cellStyle name="Percent 4 13 2" xfId="8909" xr:uid="{00000000-0005-0000-0000-0000CD220000}"/>
    <cellStyle name="Percent 4 13 2 2" xfId="8910" xr:uid="{00000000-0005-0000-0000-0000CE220000}"/>
    <cellStyle name="Percent 4 13 2 2 2" xfId="8911" xr:uid="{00000000-0005-0000-0000-0000CF220000}"/>
    <cellStyle name="Percent 4 13 2 3" xfId="8912" xr:uid="{00000000-0005-0000-0000-0000D0220000}"/>
    <cellStyle name="Percent 4 13 2 3 2" xfId="8913" xr:uid="{00000000-0005-0000-0000-0000D1220000}"/>
    <cellStyle name="Percent 4 13 2 4" xfId="8914" xr:uid="{00000000-0005-0000-0000-0000D2220000}"/>
    <cellStyle name="Percent 4 13 3" xfId="8915" xr:uid="{00000000-0005-0000-0000-0000D3220000}"/>
    <cellStyle name="Percent 4 13 3 2" xfId="8916" xr:uid="{00000000-0005-0000-0000-0000D4220000}"/>
    <cellStyle name="Percent 4 13 3 2 2" xfId="8917" xr:uid="{00000000-0005-0000-0000-0000D5220000}"/>
    <cellStyle name="Percent 4 13 3 3" xfId="8918" xr:uid="{00000000-0005-0000-0000-0000D6220000}"/>
    <cellStyle name="Percent 4 13 3 3 2" xfId="8919" xr:uid="{00000000-0005-0000-0000-0000D7220000}"/>
    <cellStyle name="Percent 4 13 3 4" xfId="8920" xr:uid="{00000000-0005-0000-0000-0000D8220000}"/>
    <cellStyle name="Percent 4 13 4" xfId="8921" xr:uid="{00000000-0005-0000-0000-0000D9220000}"/>
    <cellStyle name="Percent 4 13 4 2" xfId="8922" xr:uid="{00000000-0005-0000-0000-0000DA220000}"/>
    <cellStyle name="Percent 4 13 4 2 2" xfId="8923" xr:uid="{00000000-0005-0000-0000-0000DB220000}"/>
    <cellStyle name="Percent 4 13 4 3" xfId="8924" xr:uid="{00000000-0005-0000-0000-0000DC220000}"/>
    <cellStyle name="Percent 4 13 4 3 2" xfId="8925" xr:uid="{00000000-0005-0000-0000-0000DD220000}"/>
    <cellStyle name="Percent 4 13 4 4" xfId="8926" xr:uid="{00000000-0005-0000-0000-0000DE220000}"/>
    <cellStyle name="Percent 4 13 5" xfId="8927" xr:uid="{00000000-0005-0000-0000-0000DF220000}"/>
    <cellStyle name="Percent 4 13 5 2" xfId="8928" xr:uid="{00000000-0005-0000-0000-0000E0220000}"/>
    <cellStyle name="Percent 4 13 5 2 2" xfId="8929" xr:uid="{00000000-0005-0000-0000-0000E1220000}"/>
    <cellStyle name="Percent 4 13 5 3" xfId="8930" xr:uid="{00000000-0005-0000-0000-0000E2220000}"/>
    <cellStyle name="Percent 4 13 5 3 2" xfId="8931" xr:uid="{00000000-0005-0000-0000-0000E3220000}"/>
    <cellStyle name="Percent 4 13 5 4" xfId="8932" xr:uid="{00000000-0005-0000-0000-0000E4220000}"/>
    <cellStyle name="Percent 4 13 5 4 2" xfId="8933" xr:uid="{00000000-0005-0000-0000-0000E5220000}"/>
    <cellStyle name="Percent 4 13 5 5" xfId="8934" xr:uid="{00000000-0005-0000-0000-0000E6220000}"/>
    <cellStyle name="Percent 4 13 6" xfId="8935" xr:uid="{00000000-0005-0000-0000-0000E7220000}"/>
    <cellStyle name="Percent 4 13 6 2" xfId="8936" xr:uid="{00000000-0005-0000-0000-0000E8220000}"/>
    <cellStyle name="Percent 4 13 6 2 2" xfId="8937" xr:uid="{00000000-0005-0000-0000-0000E9220000}"/>
    <cellStyle name="Percent 4 13 6 3" xfId="8938" xr:uid="{00000000-0005-0000-0000-0000EA220000}"/>
    <cellStyle name="Percent 4 13 6 3 2" xfId="8939" xr:uid="{00000000-0005-0000-0000-0000EB220000}"/>
    <cellStyle name="Percent 4 13 6 4" xfId="8940" xr:uid="{00000000-0005-0000-0000-0000EC220000}"/>
    <cellStyle name="Percent 4 13 7" xfId="8941" xr:uid="{00000000-0005-0000-0000-0000ED220000}"/>
    <cellStyle name="Percent 4 13 7 2" xfId="8942" xr:uid="{00000000-0005-0000-0000-0000EE220000}"/>
    <cellStyle name="Percent 4 13 8" xfId="8943" xr:uid="{00000000-0005-0000-0000-0000EF220000}"/>
    <cellStyle name="Percent 4 13 8 2" xfId="8944" xr:uid="{00000000-0005-0000-0000-0000F0220000}"/>
    <cellStyle name="Percent 4 13 9" xfId="8945" xr:uid="{00000000-0005-0000-0000-0000F1220000}"/>
    <cellStyle name="Percent 4 13 9 2" xfId="8946" xr:uid="{00000000-0005-0000-0000-0000F2220000}"/>
    <cellStyle name="Percent 4 14" xfId="8947" xr:uid="{00000000-0005-0000-0000-0000F3220000}"/>
    <cellStyle name="Percent 4 14 10" xfId="8948" xr:uid="{00000000-0005-0000-0000-0000F4220000}"/>
    <cellStyle name="Percent 4 14 10 2" xfId="8949" xr:uid="{00000000-0005-0000-0000-0000F5220000}"/>
    <cellStyle name="Percent 4 14 11" xfId="8950" xr:uid="{00000000-0005-0000-0000-0000F6220000}"/>
    <cellStyle name="Percent 4 14 11 2" xfId="8951" xr:uid="{00000000-0005-0000-0000-0000F7220000}"/>
    <cellStyle name="Percent 4 14 12" xfId="8952" xr:uid="{00000000-0005-0000-0000-0000F8220000}"/>
    <cellStyle name="Percent 4 14 2" xfId="8953" xr:uid="{00000000-0005-0000-0000-0000F9220000}"/>
    <cellStyle name="Percent 4 14 2 2" xfId="8954" xr:uid="{00000000-0005-0000-0000-0000FA220000}"/>
    <cellStyle name="Percent 4 14 2 2 2" xfId="8955" xr:uid="{00000000-0005-0000-0000-0000FB220000}"/>
    <cellStyle name="Percent 4 14 2 2 2 2" xfId="8956" xr:uid="{00000000-0005-0000-0000-0000FC220000}"/>
    <cellStyle name="Percent 4 14 2 2 3" xfId="8957" xr:uid="{00000000-0005-0000-0000-0000FD220000}"/>
    <cellStyle name="Percent 4 14 2 2 3 2" xfId="8958" xr:uid="{00000000-0005-0000-0000-0000FE220000}"/>
    <cellStyle name="Percent 4 14 2 2 4" xfId="8959" xr:uid="{00000000-0005-0000-0000-0000FF220000}"/>
    <cellStyle name="Percent 4 14 2 3" xfId="8960" xr:uid="{00000000-0005-0000-0000-000000230000}"/>
    <cellStyle name="Percent 4 14 2 3 2" xfId="8961" xr:uid="{00000000-0005-0000-0000-000001230000}"/>
    <cellStyle name="Percent 4 14 2 3 2 2" xfId="8962" xr:uid="{00000000-0005-0000-0000-000002230000}"/>
    <cellStyle name="Percent 4 14 2 3 3" xfId="8963" xr:uid="{00000000-0005-0000-0000-000003230000}"/>
    <cellStyle name="Percent 4 14 2 3 3 2" xfId="8964" xr:uid="{00000000-0005-0000-0000-000004230000}"/>
    <cellStyle name="Percent 4 14 2 3 4" xfId="8965" xr:uid="{00000000-0005-0000-0000-000005230000}"/>
    <cellStyle name="Percent 4 14 2 4" xfId="8966" xr:uid="{00000000-0005-0000-0000-000006230000}"/>
    <cellStyle name="Percent 4 14 2 4 2" xfId="8967" xr:uid="{00000000-0005-0000-0000-000007230000}"/>
    <cellStyle name="Percent 4 14 2 4 2 2" xfId="8968" xr:uid="{00000000-0005-0000-0000-000008230000}"/>
    <cellStyle name="Percent 4 14 2 4 3" xfId="8969" xr:uid="{00000000-0005-0000-0000-000009230000}"/>
    <cellStyle name="Percent 4 14 2 4 3 2" xfId="8970" xr:uid="{00000000-0005-0000-0000-00000A230000}"/>
    <cellStyle name="Percent 4 14 2 4 4" xfId="8971" xr:uid="{00000000-0005-0000-0000-00000B230000}"/>
    <cellStyle name="Percent 4 14 2 4 4 2" xfId="8972" xr:uid="{00000000-0005-0000-0000-00000C230000}"/>
    <cellStyle name="Percent 4 14 2 4 5" xfId="8973" xr:uid="{00000000-0005-0000-0000-00000D230000}"/>
    <cellStyle name="Percent 4 14 2 5" xfId="8974" xr:uid="{00000000-0005-0000-0000-00000E230000}"/>
    <cellStyle name="Percent 4 14 2 5 2" xfId="8975" xr:uid="{00000000-0005-0000-0000-00000F230000}"/>
    <cellStyle name="Percent 4 14 2 5 2 2" xfId="8976" xr:uid="{00000000-0005-0000-0000-000010230000}"/>
    <cellStyle name="Percent 4 14 2 5 3" xfId="8977" xr:uid="{00000000-0005-0000-0000-000011230000}"/>
    <cellStyle name="Percent 4 14 2 5 3 2" xfId="8978" xr:uid="{00000000-0005-0000-0000-000012230000}"/>
    <cellStyle name="Percent 4 14 2 5 4" xfId="8979" xr:uid="{00000000-0005-0000-0000-000013230000}"/>
    <cellStyle name="Percent 4 14 2 6" xfId="8980" xr:uid="{00000000-0005-0000-0000-000014230000}"/>
    <cellStyle name="Percent 4 14 2 6 2" xfId="8981" xr:uid="{00000000-0005-0000-0000-000015230000}"/>
    <cellStyle name="Percent 4 14 2 7" xfId="8982" xr:uid="{00000000-0005-0000-0000-000016230000}"/>
    <cellStyle name="Percent 4 14 2 7 2" xfId="8983" xr:uid="{00000000-0005-0000-0000-000017230000}"/>
    <cellStyle name="Percent 4 14 2 8" xfId="8984" xr:uid="{00000000-0005-0000-0000-000018230000}"/>
    <cellStyle name="Percent 4 14 2 8 2" xfId="8985" xr:uid="{00000000-0005-0000-0000-000019230000}"/>
    <cellStyle name="Percent 4 14 2 9" xfId="8986" xr:uid="{00000000-0005-0000-0000-00001A230000}"/>
    <cellStyle name="Percent 4 14 3" xfId="8987" xr:uid="{00000000-0005-0000-0000-00001B230000}"/>
    <cellStyle name="Percent 4 14 3 2" xfId="8988" xr:uid="{00000000-0005-0000-0000-00001C230000}"/>
    <cellStyle name="Percent 4 14 3 2 2" xfId="8989" xr:uid="{00000000-0005-0000-0000-00001D230000}"/>
    <cellStyle name="Percent 4 14 3 3" xfId="8990" xr:uid="{00000000-0005-0000-0000-00001E230000}"/>
    <cellStyle name="Percent 4 14 3 3 2" xfId="8991" xr:uid="{00000000-0005-0000-0000-00001F230000}"/>
    <cellStyle name="Percent 4 14 3 4" xfId="8992" xr:uid="{00000000-0005-0000-0000-000020230000}"/>
    <cellStyle name="Percent 4 14 4" xfId="8993" xr:uid="{00000000-0005-0000-0000-000021230000}"/>
    <cellStyle name="Percent 4 14 4 2" xfId="8994" xr:uid="{00000000-0005-0000-0000-000022230000}"/>
    <cellStyle name="Percent 4 14 4 2 2" xfId="8995" xr:uid="{00000000-0005-0000-0000-000023230000}"/>
    <cellStyle name="Percent 4 14 4 3" xfId="8996" xr:uid="{00000000-0005-0000-0000-000024230000}"/>
    <cellStyle name="Percent 4 14 4 3 2" xfId="8997" xr:uid="{00000000-0005-0000-0000-000025230000}"/>
    <cellStyle name="Percent 4 14 4 4" xfId="8998" xr:uid="{00000000-0005-0000-0000-000026230000}"/>
    <cellStyle name="Percent 4 14 5" xfId="8999" xr:uid="{00000000-0005-0000-0000-000027230000}"/>
    <cellStyle name="Percent 4 14 5 2" xfId="9000" xr:uid="{00000000-0005-0000-0000-000028230000}"/>
    <cellStyle name="Percent 4 14 5 2 2" xfId="9001" xr:uid="{00000000-0005-0000-0000-000029230000}"/>
    <cellStyle name="Percent 4 14 5 3" xfId="9002" xr:uid="{00000000-0005-0000-0000-00002A230000}"/>
    <cellStyle name="Percent 4 14 5 3 2" xfId="9003" xr:uid="{00000000-0005-0000-0000-00002B230000}"/>
    <cellStyle name="Percent 4 14 5 4" xfId="9004" xr:uid="{00000000-0005-0000-0000-00002C230000}"/>
    <cellStyle name="Percent 4 14 6" xfId="9005" xr:uid="{00000000-0005-0000-0000-00002D230000}"/>
    <cellStyle name="Percent 4 14 6 2" xfId="9006" xr:uid="{00000000-0005-0000-0000-00002E230000}"/>
    <cellStyle name="Percent 4 14 6 2 2" xfId="9007" xr:uid="{00000000-0005-0000-0000-00002F230000}"/>
    <cellStyle name="Percent 4 14 6 3" xfId="9008" xr:uid="{00000000-0005-0000-0000-000030230000}"/>
    <cellStyle name="Percent 4 14 6 3 2" xfId="9009" xr:uid="{00000000-0005-0000-0000-000031230000}"/>
    <cellStyle name="Percent 4 14 6 4" xfId="9010" xr:uid="{00000000-0005-0000-0000-000032230000}"/>
    <cellStyle name="Percent 4 14 6 4 2" xfId="9011" xr:uid="{00000000-0005-0000-0000-000033230000}"/>
    <cellStyle name="Percent 4 14 6 5" xfId="9012" xr:uid="{00000000-0005-0000-0000-000034230000}"/>
    <cellStyle name="Percent 4 14 7" xfId="9013" xr:uid="{00000000-0005-0000-0000-000035230000}"/>
    <cellStyle name="Percent 4 14 7 2" xfId="9014" xr:uid="{00000000-0005-0000-0000-000036230000}"/>
    <cellStyle name="Percent 4 14 7 2 2" xfId="9015" xr:uid="{00000000-0005-0000-0000-000037230000}"/>
    <cellStyle name="Percent 4 14 7 3" xfId="9016" xr:uid="{00000000-0005-0000-0000-000038230000}"/>
    <cellStyle name="Percent 4 14 7 3 2" xfId="9017" xr:uid="{00000000-0005-0000-0000-000039230000}"/>
    <cellStyle name="Percent 4 14 7 4" xfId="9018" xr:uid="{00000000-0005-0000-0000-00003A230000}"/>
    <cellStyle name="Percent 4 14 8" xfId="9019" xr:uid="{00000000-0005-0000-0000-00003B230000}"/>
    <cellStyle name="Percent 4 14 8 2" xfId="9020" xr:uid="{00000000-0005-0000-0000-00003C230000}"/>
    <cellStyle name="Percent 4 14 9" xfId="9021" xr:uid="{00000000-0005-0000-0000-00003D230000}"/>
    <cellStyle name="Percent 4 14 9 2" xfId="9022" xr:uid="{00000000-0005-0000-0000-00003E230000}"/>
    <cellStyle name="Percent 4 15" xfId="9023" xr:uid="{00000000-0005-0000-0000-00003F230000}"/>
    <cellStyle name="Percent 4 15 10" xfId="9024" xr:uid="{00000000-0005-0000-0000-000040230000}"/>
    <cellStyle name="Percent 4 15 10 2" xfId="9025" xr:uid="{00000000-0005-0000-0000-000041230000}"/>
    <cellStyle name="Percent 4 15 11" xfId="9026" xr:uid="{00000000-0005-0000-0000-000042230000}"/>
    <cellStyle name="Percent 4 15 2" xfId="9027" xr:uid="{00000000-0005-0000-0000-000043230000}"/>
    <cellStyle name="Percent 4 15 2 2" xfId="9028" xr:uid="{00000000-0005-0000-0000-000044230000}"/>
    <cellStyle name="Percent 4 15 2 2 2" xfId="9029" xr:uid="{00000000-0005-0000-0000-000045230000}"/>
    <cellStyle name="Percent 4 15 2 3" xfId="9030" xr:uid="{00000000-0005-0000-0000-000046230000}"/>
    <cellStyle name="Percent 4 15 2 3 2" xfId="9031" xr:uid="{00000000-0005-0000-0000-000047230000}"/>
    <cellStyle name="Percent 4 15 2 4" xfId="9032" xr:uid="{00000000-0005-0000-0000-000048230000}"/>
    <cellStyle name="Percent 4 15 3" xfId="9033" xr:uid="{00000000-0005-0000-0000-000049230000}"/>
    <cellStyle name="Percent 4 15 3 2" xfId="9034" xr:uid="{00000000-0005-0000-0000-00004A230000}"/>
    <cellStyle name="Percent 4 15 3 2 2" xfId="9035" xr:uid="{00000000-0005-0000-0000-00004B230000}"/>
    <cellStyle name="Percent 4 15 3 3" xfId="9036" xr:uid="{00000000-0005-0000-0000-00004C230000}"/>
    <cellStyle name="Percent 4 15 3 3 2" xfId="9037" xr:uid="{00000000-0005-0000-0000-00004D230000}"/>
    <cellStyle name="Percent 4 15 3 4" xfId="9038" xr:uid="{00000000-0005-0000-0000-00004E230000}"/>
    <cellStyle name="Percent 4 15 4" xfId="9039" xr:uid="{00000000-0005-0000-0000-00004F230000}"/>
    <cellStyle name="Percent 4 15 4 2" xfId="9040" xr:uid="{00000000-0005-0000-0000-000050230000}"/>
    <cellStyle name="Percent 4 15 4 2 2" xfId="9041" xr:uid="{00000000-0005-0000-0000-000051230000}"/>
    <cellStyle name="Percent 4 15 4 3" xfId="9042" xr:uid="{00000000-0005-0000-0000-000052230000}"/>
    <cellStyle name="Percent 4 15 4 3 2" xfId="9043" xr:uid="{00000000-0005-0000-0000-000053230000}"/>
    <cellStyle name="Percent 4 15 4 4" xfId="9044" xr:uid="{00000000-0005-0000-0000-000054230000}"/>
    <cellStyle name="Percent 4 15 5" xfId="9045" xr:uid="{00000000-0005-0000-0000-000055230000}"/>
    <cellStyle name="Percent 4 15 5 2" xfId="9046" xr:uid="{00000000-0005-0000-0000-000056230000}"/>
    <cellStyle name="Percent 4 15 5 2 2" xfId="9047" xr:uid="{00000000-0005-0000-0000-000057230000}"/>
    <cellStyle name="Percent 4 15 5 3" xfId="9048" xr:uid="{00000000-0005-0000-0000-000058230000}"/>
    <cellStyle name="Percent 4 15 5 3 2" xfId="9049" xr:uid="{00000000-0005-0000-0000-000059230000}"/>
    <cellStyle name="Percent 4 15 5 4" xfId="9050" xr:uid="{00000000-0005-0000-0000-00005A230000}"/>
    <cellStyle name="Percent 4 15 5 4 2" xfId="9051" xr:uid="{00000000-0005-0000-0000-00005B230000}"/>
    <cellStyle name="Percent 4 15 5 5" xfId="9052" xr:uid="{00000000-0005-0000-0000-00005C230000}"/>
    <cellStyle name="Percent 4 15 6" xfId="9053" xr:uid="{00000000-0005-0000-0000-00005D230000}"/>
    <cellStyle name="Percent 4 15 6 2" xfId="9054" xr:uid="{00000000-0005-0000-0000-00005E230000}"/>
    <cellStyle name="Percent 4 15 6 2 2" xfId="9055" xr:uid="{00000000-0005-0000-0000-00005F230000}"/>
    <cellStyle name="Percent 4 15 6 3" xfId="9056" xr:uid="{00000000-0005-0000-0000-000060230000}"/>
    <cellStyle name="Percent 4 15 6 3 2" xfId="9057" xr:uid="{00000000-0005-0000-0000-000061230000}"/>
    <cellStyle name="Percent 4 15 6 4" xfId="9058" xr:uid="{00000000-0005-0000-0000-000062230000}"/>
    <cellStyle name="Percent 4 15 7" xfId="9059" xr:uid="{00000000-0005-0000-0000-000063230000}"/>
    <cellStyle name="Percent 4 15 7 2" xfId="9060" xr:uid="{00000000-0005-0000-0000-000064230000}"/>
    <cellStyle name="Percent 4 15 8" xfId="9061" xr:uid="{00000000-0005-0000-0000-000065230000}"/>
    <cellStyle name="Percent 4 15 8 2" xfId="9062" xr:uid="{00000000-0005-0000-0000-000066230000}"/>
    <cellStyle name="Percent 4 15 9" xfId="9063" xr:uid="{00000000-0005-0000-0000-000067230000}"/>
    <cellStyle name="Percent 4 15 9 2" xfId="9064" xr:uid="{00000000-0005-0000-0000-000068230000}"/>
    <cellStyle name="Percent 4 16" xfId="9065" xr:uid="{00000000-0005-0000-0000-000069230000}"/>
    <cellStyle name="Percent 4 16 10" xfId="9066" xr:uid="{00000000-0005-0000-0000-00006A230000}"/>
    <cellStyle name="Percent 4 16 10 2" xfId="9067" xr:uid="{00000000-0005-0000-0000-00006B230000}"/>
    <cellStyle name="Percent 4 16 11" xfId="9068" xr:uid="{00000000-0005-0000-0000-00006C230000}"/>
    <cellStyle name="Percent 4 16 2" xfId="9069" xr:uid="{00000000-0005-0000-0000-00006D230000}"/>
    <cellStyle name="Percent 4 16 2 2" xfId="9070" xr:uid="{00000000-0005-0000-0000-00006E230000}"/>
    <cellStyle name="Percent 4 16 2 2 2" xfId="9071" xr:uid="{00000000-0005-0000-0000-00006F230000}"/>
    <cellStyle name="Percent 4 16 2 3" xfId="9072" xr:uid="{00000000-0005-0000-0000-000070230000}"/>
    <cellStyle name="Percent 4 16 2 3 2" xfId="9073" xr:uid="{00000000-0005-0000-0000-000071230000}"/>
    <cellStyle name="Percent 4 16 2 4" xfId="9074" xr:uid="{00000000-0005-0000-0000-000072230000}"/>
    <cellStyle name="Percent 4 16 3" xfId="9075" xr:uid="{00000000-0005-0000-0000-000073230000}"/>
    <cellStyle name="Percent 4 16 3 2" xfId="9076" xr:uid="{00000000-0005-0000-0000-000074230000}"/>
    <cellStyle name="Percent 4 16 3 2 2" xfId="9077" xr:uid="{00000000-0005-0000-0000-000075230000}"/>
    <cellStyle name="Percent 4 16 3 3" xfId="9078" xr:uid="{00000000-0005-0000-0000-000076230000}"/>
    <cellStyle name="Percent 4 16 3 3 2" xfId="9079" xr:uid="{00000000-0005-0000-0000-000077230000}"/>
    <cellStyle name="Percent 4 16 3 4" xfId="9080" xr:uid="{00000000-0005-0000-0000-000078230000}"/>
    <cellStyle name="Percent 4 16 4" xfId="9081" xr:uid="{00000000-0005-0000-0000-000079230000}"/>
    <cellStyle name="Percent 4 16 4 2" xfId="9082" xr:uid="{00000000-0005-0000-0000-00007A230000}"/>
    <cellStyle name="Percent 4 16 4 2 2" xfId="9083" xr:uid="{00000000-0005-0000-0000-00007B230000}"/>
    <cellStyle name="Percent 4 16 4 3" xfId="9084" xr:uid="{00000000-0005-0000-0000-00007C230000}"/>
    <cellStyle name="Percent 4 16 4 3 2" xfId="9085" xr:uid="{00000000-0005-0000-0000-00007D230000}"/>
    <cellStyle name="Percent 4 16 4 4" xfId="9086" xr:uid="{00000000-0005-0000-0000-00007E230000}"/>
    <cellStyle name="Percent 4 16 5" xfId="9087" xr:uid="{00000000-0005-0000-0000-00007F230000}"/>
    <cellStyle name="Percent 4 16 5 2" xfId="9088" xr:uid="{00000000-0005-0000-0000-000080230000}"/>
    <cellStyle name="Percent 4 16 5 2 2" xfId="9089" xr:uid="{00000000-0005-0000-0000-000081230000}"/>
    <cellStyle name="Percent 4 16 5 3" xfId="9090" xr:uid="{00000000-0005-0000-0000-000082230000}"/>
    <cellStyle name="Percent 4 16 5 3 2" xfId="9091" xr:uid="{00000000-0005-0000-0000-000083230000}"/>
    <cellStyle name="Percent 4 16 5 4" xfId="9092" xr:uid="{00000000-0005-0000-0000-000084230000}"/>
    <cellStyle name="Percent 4 16 5 4 2" xfId="9093" xr:uid="{00000000-0005-0000-0000-000085230000}"/>
    <cellStyle name="Percent 4 16 5 5" xfId="9094" xr:uid="{00000000-0005-0000-0000-000086230000}"/>
    <cellStyle name="Percent 4 16 6" xfId="9095" xr:uid="{00000000-0005-0000-0000-000087230000}"/>
    <cellStyle name="Percent 4 16 6 2" xfId="9096" xr:uid="{00000000-0005-0000-0000-000088230000}"/>
    <cellStyle name="Percent 4 16 6 2 2" xfId="9097" xr:uid="{00000000-0005-0000-0000-000089230000}"/>
    <cellStyle name="Percent 4 16 6 3" xfId="9098" xr:uid="{00000000-0005-0000-0000-00008A230000}"/>
    <cellStyle name="Percent 4 16 6 3 2" xfId="9099" xr:uid="{00000000-0005-0000-0000-00008B230000}"/>
    <cellStyle name="Percent 4 16 6 4" xfId="9100" xr:uid="{00000000-0005-0000-0000-00008C230000}"/>
    <cellStyle name="Percent 4 16 7" xfId="9101" xr:uid="{00000000-0005-0000-0000-00008D230000}"/>
    <cellStyle name="Percent 4 16 7 2" xfId="9102" xr:uid="{00000000-0005-0000-0000-00008E230000}"/>
    <cellStyle name="Percent 4 16 8" xfId="9103" xr:uid="{00000000-0005-0000-0000-00008F230000}"/>
    <cellStyle name="Percent 4 16 8 2" xfId="9104" xr:uid="{00000000-0005-0000-0000-000090230000}"/>
    <cellStyle name="Percent 4 16 9" xfId="9105" xr:uid="{00000000-0005-0000-0000-000091230000}"/>
    <cellStyle name="Percent 4 16 9 2" xfId="9106" xr:uid="{00000000-0005-0000-0000-000092230000}"/>
    <cellStyle name="Percent 4 17" xfId="9107" xr:uid="{00000000-0005-0000-0000-000093230000}"/>
    <cellStyle name="Percent 4 17 10" xfId="9108" xr:uid="{00000000-0005-0000-0000-000094230000}"/>
    <cellStyle name="Percent 4 17 10 2" xfId="9109" xr:uid="{00000000-0005-0000-0000-000095230000}"/>
    <cellStyle name="Percent 4 17 11" xfId="9110" xr:uid="{00000000-0005-0000-0000-000096230000}"/>
    <cellStyle name="Percent 4 17 2" xfId="9111" xr:uid="{00000000-0005-0000-0000-000097230000}"/>
    <cellStyle name="Percent 4 17 2 2" xfId="9112" xr:uid="{00000000-0005-0000-0000-000098230000}"/>
    <cellStyle name="Percent 4 17 2 2 2" xfId="9113" xr:uid="{00000000-0005-0000-0000-000099230000}"/>
    <cellStyle name="Percent 4 17 2 3" xfId="9114" xr:uid="{00000000-0005-0000-0000-00009A230000}"/>
    <cellStyle name="Percent 4 17 2 3 2" xfId="9115" xr:uid="{00000000-0005-0000-0000-00009B230000}"/>
    <cellStyle name="Percent 4 17 2 4" xfId="9116" xr:uid="{00000000-0005-0000-0000-00009C230000}"/>
    <cellStyle name="Percent 4 17 3" xfId="9117" xr:uid="{00000000-0005-0000-0000-00009D230000}"/>
    <cellStyle name="Percent 4 17 3 2" xfId="9118" xr:uid="{00000000-0005-0000-0000-00009E230000}"/>
    <cellStyle name="Percent 4 17 3 2 2" xfId="9119" xr:uid="{00000000-0005-0000-0000-00009F230000}"/>
    <cellStyle name="Percent 4 17 3 3" xfId="9120" xr:uid="{00000000-0005-0000-0000-0000A0230000}"/>
    <cellStyle name="Percent 4 17 3 3 2" xfId="9121" xr:uid="{00000000-0005-0000-0000-0000A1230000}"/>
    <cellStyle name="Percent 4 17 3 4" xfId="9122" xr:uid="{00000000-0005-0000-0000-0000A2230000}"/>
    <cellStyle name="Percent 4 17 4" xfId="9123" xr:uid="{00000000-0005-0000-0000-0000A3230000}"/>
    <cellStyle name="Percent 4 17 4 2" xfId="9124" xr:uid="{00000000-0005-0000-0000-0000A4230000}"/>
    <cellStyle name="Percent 4 17 4 2 2" xfId="9125" xr:uid="{00000000-0005-0000-0000-0000A5230000}"/>
    <cellStyle name="Percent 4 17 4 3" xfId="9126" xr:uid="{00000000-0005-0000-0000-0000A6230000}"/>
    <cellStyle name="Percent 4 17 4 3 2" xfId="9127" xr:uid="{00000000-0005-0000-0000-0000A7230000}"/>
    <cellStyle name="Percent 4 17 4 4" xfId="9128" xr:uid="{00000000-0005-0000-0000-0000A8230000}"/>
    <cellStyle name="Percent 4 17 5" xfId="9129" xr:uid="{00000000-0005-0000-0000-0000A9230000}"/>
    <cellStyle name="Percent 4 17 5 2" xfId="9130" xr:uid="{00000000-0005-0000-0000-0000AA230000}"/>
    <cellStyle name="Percent 4 17 5 2 2" xfId="9131" xr:uid="{00000000-0005-0000-0000-0000AB230000}"/>
    <cellStyle name="Percent 4 17 5 3" xfId="9132" xr:uid="{00000000-0005-0000-0000-0000AC230000}"/>
    <cellStyle name="Percent 4 17 5 3 2" xfId="9133" xr:uid="{00000000-0005-0000-0000-0000AD230000}"/>
    <cellStyle name="Percent 4 17 5 4" xfId="9134" xr:uid="{00000000-0005-0000-0000-0000AE230000}"/>
    <cellStyle name="Percent 4 17 5 4 2" xfId="9135" xr:uid="{00000000-0005-0000-0000-0000AF230000}"/>
    <cellStyle name="Percent 4 17 5 5" xfId="9136" xr:uid="{00000000-0005-0000-0000-0000B0230000}"/>
    <cellStyle name="Percent 4 17 6" xfId="9137" xr:uid="{00000000-0005-0000-0000-0000B1230000}"/>
    <cellStyle name="Percent 4 17 6 2" xfId="9138" xr:uid="{00000000-0005-0000-0000-0000B2230000}"/>
    <cellStyle name="Percent 4 17 6 2 2" xfId="9139" xr:uid="{00000000-0005-0000-0000-0000B3230000}"/>
    <cellStyle name="Percent 4 17 6 3" xfId="9140" xr:uid="{00000000-0005-0000-0000-0000B4230000}"/>
    <cellStyle name="Percent 4 17 6 3 2" xfId="9141" xr:uid="{00000000-0005-0000-0000-0000B5230000}"/>
    <cellStyle name="Percent 4 17 6 4" xfId="9142" xr:uid="{00000000-0005-0000-0000-0000B6230000}"/>
    <cellStyle name="Percent 4 17 7" xfId="9143" xr:uid="{00000000-0005-0000-0000-0000B7230000}"/>
    <cellStyle name="Percent 4 17 7 2" xfId="9144" xr:uid="{00000000-0005-0000-0000-0000B8230000}"/>
    <cellStyle name="Percent 4 17 8" xfId="9145" xr:uid="{00000000-0005-0000-0000-0000B9230000}"/>
    <cellStyle name="Percent 4 17 8 2" xfId="9146" xr:uid="{00000000-0005-0000-0000-0000BA230000}"/>
    <cellStyle name="Percent 4 17 9" xfId="9147" xr:uid="{00000000-0005-0000-0000-0000BB230000}"/>
    <cellStyle name="Percent 4 17 9 2" xfId="9148" xr:uid="{00000000-0005-0000-0000-0000BC230000}"/>
    <cellStyle name="Percent 4 18" xfId="9149" xr:uid="{00000000-0005-0000-0000-0000BD230000}"/>
    <cellStyle name="Percent 4 18 10" xfId="9150" xr:uid="{00000000-0005-0000-0000-0000BE230000}"/>
    <cellStyle name="Percent 4 18 10 2" xfId="9151" xr:uid="{00000000-0005-0000-0000-0000BF230000}"/>
    <cellStyle name="Percent 4 18 11" xfId="9152" xr:uid="{00000000-0005-0000-0000-0000C0230000}"/>
    <cellStyle name="Percent 4 18 2" xfId="9153" xr:uid="{00000000-0005-0000-0000-0000C1230000}"/>
    <cellStyle name="Percent 4 18 2 2" xfId="9154" xr:uid="{00000000-0005-0000-0000-0000C2230000}"/>
    <cellStyle name="Percent 4 18 2 2 2" xfId="9155" xr:uid="{00000000-0005-0000-0000-0000C3230000}"/>
    <cellStyle name="Percent 4 18 2 3" xfId="9156" xr:uid="{00000000-0005-0000-0000-0000C4230000}"/>
    <cellStyle name="Percent 4 18 2 3 2" xfId="9157" xr:uid="{00000000-0005-0000-0000-0000C5230000}"/>
    <cellStyle name="Percent 4 18 2 4" xfId="9158" xr:uid="{00000000-0005-0000-0000-0000C6230000}"/>
    <cellStyle name="Percent 4 18 3" xfId="9159" xr:uid="{00000000-0005-0000-0000-0000C7230000}"/>
    <cellStyle name="Percent 4 18 3 2" xfId="9160" xr:uid="{00000000-0005-0000-0000-0000C8230000}"/>
    <cellStyle name="Percent 4 18 3 2 2" xfId="9161" xr:uid="{00000000-0005-0000-0000-0000C9230000}"/>
    <cellStyle name="Percent 4 18 3 3" xfId="9162" xr:uid="{00000000-0005-0000-0000-0000CA230000}"/>
    <cellStyle name="Percent 4 18 3 3 2" xfId="9163" xr:uid="{00000000-0005-0000-0000-0000CB230000}"/>
    <cellStyle name="Percent 4 18 3 4" xfId="9164" xr:uid="{00000000-0005-0000-0000-0000CC230000}"/>
    <cellStyle name="Percent 4 18 4" xfId="9165" xr:uid="{00000000-0005-0000-0000-0000CD230000}"/>
    <cellStyle name="Percent 4 18 4 2" xfId="9166" xr:uid="{00000000-0005-0000-0000-0000CE230000}"/>
    <cellStyle name="Percent 4 18 4 2 2" xfId="9167" xr:uid="{00000000-0005-0000-0000-0000CF230000}"/>
    <cellStyle name="Percent 4 18 4 3" xfId="9168" xr:uid="{00000000-0005-0000-0000-0000D0230000}"/>
    <cellStyle name="Percent 4 18 4 3 2" xfId="9169" xr:uid="{00000000-0005-0000-0000-0000D1230000}"/>
    <cellStyle name="Percent 4 18 4 4" xfId="9170" xr:uid="{00000000-0005-0000-0000-0000D2230000}"/>
    <cellStyle name="Percent 4 18 5" xfId="9171" xr:uid="{00000000-0005-0000-0000-0000D3230000}"/>
    <cellStyle name="Percent 4 18 5 2" xfId="9172" xr:uid="{00000000-0005-0000-0000-0000D4230000}"/>
    <cellStyle name="Percent 4 18 5 2 2" xfId="9173" xr:uid="{00000000-0005-0000-0000-0000D5230000}"/>
    <cellStyle name="Percent 4 18 5 3" xfId="9174" xr:uid="{00000000-0005-0000-0000-0000D6230000}"/>
    <cellStyle name="Percent 4 18 5 3 2" xfId="9175" xr:uid="{00000000-0005-0000-0000-0000D7230000}"/>
    <cellStyle name="Percent 4 18 5 4" xfId="9176" xr:uid="{00000000-0005-0000-0000-0000D8230000}"/>
    <cellStyle name="Percent 4 18 5 4 2" xfId="9177" xr:uid="{00000000-0005-0000-0000-0000D9230000}"/>
    <cellStyle name="Percent 4 18 5 5" xfId="9178" xr:uid="{00000000-0005-0000-0000-0000DA230000}"/>
    <cellStyle name="Percent 4 18 6" xfId="9179" xr:uid="{00000000-0005-0000-0000-0000DB230000}"/>
    <cellStyle name="Percent 4 18 6 2" xfId="9180" xr:uid="{00000000-0005-0000-0000-0000DC230000}"/>
    <cellStyle name="Percent 4 18 6 2 2" xfId="9181" xr:uid="{00000000-0005-0000-0000-0000DD230000}"/>
    <cellStyle name="Percent 4 18 6 3" xfId="9182" xr:uid="{00000000-0005-0000-0000-0000DE230000}"/>
    <cellStyle name="Percent 4 18 6 3 2" xfId="9183" xr:uid="{00000000-0005-0000-0000-0000DF230000}"/>
    <cellStyle name="Percent 4 18 6 4" xfId="9184" xr:uid="{00000000-0005-0000-0000-0000E0230000}"/>
    <cellStyle name="Percent 4 18 7" xfId="9185" xr:uid="{00000000-0005-0000-0000-0000E1230000}"/>
    <cellStyle name="Percent 4 18 7 2" xfId="9186" xr:uid="{00000000-0005-0000-0000-0000E2230000}"/>
    <cellStyle name="Percent 4 18 8" xfId="9187" xr:uid="{00000000-0005-0000-0000-0000E3230000}"/>
    <cellStyle name="Percent 4 18 8 2" xfId="9188" xr:uid="{00000000-0005-0000-0000-0000E4230000}"/>
    <cellStyle name="Percent 4 18 9" xfId="9189" xr:uid="{00000000-0005-0000-0000-0000E5230000}"/>
    <cellStyle name="Percent 4 18 9 2" xfId="9190" xr:uid="{00000000-0005-0000-0000-0000E6230000}"/>
    <cellStyle name="Percent 4 19" xfId="9191" xr:uid="{00000000-0005-0000-0000-0000E7230000}"/>
    <cellStyle name="Percent 4 19 10" xfId="9192" xr:uid="{00000000-0005-0000-0000-0000E8230000}"/>
    <cellStyle name="Percent 4 19 10 2" xfId="9193" xr:uid="{00000000-0005-0000-0000-0000E9230000}"/>
    <cellStyle name="Percent 4 19 11" xfId="9194" xr:uid="{00000000-0005-0000-0000-0000EA230000}"/>
    <cellStyle name="Percent 4 19 2" xfId="9195" xr:uid="{00000000-0005-0000-0000-0000EB230000}"/>
    <cellStyle name="Percent 4 19 2 2" xfId="9196" xr:uid="{00000000-0005-0000-0000-0000EC230000}"/>
    <cellStyle name="Percent 4 19 2 2 2" xfId="9197" xr:uid="{00000000-0005-0000-0000-0000ED230000}"/>
    <cellStyle name="Percent 4 19 2 3" xfId="9198" xr:uid="{00000000-0005-0000-0000-0000EE230000}"/>
    <cellStyle name="Percent 4 19 2 3 2" xfId="9199" xr:uid="{00000000-0005-0000-0000-0000EF230000}"/>
    <cellStyle name="Percent 4 19 2 4" xfId="9200" xr:uid="{00000000-0005-0000-0000-0000F0230000}"/>
    <cellStyle name="Percent 4 19 3" xfId="9201" xr:uid="{00000000-0005-0000-0000-0000F1230000}"/>
    <cellStyle name="Percent 4 19 3 2" xfId="9202" xr:uid="{00000000-0005-0000-0000-0000F2230000}"/>
    <cellStyle name="Percent 4 19 3 2 2" xfId="9203" xr:uid="{00000000-0005-0000-0000-0000F3230000}"/>
    <cellStyle name="Percent 4 19 3 3" xfId="9204" xr:uid="{00000000-0005-0000-0000-0000F4230000}"/>
    <cellStyle name="Percent 4 19 3 3 2" xfId="9205" xr:uid="{00000000-0005-0000-0000-0000F5230000}"/>
    <cellStyle name="Percent 4 19 3 4" xfId="9206" xr:uid="{00000000-0005-0000-0000-0000F6230000}"/>
    <cellStyle name="Percent 4 19 4" xfId="9207" xr:uid="{00000000-0005-0000-0000-0000F7230000}"/>
    <cellStyle name="Percent 4 19 4 2" xfId="9208" xr:uid="{00000000-0005-0000-0000-0000F8230000}"/>
    <cellStyle name="Percent 4 19 4 2 2" xfId="9209" xr:uid="{00000000-0005-0000-0000-0000F9230000}"/>
    <cellStyle name="Percent 4 19 4 3" xfId="9210" xr:uid="{00000000-0005-0000-0000-0000FA230000}"/>
    <cellStyle name="Percent 4 19 4 3 2" xfId="9211" xr:uid="{00000000-0005-0000-0000-0000FB230000}"/>
    <cellStyle name="Percent 4 19 4 4" xfId="9212" xr:uid="{00000000-0005-0000-0000-0000FC230000}"/>
    <cellStyle name="Percent 4 19 5" xfId="9213" xr:uid="{00000000-0005-0000-0000-0000FD230000}"/>
    <cellStyle name="Percent 4 19 5 2" xfId="9214" xr:uid="{00000000-0005-0000-0000-0000FE230000}"/>
    <cellStyle name="Percent 4 19 5 2 2" xfId="9215" xr:uid="{00000000-0005-0000-0000-0000FF230000}"/>
    <cellStyle name="Percent 4 19 5 3" xfId="9216" xr:uid="{00000000-0005-0000-0000-000000240000}"/>
    <cellStyle name="Percent 4 19 5 3 2" xfId="9217" xr:uid="{00000000-0005-0000-0000-000001240000}"/>
    <cellStyle name="Percent 4 19 5 4" xfId="9218" xr:uid="{00000000-0005-0000-0000-000002240000}"/>
    <cellStyle name="Percent 4 19 5 4 2" xfId="9219" xr:uid="{00000000-0005-0000-0000-000003240000}"/>
    <cellStyle name="Percent 4 19 5 5" xfId="9220" xr:uid="{00000000-0005-0000-0000-000004240000}"/>
    <cellStyle name="Percent 4 19 6" xfId="9221" xr:uid="{00000000-0005-0000-0000-000005240000}"/>
    <cellStyle name="Percent 4 19 6 2" xfId="9222" xr:uid="{00000000-0005-0000-0000-000006240000}"/>
    <cellStyle name="Percent 4 19 6 2 2" xfId="9223" xr:uid="{00000000-0005-0000-0000-000007240000}"/>
    <cellStyle name="Percent 4 19 6 3" xfId="9224" xr:uid="{00000000-0005-0000-0000-000008240000}"/>
    <cellStyle name="Percent 4 19 6 3 2" xfId="9225" xr:uid="{00000000-0005-0000-0000-000009240000}"/>
    <cellStyle name="Percent 4 19 6 4" xfId="9226" xr:uid="{00000000-0005-0000-0000-00000A240000}"/>
    <cellStyle name="Percent 4 19 7" xfId="9227" xr:uid="{00000000-0005-0000-0000-00000B240000}"/>
    <cellStyle name="Percent 4 19 7 2" xfId="9228" xr:uid="{00000000-0005-0000-0000-00000C240000}"/>
    <cellStyle name="Percent 4 19 8" xfId="9229" xr:uid="{00000000-0005-0000-0000-00000D240000}"/>
    <cellStyle name="Percent 4 19 8 2" xfId="9230" xr:uid="{00000000-0005-0000-0000-00000E240000}"/>
    <cellStyle name="Percent 4 19 9" xfId="9231" xr:uid="{00000000-0005-0000-0000-00000F240000}"/>
    <cellStyle name="Percent 4 19 9 2" xfId="9232" xr:uid="{00000000-0005-0000-0000-000010240000}"/>
    <cellStyle name="Percent 4 2" xfId="9233" xr:uid="{00000000-0005-0000-0000-000011240000}"/>
    <cellStyle name="Percent 4 2 10" xfId="9234" xr:uid="{00000000-0005-0000-0000-000012240000}"/>
    <cellStyle name="Percent 4 2 10 2" xfId="9235" xr:uid="{00000000-0005-0000-0000-000013240000}"/>
    <cellStyle name="Percent 4 2 10 2 2" xfId="9236" xr:uid="{00000000-0005-0000-0000-000014240000}"/>
    <cellStyle name="Percent 4 2 10 3" xfId="9237" xr:uid="{00000000-0005-0000-0000-000015240000}"/>
    <cellStyle name="Percent 4 2 10 3 2" xfId="9238" xr:uid="{00000000-0005-0000-0000-000016240000}"/>
    <cellStyle name="Percent 4 2 10 4" xfId="9239" xr:uid="{00000000-0005-0000-0000-000017240000}"/>
    <cellStyle name="Percent 4 2 11" xfId="9240" xr:uid="{00000000-0005-0000-0000-000018240000}"/>
    <cellStyle name="Percent 4 2 11 2" xfId="9241" xr:uid="{00000000-0005-0000-0000-000019240000}"/>
    <cellStyle name="Percent 4 2 11 2 2" xfId="9242" xr:uid="{00000000-0005-0000-0000-00001A240000}"/>
    <cellStyle name="Percent 4 2 11 3" xfId="9243" xr:uid="{00000000-0005-0000-0000-00001B240000}"/>
    <cellStyle name="Percent 4 2 11 3 2" xfId="9244" xr:uid="{00000000-0005-0000-0000-00001C240000}"/>
    <cellStyle name="Percent 4 2 11 4" xfId="9245" xr:uid="{00000000-0005-0000-0000-00001D240000}"/>
    <cellStyle name="Percent 4 2 12" xfId="9246" xr:uid="{00000000-0005-0000-0000-00001E240000}"/>
    <cellStyle name="Percent 4 2 12 2" xfId="9247" xr:uid="{00000000-0005-0000-0000-00001F240000}"/>
    <cellStyle name="Percent 4 2 12 2 2" xfId="9248" xr:uid="{00000000-0005-0000-0000-000020240000}"/>
    <cellStyle name="Percent 4 2 12 3" xfId="9249" xr:uid="{00000000-0005-0000-0000-000021240000}"/>
    <cellStyle name="Percent 4 2 12 3 2" xfId="9250" xr:uid="{00000000-0005-0000-0000-000022240000}"/>
    <cellStyle name="Percent 4 2 12 4" xfId="9251" xr:uid="{00000000-0005-0000-0000-000023240000}"/>
    <cellStyle name="Percent 4 2 12 4 2" xfId="9252" xr:uid="{00000000-0005-0000-0000-000024240000}"/>
    <cellStyle name="Percent 4 2 12 5" xfId="9253" xr:uid="{00000000-0005-0000-0000-000025240000}"/>
    <cellStyle name="Percent 4 2 13" xfId="9254" xr:uid="{00000000-0005-0000-0000-000026240000}"/>
    <cellStyle name="Percent 4 2 13 2" xfId="9255" xr:uid="{00000000-0005-0000-0000-000027240000}"/>
    <cellStyle name="Percent 4 2 13 2 2" xfId="9256" xr:uid="{00000000-0005-0000-0000-000028240000}"/>
    <cellStyle name="Percent 4 2 13 3" xfId="9257" xr:uid="{00000000-0005-0000-0000-000029240000}"/>
    <cellStyle name="Percent 4 2 13 3 2" xfId="9258" xr:uid="{00000000-0005-0000-0000-00002A240000}"/>
    <cellStyle name="Percent 4 2 13 4" xfId="9259" xr:uid="{00000000-0005-0000-0000-00002B240000}"/>
    <cellStyle name="Percent 4 2 14" xfId="9260" xr:uid="{00000000-0005-0000-0000-00002C240000}"/>
    <cellStyle name="Percent 4 2 14 2" xfId="9261" xr:uid="{00000000-0005-0000-0000-00002D240000}"/>
    <cellStyle name="Percent 4 2 15" xfId="9262" xr:uid="{00000000-0005-0000-0000-00002E240000}"/>
    <cellStyle name="Percent 4 2 15 2" xfId="9263" xr:uid="{00000000-0005-0000-0000-00002F240000}"/>
    <cellStyle name="Percent 4 2 16" xfId="9264" xr:uid="{00000000-0005-0000-0000-000030240000}"/>
    <cellStyle name="Percent 4 2 16 2" xfId="9265" xr:uid="{00000000-0005-0000-0000-000031240000}"/>
    <cellStyle name="Percent 4 2 17" xfId="9266" xr:uid="{00000000-0005-0000-0000-000032240000}"/>
    <cellStyle name="Percent 4 2 17 2" xfId="9267" xr:uid="{00000000-0005-0000-0000-000033240000}"/>
    <cellStyle name="Percent 4 2 18" xfId="9268" xr:uid="{00000000-0005-0000-0000-000034240000}"/>
    <cellStyle name="Percent 4 2 19" xfId="9269" xr:uid="{00000000-0005-0000-0000-000035240000}"/>
    <cellStyle name="Percent 4 2 2" xfId="9270" xr:uid="{00000000-0005-0000-0000-000036240000}"/>
    <cellStyle name="Percent 4 2 2 10" xfId="9271" xr:uid="{00000000-0005-0000-0000-000037240000}"/>
    <cellStyle name="Percent 4 2 2 2" xfId="9272" xr:uid="{00000000-0005-0000-0000-000038240000}"/>
    <cellStyle name="Percent 4 2 2 2 2" xfId="9273" xr:uid="{00000000-0005-0000-0000-000039240000}"/>
    <cellStyle name="Percent 4 2 2 2 2 2" xfId="9274" xr:uid="{00000000-0005-0000-0000-00003A240000}"/>
    <cellStyle name="Percent 4 2 2 2 3" xfId="9275" xr:uid="{00000000-0005-0000-0000-00003B240000}"/>
    <cellStyle name="Percent 4 2 2 2 3 2" xfId="9276" xr:uid="{00000000-0005-0000-0000-00003C240000}"/>
    <cellStyle name="Percent 4 2 2 2 4" xfId="9277" xr:uid="{00000000-0005-0000-0000-00003D240000}"/>
    <cellStyle name="Percent 4 2 2 3" xfId="9278" xr:uid="{00000000-0005-0000-0000-00003E240000}"/>
    <cellStyle name="Percent 4 2 2 3 2" xfId="9279" xr:uid="{00000000-0005-0000-0000-00003F240000}"/>
    <cellStyle name="Percent 4 2 2 3 2 2" xfId="9280" xr:uid="{00000000-0005-0000-0000-000040240000}"/>
    <cellStyle name="Percent 4 2 2 3 3" xfId="9281" xr:uid="{00000000-0005-0000-0000-000041240000}"/>
    <cellStyle name="Percent 4 2 2 3 3 2" xfId="9282" xr:uid="{00000000-0005-0000-0000-000042240000}"/>
    <cellStyle name="Percent 4 2 2 3 4" xfId="9283" xr:uid="{00000000-0005-0000-0000-000043240000}"/>
    <cellStyle name="Percent 4 2 2 4" xfId="9284" xr:uid="{00000000-0005-0000-0000-000044240000}"/>
    <cellStyle name="Percent 4 2 2 4 2" xfId="9285" xr:uid="{00000000-0005-0000-0000-000045240000}"/>
    <cellStyle name="Percent 4 2 2 4 2 2" xfId="9286" xr:uid="{00000000-0005-0000-0000-000046240000}"/>
    <cellStyle name="Percent 4 2 2 4 3" xfId="9287" xr:uid="{00000000-0005-0000-0000-000047240000}"/>
    <cellStyle name="Percent 4 2 2 4 3 2" xfId="9288" xr:uid="{00000000-0005-0000-0000-000048240000}"/>
    <cellStyle name="Percent 4 2 2 4 4" xfId="9289" xr:uid="{00000000-0005-0000-0000-000049240000}"/>
    <cellStyle name="Percent 4 2 2 4 4 2" xfId="9290" xr:uid="{00000000-0005-0000-0000-00004A240000}"/>
    <cellStyle name="Percent 4 2 2 4 5" xfId="9291" xr:uid="{00000000-0005-0000-0000-00004B240000}"/>
    <cellStyle name="Percent 4 2 2 5" xfId="9292" xr:uid="{00000000-0005-0000-0000-00004C240000}"/>
    <cellStyle name="Percent 4 2 2 5 2" xfId="9293" xr:uid="{00000000-0005-0000-0000-00004D240000}"/>
    <cellStyle name="Percent 4 2 2 5 2 2" xfId="9294" xr:uid="{00000000-0005-0000-0000-00004E240000}"/>
    <cellStyle name="Percent 4 2 2 5 3" xfId="9295" xr:uid="{00000000-0005-0000-0000-00004F240000}"/>
    <cellStyle name="Percent 4 2 2 5 3 2" xfId="9296" xr:uid="{00000000-0005-0000-0000-000050240000}"/>
    <cellStyle name="Percent 4 2 2 5 4" xfId="9297" xr:uid="{00000000-0005-0000-0000-000051240000}"/>
    <cellStyle name="Percent 4 2 2 6" xfId="9298" xr:uid="{00000000-0005-0000-0000-000052240000}"/>
    <cellStyle name="Percent 4 2 2 6 2" xfId="9299" xr:uid="{00000000-0005-0000-0000-000053240000}"/>
    <cellStyle name="Percent 4 2 2 7" xfId="9300" xr:uid="{00000000-0005-0000-0000-000054240000}"/>
    <cellStyle name="Percent 4 2 2 7 2" xfId="9301" xr:uid="{00000000-0005-0000-0000-000055240000}"/>
    <cellStyle name="Percent 4 2 2 8" xfId="9302" xr:uid="{00000000-0005-0000-0000-000056240000}"/>
    <cellStyle name="Percent 4 2 2 8 2" xfId="9303" xr:uid="{00000000-0005-0000-0000-000057240000}"/>
    <cellStyle name="Percent 4 2 2 9" xfId="9304" xr:uid="{00000000-0005-0000-0000-000058240000}"/>
    <cellStyle name="Percent 4 2 2 9 2" xfId="9305" xr:uid="{00000000-0005-0000-0000-000059240000}"/>
    <cellStyle name="Percent 4 2 3" xfId="9306" xr:uid="{00000000-0005-0000-0000-00005A240000}"/>
    <cellStyle name="Percent 4 2 3 10" xfId="9307" xr:uid="{00000000-0005-0000-0000-00005B240000}"/>
    <cellStyle name="Percent 4 2 3 2" xfId="9308" xr:uid="{00000000-0005-0000-0000-00005C240000}"/>
    <cellStyle name="Percent 4 2 3 2 2" xfId="9309" xr:uid="{00000000-0005-0000-0000-00005D240000}"/>
    <cellStyle name="Percent 4 2 3 2 2 2" xfId="9310" xr:uid="{00000000-0005-0000-0000-00005E240000}"/>
    <cellStyle name="Percent 4 2 3 2 3" xfId="9311" xr:uid="{00000000-0005-0000-0000-00005F240000}"/>
    <cellStyle name="Percent 4 2 3 2 3 2" xfId="9312" xr:uid="{00000000-0005-0000-0000-000060240000}"/>
    <cellStyle name="Percent 4 2 3 2 4" xfId="9313" xr:uid="{00000000-0005-0000-0000-000061240000}"/>
    <cellStyle name="Percent 4 2 3 3" xfId="9314" xr:uid="{00000000-0005-0000-0000-000062240000}"/>
    <cellStyle name="Percent 4 2 3 3 2" xfId="9315" xr:uid="{00000000-0005-0000-0000-000063240000}"/>
    <cellStyle name="Percent 4 2 3 3 2 2" xfId="9316" xr:uid="{00000000-0005-0000-0000-000064240000}"/>
    <cellStyle name="Percent 4 2 3 3 3" xfId="9317" xr:uid="{00000000-0005-0000-0000-000065240000}"/>
    <cellStyle name="Percent 4 2 3 3 3 2" xfId="9318" xr:uid="{00000000-0005-0000-0000-000066240000}"/>
    <cellStyle name="Percent 4 2 3 3 4" xfId="9319" xr:uid="{00000000-0005-0000-0000-000067240000}"/>
    <cellStyle name="Percent 4 2 3 4" xfId="9320" xr:uid="{00000000-0005-0000-0000-000068240000}"/>
    <cellStyle name="Percent 4 2 3 4 2" xfId="9321" xr:uid="{00000000-0005-0000-0000-000069240000}"/>
    <cellStyle name="Percent 4 2 3 4 2 2" xfId="9322" xr:uid="{00000000-0005-0000-0000-00006A240000}"/>
    <cellStyle name="Percent 4 2 3 4 3" xfId="9323" xr:uid="{00000000-0005-0000-0000-00006B240000}"/>
    <cellStyle name="Percent 4 2 3 4 3 2" xfId="9324" xr:uid="{00000000-0005-0000-0000-00006C240000}"/>
    <cellStyle name="Percent 4 2 3 4 4" xfId="9325" xr:uid="{00000000-0005-0000-0000-00006D240000}"/>
    <cellStyle name="Percent 4 2 3 4 4 2" xfId="9326" xr:uid="{00000000-0005-0000-0000-00006E240000}"/>
    <cellStyle name="Percent 4 2 3 4 5" xfId="9327" xr:uid="{00000000-0005-0000-0000-00006F240000}"/>
    <cellStyle name="Percent 4 2 3 5" xfId="9328" xr:uid="{00000000-0005-0000-0000-000070240000}"/>
    <cellStyle name="Percent 4 2 3 5 2" xfId="9329" xr:uid="{00000000-0005-0000-0000-000071240000}"/>
    <cellStyle name="Percent 4 2 3 5 2 2" xfId="9330" xr:uid="{00000000-0005-0000-0000-000072240000}"/>
    <cellStyle name="Percent 4 2 3 5 3" xfId="9331" xr:uid="{00000000-0005-0000-0000-000073240000}"/>
    <cellStyle name="Percent 4 2 3 5 3 2" xfId="9332" xr:uid="{00000000-0005-0000-0000-000074240000}"/>
    <cellStyle name="Percent 4 2 3 5 4" xfId="9333" xr:uid="{00000000-0005-0000-0000-000075240000}"/>
    <cellStyle name="Percent 4 2 3 6" xfId="9334" xr:uid="{00000000-0005-0000-0000-000076240000}"/>
    <cellStyle name="Percent 4 2 3 6 2" xfId="9335" xr:uid="{00000000-0005-0000-0000-000077240000}"/>
    <cellStyle name="Percent 4 2 3 7" xfId="9336" xr:uid="{00000000-0005-0000-0000-000078240000}"/>
    <cellStyle name="Percent 4 2 3 7 2" xfId="9337" xr:uid="{00000000-0005-0000-0000-000079240000}"/>
    <cellStyle name="Percent 4 2 3 8" xfId="9338" xr:uid="{00000000-0005-0000-0000-00007A240000}"/>
    <cellStyle name="Percent 4 2 3 8 2" xfId="9339" xr:uid="{00000000-0005-0000-0000-00007B240000}"/>
    <cellStyle name="Percent 4 2 3 9" xfId="9340" xr:uid="{00000000-0005-0000-0000-00007C240000}"/>
    <cellStyle name="Percent 4 2 3 9 2" xfId="9341" xr:uid="{00000000-0005-0000-0000-00007D240000}"/>
    <cellStyle name="Percent 4 2 4" xfId="9342" xr:uid="{00000000-0005-0000-0000-00007E240000}"/>
    <cellStyle name="Percent 4 2 4 10" xfId="9343" xr:uid="{00000000-0005-0000-0000-00007F240000}"/>
    <cellStyle name="Percent 4 2 4 2" xfId="9344" xr:uid="{00000000-0005-0000-0000-000080240000}"/>
    <cellStyle name="Percent 4 2 4 2 2" xfId="9345" xr:uid="{00000000-0005-0000-0000-000081240000}"/>
    <cellStyle name="Percent 4 2 4 2 2 2" xfId="9346" xr:uid="{00000000-0005-0000-0000-000082240000}"/>
    <cellStyle name="Percent 4 2 4 2 3" xfId="9347" xr:uid="{00000000-0005-0000-0000-000083240000}"/>
    <cellStyle name="Percent 4 2 4 2 3 2" xfId="9348" xr:uid="{00000000-0005-0000-0000-000084240000}"/>
    <cellStyle name="Percent 4 2 4 2 4" xfId="9349" xr:uid="{00000000-0005-0000-0000-000085240000}"/>
    <cellStyle name="Percent 4 2 4 3" xfId="9350" xr:uid="{00000000-0005-0000-0000-000086240000}"/>
    <cellStyle name="Percent 4 2 4 3 2" xfId="9351" xr:uid="{00000000-0005-0000-0000-000087240000}"/>
    <cellStyle name="Percent 4 2 4 3 2 2" xfId="9352" xr:uid="{00000000-0005-0000-0000-000088240000}"/>
    <cellStyle name="Percent 4 2 4 3 3" xfId="9353" xr:uid="{00000000-0005-0000-0000-000089240000}"/>
    <cellStyle name="Percent 4 2 4 3 3 2" xfId="9354" xr:uid="{00000000-0005-0000-0000-00008A240000}"/>
    <cellStyle name="Percent 4 2 4 3 4" xfId="9355" xr:uid="{00000000-0005-0000-0000-00008B240000}"/>
    <cellStyle name="Percent 4 2 4 4" xfId="9356" xr:uid="{00000000-0005-0000-0000-00008C240000}"/>
    <cellStyle name="Percent 4 2 4 4 2" xfId="9357" xr:uid="{00000000-0005-0000-0000-00008D240000}"/>
    <cellStyle name="Percent 4 2 4 4 2 2" xfId="9358" xr:uid="{00000000-0005-0000-0000-00008E240000}"/>
    <cellStyle name="Percent 4 2 4 4 3" xfId="9359" xr:uid="{00000000-0005-0000-0000-00008F240000}"/>
    <cellStyle name="Percent 4 2 4 4 3 2" xfId="9360" xr:uid="{00000000-0005-0000-0000-000090240000}"/>
    <cellStyle name="Percent 4 2 4 4 4" xfId="9361" xr:uid="{00000000-0005-0000-0000-000091240000}"/>
    <cellStyle name="Percent 4 2 4 4 4 2" xfId="9362" xr:uid="{00000000-0005-0000-0000-000092240000}"/>
    <cellStyle name="Percent 4 2 4 4 5" xfId="9363" xr:uid="{00000000-0005-0000-0000-000093240000}"/>
    <cellStyle name="Percent 4 2 4 5" xfId="9364" xr:uid="{00000000-0005-0000-0000-000094240000}"/>
    <cellStyle name="Percent 4 2 4 5 2" xfId="9365" xr:uid="{00000000-0005-0000-0000-000095240000}"/>
    <cellStyle name="Percent 4 2 4 5 2 2" xfId="9366" xr:uid="{00000000-0005-0000-0000-000096240000}"/>
    <cellStyle name="Percent 4 2 4 5 3" xfId="9367" xr:uid="{00000000-0005-0000-0000-000097240000}"/>
    <cellStyle name="Percent 4 2 4 5 3 2" xfId="9368" xr:uid="{00000000-0005-0000-0000-000098240000}"/>
    <cellStyle name="Percent 4 2 4 5 4" xfId="9369" xr:uid="{00000000-0005-0000-0000-000099240000}"/>
    <cellStyle name="Percent 4 2 4 6" xfId="9370" xr:uid="{00000000-0005-0000-0000-00009A240000}"/>
    <cellStyle name="Percent 4 2 4 6 2" xfId="9371" xr:uid="{00000000-0005-0000-0000-00009B240000}"/>
    <cellStyle name="Percent 4 2 4 7" xfId="9372" xr:uid="{00000000-0005-0000-0000-00009C240000}"/>
    <cellStyle name="Percent 4 2 4 7 2" xfId="9373" xr:uid="{00000000-0005-0000-0000-00009D240000}"/>
    <cellStyle name="Percent 4 2 4 8" xfId="9374" xr:uid="{00000000-0005-0000-0000-00009E240000}"/>
    <cellStyle name="Percent 4 2 4 8 2" xfId="9375" xr:uid="{00000000-0005-0000-0000-00009F240000}"/>
    <cellStyle name="Percent 4 2 4 9" xfId="9376" xr:uid="{00000000-0005-0000-0000-0000A0240000}"/>
    <cellStyle name="Percent 4 2 4 9 2" xfId="9377" xr:uid="{00000000-0005-0000-0000-0000A1240000}"/>
    <cellStyle name="Percent 4 2 5" xfId="9378" xr:uid="{00000000-0005-0000-0000-0000A2240000}"/>
    <cellStyle name="Percent 4 2 5 2" xfId="9379" xr:uid="{00000000-0005-0000-0000-0000A3240000}"/>
    <cellStyle name="Percent 4 2 5 2 2" xfId="9380" xr:uid="{00000000-0005-0000-0000-0000A4240000}"/>
    <cellStyle name="Percent 4 2 5 2 2 2" xfId="9381" xr:uid="{00000000-0005-0000-0000-0000A5240000}"/>
    <cellStyle name="Percent 4 2 5 2 3" xfId="9382" xr:uid="{00000000-0005-0000-0000-0000A6240000}"/>
    <cellStyle name="Percent 4 2 5 2 3 2" xfId="9383" xr:uid="{00000000-0005-0000-0000-0000A7240000}"/>
    <cellStyle name="Percent 4 2 5 2 4" xfId="9384" xr:uid="{00000000-0005-0000-0000-0000A8240000}"/>
    <cellStyle name="Percent 4 2 5 3" xfId="9385" xr:uid="{00000000-0005-0000-0000-0000A9240000}"/>
    <cellStyle name="Percent 4 2 5 3 2" xfId="9386" xr:uid="{00000000-0005-0000-0000-0000AA240000}"/>
    <cellStyle name="Percent 4 2 5 3 2 2" xfId="9387" xr:uid="{00000000-0005-0000-0000-0000AB240000}"/>
    <cellStyle name="Percent 4 2 5 3 3" xfId="9388" xr:uid="{00000000-0005-0000-0000-0000AC240000}"/>
    <cellStyle name="Percent 4 2 5 3 3 2" xfId="9389" xr:uid="{00000000-0005-0000-0000-0000AD240000}"/>
    <cellStyle name="Percent 4 2 5 3 4" xfId="9390" xr:uid="{00000000-0005-0000-0000-0000AE240000}"/>
    <cellStyle name="Percent 4 2 5 4" xfId="9391" xr:uid="{00000000-0005-0000-0000-0000AF240000}"/>
    <cellStyle name="Percent 4 2 5 4 2" xfId="9392" xr:uid="{00000000-0005-0000-0000-0000B0240000}"/>
    <cellStyle name="Percent 4 2 5 4 2 2" xfId="9393" xr:uid="{00000000-0005-0000-0000-0000B1240000}"/>
    <cellStyle name="Percent 4 2 5 4 3" xfId="9394" xr:uid="{00000000-0005-0000-0000-0000B2240000}"/>
    <cellStyle name="Percent 4 2 5 4 3 2" xfId="9395" xr:uid="{00000000-0005-0000-0000-0000B3240000}"/>
    <cellStyle name="Percent 4 2 5 4 4" xfId="9396" xr:uid="{00000000-0005-0000-0000-0000B4240000}"/>
    <cellStyle name="Percent 4 2 5 4 4 2" xfId="9397" xr:uid="{00000000-0005-0000-0000-0000B5240000}"/>
    <cellStyle name="Percent 4 2 5 4 5" xfId="9398" xr:uid="{00000000-0005-0000-0000-0000B6240000}"/>
    <cellStyle name="Percent 4 2 5 5" xfId="9399" xr:uid="{00000000-0005-0000-0000-0000B7240000}"/>
    <cellStyle name="Percent 4 2 5 5 2" xfId="9400" xr:uid="{00000000-0005-0000-0000-0000B8240000}"/>
    <cellStyle name="Percent 4 2 5 5 2 2" xfId="9401" xr:uid="{00000000-0005-0000-0000-0000B9240000}"/>
    <cellStyle name="Percent 4 2 5 5 3" xfId="9402" xr:uid="{00000000-0005-0000-0000-0000BA240000}"/>
    <cellStyle name="Percent 4 2 5 5 3 2" xfId="9403" xr:uid="{00000000-0005-0000-0000-0000BB240000}"/>
    <cellStyle name="Percent 4 2 5 5 4" xfId="9404" xr:uid="{00000000-0005-0000-0000-0000BC240000}"/>
    <cellStyle name="Percent 4 2 5 6" xfId="9405" xr:uid="{00000000-0005-0000-0000-0000BD240000}"/>
    <cellStyle name="Percent 4 2 5 6 2" xfId="9406" xr:uid="{00000000-0005-0000-0000-0000BE240000}"/>
    <cellStyle name="Percent 4 2 5 7" xfId="9407" xr:uid="{00000000-0005-0000-0000-0000BF240000}"/>
    <cellStyle name="Percent 4 2 5 7 2" xfId="9408" xr:uid="{00000000-0005-0000-0000-0000C0240000}"/>
    <cellStyle name="Percent 4 2 5 8" xfId="9409" xr:uid="{00000000-0005-0000-0000-0000C1240000}"/>
    <cellStyle name="Percent 4 2 5 8 2" xfId="9410" xr:uid="{00000000-0005-0000-0000-0000C2240000}"/>
    <cellStyle name="Percent 4 2 5 9" xfId="9411" xr:uid="{00000000-0005-0000-0000-0000C3240000}"/>
    <cellStyle name="Percent 4 2 6" xfId="9412" xr:uid="{00000000-0005-0000-0000-0000C4240000}"/>
    <cellStyle name="Percent 4 2 6 2" xfId="9413" xr:uid="{00000000-0005-0000-0000-0000C5240000}"/>
    <cellStyle name="Percent 4 2 6 2 2" xfId="9414" xr:uid="{00000000-0005-0000-0000-0000C6240000}"/>
    <cellStyle name="Percent 4 2 6 2 2 2" xfId="9415" xr:uid="{00000000-0005-0000-0000-0000C7240000}"/>
    <cellStyle name="Percent 4 2 6 2 3" xfId="9416" xr:uid="{00000000-0005-0000-0000-0000C8240000}"/>
    <cellStyle name="Percent 4 2 6 2 3 2" xfId="9417" xr:uid="{00000000-0005-0000-0000-0000C9240000}"/>
    <cellStyle name="Percent 4 2 6 2 4" xfId="9418" xr:uid="{00000000-0005-0000-0000-0000CA240000}"/>
    <cellStyle name="Percent 4 2 6 3" xfId="9419" xr:uid="{00000000-0005-0000-0000-0000CB240000}"/>
    <cellStyle name="Percent 4 2 6 3 2" xfId="9420" xr:uid="{00000000-0005-0000-0000-0000CC240000}"/>
    <cellStyle name="Percent 4 2 6 3 2 2" xfId="9421" xr:uid="{00000000-0005-0000-0000-0000CD240000}"/>
    <cellStyle name="Percent 4 2 6 3 3" xfId="9422" xr:uid="{00000000-0005-0000-0000-0000CE240000}"/>
    <cellStyle name="Percent 4 2 6 3 3 2" xfId="9423" xr:uid="{00000000-0005-0000-0000-0000CF240000}"/>
    <cellStyle name="Percent 4 2 6 3 4" xfId="9424" xr:uid="{00000000-0005-0000-0000-0000D0240000}"/>
    <cellStyle name="Percent 4 2 6 4" xfId="9425" xr:uid="{00000000-0005-0000-0000-0000D1240000}"/>
    <cellStyle name="Percent 4 2 6 4 2" xfId="9426" xr:uid="{00000000-0005-0000-0000-0000D2240000}"/>
    <cellStyle name="Percent 4 2 6 4 2 2" xfId="9427" xr:uid="{00000000-0005-0000-0000-0000D3240000}"/>
    <cellStyle name="Percent 4 2 6 4 3" xfId="9428" xr:uid="{00000000-0005-0000-0000-0000D4240000}"/>
    <cellStyle name="Percent 4 2 6 4 3 2" xfId="9429" xr:uid="{00000000-0005-0000-0000-0000D5240000}"/>
    <cellStyle name="Percent 4 2 6 4 4" xfId="9430" xr:uid="{00000000-0005-0000-0000-0000D6240000}"/>
    <cellStyle name="Percent 4 2 6 4 4 2" xfId="9431" xr:uid="{00000000-0005-0000-0000-0000D7240000}"/>
    <cellStyle name="Percent 4 2 6 4 5" xfId="9432" xr:uid="{00000000-0005-0000-0000-0000D8240000}"/>
    <cellStyle name="Percent 4 2 6 5" xfId="9433" xr:uid="{00000000-0005-0000-0000-0000D9240000}"/>
    <cellStyle name="Percent 4 2 6 5 2" xfId="9434" xr:uid="{00000000-0005-0000-0000-0000DA240000}"/>
    <cellStyle name="Percent 4 2 6 5 2 2" xfId="9435" xr:uid="{00000000-0005-0000-0000-0000DB240000}"/>
    <cellStyle name="Percent 4 2 6 5 3" xfId="9436" xr:uid="{00000000-0005-0000-0000-0000DC240000}"/>
    <cellStyle name="Percent 4 2 6 5 3 2" xfId="9437" xr:uid="{00000000-0005-0000-0000-0000DD240000}"/>
    <cellStyle name="Percent 4 2 6 5 4" xfId="9438" xr:uid="{00000000-0005-0000-0000-0000DE240000}"/>
    <cellStyle name="Percent 4 2 6 6" xfId="9439" xr:uid="{00000000-0005-0000-0000-0000DF240000}"/>
    <cellStyle name="Percent 4 2 6 6 2" xfId="9440" xr:uid="{00000000-0005-0000-0000-0000E0240000}"/>
    <cellStyle name="Percent 4 2 6 7" xfId="9441" xr:uid="{00000000-0005-0000-0000-0000E1240000}"/>
    <cellStyle name="Percent 4 2 6 7 2" xfId="9442" xr:uid="{00000000-0005-0000-0000-0000E2240000}"/>
    <cellStyle name="Percent 4 2 6 8" xfId="9443" xr:uid="{00000000-0005-0000-0000-0000E3240000}"/>
    <cellStyle name="Percent 4 2 6 8 2" xfId="9444" xr:uid="{00000000-0005-0000-0000-0000E4240000}"/>
    <cellStyle name="Percent 4 2 6 9" xfId="9445" xr:uid="{00000000-0005-0000-0000-0000E5240000}"/>
    <cellStyle name="Percent 4 2 7" xfId="9446" xr:uid="{00000000-0005-0000-0000-0000E6240000}"/>
    <cellStyle name="Percent 4 2 7 2" xfId="9447" xr:uid="{00000000-0005-0000-0000-0000E7240000}"/>
    <cellStyle name="Percent 4 2 7 2 2" xfId="9448" xr:uid="{00000000-0005-0000-0000-0000E8240000}"/>
    <cellStyle name="Percent 4 2 7 2 2 2" xfId="9449" xr:uid="{00000000-0005-0000-0000-0000E9240000}"/>
    <cellStyle name="Percent 4 2 7 2 3" xfId="9450" xr:uid="{00000000-0005-0000-0000-0000EA240000}"/>
    <cellStyle name="Percent 4 2 7 2 3 2" xfId="9451" xr:uid="{00000000-0005-0000-0000-0000EB240000}"/>
    <cellStyle name="Percent 4 2 7 2 4" xfId="9452" xr:uid="{00000000-0005-0000-0000-0000EC240000}"/>
    <cellStyle name="Percent 4 2 7 3" xfId="9453" xr:uid="{00000000-0005-0000-0000-0000ED240000}"/>
    <cellStyle name="Percent 4 2 7 3 2" xfId="9454" xr:uid="{00000000-0005-0000-0000-0000EE240000}"/>
    <cellStyle name="Percent 4 2 7 3 2 2" xfId="9455" xr:uid="{00000000-0005-0000-0000-0000EF240000}"/>
    <cellStyle name="Percent 4 2 7 3 3" xfId="9456" xr:uid="{00000000-0005-0000-0000-0000F0240000}"/>
    <cellStyle name="Percent 4 2 7 3 3 2" xfId="9457" xr:uid="{00000000-0005-0000-0000-0000F1240000}"/>
    <cellStyle name="Percent 4 2 7 3 4" xfId="9458" xr:uid="{00000000-0005-0000-0000-0000F2240000}"/>
    <cellStyle name="Percent 4 2 7 4" xfId="9459" xr:uid="{00000000-0005-0000-0000-0000F3240000}"/>
    <cellStyle name="Percent 4 2 7 4 2" xfId="9460" xr:uid="{00000000-0005-0000-0000-0000F4240000}"/>
    <cellStyle name="Percent 4 2 7 4 2 2" xfId="9461" xr:uid="{00000000-0005-0000-0000-0000F5240000}"/>
    <cellStyle name="Percent 4 2 7 4 3" xfId="9462" xr:uid="{00000000-0005-0000-0000-0000F6240000}"/>
    <cellStyle name="Percent 4 2 7 4 3 2" xfId="9463" xr:uid="{00000000-0005-0000-0000-0000F7240000}"/>
    <cellStyle name="Percent 4 2 7 4 4" xfId="9464" xr:uid="{00000000-0005-0000-0000-0000F8240000}"/>
    <cellStyle name="Percent 4 2 7 4 4 2" xfId="9465" xr:uid="{00000000-0005-0000-0000-0000F9240000}"/>
    <cellStyle name="Percent 4 2 7 4 5" xfId="9466" xr:uid="{00000000-0005-0000-0000-0000FA240000}"/>
    <cellStyle name="Percent 4 2 7 5" xfId="9467" xr:uid="{00000000-0005-0000-0000-0000FB240000}"/>
    <cellStyle name="Percent 4 2 7 5 2" xfId="9468" xr:uid="{00000000-0005-0000-0000-0000FC240000}"/>
    <cellStyle name="Percent 4 2 7 5 2 2" xfId="9469" xr:uid="{00000000-0005-0000-0000-0000FD240000}"/>
    <cellStyle name="Percent 4 2 7 5 3" xfId="9470" xr:uid="{00000000-0005-0000-0000-0000FE240000}"/>
    <cellStyle name="Percent 4 2 7 5 3 2" xfId="9471" xr:uid="{00000000-0005-0000-0000-0000FF240000}"/>
    <cellStyle name="Percent 4 2 7 5 4" xfId="9472" xr:uid="{00000000-0005-0000-0000-000000250000}"/>
    <cellStyle name="Percent 4 2 7 6" xfId="9473" xr:uid="{00000000-0005-0000-0000-000001250000}"/>
    <cellStyle name="Percent 4 2 7 6 2" xfId="9474" xr:uid="{00000000-0005-0000-0000-000002250000}"/>
    <cellStyle name="Percent 4 2 7 7" xfId="9475" xr:uid="{00000000-0005-0000-0000-000003250000}"/>
    <cellStyle name="Percent 4 2 7 7 2" xfId="9476" xr:uid="{00000000-0005-0000-0000-000004250000}"/>
    <cellStyle name="Percent 4 2 7 8" xfId="9477" xr:uid="{00000000-0005-0000-0000-000005250000}"/>
    <cellStyle name="Percent 4 2 7 8 2" xfId="9478" xr:uid="{00000000-0005-0000-0000-000006250000}"/>
    <cellStyle name="Percent 4 2 7 9" xfId="9479" xr:uid="{00000000-0005-0000-0000-000007250000}"/>
    <cellStyle name="Percent 4 2 8" xfId="9480" xr:uid="{00000000-0005-0000-0000-000008250000}"/>
    <cellStyle name="Percent 4 2 8 2" xfId="9481" xr:uid="{00000000-0005-0000-0000-000009250000}"/>
    <cellStyle name="Percent 4 2 8 2 2" xfId="9482" xr:uid="{00000000-0005-0000-0000-00000A250000}"/>
    <cellStyle name="Percent 4 2 8 2 2 2" xfId="9483" xr:uid="{00000000-0005-0000-0000-00000B250000}"/>
    <cellStyle name="Percent 4 2 8 2 3" xfId="9484" xr:uid="{00000000-0005-0000-0000-00000C250000}"/>
    <cellStyle name="Percent 4 2 8 2 3 2" xfId="9485" xr:uid="{00000000-0005-0000-0000-00000D250000}"/>
    <cellStyle name="Percent 4 2 8 2 4" xfId="9486" xr:uid="{00000000-0005-0000-0000-00000E250000}"/>
    <cellStyle name="Percent 4 2 8 3" xfId="9487" xr:uid="{00000000-0005-0000-0000-00000F250000}"/>
    <cellStyle name="Percent 4 2 8 3 2" xfId="9488" xr:uid="{00000000-0005-0000-0000-000010250000}"/>
    <cellStyle name="Percent 4 2 8 3 2 2" xfId="9489" xr:uid="{00000000-0005-0000-0000-000011250000}"/>
    <cellStyle name="Percent 4 2 8 3 3" xfId="9490" xr:uid="{00000000-0005-0000-0000-000012250000}"/>
    <cellStyle name="Percent 4 2 8 3 3 2" xfId="9491" xr:uid="{00000000-0005-0000-0000-000013250000}"/>
    <cellStyle name="Percent 4 2 8 3 4" xfId="9492" xr:uid="{00000000-0005-0000-0000-000014250000}"/>
    <cellStyle name="Percent 4 2 8 4" xfId="9493" xr:uid="{00000000-0005-0000-0000-000015250000}"/>
    <cellStyle name="Percent 4 2 8 4 2" xfId="9494" xr:uid="{00000000-0005-0000-0000-000016250000}"/>
    <cellStyle name="Percent 4 2 8 4 2 2" xfId="9495" xr:uid="{00000000-0005-0000-0000-000017250000}"/>
    <cellStyle name="Percent 4 2 8 4 3" xfId="9496" xr:uid="{00000000-0005-0000-0000-000018250000}"/>
    <cellStyle name="Percent 4 2 8 4 3 2" xfId="9497" xr:uid="{00000000-0005-0000-0000-000019250000}"/>
    <cellStyle name="Percent 4 2 8 4 4" xfId="9498" xr:uid="{00000000-0005-0000-0000-00001A250000}"/>
    <cellStyle name="Percent 4 2 8 4 4 2" xfId="9499" xr:uid="{00000000-0005-0000-0000-00001B250000}"/>
    <cellStyle name="Percent 4 2 8 4 5" xfId="9500" xr:uid="{00000000-0005-0000-0000-00001C250000}"/>
    <cellStyle name="Percent 4 2 8 5" xfId="9501" xr:uid="{00000000-0005-0000-0000-00001D250000}"/>
    <cellStyle name="Percent 4 2 8 5 2" xfId="9502" xr:uid="{00000000-0005-0000-0000-00001E250000}"/>
    <cellStyle name="Percent 4 2 8 5 2 2" xfId="9503" xr:uid="{00000000-0005-0000-0000-00001F250000}"/>
    <cellStyle name="Percent 4 2 8 5 3" xfId="9504" xr:uid="{00000000-0005-0000-0000-000020250000}"/>
    <cellStyle name="Percent 4 2 8 5 3 2" xfId="9505" xr:uid="{00000000-0005-0000-0000-000021250000}"/>
    <cellStyle name="Percent 4 2 8 5 4" xfId="9506" xr:uid="{00000000-0005-0000-0000-000022250000}"/>
    <cellStyle name="Percent 4 2 8 6" xfId="9507" xr:uid="{00000000-0005-0000-0000-000023250000}"/>
    <cellStyle name="Percent 4 2 8 6 2" xfId="9508" xr:uid="{00000000-0005-0000-0000-000024250000}"/>
    <cellStyle name="Percent 4 2 8 7" xfId="9509" xr:uid="{00000000-0005-0000-0000-000025250000}"/>
    <cellStyle name="Percent 4 2 8 7 2" xfId="9510" xr:uid="{00000000-0005-0000-0000-000026250000}"/>
    <cellStyle name="Percent 4 2 8 8" xfId="9511" xr:uid="{00000000-0005-0000-0000-000027250000}"/>
    <cellStyle name="Percent 4 2 8 8 2" xfId="9512" xr:uid="{00000000-0005-0000-0000-000028250000}"/>
    <cellStyle name="Percent 4 2 8 9" xfId="9513" xr:uid="{00000000-0005-0000-0000-000029250000}"/>
    <cellStyle name="Percent 4 2 9" xfId="9514" xr:uid="{00000000-0005-0000-0000-00002A250000}"/>
    <cellStyle name="Percent 4 2 9 2" xfId="9515" xr:uid="{00000000-0005-0000-0000-00002B250000}"/>
    <cellStyle name="Percent 4 2 9 2 2" xfId="9516" xr:uid="{00000000-0005-0000-0000-00002C250000}"/>
    <cellStyle name="Percent 4 2 9 3" xfId="9517" xr:uid="{00000000-0005-0000-0000-00002D250000}"/>
    <cellStyle name="Percent 4 2 9 3 2" xfId="9518" xr:uid="{00000000-0005-0000-0000-00002E250000}"/>
    <cellStyle name="Percent 4 2 9 4" xfId="9519" xr:uid="{00000000-0005-0000-0000-00002F250000}"/>
    <cellStyle name="Percent 4 20" xfId="9520" xr:uid="{00000000-0005-0000-0000-000030250000}"/>
    <cellStyle name="Percent 4 20 10" xfId="9521" xr:uid="{00000000-0005-0000-0000-000031250000}"/>
    <cellStyle name="Percent 4 20 10 2" xfId="9522" xr:uid="{00000000-0005-0000-0000-000032250000}"/>
    <cellStyle name="Percent 4 20 11" xfId="9523" xr:uid="{00000000-0005-0000-0000-000033250000}"/>
    <cellStyle name="Percent 4 20 2" xfId="9524" xr:uid="{00000000-0005-0000-0000-000034250000}"/>
    <cellStyle name="Percent 4 20 2 2" xfId="9525" xr:uid="{00000000-0005-0000-0000-000035250000}"/>
    <cellStyle name="Percent 4 20 2 2 2" xfId="9526" xr:uid="{00000000-0005-0000-0000-000036250000}"/>
    <cellStyle name="Percent 4 20 2 3" xfId="9527" xr:uid="{00000000-0005-0000-0000-000037250000}"/>
    <cellStyle name="Percent 4 20 2 3 2" xfId="9528" xr:uid="{00000000-0005-0000-0000-000038250000}"/>
    <cellStyle name="Percent 4 20 2 4" xfId="9529" xr:uid="{00000000-0005-0000-0000-000039250000}"/>
    <cellStyle name="Percent 4 20 3" xfId="9530" xr:uid="{00000000-0005-0000-0000-00003A250000}"/>
    <cellStyle name="Percent 4 20 3 2" xfId="9531" xr:uid="{00000000-0005-0000-0000-00003B250000}"/>
    <cellStyle name="Percent 4 20 3 2 2" xfId="9532" xr:uid="{00000000-0005-0000-0000-00003C250000}"/>
    <cellStyle name="Percent 4 20 3 3" xfId="9533" xr:uid="{00000000-0005-0000-0000-00003D250000}"/>
    <cellStyle name="Percent 4 20 3 3 2" xfId="9534" xr:uid="{00000000-0005-0000-0000-00003E250000}"/>
    <cellStyle name="Percent 4 20 3 4" xfId="9535" xr:uid="{00000000-0005-0000-0000-00003F250000}"/>
    <cellStyle name="Percent 4 20 4" xfId="9536" xr:uid="{00000000-0005-0000-0000-000040250000}"/>
    <cellStyle name="Percent 4 20 4 2" xfId="9537" xr:uid="{00000000-0005-0000-0000-000041250000}"/>
    <cellStyle name="Percent 4 20 4 2 2" xfId="9538" xr:uid="{00000000-0005-0000-0000-000042250000}"/>
    <cellStyle name="Percent 4 20 4 3" xfId="9539" xr:uid="{00000000-0005-0000-0000-000043250000}"/>
    <cellStyle name="Percent 4 20 4 3 2" xfId="9540" xr:uid="{00000000-0005-0000-0000-000044250000}"/>
    <cellStyle name="Percent 4 20 4 4" xfId="9541" xr:uid="{00000000-0005-0000-0000-000045250000}"/>
    <cellStyle name="Percent 4 20 5" xfId="9542" xr:uid="{00000000-0005-0000-0000-000046250000}"/>
    <cellStyle name="Percent 4 20 5 2" xfId="9543" xr:uid="{00000000-0005-0000-0000-000047250000}"/>
    <cellStyle name="Percent 4 20 5 2 2" xfId="9544" xr:uid="{00000000-0005-0000-0000-000048250000}"/>
    <cellStyle name="Percent 4 20 5 3" xfId="9545" xr:uid="{00000000-0005-0000-0000-000049250000}"/>
    <cellStyle name="Percent 4 20 5 3 2" xfId="9546" xr:uid="{00000000-0005-0000-0000-00004A250000}"/>
    <cellStyle name="Percent 4 20 5 4" xfId="9547" xr:uid="{00000000-0005-0000-0000-00004B250000}"/>
    <cellStyle name="Percent 4 20 5 4 2" xfId="9548" xr:uid="{00000000-0005-0000-0000-00004C250000}"/>
    <cellStyle name="Percent 4 20 5 5" xfId="9549" xr:uid="{00000000-0005-0000-0000-00004D250000}"/>
    <cellStyle name="Percent 4 20 6" xfId="9550" xr:uid="{00000000-0005-0000-0000-00004E250000}"/>
    <cellStyle name="Percent 4 20 6 2" xfId="9551" xr:uid="{00000000-0005-0000-0000-00004F250000}"/>
    <cellStyle name="Percent 4 20 6 2 2" xfId="9552" xr:uid="{00000000-0005-0000-0000-000050250000}"/>
    <cellStyle name="Percent 4 20 6 3" xfId="9553" xr:uid="{00000000-0005-0000-0000-000051250000}"/>
    <cellStyle name="Percent 4 20 6 3 2" xfId="9554" xr:uid="{00000000-0005-0000-0000-000052250000}"/>
    <cellStyle name="Percent 4 20 6 4" xfId="9555" xr:uid="{00000000-0005-0000-0000-000053250000}"/>
    <cellStyle name="Percent 4 20 7" xfId="9556" xr:uid="{00000000-0005-0000-0000-000054250000}"/>
    <cellStyle name="Percent 4 20 7 2" xfId="9557" xr:uid="{00000000-0005-0000-0000-000055250000}"/>
    <cellStyle name="Percent 4 20 8" xfId="9558" xr:uid="{00000000-0005-0000-0000-000056250000}"/>
    <cellStyle name="Percent 4 20 8 2" xfId="9559" xr:uid="{00000000-0005-0000-0000-000057250000}"/>
    <cellStyle name="Percent 4 20 9" xfId="9560" xr:uid="{00000000-0005-0000-0000-000058250000}"/>
    <cellStyle name="Percent 4 20 9 2" xfId="9561" xr:uid="{00000000-0005-0000-0000-000059250000}"/>
    <cellStyle name="Percent 4 21" xfId="9562" xr:uid="{00000000-0005-0000-0000-00005A250000}"/>
    <cellStyle name="Percent 4 21 10" xfId="9563" xr:uid="{00000000-0005-0000-0000-00005B250000}"/>
    <cellStyle name="Percent 4 21 10 2" xfId="9564" xr:uid="{00000000-0005-0000-0000-00005C250000}"/>
    <cellStyle name="Percent 4 21 11" xfId="9565" xr:uid="{00000000-0005-0000-0000-00005D250000}"/>
    <cellStyle name="Percent 4 21 2" xfId="9566" xr:uid="{00000000-0005-0000-0000-00005E250000}"/>
    <cellStyle name="Percent 4 21 2 2" xfId="9567" xr:uid="{00000000-0005-0000-0000-00005F250000}"/>
    <cellStyle name="Percent 4 21 2 2 2" xfId="9568" xr:uid="{00000000-0005-0000-0000-000060250000}"/>
    <cellStyle name="Percent 4 21 2 3" xfId="9569" xr:uid="{00000000-0005-0000-0000-000061250000}"/>
    <cellStyle name="Percent 4 21 2 3 2" xfId="9570" xr:uid="{00000000-0005-0000-0000-000062250000}"/>
    <cellStyle name="Percent 4 21 2 4" xfId="9571" xr:uid="{00000000-0005-0000-0000-000063250000}"/>
    <cellStyle name="Percent 4 21 3" xfId="9572" xr:uid="{00000000-0005-0000-0000-000064250000}"/>
    <cellStyle name="Percent 4 21 3 2" xfId="9573" xr:uid="{00000000-0005-0000-0000-000065250000}"/>
    <cellStyle name="Percent 4 21 3 2 2" xfId="9574" xr:uid="{00000000-0005-0000-0000-000066250000}"/>
    <cellStyle name="Percent 4 21 3 3" xfId="9575" xr:uid="{00000000-0005-0000-0000-000067250000}"/>
    <cellStyle name="Percent 4 21 3 3 2" xfId="9576" xr:uid="{00000000-0005-0000-0000-000068250000}"/>
    <cellStyle name="Percent 4 21 3 4" xfId="9577" xr:uid="{00000000-0005-0000-0000-000069250000}"/>
    <cellStyle name="Percent 4 21 4" xfId="9578" xr:uid="{00000000-0005-0000-0000-00006A250000}"/>
    <cellStyle name="Percent 4 21 4 2" xfId="9579" xr:uid="{00000000-0005-0000-0000-00006B250000}"/>
    <cellStyle name="Percent 4 21 4 2 2" xfId="9580" xr:uid="{00000000-0005-0000-0000-00006C250000}"/>
    <cellStyle name="Percent 4 21 4 3" xfId="9581" xr:uid="{00000000-0005-0000-0000-00006D250000}"/>
    <cellStyle name="Percent 4 21 4 3 2" xfId="9582" xr:uid="{00000000-0005-0000-0000-00006E250000}"/>
    <cellStyle name="Percent 4 21 4 4" xfId="9583" xr:uid="{00000000-0005-0000-0000-00006F250000}"/>
    <cellStyle name="Percent 4 21 5" xfId="9584" xr:uid="{00000000-0005-0000-0000-000070250000}"/>
    <cellStyle name="Percent 4 21 5 2" xfId="9585" xr:uid="{00000000-0005-0000-0000-000071250000}"/>
    <cellStyle name="Percent 4 21 5 2 2" xfId="9586" xr:uid="{00000000-0005-0000-0000-000072250000}"/>
    <cellStyle name="Percent 4 21 5 3" xfId="9587" xr:uid="{00000000-0005-0000-0000-000073250000}"/>
    <cellStyle name="Percent 4 21 5 3 2" xfId="9588" xr:uid="{00000000-0005-0000-0000-000074250000}"/>
    <cellStyle name="Percent 4 21 5 4" xfId="9589" xr:uid="{00000000-0005-0000-0000-000075250000}"/>
    <cellStyle name="Percent 4 21 5 4 2" xfId="9590" xr:uid="{00000000-0005-0000-0000-000076250000}"/>
    <cellStyle name="Percent 4 21 5 5" xfId="9591" xr:uid="{00000000-0005-0000-0000-000077250000}"/>
    <cellStyle name="Percent 4 21 6" xfId="9592" xr:uid="{00000000-0005-0000-0000-000078250000}"/>
    <cellStyle name="Percent 4 21 6 2" xfId="9593" xr:uid="{00000000-0005-0000-0000-000079250000}"/>
    <cellStyle name="Percent 4 21 6 2 2" xfId="9594" xr:uid="{00000000-0005-0000-0000-00007A250000}"/>
    <cellStyle name="Percent 4 21 6 3" xfId="9595" xr:uid="{00000000-0005-0000-0000-00007B250000}"/>
    <cellStyle name="Percent 4 21 6 3 2" xfId="9596" xr:uid="{00000000-0005-0000-0000-00007C250000}"/>
    <cellStyle name="Percent 4 21 6 4" xfId="9597" xr:uid="{00000000-0005-0000-0000-00007D250000}"/>
    <cellStyle name="Percent 4 21 7" xfId="9598" xr:uid="{00000000-0005-0000-0000-00007E250000}"/>
    <cellStyle name="Percent 4 21 7 2" xfId="9599" xr:uid="{00000000-0005-0000-0000-00007F250000}"/>
    <cellStyle name="Percent 4 21 8" xfId="9600" xr:uid="{00000000-0005-0000-0000-000080250000}"/>
    <cellStyle name="Percent 4 21 8 2" xfId="9601" xr:uid="{00000000-0005-0000-0000-000081250000}"/>
    <cellStyle name="Percent 4 21 9" xfId="9602" xr:uid="{00000000-0005-0000-0000-000082250000}"/>
    <cellStyle name="Percent 4 21 9 2" xfId="9603" xr:uid="{00000000-0005-0000-0000-000083250000}"/>
    <cellStyle name="Percent 4 22" xfId="9604" xr:uid="{00000000-0005-0000-0000-000084250000}"/>
    <cellStyle name="Percent 4 22 10" xfId="9605" xr:uid="{00000000-0005-0000-0000-000085250000}"/>
    <cellStyle name="Percent 4 22 10 2" xfId="9606" xr:uid="{00000000-0005-0000-0000-000086250000}"/>
    <cellStyle name="Percent 4 22 11" xfId="9607" xr:uid="{00000000-0005-0000-0000-000087250000}"/>
    <cellStyle name="Percent 4 22 2" xfId="9608" xr:uid="{00000000-0005-0000-0000-000088250000}"/>
    <cellStyle name="Percent 4 22 2 2" xfId="9609" xr:uid="{00000000-0005-0000-0000-000089250000}"/>
    <cellStyle name="Percent 4 22 2 2 2" xfId="9610" xr:uid="{00000000-0005-0000-0000-00008A250000}"/>
    <cellStyle name="Percent 4 22 2 3" xfId="9611" xr:uid="{00000000-0005-0000-0000-00008B250000}"/>
    <cellStyle name="Percent 4 22 2 3 2" xfId="9612" xr:uid="{00000000-0005-0000-0000-00008C250000}"/>
    <cellStyle name="Percent 4 22 2 4" xfId="9613" xr:uid="{00000000-0005-0000-0000-00008D250000}"/>
    <cellStyle name="Percent 4 22 3" xfId="9614" xr:uid="{00000000-0005-0000-0000-00008E250000}"/>
    <cellStyle name="Percent 4 22 3 2" xfId="9615" xr:uid="{00000000-0005-0000-0000-00008F250000}"/>
    <cellStyle name="Percent 4 22 3 2 2" xfId="9616" xr:uid="{00000000-0005-0000-0000-000090250000}"/>
    <cellStyle name="Percent 4 22 3 3" xfId="9617" xr:uid="{00000000-0005-0000-0000-000091250000}"/>
    <cellStyle name="Percent 4 22 3 3 2" xfId="9618" xr:uid="{00000000-0005-0000-0000-000092250000}"/>
    <cellStyle name="Percent 4 22 3 4" xfId="9619" xr:uid="{00000000-0005-0000-0000-000093250000}"/>
    <cellStyle name="Percent 4 22 4" xfId="9620" xr:uid="{00000000-0005-0000-0000-000094250000}"/>
    <cellStyle name="Percent 4 22 4 2" xfId="9621" xr:uid="{00000000-0005-0000-0000-000095250000}"/>
    <cellStyle name="Percent 4 22 4 2 2" xfId="9622" xr:uid="{00000000-0005-0000-0000-000096250000}"/>
    <cellStyle name="Percent 4 22 4 3" xfId="9623" xr:uid="{00000000-0005-0000-0000-000097250000}"/>
    <cellStyle name="Percent 4 22 4 3 2" xfId="9624" xr:uid="{00000000-0005-0000-0000-000098250000}"/>
    <cellStyle name="Percent 4 22 4 4" xfId="9625" xr:uid="{00000000-0005-0000-0000-000099250000}"/>
    <cellStyle name="Percent 4 22 5" xfId="9626" xr:uid="{00000000-0005-0000-0000-00009A250000}"/>
    <cellStyle name="Percent 4 22 5 2" xfId="9627" xr:uid="{00000000-0005-0000-0000-00009B250000}"/>
    <cellStyle name="Percent 4 22 5 2 2" xfId="9628" xr:uid="{00000000-0005-0000-0000-00009C250000}"/>
    <cellStyle name="Percent 4 22 5 3" xfId="9629" xr:uid="{00000000-0005-0000-0000-00009D250000}"/>
    <cellStyle name="Percent 4 22 5 3 2" xfId="9630" xr:uid="{00000000-0005-0000-0000-00009E250000}"/>
    <cellStyle name="Percent 4 22 5 4" xfId="9631" xr:uid="{00000000-0005-0000-0000-00009F250000}"/>
    <cellStyle name="Percent 4 22 5 4 2" xfId="9632" xr:uid="{00000000-0005-0000-0000-0000A0250000}"/>
    <cellStyle name="Percent 4 22 5 5" xfId="9633" xr:uid="{00000000-0005-0000-0000-0000A1250000}"/>
    <cellStyle name="Percent 4 22 6" xfId="9634" xr:uid="{00000000-0005-0000-0000-0000A2250000}"/>
    <cellStyle name="Percent 4 22 6 2" xfId="9635" xr:uid="{00000000-0005-0000-0000-0000A3250000}"/>
    <cellStyle name="Percent 4 22 6 2 2" xfId="9636" xr:uid="{00000000-0005-0000-0000-0000A4250000}"/>
    <cellStyle name="Percent 4 22 6 3" xfId="9637" xr:uid="{00000000-0005-0000-0000-0000A5250000}"/>
    <cellStyle name="Percent 4 22 6 3 2" xfId="9638" xr:uid="{00000000-0005-0000-0000-0000A6250000}"/>
    <cellStyle name="Percent 4 22 6 4" xfId="9639" xr:uid="{00000000-0005-0000-0000-0000A7250000}"/>
    <cellStyle name="Percent 4 22 7" xfId="9640" xr:uid="{00000000-0005-0000-0000-0000A8250000}"/>
    <cellStyle name="Percent 4 22 7 2" xfId="9641" xr:uid="{00000000-0005-0000-0000-0000A9250000}"/>
    <cellStyle name="Percent 4 22 8" xfId="9642" xr:uid="{00000000-0005-0000-0000-0000AA250000}"/>
    <cellStyle name="Percent 4 22 8 2" xfId="9643" xr:uid="{00000000-0005-0000-0000-0000AB250000}"/>
    <cellStyle name="Percent 4 22 9" xfId="9644" xr:uid="{00000000-0005-0000-0000-0000AC250000}"/>
    <cellStyle name="Percent 4 22 9 2" xfId="9645" xr:uid="{00000000-0005-0000-0000-0000AD250000}"/>
    <cellStyle name="Percent 4 23" xfId="9646" xr:uid="{00000000-0005-0000-0000-0000AE250000}"/>
    <cellStyle name="Percent 4 23 10" xfId="9647" xr:uid="{00000000-0005-0000-0000-0000AF250000}"/>
    <cellStyle name="Percent 4 23 10 2" xfId="9648" xr:uid="{00000000-0005-0000-0000-0000B0250000}"/>
    <cellStyle name="Percent 4 23 11" xfId="9649" xr:uid="{00000000-0005-0000-0000-0000B1250000}"/>
    <cellStyle name="Percent 4 23 2" xfId="9650" xr:uid="{00000000-0005-0000-0000-0000B2250000}"/>
    <cellStyle name="Percent 4 23 2 2" xfId="9651" xr:uid="{00000000-0005-0000-0000-0000B3250000}"/>
    <cellStyle name="Percent 4 23 2 2 2" xfId="9652" xr:uid="{00000000-0005-0000-0000-0000B4250000}"/>
    <cellStyle name="Percent 4 23 2 3" xfId="9653" xr:uid="{00000000-0005-0000-0000-0000B5250000}"/>
    <cellStyle name="Percent 4 23 2 3 2" xfId="9654" xr:uid="{00000000-0005-0000-0000-0000B6250000}"/>
    <cellStyle name="Percent 4 23 2 4" xfId="9655" xr:uid="{00000000-0005-0000-0000-0000B7250000}"/>
    <cellStyle name="Percent 4 23 3" xfId="9656" xr:uid="{00000000-0005-0000-0000-0000B8250000}"/>
    <cellStyle name="Percent 4 23 3 2" xfId="9657" xr:uid="{00000000-0005-0000-0000-0000B9250000}"/>
    <cellStyle name="Percent 4 23 3 2 2" xfId="9658" xr:uid="{00000000-0005-0000-0000-0000BA250000}"/>
    <cellStyle name="Percent 4 23 3 3" xfId="9659" xr:uid="{00000000-0005-0000-0000-0000BB250000}"/>
    <cellStyle name="Percent 4 23 3 3 2" xfId="9660" xr:uid="{00000000-0005-0000-0000-0000BC250000}"/>
    <cellStyle name="Percent 4 23 3 4" xfId="9661" xr:uid="{00000000-0005-0000-0000-0000BD250000}"/>
    <cellStyle name="Percent 4 23 4" xfId="9662" xr:uid="{00000000-0005-0000-0000-0000BE250000}"/>
    <cellStyle name="Percent 4 23 4 2" xfId="9663" xr:uid="{00000000-0005-0000-0000-0000BF250000}"/>
    <cellStyle name="Percent 4 23 4 2 2" xfId="9664" xr:uid="{00000000-0005-0000-0000-0000C0250000}"/>
    <cellStyle name="Percent 4 23 4 3" xfId="9665" xr:uid="{00000000-0005-0000-0000-0000C1250000}"/>
    <cellStyle name="Percent 4 23 4 3 2" xfId="9666" xr:uid="{00000000-0005-0000-0000-0000C2250000}"/>
    <cellStyle name="Percent 4 23 4 4" xfId="9667" xr:uid="{00000000-0005-0000-0000-0000C3250000}"/>
    <cellStyle name="Percent 4 23 5" xfId="9668" xr:uid="{00000000-0005-0000-0000-0000C4250000}"/>
    <cellStyle name="Percent 4 23 5 2" xfId="9669" xr:uid="{00000000-0005-0000-0000-0000C5250000}"/>
    <cellStyle name="Percent 4 23 5 2 2" xfId="9670" xr:uid="{00000000-0005-0000-0000-0000C6250000}"/>
    <cellStyle name="Percent 4 23 5 3" xfId="9671" xr:uid="{00000000-0005-0000-0000-0000C7250000}"/>
    <cellStyle name="Percent 4 23 5 3 2" xfId="9672" xr:uid="{00000000-0005-0000-0000-0000C8250000}"/>
    <cellStyle name="Percent 4 23 5 4" xfId="9673" xr:uid="{00000000-0005-0000-0000-0000C9250000}"/>
    <cellStyle name="Percent 4 23 5 4 2" xfId="9674" xr:uid="{00000000-0005-0000-0000-0000CA250000}"/>
    <cellStyle name="Percent 4 23 5 5" xfId="9675" xr:uid="{00000000-0005-0000-0000-0000CB250000}"/>
    <cellStyle name="Percent 4 23 6" xfId="9676" xr:uid="{00000000-0005-0000-0000-0000CC250000}"/>
    <cellStyle name="Percent 4 23 6 2" xfId="9677" xr:uid="{00000000-0005-0000-0000-0000CD250000}"/>
    <cellStyle name="Percent 4 23 6 2 2" xfId="9678" xr:uid="{00000000-0005-0000-0000-0000CE250000}"/>
    <cellStyle name="Percent 4 23 6 3" xfId="9679" xr:uid="{00000000-0005-0000-0000-0000CF250000}"/>
    <cellStyle name="Percent 4 23 6 3 2" xfId="9680" xr:uid="{00000000-0005-0000-0000-0000D0250000}"/>
    <cellStyle name="Percent 4 23 6 4" xfId="9681" xr:uid="{00000000-0005-0000-0000-0000D1250000}"/>
    <cellStyle name="Percent 4 23 7" xfId="9682" xr:uid="{00000000-0005-0000-0000-0000D2250000}"/>
    <cellStyle name="Percent 4 23 7 2" xfId="9683" xr:uid="{00000000-0005-0000-0000-0000D3250000}"/>
    <cellStyle name="Percent 4 23 8" xfId="9684" xr:uid="{00000000-0005-0000-0000-0000D4250000}"/>
    <cellStyle name="Percent 4 23 8 2" xfId="9685" xr:uid="{00000000-0005-0000-0000-0000D5250000}"/>
    <cellStyle name="Percent 4 23 9" xfId="9686" xr:uid="{00000000-0005-0000-0000-0000D6250000}"/>
    <cellStyle name="Percent 4 23 9 2" xfId="9687" xr:uid="{00000000-0005-0000-0000-0000D7250000}"/>
    <cellStyle name="Percent 4 24" xfId="9688" xr:uid="{00000000-0005-0000-0000-0000D8250000}"/>
    <cellStyle name="Percent 4 24 10" xfId="9689" xr:uid="{00000000-0005-0000-0000-0000D9250000}"/>
    <cellStyle name="Percent 4 24 10 2" xfId="9690" xr:uid="{00000000-0005-0000-0000-0000DA250000}"/>
    <cellStyle name="Percent 4 24 11" xfId="9691" xr:uid="{00000000-0005-0000-0000-0000DB250000}"/>
    <cellStyle name="Percent 4 24 2" xfId="9692" xr:uid="{00000000-0005-0000-0000-0000DC250000}"/>
    <cellStyle name="Percent 4 24 2 2" xfId="9693" xr:uid="{00000000-0005-0000-0000-0000DD250000}"/>
    <cellStyle name="Percent 4 24 2 2 2" xfId="9694" xr:uid="{00000000-0005-0000-0000-0000DE250000}"/>
    <cellStyle name="Percent 4 24 2 3" xfId="9695" xr:uid="{00000000-0005-0000-0000-0000DF250000}"/>
    <cellStyle name="Percent 4 24 2 3 2" xfId="9696" xr:uid="{00000000-0005-0000-0000-0000E0250000}"/>
    <cellStyle name="Percent 4 24 2 4" xfId="9697" xr:uid="{00000000-0005-0000-0000-0000E1250000}"/>
    <cellStyle name="Percent 4 24 3" xfId="9698" xr:uid="{00000000-0005-0000-0000-0000E2250000}"/>
    <cellStyle name="Percent 4 24 3 2" xfId="9699" xr:uid="{00000000-0005-0000-0000-0000E3250000}"/>
    <cellStyle name="Percent 4 24 3 2 2" xfId="9700" xr:uid="{00000000-0005-0000-0000-0000E4250000}"/>
    <cellStyle name="Percent 4 24 3 3" xfId="9701" xr:uid="{00000000-0005-0000-0000-0000E5250000}"/>
    <cellStyle name="Percent 4 24 3 3 2" xfId="9702" xr:uid="{00000000-0005-0000-0000-0000E6250000}"/>
    <cellStyle name="Percent 4 24 3 4" xfId="9703" xr:uid="{00000000-0005-0000-0000-0000E7250000}"/>
    <cellStyle name="Percent 4 24 4" xfId="9704" xr:uid="{00000000-0005-0000-0000-0000E8250000}"/>
    <cellStyle name="Percent 4 24 4 2" xfId="9705" xr:uid="{00000000-0005-0000-0000-0000E9250000}"/>
    <cellStyle name="Percent 4 24 4 2 2" xfId="9706" xr:uid="{00000000-0005-0000-0000-0000EA250000}"/>
    <cellStyle name="Percent 4 24 4 3" xfId="9707" xr:uid="{00000000-0005-0000-0000-0000EB250000}"/>
    <cellStyle name="Percent 4 24 4 3 2" xfId="9708" xr:uid="{00000000-0005-0000-0000-0000EC250000}"/>
    <cellStyle name="Percent 4 24 4 4" xfId="9709" xr:uid="{00000000-0005-0000-0000-0000ED250000}"/>
    <cellStyle name="Percent 4 24 5" xfId="9710" xr:uid="{00000000-0005-0000-0000-0000EE250000}"/>
    <cellStyle name="Percent 4 24 5 2" xfId="9711" xr:uid="{00000000-0005-0000-0000-0000EF250000}"/>
    <cellStyle name="Percent 4 24 5 2 2" xfId="9712" xr:uid="{00000000-0005-0000-0000-0000F0250000}"/>
    <cellStyle name="Percent 4 24 5 3" xfId="9713" xr:uid="{00000000-0005-0000-0000-0000F1250000}"/>
    <cellStyle name="Percent 4 24 5 3 2" xfId="9714" xr:uid="{00000000-0005-0000-0000-0000F2250000}"/>
    <cellStyle name="Percent 4 24 5 4" xfId="9715" xr:uid="{00000000-0005-0000-0000-0000F3250000}"/>
    <cellStyle name="Percent 4 24 5 4 2" xfId="9716" xr:uid="{00000000-0005-0000-0000-0000F4250000}"/>
    <cellStyle name="Percent 4 24 5 5" xfId="9717" xr:uid="{00000000-0005-0000-0000-0000F5250000}"/>
    <cellStyle name="Percent 4 24 6" xfId="9718" xr:uid="{00000000-0005-0000-0000-0000F6250000}"/>
    <cellStyle name="Percent 4 24 6 2" xfId="9719" xr:uid="{00000000-0005-0000-0000-0000F7250000}"/>
    <cellStyle name="Percent 4 24 6 2 2" xfId="9720" xr:uid="{00000000-0005-0000-0000-0000F8250000}"/>
    <cellStyle name="Percent 4 24 6 3" xfId="9721" xr:uid="{00000000-0005-0000-0000-0000F9250000}"/>
    <cellStyle name="Percent 4 24 6 3 2" xfId="9722" xr:uid="{00000000-0005-0000-0000-0000FA250000}"/>
    <cellStyle name="Percent 4 24 6 4" xfId="9723" xr:uid="{00000000-0005-0000-0000-0000FB250000}"/>
    <cellStyle name="Percent 4 24 7" xfId="9724" xr:uid="{00000000-0005-0000-0000-0000FC250000}"/>
    <cellStyle name="Percent 4 24 7 2" xfId="9725" xr:uid="{00000000-0005-0000-0000-0000FD250000}"/>
    <cellStyle name="Percent 4 24 8" xfId="9726" xr:uid="{00000000-0005-0000-0000-0000FE250000}"/>
    <cellStyle name="Percent 4 24 8 2" xfId="9727" xr:uid="{00000000-0005-0000-0000-0000FF250000}"/>
    <cellStyle name="Percent 4 24 9" xfId="9728" xr:uid="{00000000-0005-0000-0000-000000260000}"/>
    <cellStyle name="Percent 4 24 9 2" xfId="9729" xr:uid="{00000000-0005-0000-0000-000001260000}"/>
    <cellStyle name="Percent 4 25" xfId="9730" xr:uid="{00000000-0005-0000-0000-000002260000}"/>
    <cellStyle name="Percent 4 25 10" xfId="9731" xr:uid="{00000000-0005-0000-0000-000003260000}"/>
    <cellStyle name="Percent 4 25 10 2" xfId="9732" xr:uid="{00000000-0005-0000-0000-000004260000}"/>
    <cellStyle name="Percent 4 25 11" xfId="9733" xr:uid="{00000000-0005-0000-0000-000005260000}"/>
    <cellStyle name="Percent 4 25 2" xfId="9734" xr:uid="{00000000-0005-0000-0000-000006260000}"/>
    <cellStyle name="Percent 4 25 2 2" xfId="9735" xr:uid="{00000000-0005-0000-0000-000007260000}"/>
    <cellStyle name="Percent 4 25 2 2 2" xfId="9736" xr:uid="{00000000-0005-0000-0000-000008260000}"/>
    <cellStyle name="Percent 4 25 2 3" xfId="9737" xr:uid="{00000000-0005-0000-0000-000009260000}"/>
    <cellStyle name="Percent 4 25 2 3 2" xfId="9738" xr:uid="{00000000-0005-0000-0000-00000A260000}"/>
    <cellStyle name="Percent 4 25 2 4" xfId="9739" xr:uid="{00000000-0005-0000-0000-00000B260000}"/>
    <cellStyle name="Percent 4 25 3" xfId="9740" xr:uid="{00000000-0005-0000-0000-00000C260000}"/>
    <cellStyle name="Percent 4 25 3 2" xfId="9741" xr:uid="{00000000-0005-0000-0000-00000D260000}"/>
    <cellStyle name="Percent 4 25 3 2 2" xfId="9742" xr:uid="{00000000-0005-0000-0000-00000E260000}"/>
    <cellStyle name="Percent 4 25 3 3" xfId="9743" xr:uid="{00000000-0005-0000-0000-00000F260000}"/>
    <cellStyle name="Percent 4 25 3 3 2" xfId="9744" xr:uid="{00000000-0005-0000-0000-000010260000}"/>
    <cellStyle name="Percent 4 25 3 4" xfId="9745" xr:uid="{00000000-0005-0000-0000-000011260000}"/>
    <cellStyle name="Percent 4 25 4" xfId="9746" xr:uid="{00000000-0005-0000-0000-000012260000}"/>
    <cellStyle name="Percent 4 25 4 2" xfId="9747" xr:uid="{00000000-0005-0000-0000-000013260000}"/>
    <cellStyle name="Percent 4 25 4 2 2" xfId="9748" xr:uid="{00000000-0005-0000-0000-000014260000}"/>
    <cellStyle name="Percent 4 25 4 3" xfId="9749" xr:uid="{00000000-0005-0000-0000-000015260000}"/>
    <cellStyle name="Percent 4 25 4 3 2" xfId="9750" xr:uid="{00000000-0005-0000-0000-000016260000}"/>
    <cellStyle name="Percent 4 25 4 4" xfId="9751" xr:uid="{00000000-0005-0000-0000-000017260000}"/>
    <cellStyle name="Percent 4 25 5" xfId="9752" xr:uid="{00000000-0005-0000-0000-000018260000}"/>
    <cellStyle name="Percent 4 25 5 2" xfId="9753" xr:uid="{00000000-0005-0000-0000-000019260000}"/>
    <cellStyle name="Percent 4 25 5 2 2" xfId="9754" xr:uid="{00000000-0005-0000-0000-00001A260000}"/>
    <cellStyle name="Percent 4 25 5 3" xfId="9755" xr:uid="{00000000-0005-0000-0000-00001B260000}"/>
    <cellStyle name="Percent 4 25 5 3 2" xfId="9756" xr:uid="{00000000-0005-0000-0000-00001C260000}"/>
    <cellStyle name="Percent 4 25 5 4" xfId="9757" xr:uid="{00000000-0005-0000-0000-00001D260000}"/>
    <cellStyle name="Percent 4 25 5 4 2" xfId="9758" xr:uid="{00000000-0005-0000-0000-00001E260000}"/>
    <cellStyle name="Percent 4 25 5 5" xfId="9759" xr:uid="{00000000-0005-0000-0000-00001F260000}"/>
    <cellStyle name="Percent 4 25 6" xfId="9760" xr:uid="{00000000-0005-0000-0000-000020260000}"/>
    <cellStyle name="Percent 4 25 6 2" xfId="9761" xr:uid="{00000000-0005-0000-0000-000021260000}"/>
    <cellStyle name="Percent 4 25 6 2 2" xfId="9762" xr:uid="{00000000-0005-0000-0000-000022260000}"/>
    <cellStyle name="Percent 4 25 6 3" xfId="9763" xr:uid="{00000000-0005-0000-0000-000023260000}"/>
    <cellStyle name="Percent 4 25 6 3 2" xfId="9764" xr:uid="{00000000-0005-0000-0000-000024260000}"/>
    <cellStyle name="Percent 4 25 6 4" xfId="9765" xr:uid="{00000000-0005-0000-0000-000025260000}"/>
    <cellStyle name="Percent 4 25 7" xfId="9766" xr:uid="{00000000-0005-0000-0000-000026260000}"/>
    <cellStyle name="Percent 4 25 7 2" xfId="9767" xr:uid="{00000000-0005-0000-0000-000027260000}"/>
    <cellStyle name="Percent 4 25 8" xfId="9768" xr:uid="{00000000-0005-0000-0000-000028260000}"/>
    <cellStyle name="Percent 4 25 8 2" xfId="9769" xr:uid="{00000000-0005-0000-0000-000029260000}"/>
    <cellStyle name="Percent 4 25 9" xfId="9770" xr:uid="{00000000-0005-0000-0000-00002A260000}"/>
    <cellStyle name="Percent 4 25 9 2" xfId="9771" xr:uid="{00000000-0005-0000-0000-00002B260000}"/>
    <cellStyle name="Percent 4 26" xfId="9772" xr:uid="{00000000-0005-0000-0000-00002C260000}"/>
    <cellStyle name="Percent 4 26 10" xfId="9773" xr:uid="{00000000-0005-0000-0000-00002D260000}"/>
    <cellStyle name="Percent 4 26 10 2" xfId="9774" xr:uid="{00000000-0005-0000-0000-00002E260000}"/>
    <cellStyle name="Percent 4 26 11" xfId="9775" xr:uid="{00000000-0005-0000-0000-00002F260000}"/>
    <cellStyle name="Percent 4 26 2" xfId="9776" xr:uid="{00000000-0005-0000-0000-000030260000}"/>
    <cellStyle name="Percent 4 26 2 2" xfId="9777" xr:uid="{00000000-0005-0000-0000-000031260000}"/>
    <cellStyle name="Percent 4 26 2 2 2" xfId="9778" xr:uid="{00000000-0005-0000-0000-000032260000}"/>
    <cellStyle name="Percent 4 26 2 3" xfId="9779" xr:uid="{00000000-0005-0000-0000-000033260000}"/>
    <cellStyle name="Percent 4 26 2 3 2" xfId="9780" xr:uid="{00000000-0005-0000-0000-000034260000}"/>
    <cellStyle name="Percent 4 26 2 4" xfId="9781" xr:uid="{00000000-0005-0000-0000-000035260000}"/>
    <cellStyle name="Percent 4 26 3" xfId="9782" xr:uid="{00000000-0005-0000-0000-000036260000}"/>
    <cellStyle name="Percent 4 26 3 2" xfId="9783" xr:uid="{00000000-0005-0000-0000-000037260000}"/>
    <cellStyle name="Percent 4 26 3 2 2" xfId="9784" xr:uid="{00000000-0005-0000-0000-000038260000}"/>
    <cellStyle name="Percent 4 26 3 3" xfId="9785" xr:uid="{00000000-0005-0000-0000-000039260000}"/>
    <cellStyle name="Percent 4 26 3 3 2" xfId="9786" xr:uid="{00000000-0005-0000-0000-00003A260000}"/>
    <cellStyle name="Percent 4 26 3 4" xfId="9787" xr:uid="{00000000-0005-0000-0000-00003B260000}"/>
    <cellStyle name="Percent 4 26 4" xfId="9788" xr:uid="{00000000-0005-0000-0000-00003C260000}"/>
    <cellStyle name="Percent 4 26 4 2" xfId="9789" xr:uid="{00000000-0005-0000-0000-00003D260000}"/>
    <cellStyle name="Percent 4 26 4 2 2" xfId="9790" xr:uid="{00000000-0005-0000-0000-00003E260000}"/>
    <cellStyle name="Percent 4 26 4 3" xfId="9791" xr:uid="{00000000-0005-0000-0000-00003F260000}"/>
    <cellStyle name="Percent 4 26 4 3 2" xfId="9792" xr:uid="{00000000-0005-0000-0000-000040260000}"/>
    <cellStyle name="Percent 4 26 4 4" xfId="9793" xr:uid="{00000000-0005-0000-0000-000041260000}"/>
    <cellStyle name="Percent 4 26 5" xfId="9794" xr:uid="{00000000-0005-0000-0000-000042260000}"/>
    <cellStyle name="Percent 4 26 5 2" xfId="9795" xr:uid="{00000000-0005-0000-0000-000043260000}"/>
    <cellStyle name="Percent 4 26 5 2 2" xfId="9796" xr:uid="{00000000-0005-0000-0000-000044260000}"/>
    <cellStyle name="Percent 4 26 5 3" xfId="9797" xr:uid="{00000000-0005-0000-0000-000045260000}"/>
    <cellStyle name="Percent 4 26 5 3 2" xfId="9798" xr:uid="{00000000-0005-0000-0000-000046260000}"/>
    <cellStyle name="Percent 4 26 5 4" xfId="9799" xr:uid="{00000000-0005-0000-0000-000047260000}"/>
    <cellStyle name="Percent 4 26 5 4 2" xfId="9800" xr:uid="{00000000-0005-0000-0000-000048260000}"/>
    <cellStyle name="Percent 4 26 5 5" xfId="9801" xr:uid="{00000000-0005-0000-0000-000049260000}"/>
    <cellStyle name="Percent 4 26 6" xfId="9802" xr:uid="{00000000-0005-0000-0000-00004A260000}"/>
    <cellStyle name="Percent 4 26 6 2" xfId="9803" xr:uid="{00000000-0005-0000-0000-00004B260000}"/>
    <cellStyle name="Percent 4 26 6 2 2" xfId="9804" xr:uid="{00000000-0005-0000-0000-00004C260000}"/>
    <cellStyle name="Percent 4 26 6 3" xfId="9805" xr:uid="{00000000-0005-0000-0000-00004D260000}"/>
    <cellStyle name="Percent 4 26 6 3 2" xfId="9806" xr:uid="{00000000-0005-0000-0000-00004E260000}"/>
    <cellStyle name="Percent 4 26 6 4" xfId="9807" xr:uid="{00000000-0005-0000-0000-00004F260000}"/>
    <cellStyle name="Percent 4 26 7" xfId="9808" xr:uid="{00000000-0005-0000-0000-000050260000}"/>
    <cellStyle name="Percent 4 26 7 2" xfId="9809" xr:uid="{00000000-0005-0000-0000-000051260000}"/>
    <cellStyle name="Percent 4 26 8" xfId="9810" xr:uid="{00000000-0005-0000-0000-000052260000}"/>
    <cellStyle name="Percent 4 26 8 2" xfId="9811" xr:uid="{00000000-0005-0000-0000-000053260000}"/>
    <cellStyle name="Percent 4 26 9" xfId="9812" xr:uid="{00000000-0005-0000-0000-000054260000}"/>
    <cellStyle name="Percent 4 26 9 2" xfId="9813" xr:uid="{00000000-0005-0000-0000-000055260000}"/>
    <cellStyle name="Percent 4 27" xfId="9814" xr:uid="{00000000-0005-0000-0000-000056260000}"/>
    <cellStyle name="Percent 4 27 10" xfId="9815" xr:uid="{00000000-0005-0000-0000-000057260000}"/>
    <cellStyle name="Percent 4 27 10 2" xfId="9816" xr:uid="{00000000-0005-0000-0000-000058260000}"/>
    <cellStyle name="Percent 4 27 11" xfId="9817" xr:uid="{00000000-0005-0000-0000-000059260000}"/>
    <cellStyle name="Percent 4 27 2" xfId="9818" xr:uid="{00000000-0005-0000-0000-00005A260000}"/>
    <cellStyle name="Percent 4 27 2 2" xfId="9819" xr:uid="{00000000-0005-0000-0000-00005B260000}"/>
    <cellStyle name="Percent 4 27 2 2 2" xfId="9820" xr:uid="{00000000-0005-0000-0000-00005C260000}"/>
    <cellStyle name="Percent 4 27 2 3" xfId="9821" xr:uid="{00000000-0005-0000-0000-00005D260000}"/>
    <cellStyle name="Percent 4 27 2 3 2" xfId="9822" xr:uid="{00000000-0005-0000-0000-00005E260000}"/>
    <cellStyle name="Percent 4 27 2 4" xfId="9823" xr:uid="{00000000-0005-0000-0000-00005F260000}"/>
    <cellStyle name="Percent 4 27 3" xfId="9824" xr:uid="{00000000-0005-0000-0000-000060260000}"/>
    <cellStyle name="Percent 4 27 3 2" xfId="9825" xr:uid="{00000000-0005-0000-0000-000061260000}"/>
    <cellStyle name="Percent 4 27 3 2 2" xfId="9826" xr:uid="{00000000-0005-0000-0000-000062260000}"/>
    <cellStyle name="Percent 4 27 3 3" xfId="9827" xr:uid="{00000000-0005-0000-0000-000063260000}"/>
    <cellStyle name="Percent 4 27 3 3 2" xfId="9828" xr:uid="{00000000-0005-0000-0000-000064260000}"/>
    <cellStyle name="Percent 4 27 3 4" xfId="9829" xr:uid="{00000000-0005-0000-0000-000065260000}"/>
    <cellStyle name="Percent 4 27 4" xfId="9830" xr:uid="{00000000-0005-0000-0000-000066260000}"/>
    <cellStyle name="Percent 4 27 4 2" xfId="9831" xr:uid="{00000000-0005-0000-0000-000067260000}"/>
    <cellStyle name="Percent 4 27 4 2 2" xfId="9832" xr:uid="{00000000-0005-0000-0000-000068260000}"/>
    <cellStyle name="Percent 4 27 4 3" xfId="9833" xr:uid="{00000000-0005-0000-0000-000069260000}"/>
    <cellStyle name="Percent 4 27 4 3 2" xfId="9834" xr:uid="{00000000-0005-0000-0000-00006A260000}"/>
    <cellStyle name="Percent 4 27 4 4" xfId="9835" xr:uid="{00000000-0005-0000-0000-00006B260000}"/>
    <cellStyle name="Percent 4 27 5" xfId="9836" xr:uid="{00000000-0005-0000-0000-00006C260000}"/>
    <cellStyle name="Percent 4 27 5 2" xfId="9837" xr:uid="{00000000-0005-0000-0000-00006D260000}"/>
    <cellStyle name="Percent 4 27 5 2 2" xfId="9838" xr:uid="{00000000-0005-0000-0000-00006E260000}"/>
    <cellStyle name="Percent 4 27 5 3" xfId="9839" xr:uid="{00000000-0005-0000-0000-00006F260000}"/>
    <cellStyle name="Percent 4 27 5 3 2" xfId="9840" xr:uid="{00000000-0005-0000-0000-000070260000}"/>
    <cellStyle name="Percent 4 27 5 4" xfId="9841" xr:uid="{00000000-0005-0000-0000-000071260000}"/>
    <cellStyle name="Percent 4 27 5 4 2" xfId="9842" xr:uid="{00000000-0005-0000-0000-000072260000}"/>
    <cellStyle name="Percent 4 27 5 5" xfId="9843" xr:uid="{00000000-0005-0000-0000-000073260000}"/>
    <cellStyle name="Percent 4 27 6" xfId="9844" xr:uid="{00000000-0005-0000-0000-000074260000}"/>
    <cellStyle name="Percent 4 27 6 2" xfId="9845" xr:uid="{00000000-0005-0000-0000-000075260000}"/>
    <cellStyle name="Percent 4 27 6 2 2" xfId="9846" xr:uid="{00000000-0005-0000-0000-000076260000}"/>
    <cellStyle name="Percent 4 27 6 3" xfId="9847" xr:uid="{00000000-0005-0000-0000-000077260000}"/>
    <cellStyle name="Percent 4 27 6 3 2" xfId="9848" xr:uid="{00000000-0005-0000-0000-000078260000}"/>
    <cellStyle name="Percent 4 27 6 4" xfId="9849" xr:uid="{00000000-0005-0000-0000-000079260000}"/>
    <cellStyle name="Percent 4 27 7" xfId="9850" xr:uid="{00000000-0005-0000-0000-00007A260000}"/>
    <cellStyle name="Percent 4 27 7 2" xfId="9851" xr:uid="{00000000-0005-0000-0000-00007B260000}"/>
    <cellStyle name="Percent 4 27 8" xfId="9852" xr:uid="{00000000-0005-0000-0000-00007C260000}"/>
    <cellStyle name="Percent 4 27 8 2" xfId="9853" xr:uid="{00000000-0005-0000-0000-00007D260000}"/>
    <cellStyle name="Percent 4 27 9" xfId="9854" xr:uid="{00000000-0005-0000-0000-00007E260000}"/>
    <cellStyle name="Percent 4 27 9 2" xfId="9855" xr:uid="{00000000-0005-0000-0000-00007F260000}"/>
    <cellStyle name="Percent 4 28" xfId="9856" xr:uid="{00000000-0005-0000-0000-000080260000}"/>
    <cellStyle name="Percent 4 28 10" xfId="9857" xr:uid="{00000000-0005-0000-0000-000081260000}"/>
    <cellStyle name="Percent 4 28 10 2" xfId="9858" xr:uid="{00000000-0005-0000-0000-000082260000}"/>
    <cellStyle name="Percent 4 28 11" xfId="9859" xr:uid="{00000000-0005-0000-0000-000083260000}"/>
    <cellStyle name="Percent 4 28 2" xfId="9860" xr:uid="{00000000-0005-0000-0000-000084260000}"/>
    <cellStyle name="Percent 4 28 2 2" xfId="9861" xr:uid="{00000000-0005-0000-0000-000085260000}"/>
    <cellStyle name="Percent 4 28 2 2 2" xfId="9862" xr:uid="{00000000-0005-0000-0000-000086260000}"/>
    <cellStyle name="Percent 4 28 2 3" xfId="9863" xr:uid="{00000000-0005-0000-0000-000087260000}"/>
    <cellStyle name="Percent 4 28 2 3 2" xfId="9864" xr:uid="{00000000-0005-0000-0000-000088260000}"/>
    <cellStyle name="Percent 4 28 2 4" xfId="9865" xr:uid="{00000000-0005-0000-0000-000089260000}"/>
    <cellStyle name="Percent 4 28 3" xfId="9866" xr:uid="{00000000-0005-0000-0000-00008A260000}"/>
    <cellStyle name="Percent 4 28 3 2" xfId="9867" xr:uid="{00000000-0005-0000-0000-00008B260000}"/>
    <cellStyle name="Percent 4 28 3 2 2" xfId="9868" xr:uid="{00000000-0005-0000-0000-00008C260000}"/>
    <cellStyle name="Percent 4 28 3 3" xfId="9869" xr:uid="{00000000-0005-0000-0000-00008D260000}"/>
    <cellStyle name="Percent 4 28 3 3 2" xfId="9870" xr:uid="{00000000-0005-0000-0000-00008E260000}"/>
    <cellStyle name="Percent 4 28 3 4" xfId="9871" xr:uid="{00000000-0005-0000-0000-00008F260000}"/>
    <cellStyle name="Percent 4 28 4" xfId="9872" xr:uid="{00000000-0005-0000-0000-000090260000}"/>
    <cellStyle name="Percent 4 28 4 2" xfId="9873" xr:uid="{00000000-0005-0000-0000-000091260000}"/>
    <cellStyle name="Percent 4 28 4 2 2" xfId="9874" xr:uid="{00000000-0005-0000-0000-000092260000}"/>
    <cellStyle name="Percent 4 28 4 3" xfId="9875" xr:uid="{00000000-0005-0000-0000-000093260000}"/>
    <cellStyle name="Percent 4 28 4 3 2" xfId="9876" xr:uid="{00000000-0005-0000-0000-000094260000}"/>
    <cellStyle name="Percent 4 28 4 4" xfId="9877" xr:uid="{00000000-0005-0000-0000-000095260000}"/>
    <cellStyle name="Percent 4 28 5" xfId="9878" xr:uid="{00000000-0005-0000-0000-000096260000}"/>
    <cellStyle name="Percent 4 28 5 2" xfId="9879" xr:uid="{00000000-0005-0000-0000-000097260000}"/>
    <cellStyle name="Percent 4 28 5 2 2" xfId="9880" xr:uid="{00000000-0005-0000-0000-000098260000}"/>
    <cellStyle name="Percent 4 28 5 3" xfId="9881" xr:uid="{00000000-0005-0000-0000-000099260000}"/>
    <cellStyle name="Percent 4 28 5 3 2" xfId="9882" xr:uid="{00000000-0005-0000-0000-00009A260000}"/>
    <cellStyle name="Percent 4 28 5 4" xfId="9883" xr:uid="{00000000-0005-0000-0000-00009B260000}"/>
    <cellStyle name="Percent 4 28 5 4 2" xfId="9884" xr:uid="{00000000-0005-0000-0000-00009C260000}"/>
    <cellStyle name="Percent 4 28 5 5" xfId="9885" xr:uid="{00000000-0005-0000-0000-00009D260000}"/>
    <cellStyle name="Percent 4 28 6" xfId="9886" xr:uid="{00000000-0005-0000-0000-00009E260000}"/>
    <cellStyle name="Percent 4 28 6 2" xfId="9887" xr:uid="{00000000-0005-0000-0000-00009F260000}"/>
    <cellStyle name="Percent 4 28 6 2 2" xfId="9888" xr:uid="{00000000-0005-0000-0000-0000A0260000}"/>
    <cellStyle name="Percent 4 28 6 3" xfId="9889" xr:uid="{00000000-0005-0000-0000-0000A1260000}"/>
    <cellStyle name="Percent 4 28 6 3 2" xfId="9890" xr:uid="{00000000-0005-0000-0000-0000A2260000}"/>
    <cellStyle name="Percent 4 28 6 4" xfId="9891" xr:uid="{00000000-0005-0000-0000-0000A3260000}"/>
    <cellStyle name="Percent 4 28 7" xfId="9892" xr:uid="{00000000-0005-0000-0000-0000A4260000}"/>
    <cellStyle name="Percent 4 28 7 2" xfId="9893" xr:uid="{00000000-0005-0000-0000-0000A5260000}"/>
    <cellStyle name="Percent 4 28 8" xfId="9894" xr:uid="{00000000-0005-0000-0000-0000A6260000}"/>
    <cellStyle name="Percent 4 28 8 2" xfId="9895" xr:uid="{00000000-0005-0000-0000-0000A7260000}"/>
    <cellStyle name="Percent 4 28 9" xfId="9896" xr:uid="{00000000-0005-0000-0000-0000A8260000}"/>
    <cellStyle name="Percent 4 28 9 2" xfId="9897" xr:uid="{00000000-0005-0000-0000-0000A9260000}"/>
    <cellStyle name="Percent 4 29" xfId="9898" xr:uid="{00000000-0005-0000-0000-0000AA260000}"/>
    <cellStyle name="Percent 4 29 10" xfId="9899" xr:uid="{00000000-0005-0000-0000-0000AB260000}"/>
    <cellStyle name="Percent 4 29 10 2" xfId="9900" xr:uid="{00000000-0005-0000-0000-0000AC260000}"/>
    <cellStyle name="Percent 4 29 11" xfId="9901" xr:uid="{00000000-0005-0000-0000-0000AD260000}"/>
    <cellStyle name="Percent 4 29 2" xfId="9902" xr:uid="{00000000-0005-0000-0000-0000AE260000}"/>
    <cellStyle name="Percent 4 29 2 2" xfId="9903" xr:uid="{00000000-0005-0000-0000-0000AF260000}"/>
    <cellStyle name="Percent 4 29 2 2 2" xfId="9904" xr:uid="{00000000-0005-0000-0000-0000B0260000}"/>
    <cellStyle name="Percent 4 29 2 2 2 2" xfId="9905" xr:uid="{00000000-0005-0000-0000-0000B1260000}"/>
    <cellStyle name="Percent 4 29 2 2 3" xfId="9906" xr:uid="{00000000-0005-0000-0000-0000B2260000}"/>
    <cellStyle name="Percent 4 29 2 3" xfId="9907" xr:uid="{00000000-0005-0000-0000-0000B3260000}"/>
    <cellStyle name="Percent 4 29 2 3 2" xfId="9908" xr:uid="{00000000-0005-0000-0000-0000B4260000}"/>
    <cellStyle name="Percent 4 29 2 4" xfId="9909" xr:uid="{00000000-0005-0000-0000-0000B5260000}"/>
    <cellStyle name="Percent 4 29 2 4 2" xfId="9910" xr:uid="{00000000-0005-0000-0000-0000B6260000}"/>
    <cellStyle name="Percent 4 29 2 5" xfId="9911" xr:uid="{00000000-0005-0000-0000-0000B7260000}"/>
    <cellStyle name="Percent 4 29 3" xfId="9912" xr:uid="{00000000-0005-0000-0000-0000B8260000}"/>
    <cellStyle name="Percent 4 29 3 2" xfId="9913" xr:uid="{00000000-0005-0000-0000-0000B9260000}"/>
    <cellStyle name="Percent 4 29 3 2 2" xfId="9914" xr:uid="{00000000-0005-0000-0000-0000BA260000}"/>
    <cellStyle name="Percent 4 29 3 3" xfId="9915" xr:uid="{00000000-0005-0000-0000-0000BB260000}"/>
    <cellStyle name="Percent 4 29 3 3 2" xfId="9916" xr:uid="{00000000-0005-0000-0000-0000BC260000}"/>
    <cellStyle name="Percent 4 29 3 4" xfId="9917" xr:uid="{00000000-0005-0000-0000-0000BD260000}"/>
    <cellStyle name="Percent 4 29 3 4 2" xfId="9918" xr:uid="{00000000-0005-0000-0000-0000BE260000}"/>
    <cellStyle name="Percent 4 29 3 5" xfId="9919" xr:uid="{00000000-0005-0000-0000-0000BF260000}"/>
    <cellStyle name="Percent 4 29 4" xfId="9920" xr:uid="{00000000-0005-0000-0000-0000C0260000}"/>
    <cellStyle name="Percent 4 29 4 2" xfId="9921" xr:uid="{00000000-0005-0000-0000-0000C1260000}"/>
    <cellStyle name="Percent 4 29 4 2 2" xfId="9922" xr:uid="{00000000-0005-0000-0000-0000C2260000}"/>
    <cellStyle name="Percent 4 29 4 3" xfId="9923" xr:uid="{00000000-0005-0000-0000-0000C3260000}"/>
    <cellStyle name="Percent 4 29 4 3 2" xfId="9924" xr:uid="{00000000-0005-0000-0000-0000C4260000}"/>
    <cellStyle name="Percent 4 29 4 4" xfId="9925" xr:uid="{00000000-0005-0000-0000-0000C5260000}"/>
    <cellStyle name="Percent 4 29 5" xfId="9926" xr:uid="{00000000-0005-0000-0000-0000C6260000}"/>
    <cellStyle name="Percent 4 29 5 2" xfId="9927" xr:uid="{00000000-0005-0000-0000-0000C7260000}"/>
    <cellStyle name="Percent 4 29 5 2 2" xfId="9928" xr:uid="{00000000-0005-0000-0000-0000C8260000}"/>
    <cellStyle name="Percent 4 29 5 3" xfId="9929" xr:uid="{00000000-0005-0000-0000-0000C9260000}"/>
    <cellStyle name="Percent 4 29 5 3 2" xfId="9930" xr:uid="{00000000-0005-0000-0000-0000CA260000}"/>
    <cellStyle name="Percent 4 29 5 4" xfId="9931" xr:uid="{00000000-0005-0000-0000-0000CB260000}"/>
    <cellStyle name="Percent 4 29 5 4 2" xfId="9932" xr:uid="{00000000-0005-0000-0000-0000CC260000}"/>
    <cellStyle name="Percent 4 29 5 5" xfId="9933" xr:uid="{00000000-0005-0000-0000-0000CD260000}"/>
    <cellStyle name="Percent 4 29 6" xfId="9934" xr:uid="{00000000-0005-0000-0000-0000CE260000}"/>
    <cellStyle name="Percent 4 29 6 2" xfId="9935" xr:uid="{00000000-0005-0000-0000-0000CF260000}"/>
    <cellStyle name="Percent 4 29 6 2 2" xfId="9936" xr:uid="{00000000-0005-0000-0000-0000D0260000}"/>
    <cellStyle name="Percent 4 29 6 3" xfId="9937" xr:uid="{00000000-0005-0000-0000-0000D1260000}"/>
    <cellStyle name="Percent 4 29 6 3 2" xfId="9938" xr:uid="{00000000-0005-0000-0000-0000D2260000}"/>
    <cellStyle name="Percent 4 29 6 4" xfId="9939" xr:uid="{00000000-0005-0000-0000-0000D3260000}"/>
    <cellStyle name="Percent 4 29 7" xfId="9940" xr:uid="{00000000-0005-0000-0000-0000D4260000}"/>
    <cellStyle name="Percent 4 29 7 2" xfId="9941" xr:uid="{00000000-0005-0000-0000-0000D5260000}"/>
    <cellStyle name="Percent 4 29 8" xfId="9942" xr:uid="{00000000-0005-0000-0000-0000D6260000}"/>
    <cellStyle name="Percent 4 29 8 2" xfId="9943" xr:uid="{00000000-0005-0000-0000-0000D7260000}"/>
    <cellStyle name="Percent 4 29 9" xfId="9944" xr:uid="{00000000-0005-0000-0000-0000D8260000}"/>
    <cellStyle name="Percent 4 29 9 2" xfId="9945" xr:uid="{00000000-0005-0000-0000-0000D9260000}"/>
    <cellStyle name="Percent 4 3" xfId="9946" xr:uid="{00000000-0005-0000-0000-0000DA260000}"/>
    <cellStyle name="Percent 4 3 10" xfId="9947" xr:uid="{00000000-0005-0000-0000-0000DB260000}"/>
    <cellStyle name="Percent 4 3 10 2" xfId="9948" xr:uid="{00000000-0005-0000-0000-0000DC260000}"/>
    <cellStyle name="Percent 4 3 10 2 2" xfId="9949" xr:uid="{00000000-0005-0000-0000-0000DD260000}"/>
    <cellStyle name="Percent 4 3 10 3" xfId="9950" xr:uid="{00000000-0005-0000-0000-0000DE260000}"/>
    <cellStyle name="Percent 4 3 10 3 2" xfId="9951" xr:uid="{00000000-0005-0000-0000-0000DF260000}"/>
    <cellStyle name="Percent 4 3 10 4" xfId="9952" xr:uid="{00000000-0005-0000-0000-0000E0260000}"/>
    <cellStyle name="Percent 4 3 11" xfId="9953" xr:uid="{00000000-0005-0000-0000-0000E1260000}"/>
    <cellStyle name="Percent 4 3 11 2" xfId="9954" xr:uid="{00000000-0005-0000-0000-0000E2260000}"/>
    <cellStyle name="Percent 4 3 11 2 2" xfId="9955" xr:uid="{00000000-0005-0000-0000-0000E3260000}"/>
    <cellStyle name="Percent 4 3 11 3" xfId="9956" xr:uid="{00000000-0005-0000-0000-0000E4260000}"/>
    <cellStyle name="Percent 4 3 11 3 2" xfId="9957" xr:uid="{00000000-0005-0000-0000-0000E5260000}"/>
    <cellStyle name="Percent 4 3 11 4" xfId="9958" xr:uid="{00000000-0005-0000-0000-0000E6260000}"/>
    <cellStyle name="Percent 4 3 12" xfId="9959" xr:uid="{00000000-0005-0000-0000-0000E7260000}"/>
    <cellStyle name="Percent 4 3 12 2" xfId="9960" xr:uid="{00000000-0005-0000-0000-0000E8260000}"/>
    <cellStyle name="Percent 4 3 12 2 2" xfId="9961" xr:uid="{00000000-0005-0000-0000-0000E9260000}"/>
    <cellStyle name="Percent 4 3 12 3" xfId="9962" xr:uid="{00000000-0005-0000-0000-0000EA260000}"/>
    <cellStyle name="Percent 4 3 12 3 2" xfId="9963" xr:uid="{00000000-0005-0000-0000-0000EB260000}"/>
    <cellStyle name="Percent 4 3 12 4" xfId="9964" xr:uid="{00000000-0005-0000-0000-0000EC260000}"/>
    <cellStyle name="Percent 4 3 12 4 2" xfId="9965" xr:uid="{00000000-0005-0000-0000-0000ED260000}"/>
    <cellStyle name="Percent 4 3 12 5" xfId="9966" xr:uid="{00000000-0005-0000-0000-0000EE260000}"/>
    <cellStyle name="Percent 4 3 13" xfId="9967" xr:uid="{00000000-0005-0000-0000-0000EF260000}"/>
    <cellStyle name="Percent 4 3 13 2" xfId="9968" xr:uid="{00000000-0005-0000-0000-0000F0260000}"/>
    <cellStyle name="Percent 4 3 13 2 2" xfId="9969" xr:uid="{00000000-0005-0000-0000-0000F1260000}"/>
    <cellStyle name="Percent 4 3 13 3" xfId="9970" xr:uid="{00000000-0005-0000-0000-0000F2260000}"/>
    <cellStyle name="Percent 4 3 13 3 2" xfId="9971" xr:uid="{00000000-0005-0000-0000-0000F3260000}"/>
    <cellStyle name="Percent 4 3 13 4" xfId="9972" xr:uid="{00000000-0005-0000-0000-0000F4260000}"/>
    <cellStyle name="Percent 4 3 14" xfId="9973" xr:uid="{00000000-0005-0000-0000-0000F5260000}"/>
    <cellStyle name="Percent 4 3 14 2" xfId="9974" xr:uid="{00000000-0005-0000-0000-0000F6260000}"/>
    <cellStyle name="Percent 4 3 15" xfId="9975" xr:uid="{00000000-0005-0000-0000-0000F7260000}"/>
    <cellStyle name="Percent 4 3 15 2" xfId="9976" xr:uid="{00000000-0005-0000-0000-0000F8260000}"/>
    <cellStyle name="Percent 4 3 16" xfId="9977" xr:uid="{00000000-0005-0000-0000-0000F9260000}"/>
    <cellStyle name="Percent 4 3 16 2" xfId="9978" xr:uid="{00000000-0005-0000-0000-0000FA260000}"/>
    <cellStyle name="Percent 4 3 17" xfId="9979" xr:uid="{00000000-0005-0000-0000-0000FB260000}"/>
    <cellStyle name="Percent 4 3 17 2" xfId="9980" xr:uid="{00000000-0005-0000-0000-0000FC260000}"/>
    <cellStyle name="Percent 4 3 18" xfId="9981" xr:uid="{00000000-0005-0000-0000-0000FD260000}"/>
    <cellStyle name="Percent 4 3 2" xfId="9982" xr:uid="{00000000-0005-0000-0000-0000FE260000}"/>
    <cellStyle name="Percent 4 3 2 2" xfId="9983" xr:uid="{00000000-0005-0000-0000-0000FF260000}"/>
    <cellStyle name="Percent 4 3 2 2 2" xfId="9984" xr:uid="{00000000-0005-0000-0000-000000270000}"/>
    <cellStyle name="Percent 4 3 2 2 2 2" xfId="9985" xr:uid="{00000000-0005-0000-0000-000001270000}"/>
    <cellStyle name="Percent 4 3 2 2 3" xfId="9986" xr:uid="{00000000-0005-0000-0000-000002270000}"/>
    <cellStyle name="Percent 4 3 2 2 3 2" xfId="9987" xr:uid="{00000000-0005-0000-0000-000003270000}"/>
    <cellStyle name="Percent 4 3 2 2 4" xfId="9988" xr:uid="{00000000-0005-0000-0000-000004270000}"/>
    <cellStyle name="Percent 4 3 2 3" xfId="9989" xr:uid="{00000000-0005-0000-0000-000005270000}"/>
    <cellStyle name="Percent 4 3 2 3 2" xfId="9990" xr:uid="{00000000-0005-0000-0000-000006270000}"/>
    <cellStyle name="Percent 4 3 2 3 2 2" xfId="9991" xr:uid="{00000000-0005-0000-0000-000007270000}"/>
    <cellStyle name="Percent 4 3 2 3 3" xfId="9992" xr:uid="{00000000-0005-0000-0000-000008270000}"/>
    <cellStyle name="Percent 4 3 2 3 3 2" xfId="9993" xr:uid="{00000000-0005-0000-0000-000009270000}"/>
    <cellStyle name="Percent 4 3 2 3 4" xfId="9994" xr:uid="{00000000-0005-0000-0000-00000A270000}"/>
    <cellStyle name="Percent 4 3 2 4" xfId="9995" xr:uid="{00000000-0005-0000-0000-00000B270000}"/>
    <cellStyle name="Percent 4 3 2 4 2" xfId="9996" xr:uid="{00000000-0005-0000-0000-00000C270000}"/>
    <cellStyle name="Percent 4 3 2 4 2 2" xfId="9997" xr:uid="{00000000-0005-0000-0000-00000D270000}"/>
    <cellStyle name="Percent 4 3 2 4 3" xfId="9998" xr:uid="{00000000-0005-0000-0000-00000E270000}"/>
    <cellStyle name="Percent 4 3 2 4 3 2" xfId="9999" xr:uid="{00000000-0005-0000-0000-00000F270000}"/>
    <cellStyle name="Percent 4 3 2 4 4" xfId="10000" xr:uid="{00000000-0005-0000-0000-000010270000}"/>
    <cellStyle name="Percent 4 3 2 4 4 2" xfId="10001" xr:uid="{00000000-0005-0000-0000-000011270000}"/>
    <cellStyle name="Percent 4 3 2 4 5" xfId="10002" xr:uid="{00000000-0005-0000-0000-000012270000}"/>
    <cellStyle name="Percent 4 3 2 5" xfId="10003" xr:uid="{00000000-0005-0000-0000-000013270000}"/>
    <cellStyle name="Percent 4 3 2 5 2" xfId="10004" xr:uid="{00000000-0005-0000-0000-000014270000}"/>
    <cellStyle name="Percent 4 3 2 5 2 2" xfId="10005" xr:uid="{00000000-0005-0000-0000-000015270000}"/>
    <cellStyle name="Percent 4 3 2 5 3" xfId="10006" xr:uid="{00000000-0005-0000-0000-000016270000}"/>
    <cellStyle name="Percent 4 3 2 5 3 2" xfId="10007" xr:uid="{00000000-0005-0000-0000-000017270000}"/>
    <cellStyle name="Percent 4 3 2 5 4" xfId="10008" xr:uid="{00000000-0005-0000-0000-000018270000}"/>
    <cellStyle name="Percent 4 3 2 6" xfId="10009" xr:uid="{00000000-0005-0000-0000-000019270000}"/>
    <cellStyle name="Percent 4 3 2 6 2" xfId="10010" xr:uid="{00000000-0005-0000-0000-00001A270000}"/>
    <cellStyle name="Percent 4 3 2 7" xfId="10011" xr:uid="{00000000-0005-0000-0000-00001B270000}"/>
    <cellStyle name="Percent 4 3 2 7 2" xfId="10012" xr:uid="{00000000-0005-0000-0000-00001C270000}"/>
    <cellStyle name="Percent 4 3 2 8" xfId="10013" xr:uid="{00000000-0005-0000-0000-00001D270000}"/>
    <cellStyle name="Percent 4 3 2 8 2" xfId="10014" xr:uid="{00000000-0005-0000-0000-00001E270000}"/>
    <cellStyle name="Percent 4 3 2 9" xfId="10015" xr:uid="{00000000-0005-0000-0000-00001F270000}"/>
    <cellStyle name="Percent 4 3 3" xfId="10016" xr:uid="{00000000-0005-0000-0000-000020270000}"/>
    <cellStyle name="Percent 4 3 3 2" xfId="10017" xr:uid="{00000000-0005-0000-0000-000021270000}"/>
    <cellStyle name="Percent 4 3 3 2 2" xfId="10018" xr:uid="{00000000-0005-0000-0000-000022270000}"/>
    <cellStyle name="Percent 4 3 3 2 2 2" xfId="10019" xr:uid="{00000000-0005-0000-0000-000023270000}"/>
    <cellStyle name="Percent 4 3 3 2 3" xfId="10020" xr:uid="{00000000-0005-0000-0000-000024270000}"/>
    <cellStyle name="Percent 4 3 3 2 3 2" xfId="10021" xr:uid="{00000000-0005-0000-0000-000025270000}"/>
    <cellStyle name="Percent 4 3 3 2 4" xfId="10022" xr:uid="{00000000-0005-0000-0000-000026270000}"/>
    <cellStyle name="Percent 4 3 3 3" xfId="10023" xr:uid="{00000000-0005-0000-0000-000027270000}"/>
    <cellStyle name="Percent 4 3 3 3 2" xfId="10024" xr:uid="{00000000-0005-0000-0000-000028270000}"/>
    <cellStyle name="Percent 4 3 3 3 2 2" xfId="10025" xr:uid="{00000000-0005-0000-0000-000029270000}"/>
    <cellStyle name="Percent 4 3 3 3 3" xfId="10026" xr:uid="{00000000-0005-0000-0000-00002A270000}"/>
    <cellStyle name="Percent 4 3 3 3 3 2" xfId="10027" xr:uid="{00000000-0005-0000-0000-00002B270000}"/>
    <cellStyle name="Percent 4 3 3 3 4" xfId="10028" xr:uid="{00000000-0005-0000-0000-00002C270000}"/>
    <cellStyle name="Percent 4 3 3 4" xfId="10029" xr:uid="{00000000-0005-0000-0000-00002D270000}"/>
    <cellStyle name="Percent 4 3 3 4 2" xfId="10030" xr:uid="{00000000-0005-0000-0000-00002E270000}"/>
    <cellStyle name="Percent 4 3 3 4 2 2" xfId="10031" xr:uid="{00000000-0005-0000-0000-00002F270000}"/>
    <cellStyle name="Percent 4 3 3 4 3" xfId="10032" xr:uid="{00000000-0005-0000-0000-000030270000}"/>
    <cellStyle name="Percent 4 3 3 4 3 2" xfId="10033" xr:uid="{00000000-0005-0000-0000-000031270000}"/>
    <cellStyle name="Percent 4 3 3 4 4" xfId="10034" xr:uid="{00000000-0005-0000-0000-000032270000}"/>
    <cellStyle name="Percent 4 3 3 4 4 2" xfId="10035" xr:uid="{00000000-0005-0000-0000-000033270000}"/>
    <cellStyle name="Percent 4 3 3 4 5" xfId="10036" xr:uid="{00000000-0005-0000-0000-000034270000}"/>
    <cellStyle name="Percent 4 3 3 5" xfId="10037" xr:uid="{00000000-0005-0000-0000-000035270000}"/>
    <cellStyle name="Percent 4 3 3 5 2" xfId="10038" xr:uid="{00000000-0005-0000-0000-000036270000}"/>
    <cellStyle name="Percent 4 3 3 5 2 2" xfId="10039" xr:uid="{00000000-0005-0000-0000-000037270000}"/>
    <cellStyle name="Percent 4 3 3 5 3" xfId="10040" xr:uid="{00000000-0005-0000-0000-000038270000}"/>
    <cellStyle name="Percent 4 3 3 5 3 2" xfId="10041" xr:uid="{00000000-0005-0000-0000-000039270000}"/>
    <cellStyle name="Percent 4 3 3 5 4" xfId="10042" xr:uid="{00000000-0005-0000-0000-00003A270000}"/>
    <cellStyle name="Percent 4 3 3 6" xfId="10043" xr:uid="{00000000-0005-0000-0000-00003B270000}"/>
    <cellStyle name="Percent 4 3 3 6 2" xfId="10044" xr:uid="{00000000-0005-0000-0000-00003C270000}"/>
    <cellStyle name="Percent 4 3 3 7" xfId="10045" xr:uid="{00000000-0005-0000-0000-00003D270000}"/>
    <cellStyle name="Percent 4 3 3 7 2" xfId="10046" xr:uid="{00000000-0005-0000-0000-00003E270000}"/>
    <cellStyle name="Percent 4 3 3 8" xfId="10047" xr:uid="{00000000-0005-0000-0000-00003F270000}"/>
    <cellStyle name="Percent 4 3 3 8 2" xfId="10048" xr:uid="{00000000-0005-0000-0000-000040270000}"/>
    <cellStyle name="Percent 4 3 3 9" xfId="10049" xr:uid="{00000000-0005-0000-0000-000041270000}"/>
    <cellStyle name="Percent 4 3 4" xfId="10050" xr:uid="{00000000-0005-0000-0000-000042270000}"/>
    <cellStyle name="Percent 4 3 4 2" xfId="10051" xr:uid="{00000000-0005-0000-0000-000043270000}"/>
    <cellStyle name="Percent 4 3 4 2 2" xfId="10052" xr:uid="{00000000-0005-0000-0000-000044270000}"/>
    <cellStyle name="Percent 4 3 4 2 2 2" xfId="10053" xr:uid="{00000000-0005-0000-0000-000045270000}"/>
    <cellStyle name="Percent 4 3 4 2 3" xfId="10054" xr:uid="{00000000-0005-0000-0000-000046270000}"/>
    <cellStyle name="Percent 4 3 4 2 3 2" xfId="10055" xr:uid="{00000000-0005-0000-0000-000047270000}"/>
    <cellStyle name="Percent 4 3 4 2 4" xfId="10056" xr:uid="{00000000-0005-0000-0000-000048270000}"/>
    <cellStyle name="Percent 4 3 4 3" xfId="10057" xr:uid="{00000000-0005-0000-0000-000049270000}"/>
    <cellStyle name="Percent 4 3 4 3 2" xfId="10058" xr:uid="{00000000-0005-0000-0000-00004A270000}"/>
    <cellStyle name="Percent 4 3 4 3 2 2" xfId="10059" xr:uid="{00000000-0005-0000-0000-00004B270000}"/>
    <cellStyle name="Percent 4 3 4 3 3" xfId="10060" xr:uid="{00000000-0005-0000-0000-00004C270000}"/>
    <cellStyle name="Percent 4 3 4 3 3 2" xfId="10061" xr:uid="{00000000-0005-0000-0000-00004D270000}"/>
    <cellStyle name="Percent 4 3 4 3 4" xfId="10062" xr:uid="{00000000-0005-0000-0000-00004E270000}"/>
    <cellStyle name="Percent 4 3 4 4" xfId="10063" xr:uid="{00000000-0005-0000-0000-00004F270000}"/>
    <cellStyle name="Percent 4 3 4 4 2" xfId="10064" xr:uid="{00000000-0005-0000-0000-000050270000}"/>
    <cellStyle name="Percent 4 3 4 4 2 2" xfId="10065" xr:uid="{00000000-0005-0000-0000-000051270000}"/>
    <cellStyle name="Percent 4 3 4 4 3" xfId="10066" xr:uid="{00000000-0005-0000-0000-000052270000}"/>
    <cellStyle name="Percent 4 3 4 4 3 2" xfId="10067" xr:uid="{00000000-0005-0000-0000-000053270000}"/>
    <cellStyle name="Percent 4 3 4 4 4" xfId="10068" xr:uid="{00000000-0005-0000-0000-000054270000}"/>
    <cellStyle name="Percent 4 3 4 4 4 2" xfId="10069" xr:uid="{00000000-0005-0000-0000-000055270000}"/>
    <cellStyle name="Percent 4 3 4 4 5" xfId="10070" xr:uid="{00000000-0005-0000-0000-000056270000}"/>
    <cellStyle name="Percent 4 3 4 5" xfId="10071" xr:uid="{00000000-0005-0000-0000-000057270000}"/>
    <cellStyle name="Percent 4 3 4 5 2" xfId="10072" xr:uid="{00000000-0005-0000-0000-000058270000}"/>
    <cellStyle name="Percent 4 3 4 5 2 2" xfId="10073" xr:uid="{00000000-0005-0000-0000-000059270000}"/>
    <cellStyle name="Percent 4 3 4 5 3" xfId="10074" xr:uid="{00000000-0005-0000-0000-00005A270000}"/>
    <cellStyle name="Percent 4 3 4 5 3 2" xfId="10075" xr:uid="{00000000-0005-0000-0000-00005B270000}"/>
    <cellStyle name="Percent 4 3 4 5 4" xfId="10076" xr:uid="{00000000-0005-0000-0000-00005C270000}"/>
    <cellStyle name="Percent 4 3 4 6" xfId="10077" xr:uid="{00000000-0005-0000-0000-00005D270000}"/>
    <cellStyle name="Percent 4 3 4 6 2" xfId="10078" xr:uid="{00000000-0005-0000-0000-00005E270000}"/>
    <cellStyle name="Percent 4 3 4 7" xfId="10079" xr:uid="{00000000-0005-0000-0000-00005F270000}"/>
    <cellStyle name="Percent 4 3 4 7 2" xfId="10080" xr:uid="{00000000-0005-0000-0000-000060270000}"/>
    <cellStyle name="Percent 4 3 4 8" xfId="10081" xr:uid="{00000000-0005-0000-0000-000061270000}"/>
    <cellStyle name="Percent 4 3 4 8 2" xfId="10082" xr:uid="{00000000-0005-0000-0000-000062270000}"/>
    <cellStyle name="Percent 4 3 4 9" xfId="10083" xr:uid="{00000000-0005-0000-0000-000063270000}"/>
    <cellStyle name="Percent 4 3 5" xfId="10084" xr:uid="{00000000-0005-0000-0000-000064270000}"/>
    <cellStyle name="Percent 4 3 5 2" xfId="10085" xr:uid="{00000000-0005-0000-0000-000065270000}"/>
    <cellStyle name="Percent 4 3 5 2 2" xfId="10086" xr:uid="{00000000-0005-0000-0000-000066270000}"/>
    <cellStyle name="Percent 4 3 5 2 2 2" xfId="10087" xr:uid="{00000000-0005-0000-0000-000067270000}"/>
    <cellStyle name="Percent 4 3 5 2 3" xfId="10088" xr:uid="{00000000-0005-0000-0000-000068270000}"/>
    <cellStyle name="Percent 4 3 5 2 3 2" xfId="10089" xr:uid="{00000000-0005-0000-0000-000069270000}"/>
    <cellStyle name="Percent 4 3 5 2 4" xfId="10090" xr:uid="{00000000-0005-0000-0000-00006A270000}"/>
    <cellStyle name="Percent 4 3 5 3" xfId="10091" xr:uid="{00000000-0005-0000-0000-00006B270000}"/>
    <cellStyle name="Percent 4 3 5 3 2" xfId="10092" xr:uid="{00000000-0005-0000-0000-00006C270000}"/>
    <cellStyle name="Percent 4 3 5 3 2 2" xfId="10093" xr:uid="{00000000-0005-0000-0000-00006D270000}"/>
    <cellStyle name="Percent 4 3 5 3 3" xfId="10094" xr:uid="{00000000-0005-0000-0000-00006E270000}"/>
    <cellStyle name="Percent 4 3 5 3 3 2" xfId="10095" xr:uid="{00000000-0005-0000-0000-00006F270000}"/>
    <cellStyle name="Percent 4 3 5 3 4" xfId="10096" xr:uid="{00000000-0005-0000-0000-000070270000}"/>
    <cellStyle name="Percent 4 3 5 4" xfId="10097" xr:uid="{00000000-0005-0000-0000-000071270000}"/>
    <cellStyle name="Percent 4 3 5 4 2" xfId="10098" xr:uid="{00000000-0005-0000-0000-000072270000}"/>
    <cellStyle name="Percent 4 3 5 4 2 2" xfId="10099" xr:uid="{00000000-0005-0000-0000-000073270000}"/>
    <cellStyle name="Percent 4 3 5 4 3" xfId="10100" xr:uid="{00000000-0005-0000-0000-000074270000}"/>
    <cellStyle name="Percent 4 3 5 4 3 2" xfId="10101" xr:uid="{00000000-0005-0000-0000-000075270000}"/>
    <cellStyle name="Percent 4 3 5 4 4" xfId="10102" xr:uid="{00000000-0005-0000-0000-000076270000}"/>
    <cellStyle name="Percent 4 3 5 4 4 2" xfId="10103" xr:uid="{00000000-0005-0000-0000-000077270000}"/>
    <cellStyle name="Percent 4 3 5 4 5" xfId="10104" xr:uid="{00000000-0005-0000-0000-000078270000}"/>
    <cellStyle name="Percent 4 3 5 5" xfId="10105" xr:uid="{00000000-0005-0000-0000-000079270000}"/>
    <cellStyle name="Percent 4 3 5 5 2" xfId="10106" xr:uid="{00000000-0005-0000-0000-00007A270000}"/>
    <cellStyle name="Percent 4 3 5 5 2 2" xfId="10107" xr:uid="{00000000-0005-0000-0000-00007B270000}"/>
    <cellStyle name="Percent 4 3 5 5 3" xfId="10108" xr:uid="{00000000-0005-0000-0000-00007C270000}"/>
    <cellStyle name="Percent 4 3 5 5 3 2" xfId="10109" xr:uid="{00000000-0005-0000-0000-00007D270000}"/>
    <cellStyle name="Percent 4 3 5 5 4" xfId="10110" xr:uid="{00000000-0005-0000-0000-00007E270000}"/>
    <cellStyle name="Percent 4 3 5 6" xfId="10111" xr:uid="{00000000-0005-0000-0000-00007F270000}"/>
    <cellStyle name="Percent 4 3 5 6 2" xfId="10112" xr:uid="{00000000-0005-0000-0000-000080270000}"/>
    <cellStyle name="Percent 4 3 5 7" xfId="10113" xr:uid="{00000000-0005-0000-0000-000081270000}"/>
    <cellStyle name="Percent 4 3 5 7 2" xfId="10114" xr:uid="{00000000-0005-0000-0000-000082270000}"/>
    <cellStyle name="Percent 4 3 5 8" xfId="10115" xr:uid="{00000000-0005-0000-0000-000083270000}"/>
    <cellStyle name="Percent 4 3 5 8 2" xfId="10116" xr:uid="{00000000-0005-0000-0000-000084270000}"/>
    <cellStyle name="Percent 4 3 5 9" xfId="10117" xr:uid="{00000000-0005-0000-0000-000085270000}"/>
    <cellStyle name="Percent 4 3 6" xfId="10118" xr:uid="{00000000-0005-0000-0000-000086270000}"/>
    <cellStyle name="Percent 4 3 6 2" xfId="10119" xr:uid="{00000000-0005-0000-0000-000087270000}"/>
    <cellStyle name="Percent 4 3 6 2 2" xfId="10120" xr:uid="{00000000-0005-0000-0000-000088270000}"/>
    <cellStyle name="Percent 4 3 6 2 2 2" xfId="10121" xr:uid="{00000000-0005-0000-0000-000089270000}"/>
    <cellStyle name="Percent 4 3 6 2 3" xfId="10122" xr:uid="{00000000-0005-0000-0000-00008A270000}"/>
    <cellStyle name="Percent 4 3 6 2 3 2" xfId="10123" xr:uid="{00000000-0005-0000-0000-00008B270000}"/>
    <cellStyle name="Percent 4 3 6 2 4" xfId="10124" xr:uid="{00000000-0005-0000-0000-00008C270000}"/>
    <cellStyle name="Percent 4 3 6 3" xfId="10125" xr:uid="{00000000-0005-0000-0000-00008D270000}"/>
    <cellStyle name="Percent 4 3 6 3 2" xfId="10126" xr:uid="{00000000-0005-0000-0000-00008E270000}"/>
    <cellStyle name="Percent 4 3 6 3 2 2" xfId="10127" xr:uid="{00000000-0005-0000-0000-00008F270000}"/>
    <cellStyle name="Percent 4 3 6 3 3" xfId="10128" xr:uid="{00000000-0005-0000-0000-000090270000}"/>
    <cellStyle name="Percent 4 3 6 3 3 2" xfId="10129" xr:uid="{00000000-0005-0000-0000-000091270000}"/>
    <cellStyle name="Percent 4 3 6 3 4" xfId="10130" xr:uid="{00000000-0005-0000-0000-000092270000}"/>
    <cellStyle name="Percent 4 3 6 4" xfId="10131" xr:uid="{00000000-0005-0000-0000-000093270000}"/>
    <cellStyle name="Percent 4 3 6 4 2" xfId="10132" xr:uid="{00000000-0005-0000-0000-000094270000}"/>
    <cellStyle name="Percent 4 3 6 4 2 2" xfId="10133" xr:uid="{00000000-0005-0000-0000-000095270000}"/>
    <cellStyle name="Percent 4 3 6 4 3" xfId="10134" xr:uid="{00000000-0005-0000-0000-000096270000}"/>
    <cellStyle name="Percent 4 3 6 4 3 2" xfId="10135" xr:uid="{00000000-0005-0000-0000-000097270000}"/>
    <cellStyle name="Percent 4 3 6 4 4" xfId="10136" xr:uid="{00000000-0005-0000-0000-000098270000}"/>
    <cellStyle name="Percent 4 3 6 4 4 2" xfId="10137" xr:uid="{00000000-0005-0000-0000-000099270000}"/>
    <cellStyle name="Percent 4 3 6 4 5" xfId="10138" xr:uid="{00000000-0005-0000-0000-00009A270000}"/>
    <cellStyle name="Percent 4 3 6 5" xfId="10139" xr:uid="{00000000-0005-0000-0000-00009B270000}"/>
    <cellStyle name="Percent 4 3 6 5 2" xfId="10140" xr:uid="{00000000-0005-0000-0000-00009C270000}"/>
    <cellStyle name="Percent 4 3 6 5 2 2" xfId="10141" xr:uid="{00000000-0005-0000-0000-00009D270000}"/>
    <cellStyle name="Percent 4 3 6 5 3" xfId="10142" xr:uid="{00000000-0005-0000-0000-00009E270000}"/>
    <cellStyle name="Percent 4 3 6 5 3 2" xfId="10143" xr:uid="{00000000-0005-0000-0000-00009F270000}"/>
    <cellStyle name="Percent 4 3 6 5 4" xfId="10144" xr:uid="{00000000-0005-0000-0000-0000A0270000}"/>
    <cellStyle name="Percent 4 3 6 6" xfId="10145" xr:uid="{00000000-0005-0000-0000-0000A1270000}"/>
    <cellStyle name="Percent 4 3 6 6 2" xfId="10146" xr:uid="{00000000-0005-0000-0000-0000A2270000}"/>
    <cellStyle name="Percent 4 3 6 7" xfId="10147" xr:uid="{00000000-0005-0000-0000-0000A3270000}"/>
    <cellStyle name="Percent 4 3 6 7 2" xfId="10148" xr:uid="{00000000-0005-0000-0000-0000A4270000}"/>
    <cellStyle name="Percent 4 3 6 8" xfId="10149" xr:uid="{00000000-0005-0000-0000-0000A5270000}"/>
    <cellStyle name="Percent 4 3 6 8 2" xfId="10150" xr:uid="{00000000-0005-0000-0000-0000A6270000}"/>
    <cellStyle name="Percent 4 3 6 9" xfId="10151" xr:uid="{00000000-0005-0000-0000-0000A7270000}"/>
    <cellStyle name="Percent 4 3 7" xfId="10152" xr:uid="{00000000-0005-0000-0000-0000A8270000}"/>
    <cellStyle name="Percent 4 3 7 2" xfId="10153" xr:uid="{00000000-0005-0000-0000-0000A9270000}"/>
    <cellStyle name="Percent 4 3 7 2 2" xfId="10154" xr:uid="{00000000-0005-0000-0000-0000AA270000}"/>
    <cellStyle name="Percent 4 3 7 2 2 2" xfId="10155" xr:uid="{00000000-0005-0000-0000-0000AB270000}"/>
    <cellStyle name="Percent 4 3 7 2 3" xfId="10156" xr:uid="{00000000-0005-0000-0000-0000AC270000}"/>
    <cellStyle name="Percent 4 3 7 2 3 2" xfId="10157" xr:uid="{00000000-0005-0000-0000-0000AD270000}"/>
    <cellStyle name="Percent 4 3 7 2 4" xfId="10158" xr:uid="{00000000-0005-0000-0000-0000AE270000}"/>
    <cellStyle name="Percent 4 3 7 3" xfId="10159" xr:uid="{00000000-0005-0000-0000-0000AF270000}"/>
    <cellStyle name="Percent 4 3 7 3 2" xfId="10160" xr:uid="{00000000-0005-0000-0000-0000B0270000}"/>
    <cellStyle name="Percent 4 3 7 3 2 2" xfId="10161" xr:uid="{00000000-0005-0000-0000-0000B1270000}"/>
    <cellStyle name="Percent 4 3 7 3 3" xfId="10162" xr:uid="{00000000-0005-0000-0000-0000B2270000}"/>
    <cellStyle name="Percent 4 3 7 3 3 2" xfId="10163" xr:uid="{00000000-0005-0000-0000-0000B3270000}"/>
    <cellStyle name="Percent 4 3 7 3 4" xfId="10164" xr:uid="{00000000-0005-0000-0000-0000B4270000}"/>
    <cellStyle name="Percent 4 3 7 4" xfId="10165" xr:uid="{00000000-0005-0000-0000-0000B5270000}"/>
    <cellStyle name="Percent 4 3 7 4 2" xfId="10166" xr:uid="{00000000-0005-0000-0000-0000B6270000}"/>
    <cellStyle name="Percent 4 3 7 4 2 2" xfId="10167" xr:uid="{00000000-0005-0000-0000-0000B7270000}"/>
    <cellStyle name="Percent 4 3 7 4 3" xfId="10168" xr:uid="{00000000-0005-0000-0000-0000B8270000}"/>
    <cellStyle name="Percent 4 3 7 4 3 2" xfId="10169" xr:uid="{00000000-0005-0000-0000-0000B9270000}"/>
    <cellStyle name="Percent 4 3 7 4 4" xfId="10170" xr:uid="{00000000-0005-0000-0000-0000BA270000}"/>
    <cellStyle name="Percent 4 3 7 4 4 2" xfId="10171" xr:uid="{00000000-0005-0000-0000-0000BB270000}"/>
    <cellStyle name="Percent 4 3 7 4 5" xfId="10172" xr:uid="{00000000-0005-0000-0000-0000BC270000}"/>
    <cellStyle name="Percent 4 3 7 5" xfId="10173" xr:uid="{00000000-0005-0000-0000-0000BD270000}"/>
    <cellStyle name="Percent 4 3 7 5 2" xfId="10174" xr:uid="{00000000-0005-0000-0000-0000BE270000}"/>
    <cellStyle name="Percent 4 3 7 5 2 2" xfId="10175" xr:uid="{00000000-0005-0000-0000-0000BF270000}"/>
    <cellStyle name="Percent 4 3 7 5 3" xfId="10176" xr:uid="{00000000-0005-0000-0000-0000C0270000}"/>
    <cellStyle name="Percent 4 3 7 5 3 2" xfId="10177" xr:uid="{00000000-0005-0000-0000-0000C1270000}"/>
    <cellStyle name="Percent 4 3 7 5 4" xfId="10178" xr:uid="{00000000-0005-0000-0000-0000C2270000}"/>
    <cellStyle name="Percent 4 3 7 6" xfId="10179" xr:uid="{00000000-0005-0000-0000-0000C3270000}"/>
    <cellStyle name="Percent 4 3 7 6 2" xfId="10180" xr:uid="{00000000-0005-0000-0000-0000C4270000}"/>
    <cellStyle name="Percent 4 3 7 7" xfId="10181" xr:uid="{00000000-0005-0000-0000-0000C5270000}"/>
    <cellStyle name="Percent 4 3 7 7 2" xfId="10182" xr:uid="{00000000-0005-0000-0000-0000C6270000}"/>
    <cellStyle name="Percent 4 3 7 8" xfId="10183" xr:uid="{00000000-0005-0000-0000-0000C7270000}"/>
    <cellStyle name="Percent 4 3 7 8 2" xfId="10184" xr:uid="{00000000-0005-0000-0000-0000C8270000}"/>
    <cellStyle name="Percent 4 3 7 9" xfId="10185" xr:uid="{00000000-0005-0000-0000-0000C9270000}"/>
    <cellStyle name="Percent 4 3 8" xfId="10186" xr:uid="{00000000-0005-0000-0000-0000CA270000}"/>
    <cellStyle name="Percent 4 3 8 2" xfId="10187" xr:uid="{00000000-0005-0000-0000-0000CB270000}"/>
    <cellStyle name="Percent 4 3 8 2 2" xfId="10188" xr:uid="{00000000-0005-0000-0000-0000CC270000}"/>
    <cellStyle name="Percent 4 3 8 2 2 2" xfId="10189" xr:uid="{00000000-0005-0000-0000-0000CD270000}"/>
    <cellStyle name="Percent 4 3 8 2 3" xfId="10190" xr:uid="{00000000-0005-0000-0000-0000CE270000}"/>
    <cellStyle name="Percent 4 3 8 2 3 2" xfId="10191" xr:uid="{00000000-0005-0000-0000-0000CF270000}"/>
    <cellStyle name="Percent 4 3 8 2 4" xfId="10192" xr:uid="{00000000-0005-0000-0000-0000D0270000}"/>
    <cellStyle name="Percent 4 3 8 3" xfId="10193" xr:uid="{00000000-0005-0000-0000-0000D1270000}"/>
    <cellStyle name="Percent 4 3 8 3 2" xfId="10194" xr:uid="{00000000-0005-0000-0000-0000D2270000}"/>
    <cellStyle name="Percent 4 3 8 3 2 2" xfId="10195" xr:uid="{00000000-0005-0000-0000-0000D3270000}"/>
    <cellStyle name="Percent 4 3 8 3 3" xfId="10196" xr:uid="{00000000-0005-0000-0000-0000D4270000}"/>
    <cellStyle name="Percent 4 3 8 3 3 2" xfId="10197" xr:uid="{00000000-0005-0000-0000-0000D5270000}"/>
    <cellStyle name="Percent 4 3 8 3 4" xfId="10198" xr:uid="{00000000-0005-0000-0000-0000D6270000}"/>
    <cellStyle name="Percent 4 3 8 4" xfId="10199" xr:uid="{00000000-0005-0000-0000-0000D7270000}"/>
    <cellStyle name="Percent 4 3 8 4 2" xfId="10200" xr:uid="{00000000-0005-0000-0000-0000D8270000}"/>
    <cellStyle name="Percent 4 3 8 4 2 2" xfId="10201" xr:uid="{00000000-0005-0000-0000-0000D9270000}"/>
    <cellStyle name="Percent 4 3 8 4 3" xfId="10202" xr:uid="{00000000-0005-0000-0000-0000DA270000}"/>
    <cellStyle name="Percent 4 3 8 4 3 2" xfId="10203" xr:uid="{00000000-0005-0000-0000-0000DB270000}"/>
    <cellStyle name="Percent 4 3 8 4 4" xfId="10204" xr:uid="{00000000-0005-0000-0000-0000DC270000}"/>
    <cellStyle name="Percent 4 3 8 4 4 2" xfId="10205" xr:uid="{00000000-0005-0000-0000-0000DD270000}"/>
    <cellStyle name="Percent 4 3 8 4 5" xfId="10206" xr:uid="{00000000-0005-0000-0000-0000DE270000}"/>
    <cellStyle name="Percent 4 3 8 5" xfId="10207" xr:uid="{00000000-0005-0000-0000-0000DF270000}"/>
    <cellStyle name="Percent 4 3 8 5 2" xfId="10208" xr:uid="{00000000-0005-0000-0000-0000E0270000}"/>
    <cellStyle name="Percent 4 3 8 5 2 2" xfId="10209" xr:uid="{00000000-0005-0000-0000-0000E1270000}"/>
    <cellStyle name="Percent 4 3 8 5 3" xfId="10210" xr:uid="{00000000-0005-0000-0000-0000E2270000}"/>
    <cellStyle name="Percent 4 3 8 5 3 2" xfId="10211" xr:uid="{00000000-0005-0000-0000-0000E3270000}"/>
    <cellStyle name="Percent 4 3 8 5 4" xfId="10212" xr:uid="{00000000-0005-0000-0000-0000E4270000}"/>
    <cellStyle name="Percent 4 3 8 6" xfId="10213" xr:uid="{00000000-0005-0000-0000-0000E5270000}"/>
    <cellStyle name="Percent 4 3 8 6 2" xfId="10214" xr:uid="{00000000-0005-0000-0000-0000E6270000}"/>
    <cellStyle name="Percent 4 3 8 7" xfId="10215" xr:uid="{00000000-0005-0000-0000-0000E7270000}"/>
    <cellStyle name="Percent 4 3 8 7 2" xfId="10216" xr:uid="{00000000-0005-0000-0000-0000E8270000}"/>
    <cellStyle name="Percent 4 3 8 8" xfId="10217" xr:uid="{00000000-0005-0000-0000-0000E9270000}"/>
    <cellStyle name="Percent 4 3 8 8 2" xfId="10218" xr:uid="{00000000-0005-0000-0000-0000EA270000}"/>
    <cellStyle name="Percent 4 3 8 9" xfId="10219" xr:uid="{00000000-0005-0000-0000-0000EB270000}"/>
    <cellStyle name="Percent 4 3 9" xfId="10220" xr:uid="{00000000-0005-0000-0000-0000EC270000}"/>
    <cellStyle name="Percent 4 3 9 2" xfId="10221" xr:uid="{00000000-0005-0000-0000-0000ED270000}"/>
    <cellStyle name="Percent 4 3 9 2 2" xfId="10222" xr:uid="{00000000-0005-0000-0000-0000EE270000}"/>
    <cellStyle name="Percent 4 3 9 3" xfId="10223" xr:uid="{00000000-0005-0000-0000-0000EF270000}"/>
    <cellStyle name="Percent 4 3 9 3 2" xfId="10224" xr:uid="{00000000-0005-0000-0000-0000F0270000}"/>
    <cellStyle name="Percent 4 3 9 4" xfId="10225" xr:uid="{00000000-0005-0000-0000-0000F1270000}"/>
    <cellStyle name="Percent 4 30" xfId="10226" xr:uid="{00000000-0005-0000-0000-0000F2270000}"/>
    <cellStyle name="Percent 4 30 2" xfId="10227" xr:uid="{00000000-0005-0000-0000-0000F3270000}"/>
    <cellStyle name="Percent 4 30 2 2" xfId="10228" xr:uid="{00000000-0005-0000-0000-0000F4270000}"/>
    <cellStyle name="Percent 4 30 3" xfId="10229" xr:uid="{00000000-0005-0000-0000-0000F5270000}"/>
    <cellStyle name="Percent 4 30 3 2" xfId="10230" xr:uid="{00000000-0005-0000-0000-0000F6270000}"/>
    <cellStyle name="Percent 4 30 4" xfId="10231" xr:uid="{00000000-0005-0000-0000-0000F7270000}"/>
    <cellStyle name="Percent 4 30 4 2" xfId="10232" xr:uid="{00000000-0005-0000-0000-0000F8270000}"/>
    <cellStyle name="Percent 4 30 5" xfId="10233" xr:uid="{00000000-0005-0000-0000-0000F9270000}"/>
    <cellStyle name="Percent 4 31" xfId="10234" xr:uid="{00000000-0005-0000-0000-0000FA270000}"/>
    <cellStyle name="Percent 4 31 2" xfId="10235" xr:uid="{00000000-0005-0000-0000-0000FB270000}"/>
    <cellStyle name="Percent 4 31 2 2" xfId="10236" xr:uid="{00000000-0005-0000-0000-0000FC270000}"/>
    <cellStyle name="Percent 4 31 3" xfId="10237" xr:uid="{00000000-0005-0000-0000-0000FD270000}"/>
    <cellStyle name="Percent 4 31 3 2" xfId="10238" xr:uid="{00000000-0005-0000-0000-0000FE270000}"/>
    <cellStyle name="Percent 4 31 4" xfId="10239" xr:uid="{00000000-0005-0000-0000-0000FF270000}"/>
    <cellStyle name="Percent 4 32" xfId="10240" xr:uid="{00000000-0005-0000-0000-000000280000}"/>
    <cellStyle name="Percent 4 32 2" xfId="10241" xr:uid="{00000000-0005-0000-0000-000001280000}"/>
    <cellStyle name="Percent 4 32 2 2" xfId="10242" xr:uid="{00000000-0005-0000-0000-000002280000}"/>
    <cellStyle name="Percent 4 32 3" xfId="10243" xr:uid="{00000000-0005-0000-0000-000003280000}"/>
    <cellStyle name="Percent 4 32 3 2" xfId="10244" xr:uid="{00000000-0005-0000-0000-000004280000}"/>
    <cellStyle name="Percent 4 32 4" xfId="10245" xr:uid="{00000000-0005-0000-0000-000005280000}"/>
    <cellStyle name="Percent 4 33" xfId="10246" xr:uid="{00000000-0005-0000-0000-000006280000}"/>
    <cellStyle name="Percent 4 33 2" xfId="10247" xr:uid="{00000000-0005-0000-0000-000007280000}"/>
    <cellStyle name="Percent 4 33 2 2" xfId="10248" xr:uid="{00000000-0005-0000-0000-000008280000}"/>
    <cellStyle name="Percent 4 33 3" xfId="10249" xr:uid="{00000000-0005-0000-0000-000009280000}"/>
    <cellStyle name="Percent 4 33 3 2" xfId="10250" xr:uid="{00000000-0005-0000-0000-00000A280000}"/>
    <cellStyle name="Percent 4 33 4" xfId="10251" xr:uid="{00000000-0005-0000-0000-00000B280000}"/>
    <cellStyle name="Percent 4 33 4 2" xfId="10252" xr:uid="{00000000-0005-0000-0000-00000C280000}"/>
    <cellStyle name="Percent 4 33 5" xfId="10253" xr:uid="{00000000-0005-0000-0000-00000D280000}"/>
    <cellStyle name="Percent 4 34" xfId="10254" xr:uid="{00000000-0005-0000-0000-00000E280000}"/>
    <cellStyle name="Percent 4 34 2" xfId="10255" xr:uid="{00000000-0005-0000-0000-00000F280000}"/>
    <cellStyle name="Percent 4 34 2 2" xfId="10256" xr:uid="{00000000-0005-0000-0000-000010280000}"/>
    <cellStyle name="Percent 4 34 3" xfId="10257" xr:uid="{00000000-0005-0000-0000-000011280000}"/>
    <cellStyle name="Percent 4 34 3 2" xfId="10258" xr:uid="{00000000-0005-0000-0000-000012280000}"/>
    <cellStyle name="Percent 4 34 4" xfId="10259" xr:uid="{00000000-0005-0000-0000-000013280000}"/>
    <cellStyle name="Percent 4 35" xfId="10260" xr:uid="{00000000-0005-0000-0000-000014280000}"/>
    <cellStyle name="Percent 4 35 2" xfId="10261" xr:uid="{00000000-0005-0000-0000-000015280000}"/>
    <cellStyle name="Percent 4 36" xfId="10262" xr:uid="{00000000-0005-0000-0000-000016280000}"/>
    <cellStyle name="Percent 4 36 2" xfId="10263" xr:uid="{00000000-0005-0000-0000-000017280000}"/>
    <cellStyle name="Percent 4 37" xfId="10264" xr:uid="{00000000-0005-0000-0000-000018280000}"/>
    <cellStyle name="Percent 4 37 2" xfId="10265" xr:uid="{00000000-0005-0000-0000-000019280000}"/>
    <cellStyle name="Percent 4 38" xfId="10266" xr:uid="{00000000-0005-0000-0000-00001A280000}"/>
    <cellStyle name="Percent 4 38 2" xfId="10267" xr:uid="{00000000-0005-0000-0000-00001B280000}"/>
    <cellStyle name="Percent 4 39" xfId="10268" xr:uid="{00000000-0005-0000-0000-00001C280000}"/>
    <cellStyle name="Percent 4 4" xfId="10269" xr:uid="{00000000-0005-0000-0000-00001D280000}"/>
    <cellStyle name="Percent 4 4 10" xfId="10270" xr:uid="{00000000-0005-0000-0000-00001E280000}"/>
    <cellStyle name="Percent 4 4 10 2" xfId="10271" xr:uid="{00000000-0005-0000-0000-00001F280000}"/>
    <cellStyle name="Percent 4 4 10 2 2" xfId="10272" xr:uid="{00000000-0005-0000-0000-000020280000}"/>
    <cellStyle name="Percent 4 4 10 3" xfId="10273" xr:uid="{00000000-0005-0000-0000-000021280000}"/>
    <cellStyle name="Percent 4 4 10 3 2" xfId="10274" xr:uid="{00000000-0005-0000-0000-000022280000}"/>
    <cellStyle name="Percent 4 4 10 4" xfId="10275" xr:uid="{00000000-0005-0000-0000-000023280000}"/>
    <cellStyle name="Percent 4 4 11" xfId="10276" xr:uid="{00000000-0005-0000-0000-000024280000}"/>
    <cellStyle name="Percent 4 4 11 2" xfId="10277" xr:uid="{00000000-0005-0000-0000-000025280000}"/>
    <cellStyle name="Percent 4 4 11 2 2" xfId="10278" xr:uid="{00000000-0005-0000-0000-000026280000}"/>
    <cellStyle name="Percent 4 4 11 3" xfId="10279" xr:uid="{00000000-0005-0000-0000-000027280000}"/>
    <cellStyle name="Percent 4 4 11 3 2" xfId="10280" xr:uid="{00000000-0005-0000-0000-000028280000}"/>
    <cellStyle name="Percent 4 4 11 4" xfId="10281" xr:uid="{00000000-0005-0000-0000-000029280000}"/>
    <cellStyle name="Percent 4 4 12" xfId="10282" xr:uid="{00000000-0005-0000-0000-00002A280000}"/>
    <cellStyle name="Percent 4 4 12 2" xfId="10283" xr:uid="{00000000-0005-0000-0000-00002B280000}"/>
    <cellStyle name="Percent 4 4 12 2 2" xfId="10284" xr:uid="{00000000-0005-0000-0000-00002C280000}"/>
    <cellStyle name="Percent 4 4 12 3" xfId="10285" xr:uid="{00000000-0005-0000-0000-00002D280000}"/>
    <cellStyle name="Percent 4 4 12 3 2" xfId="10286" xr:uid="{00000000-0005-0000-0000-00002E280000}"/>
    <cellStyle name="Percent 4 4 12 4" xfId="10287" xr:uid="{00000000-0005-0000-0000-00002F280000}"/>
    <cellStyle name="Percent 4 4 12 4 2" xfId="10288" xr:uid="{00000000-0005-0000-0000-000030280000}"/>
    <cellStyle name="Percent 4 4 12 5" xfId="10289" xr:uid="{00000000-0005-0000-0000-000031280000}"/>
    <cellStyle name="Percent 4 4 13" xfId="10290" xr:uid="{00000000-0005-0000-0000-000032280000}"/>
    <cellStyle name="Percent 4 4 13 2" xfId="10291" xr:uid="{00000000-0005-0000-0000-000033280000}"/>
    <cellStyle name="Percent 4 4 13 2 2" xfId="10292" xr:uid="{00000000-0005-0000-0000-000034280000}"/>
    <cellStyle name="Percent 4 4 13 3" xfId="10293" xr:uid="{00000000-0005-0000-0000-000035280000}"/>
    <cellStyle name="Percent 4 4 13 3 2" xfId="10294" xr:uid="{00000000-0005-0000-0000-000036280000}"/>
    <cellStyle name="Percent 4 4 13 4" xfId="10295" xr:uid="{00000000-0005-0000-0000-000037280000}"/>
    <cellStyle name="Percent 4 4 14" xfId="10296" xr:uid="{00000000-0005-0000-0000-000038280000}"/>
    <cellStyle name="Percent 4 4 14 2" xfId="10297" xr:uid="{00000000-0005-0000-0000-000039280000}"/>
    <cellStyle name="Percent 4 4 15" xfId="10298" xr:uid="{00000000-0005-0000-0000-00003A280000}"/>
    <cellStyle name="Percent 4 4 15 2" xfId="10299" xr:uid="{00000000-0005-0000-0000-00003B280000}"/>
    <cellStyle name="Percent 4 4 16" xfId="10300" xr:uid="{00000000-0005-0000-0000-00003C280000}"/>
    <cellStyle name="Percent 4 4 16 2" xfId="10301" xr:uid="{00000000-0005-0000-0000-00003D280000}"/>
    <cellStyle name="Percent 4 4 17" xfId="10302" xr:uid="{00000000-0005-0000-0000-00003E280000}"/>
    <cellStyle name="Percent 4 4 17 2" xfId="10303" xr:uid="{00000000-0005-0000-0000-00003F280000}"/>
    <cellStyle name="Percent 4 4 18" xfId="10304" xr:uid="{00000000-0005-0000-0000-000040280000}"/>
    <cellStyle name="Percent 4 4 2" xfId="10305" xr:uid="{00000000-0005-0000-0000-000041280000}"/>
    <cellStyle name="Percent 4 4 2 10" xfId="10306" xr:uid="{00000000-0005-0000-0000-000042280000}"/>
    <cellStyle name="Percent 4 4 2 2" xfId="10307" xr:uid="{00000000-0005-0000-0000-000043280000}"/>
    <cellStyle name="Percent 4 4 2 2 2" xfId="10308" xr:uid="{00000000-0005-0000-0000-000044280000}"/>
    <cellStyle name="Percent 4 4 2 2 2 2" xfId="10309" xr:uid="{00000000-0005-0000-0000-000045280000}"/>
    <cellStyle name="Percent 4 4 2 2 3" xfId="10310" xr:uid="{00000000-0005-0000-0000-000046280000}"/>
    <cellStyle name="Percent 4 4 2 2 3 2" xfId="10311" xr:uid="{00000000-0005-0000-0000-000047280000}"/>
    <cellStyle name="Percent 4 4 2 2 4" xfId="10312" xr:uid="{00000000-0005-0000-0000-000048280000}"/>
    <cellStyle name="Percent 4 4 2 3" xfId="10313" xr:uid="{00000000-0005-0000-0000-000049280000}"/>
    <cellStyle name="Percent 4 4 2 3 2" xfId="10314" xr:uid="{00000000-0005-0000-0000-00004A280000}"/>
    <cellStyle name="Percent 4 4 2 3 2 2" xfId="10315" xr:uid="{00000000-0005-0000-0000-00004B280000}"/>
    <cellStyle name="Percent 4 4 2 3 3" xfId="10316" xr:uid="{00000000-0005-0000-0000-00004C280000}"/>
    <cellStyle name="Percent 4 4 2 3 3 2" xfId="10317" xr:uid="{00000000-0005-0000-0000-00004D280000}"/>
    <cellStyle name="Percent 4 4 2 3 4" xfId="10318" xr:uid="{00000000-0005-0000-0000-00004E280000}"/>
    <cellStyle name="Percent 4 4 2 4" xfId="10319" xr:uid="{00000000-0005-0000-0000-00004F280000}"/>
    <cellStyle name="Percent 4 4 2 4 2" xfId="10320" xr:uid="{00000000-0005-0000-0000-000050280000}"/>
    <cellStyle name="Percent 4 4 2 4 2 2" xfId="10321" xr:uid="{00000000-0005-0000-0000-000051280000}"/>
    <cellStyle name="Percent 4 4 2 4 3" xfId="10322" xr:uid="{00000000-0005-0000-0000-000052280000}"/>
    <cellStyle name="Percent 4 4 2 4 3 2" xfId="10323" xr:uid="{00000000-0005-0000-0000-000053280000}"/>
    <cellStyle name="Percent 4 4 2 4 4" xfId="10324" xr:uid="{00000000-0005-0000-0000-000054280000}"/>
    <cellStyle name="Percent 4 4 2 4 4 2" xfId="10325" xr:uid="{00000000-0005-0000-0000-000055280000}"/>
    <cellStyle name="Percent 4 4 2 4 5" xfId="10326" xr:uid="{00000000-0005-0000-0000-000056280000}"/>
    <cellStyle name="Percent 4 4 2 5" xfId="10327" xr:uid="{00000000-0005-0000-0000-000057280000}"/>
    <cellStyle name="Percent 4 4 2 5 2" xfId="10328" xr:uid="{00000000-0005-0000-0000-000058280000}"/>
    <cellStyle name="Percent 4 4 2 5 2 2" xfId="10329" xr:uid="{00000000-0005-0000-0000-000059280000}"/>
    <cellStyle name="Percent 4 4 2 5 3" xfId="10330" xr:uid="{00000000-0005-0000-0000-00005A280000}"/>
    <cellStyle name="Percent 4 4 2 5 3 2" xfId="10331" xr:uid="{00000000-0005-0000-0000-00005B280000}"/>
    <cellStyle name="Percent 4 4 2 5 4" xfId="10332" xr:uid="{00000000-0005-0000-0000-00005C280000}"/>
    <cellStyle name="Percent 4 4 2 6" xfId="10333" xr:uid="{00000000-0005-0000-0000-00005D280000}"/>
    <cellStyle name="Percent 4 4 2 6 2" xfId="10334" xr:uid="{00000000-0005-0000-0000-00005E280000}"/>
    <cellStyle name="Percent 4 4 2 7" xfId="10335" xr:uid="{00000000-0005-0000-0000-00005F280000}"/>
    <cellStyle name="Percent 4 4 2 7 2" xfId="10336" xr:uid="{00000000-0005-0000-0000-000060280000}"/>
    <cellStyle name="Percent 4 4 2 8" xfId="10337" xr:uid="{00000000-0005-0000-0000-000061280000}"/>
    <cellStyle name="Percent 4 4 2 8 2" xfId="10338" xr:uid="{00000000-0005-0000-0000-000062280000}"/>
    <cellStyle name="Percent 4 4 2 9" xfId="10339" xr:uid="{00000000-0005-0000-0000-000063280000}"/>
    <cellStyle name="Percent 4 4 2 9 2" xfId="10340" xr:uid="{00000000-0005-0000-0000-000064280000}"/>
    <cellStyle name="Percent 4 4 3" xfId="10341" xr:uid="{00000000-0005-0000-0000-000065280000}"/>
    <cellStyle name="Percent 4 4 3 2" xfId="10342" xr:uid="{00000000-0005-0000-0000-000066280000}"/>
    <cellStyle name="Percent 4 4 3 2 2" xfId="10343" xr:uid="{00000000-0005-0000-0000-000067280000}"/>
    <cellStyle name="Percent 4 4 3 2 2 2" xfId="10344" xr:uid="{00000000-0005-0000-0000-000068280000}"/>
    <cellStyle name="Percent 4 4 3 2 3" xfId="10345" xr:uid="{00000000-0005-0000-0000-000069280000}"/>
    <cellStyle name="Percent 4 4 3 2 3 2" xfId="10346" xr:uid="{00000000-0005-0000-0000-00006A280000}"/>
    <cellStyle name="Percent 4 4 3 2 4" xfId="10347" xr:uid="{00000000-0005-0000-0000-00006B280000}"/>
    <cellStyle name="Percent 4 4 3 3" xfId="10348" xr:uid="{00000000-0005-0000-0000-00006C280000}"/>
    <cellStyle name="Percent 4 4 3 3 2" xfId="10349" xr:uid="{00000000-0005-0000-0000-00006D280000}"/>
    <cellStyle name="Percent 4 4 3 3 2 2" xfId="10350" xr:uid="{00000000-0005-0000-0000-00006E280000}"/>
    <cellStyle name="Percent 4 4 3 3 3" xfId="10351" xr:uid="{00000000-0005-0000-0000-00006F280000}"/>
    <cellStyle name="Percent 4 4 3 3 3 2" xfId="10352" xr:uid="{00000000-0005-0000-0000-000070280000}"/>
    <cellStyle name="Percent 4 4 3 3 4" xfId="10353" xr:uid="{00000000-0005-0000-0000-000071280000}"/>
    <cellStyle name="Percent 4 4 3 4" xfId="10354" xr:uid="{00000000-0005-0000-0000-000072280000}"/>
    <cellStyle name="Percent 4 4 3 4 2" xfId="10355" xr:uid="{00000000-0005-0000-0000-000073280000}"/>
    <cellStyle name="Percent 4 4 3 4 2 2" xfId="10356" xr:uid="{00000000-0005-0000-0000-000074280000}"/>
    <cellStyle name="Percent 4 4 3 4 3" xfId="10357" xr:uid="{00000000-0005-0000-0000-000075280000}"/>
    <cellStyle name="Percent 4 4 3 4 3 2" xfId="10358" xr:uid="{00000000-0005-0000-0000-000076280000}"/>
    <cellStyle name="Percent 4 4 3 4 4" xfId="10359" xr:uid="{00000000-0005-0000-0000-000077280000}"/>
    <cellStyle name="Percent 4 4 3 4 4 2" xfId="10360" xr:uid="{00000000-0005-0000-0000-000078280000}"/>
    <cellStyle name="Percent 4 4 3 4 5" xfId="10361" xr:uid="{00000000-0005-0000-0000-000079280000}"/>
    <cellStyle name="Percent 4 4 3 5" xfId="10362" xr:uid="{00000000-0005-0000-0000-00007A280000}"/>
    <cellStyle name="Percent 4 4 3 5 2" xfId="10363" xr:uid="{00000000-0005-0000-0000-00007B280000}"/>
    <cellStyle name="Percent 4 4 3 5 2 2" xfId="10364" xr:uid="{00000000-0005-0000-0000-00007C280000}"/>
    <cellStyle name="Percent 4 4 3 5 3" xfId="10365" xr:uid="{00000000-0005-0000-0000-00007D280000}"/>
    <cellStyle name="Percent 4 4 3 5 3 2" xfId="10366" xr:uid="{00000000-0005-0000-0000-00007E280000}"/>
    <cellStyle name="Percent 4 4 3 5 4" xfId="10367" xr:uid="{00000000-0005-0000-0000-00007F280000}"/>
    <cellStyle name="Percent 4 4 3 6" xfId="10368" xr:uid="{00000000-0005-0000-0000-000080280000}"/>
    <cellStyle name="Percent 4 4 3 6 2" xfId="10369" xr:uid="{00000000-0005-0000-0000-000081280000}"/>
    <cellStyle name="Percent 4 4 3 7" xfId="10370" xr:uid="{00000000-0005-0000-0000-000082280000}"/>
    <cellStyle name="Percent 4 4 3 7 2" xfId="10371" xr:uid="{00000000-0005-0000-0000-000083280000}"/>
    <cellStyle name="Percent 4 4 3 8" xfId="10372" xr:uid="{00000000-0005-0000-0000-000084280000}"/>
    <cellStyle name="Percent 4 4 3 8 2" xfId="10373" xr:uid="{00000000-0005-0000-0000-000085280000}"/>
    <cellStyle name="Percent 4 4 3 9" xfId="10374" xr:uid="{00000000-0005-0000-0000-000086280000}"/>
    <cellStyle name="Percent 4 4 4" xfId="10375" xr:uid="{00000000-0005-0000-0000-000087280000}"/>
    <cellStyle name="Percent 4 4 4 2" xfId="10376" xr:uid="{00000000-0005-0000-0000-000088280000}"/>
    <cellStyle name="Percent 4 4 4 2 2" xfId="10377" xr:uid="{00000000-0005-0000-0000-000089280000}"/>
    <cellStyle name="Percent 4 4 4 2 2 2" xfId="10378" xr:uid="{00000000-0005-0000-0000-00008A280000}"/>
    <cellStyle name="Percent 4 4 4 2 3" xfId="10379" xr:uid="{00000000-0005-0000-0000-00008B280000}"/>
    <cellStyle name="Percent 4 4 4 2 3 2" xfId="10380" xr:uid="{00000000-0005-0000-0000-00008C280000}"/>
    <cellStyle name="Percent 4 4 4 2 4" xfId="10381" xr:uid="{00000000-0005-0000-0000-00008D280000}"/>
    <cellStyle name="Percent 4 4 4 3" xfId="10382" xr:uid="{00000000-0005-0000-0000-00008E280000}"/>
    <cellStyle name="Percent 4 4 4 3 2" xfId="10383" xr:uid="{00000000-0005-0000-0000-00008F280000}"/>
    <cellStyle name="Percent 4 4 4 3 2 2" xfId="10384" xr:uid="{00000000-0005-0000-0000-000090280000}"/>
    <cellStyle name="Percent 4 4 4 3 3" xfId="10385" xr:uid="{00000000-0005-0000-0000-000091280000}"/>
    <cellStyle name="Percent 4 4 4 3 3 2" xfId="10386" xr:uid="{00000000-0005-0000-0000-000092280000}"/>
    <cellStyle name="Percent 4 4 4 3 4" xfId="10387" xr:uid="{00000000-0005-0000-0000-000093280000}"/>
    <cellStyle name="Percent 4 4 4 4" xfId="10388" xr:uid="{00000000-0005-0000-0000-000094280000}"/>
    <cellStyle name="Percent 4 4 4 4 2" xfId="10389" xr:uid="{00000000-0005-0000-0000-000095280000}"/>
    <cellStyle name="Percent 4 4 4 4 2 2" xfId="10390" xr:uid="{00000000-0005-0000-0000-000096280000}"/>
    <cellStyle name="Percent 4 4 4 4 3" xfId="10391" xr:uid="{00000000-0005-0000-0000-000097280000}"/>
    <cellStyle name="Percent 4 4 4 4 3 2" xfId="10392" xr:uid="{00000000-0005-0000-0000-000098280000}"/>
    <cellStyle name="Percent 4 4 4 4 4" xfId="10393" xr:uid="{00000000-0005-0000-0000-000099280000}"/>
    <cellStyle name="Percent 4 4 4 4 4 2" xfId="10394" xr:uid="{00000000-0005-0000-0000-00009A280000}"/>
    <cellStyle name="Percent 4 4 4 4 5" xfId="10395" xr:uid="{00000000-0005-0000-0000-00009B280000}"/>
    <cellStyle name="Percent 4 4 4 5" xfId="10396" xr:uid="{00000000-0005-0000-0000-00009C280000}"/>
    <cellStyle name="Percent 4 4 4 5 2" xfId="10397" xr:uid="{00000000-0005-0000-0000-00009D280000}"/>
    <cellStyle name="Percent 4 4 4 5 2 2" xfId="10398" xr:uid="{00000000-0005-0000-0000-00009E280000}"/>
    <cellStyle name="Percent 4 4 4 5 3" xfId="10399" xr:uid="{00000000-0005-0000-0000-00009F280000}"/>
    <cellStyle name="Percent 4 4 4 5 3 2" xfId="10400" xr:uid="{00000000-0005-0000-0000-0000A0280000}"/>
    <cellStyle name="Percent 4 4 4 5 4" xfId="10401" xr:uid="{00000000-0005-0000-0000-0000A1280000}"/>
    <cellStyle name="Percent 4 4 4 6" xfId="10402" xr:uid="{00000000-0005-0000-0000-0000A2280000}"/>
    <cellStyle name="Percent 4 4 4 6 2" xfId="10403" xr:uid="{00000000-0005-0000-0000-0000A3280000}"/>
    <cellStyle name="Percent 4 4 4 7" xfId="10404" xr:uid="{00000000-0005-0000-0000-0000A4280000}"/>
    <cellStyle name="Percent 4 4 4 7 2" xfId="10405" xr:uid="{00000000-0005-0000-0000-0000A5280000}"/>
    <cellStyle name="Percent 4 4 4 8" xfId="10406" xr:uid="{00000000-0005-0000-0000-0000A6280000}"/>
    <cellStyle name="Percent 4 4 4 8 2" xfId="10407" xr:uid="{00000000-0005-0000-0000-0000A7280000}"/>
    <cellStyle name="Percent 4 4 4 9" xfId="10408" xr:uid="{00000000-0005-0000-0000-0000A8280000}"/>
    <cellStyle name="Percent 4 4 5" xfId="10409" xr:uid="{00000000-0005-0000-0000-0000A9280000}"/>
    <cellStyle name="Percent 4 4 5 2" xfId="10410" xr:uid="{00000000-0005-0000-0000-0000AA280000}"/>
    <cellStyle name="Percent 4 4 5 2 2" xfId="10411" xr:uid="{00000000-0005-0000-0000-0000AB280000}"/>
    <cellStyle name="Percent 4 4 5 2 2 2" xfId="10412" xr:uid="{00000000-0005-0000-0000-0000AC280000}"/>
    <cellStyle name="Percent 4 4 5 2 3" xfId="10413" xr:uid="{00000000-0005-0000-0000-0000AD280000}"/>
    <cellStyle name="Percent 4 4 5 2 3 2" xfId="10414" xr:uid="{00000000-0005-0000-0000-0000AE280000}"/>
    <cellStyle name="Percent 4 4 5 2 4" xfId="10415" xr:uid="{00000000-0005-0000-0000-0000AF280000}"/>
    <cellStyle name="Percent 4 4 5 3" xfId="10416" xr:uid="{00000000-0005-0000-0000-0000B0280000}"/>
    <cellStyle name="Percent 4 4 5 3 2" xfId="10417" xr:uid="{00000000-0005-0000-0000-0000B1280000}"/>
    <cellStyle name="Percent 4 4 5 3 2 2" xfId="10418" xr:uid="{00000000-0005-0000-0000-0000B2280000}"/>
    <cellStyle name="Percent 4 4 5 3 3" xfId="10419" xr:uid="{00000000-0005-0000-0000-0000B3280000}"/>
    <cellStyle name="Percent 4 4 5 3 3 2" xfId="10420" xr:uid="{00000000-0005-0000-0000-0000B4280000}"/>
    <cellStyle name="Percent 4 4 5 3 4" xfId="10421" xr:uid="{00000000-0005-0000-0000-0000B5280000}"/>
    <cellStyle name="Percent 4 4 5 4" xfId="10422" xr:uid="{00000000-0005-0000-0000-0000B6280000}"/>
    <cellStyle name="Percent 4 4 5 4 2" xfId="10423" xr:uid="{00000000-0005-0000-0000-0000B7280000}"/>
    <cellStyle name="Percent 4 4 5 4 2 2" xfId="10424" xr:uid="{00000000-0005-0000-0000-0000B8280000}"/>
    <cellStyle name="Percent 4 4 5 4 3" xfId="10425" xr:uid="{00000000-0005-0000-0000-0000B9280000}"/>
    <cellStyle name="Percent 4 4 5 4 3 2" xfId="10426" xr:uid="{00000000-0005-0000-0000-0000BA280000}"/>
    <cellStyle name="Percent 4 4 5 4 4" xfId="10427" xr:uid="{00000000-0005-0000-0000-0000BB280000}"/>
    <cellStyle name="Percent 4 4 5 4 4 2" xfId="10428" xr:uid="{00000000-0005-0000-0000-0000BC280000}"/>
    <cellStyle name="Percent 4 4 5 4 5" xfId="10429" xr:uid="{00000000-0005-0000-0000-0000BD280000}"/>
    <cellStyle name="Percent 4 4 5 5" xfId="10430" xr:uid="{00000000-0005-0000-0000-0000BE280000}"/>
    <cellStyle name="Percent 4 4 5 5 2" xfId="10431" xr:uid="{00000000-0005-0000-0000-0000BF280000}"/>
    <cellStyle name="Percent 4 4 5 5 2 2" xfId="10432" xr:uid="{00000000-0005-0000-0000-0000C0280000}"/>
    <cellStyle name="Percent 4 4 5 5 3" xfId="10433" xr:uid="{00000000-0005-0000-0000-0000C1280000}"/>
    <cellStyle name="Percent 4 4 5 5 3 2" xfId="10434" xr:uid="{00000000-0005-0000-0000-0000C2280000}"/>
    <cellStyle name="Percent 4 4 5 5 4" xfId="10435" xr:uid="{00000000-0005-0000-0000-0000C3280000}"/>
    <cellStyle name="Percent 4 4 5 6" xfId="10436" xr:uid="{00000000-0005-0000-0000-0000C4280000}"/>
    <cellStyle name="Percent 4 4 5 6 2" xfId="10437" xr:uid="{00000000-0005-0000-0000-0000C5280000}"/>
    <cellStyle name="Percent 4 4 5 7" xfId="10438" xr:uid="{00000000-0005-0000-0000-0000C6280000}"/>
    <cellStyle name="Percent 4 4 5 7 2" xfId="10439" xr:uid="{00000000-0005-0000-0000-0000C7280000}"/>
    <cellStyle name="Percent 4 4 5 8" xfId="10440" xr:uid="{00000000-0005-0000-0000-0000C8280000}"/>
    <cellStyle name="Percent 4 4 5 8 2" xfId="10441" xr:uid="{00000000-0005-0000-0000-0000C9280000}"/>
    <cellStyle name="Percent 4 4 5 9" xfId="10442" xr:uid="{00000000-0005-0000-0000-0000CA280000}"/>
    <cellStyle name="Percent 4 4 6" xfId="10443" xr:uid="{00000000-0005-0000-0000-0000CB280000}"/>
    <cellStyle name="Percent 4 4 6 2" xfId="10444" xr:uid="{00000000-0005-0000-0000-0000CC280000}"/>
    <cellStyle name="Percent 4 4 6 2 2" xfId="10445" xr:uid="{00000000-0005-0000-0000-0000CD280000}"/>
    <cellStyle name="Percent 4 4 6 2 2 2" xfId="10446" xr:uid="{00000000-0005-0000-0000-0000CE280000}"/>
    <cellStyle name="Percent 4 4 6 2 3" xfId="10447" xr:uid="{00000000-0005-0000-0000-0000CF280000}"/>
    <cellStyle name="Percent 4 4 6 2 3 2" xfId="10448" xr:uid="{00000000-0005-0000-0000-0000D0280000}"/>
    <cellStyle name="Percent 4 4 6 2 4" xfId="10449" xr:uid="{00000000-0005-0000-0000-0000D1280000}"/>
    <cellStyle name="Percent 4 4 6 3" xfId="10450" xr:uid="{00000000-0005-0000-0000-0000D2280000}"/>
    <cellStyle name="Percent 4 4 6 3 2" xfId="10451" xr:uid="{00000000-0005-0000-0000-0000D3280000}"/>
    <cellStyle name="Percent 4 4 6 3 2 2" xfId="10452" xr:uid="{00000000-0005-0000-0000-0000D4280000}"/>
    <cellStyle name="Percent 4 4 6 3 3" xfId="10453" xr:uid="{00000000-0005-0000-0000-0000D5280000}"/>
    <cellStyle name="Percent 4 4 6 3 3 2" xfId="10454" xr:uid="{00000000-0005-0000-0000-0000D6280000}"/>
    <cellStyle name="Percent 4 4 6 3 4" xfId="10455" xr:uid="{00000000-0005-0000-0000-0000D7280000}"/>
    <cellStyle name="Percent 4 4 6 4" xfId="10456" xr:uid="{00000000-0005-0000-0000-0000D8280000}"/>
    <cellStyle name="Percent 4 4 6 4 2" xfId="10457" xr:uid="{00000000-0005-0000-0000-0000D9280000}"/>
    <cellStyle name="Percent 4 4 6 4 2 2" xfId="10458" xr:uid="{00000000-0005-0000-0000-0000DA280000}"/>
    <cellStyle name="Percent 4 4 6 4 3" xfId="10459" xr:uid="{00000000-0005-0000-0000-0000DB280000}"/>
    <cellStyle name="Percent 4 4 6 4 3 2" xfId="10460" xr:uid="{00000000-0005-0000-0000-0000DC280000}"/>
    <cellStyle name="Percent 4 4 6 4 4" xfId="10461" xr:uid="{00000000-0005-0000-0000-0000DD280000}"/>
    <cellStyle name="Percent 4 4 6 4 4 2" xfId="10462" xr:uid="{00000000-0005-0000-0000-0000DE280000}"/>
    <cellStyle name="Percent 4 4 6 4 5" xfId="10463" xr:uid="{00000000-0005-0000-0000-0000DF280000}"/>
    <cellStyle name="Percent 4 4 6 5" xfId="10464" xr:uid="{00000000-0005-0000-0000-0000E0280000}"/>
    <cellStyle name="Percent 4 4 6 5 2" xfId="10465" xr:uid="{00000000-0005-0000-0000-0000E1280000}"/>
    <cellStyle name="Percent 4 4 6 5 2 2" xfId="10466" xr:uid="{00000000-0005-0000-0000-0000E2280000}"/>
    <cellStyle name="Percent 4 4 6 5 3" xfId="10467" xr:uid="{00000000-0005-0000-0000-0000E3280000}"/>
    <cellStyle name="Percent 4 4 6 5 3 2" xfId="10468" xr:uid="{00000000-0005-0000-0000-0000E4280000}"/>
    <cellStyle name="Percent 4 4 6 5 4" xfId="10469" xr:uid="{00000000-0005-0000-0000-0000E5280000}"/>
    <cellStyle name="Percent 4 4 6 6" xfId="10470" xr:uid="{00000000-0005-0000-0000-0000E6280000}"/>
    <cellStyle name="Percent 4 4 6 6 2" xfId="10471" xr:uid="{00000000-0005-0000-0000-0000E7280000}"/>
    <cellStyle name="Percent 4 4 6 7" xfId="10472" xr:uid="{00000000-0005-0000-0000-0000E8280000}"/>
    <cellStyle name="Percent 4 4 6 7 2" xfId="10473" xr:uid="{00000000-0005-0000-0000-0000E9280000}"/>
    <cellStyle name="Percent 4 4 6 8" xfId="10474" xr:uid="{00000000-0005-0000-0000-0000EA280000}"/>
    <cellStyle name="Percent 4 4 6 8 2" xfId="10475" xr:uid="{00000000-0005-0000-0000-0000EB280000}"/>
    <cellStyle name="Percent 4 4 6 9" xfId="10476" xr:uid="{00000000-0005-0000-0000-0000EC280000}"/>
    <cellStyle name="Percent 4 4 7" xfId="10477" xr:uid="{00000000-0005-0000-0000-0000ED280000}"/>
    <cellStyle name="Percent 4 4 7 2" xfId="10478" xr:uid="{00000000-0005-0000-0000-0000EE280000}"/>
    <cellStyle name="Percent 4 4 7 2 2" xfId="10479" xr:uid="{00000000-0005-0000-0000-0000EF280000}"/>
    <cellStyle name="Percent 4 4 7 2 2 2" xfId="10480" xr:uid="{00000000-0005-0000-0000-0000F0280000}"/>
    <cellStyle name="Percent 4 4 7 2 3" xfId="10481" xr:uid="{00000000-0005-0000-0000-0000F1280000}"/>
    <cellStyle name="Percent 4 4 7 2 3 2" xfId="10482" xr:uid="{00000000-0005-0000-0000-0000F2280000}"/>
    <cellStyle name="Percent 4 4 7 2 4" xfId="10483" xr:uid="{00000000-0005-0000-0000-0000F3280000}"/>
    <cellStyle name="Percent 4 4 7 3" xfId="10484" xr:uid="{00000000-0005-0000-0000-0000F4280000}"/>
    <cellStyle name="Percent 4 4 7 3 2" xfId="10485" xr:uid="{00000000-0005-0000-0000-0000F5280000}"/>
    <cellStyle name="Percent 4 4 7 3 2 2" xfId="10486" xr:uid="{00000000-0005-0000-0000-0000F6280000}"/>
    <cellStyle name="Percent 4 4 7 3 3" xfId="10487" xr:uid="{00000000-0005-0000-0000-0000F7280000}"/>
    <cellStyle name="Percent 4 4 7 3 3 2" xfId="10488" xr:uid="{00000000-0005-0000-0000-0000F8280000}"/>
    <cellStyle name="Percent 4 4 7 3 4" xfId="10489" xr:uid="{00000000-0005-0000-0000-0000F9280000}"/>
    <cellStyle name="Percent 4 4 7 4" xfId="10490" xr:uid="{00000000-0005-0000-0000-0000FA280000}"/>
    <cellStyle name="Percent 4 4 7 4 2" xfId="10491" xr:uid="{00000000-0005-0000-0000-0000FB280000}"/>
    <cellStyle name="Percent 4 4 7 4 2 2" xfId="10492" xr:uid="{00000000-0005-0000-0000-0000FC280000}"/>
    <cellStyle name="Percent 4 4 7 4 3" xfId="10493" xr:uid="{00000000-0005-0000-0000-0000FD280000}"/>
    <cellStyle name="Percent 4 4 7 4 3 2" xfId="10494" xr:uid="{00000000-0005-0000-0000-0000FE280000}"/>
    <cellStyle name="Percent 4 4 7 4 4" xfId="10495" xr:uid="{00000000-0005-0000-0000-0000FF280000}"/>
    <cellStyle name="Percent 4 4 7 4 4 2" xfId="10496" xr:uid="{00000000-0005-0000-0000-000000290000}"/>
    <cellStyle name="Percent 4 4 7 4 5" xfId="10497" xr:uid="{00000000-0005-0000-0000-000001290000}"/>
    <cellStyle name="Percent 4 4 7 5" xfId="10498" xr:uid="{00000000-0005-0000-0000-000002290000}"/>
    <cellStyle name="Percent 4 4 7 5 2" xfId="10499" xr:uid="{00000000-0005-0000-0000-000003290000}"/>
    <cellStyle name="Percent 4 4 7 5 2 2" xfId="10500" xr:uid="{00000000-0005-0000-0000-000004290000}"/>
    <cellStyle name="Percent 4 4 7 5 3" xfId="10501" xr:uid="{00000000-0005-0000-0000-000005290000}"/>
    <cellStyle name="Percent 4 4 7 5 3 2" xfId="10502" xr:uid="{00000000-0005-0000-0000-000006290000}"/>
    <cellStyle name="Percent 4 4 7 5 4" xfId="10503" xr:uid="{00000000-0005-0000-0000-000007290000}"/>
    <cellStyle name="Percent 4 4 7 6" xfId="10504" xr:uid="{00000000-0005-0000-0000-000008290000}"/>
    <cellStyle name="Percent 4 4 7 6 2" xfId="10505" xr:uid="{00000000-0005-0000-0000-000009290000}"/>
    <cellStyle name="Percent 4 4 7 7" xfId="10506" xr:uid="{00000000-0005-0000-0000-00000A290000}"/>
    <cellStyle name="Percent 4 4 7 7 2" xfId="10507" xr:uid="{00000000-0005-0000-0000-00000B290000}"/>
    <cellStyle name="Percent 4 4 7 8" xfId="10508" xr:uid="{00000000-0005-0000-0000-00000C290000}"/>
    <cellStyle name="Percent 4 4 7 8 2" xfId="10509" xr:uid="{00000000-0005-0000-0000-00000D290000}"/>
    <cellStyle name="Percent 4 4 7 9" xfId="10510" xr:uid="{00000000-0005-0000-0000-00000E290000}"/>
    <cellStyle name="Percent 4 4 8" xfId="10511" xr:uid="{00000000-0005-0000-0000-00000F290000}"/>
    <cellStyle name="Percent 4 4 8 2" xfId="10512" xr:uid="{00000000-0005-0000-0000-000010290000}"/>
    <cellStyle name="Percent 4 4 8 2 2" xfId="10513" xr:uid="{00000000-0005-0000-0000-000011290000}"/>
    <cellStyle name="Percent 4 4 8 2 2 2" xfId="10514" xr:uid="{00000000-0005-0000-0000-000012290000}"/>
    <cellStyle name="Percent 4 4 8 2 3" xfId="10515" xr:uid="{00000000-0005-0000-0000-000013290000}"/>
    <cellStyle name="Percent 4 4 8 2 3 2" xfId="10516" xr:uid="{00000000-0005-0000-0000-000014290000}"/>
    <cellStyle name="Percent 4 4 8 2 4" xfId="10517" xr:uid="{00000000-0005-0000-0000-000015290000}"/>
    <cellStyle name="Percent 4 4 8 3" xfId="10518" xr:uid="{00000000-0005-0000-0000-000016290000}"/>
    <cellStyle name="Percent 4 4 8 3 2" xfId="10519" xr:uid="{00000000-0005-0000-0000-000017290000}"/>
    <cellStyle name="Percent 4 4 8 3 2 2" xfId="10520" xr:uid="{00000000-0005-0000-0000-000018290000}"/>
    <cellStyle name="Percent 4 4 8 3 3" xfId="10521" xr:uid="{00000000-0005-0000-0000-000019290000}"/>
    <cellStyle name="Percent 4 4 8 3 3 2" xfId="10522" xr:uid="{00000000-0005-0000-0000-00001A290000}"/>
    <cellStyle name="Percent 4 4 8 3 4" xfId="10523" xr:uid="{00000000-0005-0000-0000-00001B290000}"/>
    <cellStyle name="Percent 4 4 8 4" xfId="10524" xr:uid="{00000000-0005-0000-0000-00001C290000}"/>
    <cellStyle name="Percent 4 4 8 4 2" xfId="10525" xr:uid="{00000000-0005-0000-0000-00001D290000}"/>
    <cellStyle name="Percent 4 4 8 4 2 2" xfId="10526" xr:uid="{00000000-0005-0000-0000-00001E290000}"/>
    <cellStyle name="Percent 4 4 8 4 3" xfId="10527" xr:uid="{00000000-0005-0000-0000-00001F290000}"/>
    <cellStyle name="Percent 4 4 8 4 3 2" xfId="10528" xr:uid="{00000000-0005-0000-0000-000020290000}"/>
    <cellStyle name="Percent 4 4 8 4 4" xfId="10529" xr:uid="{00000000-0005-0000-0000-000021290000}"/>
    <cellStyle name="Percent 4 4 8 4 4 2" xfId="10530" xr:uid="{00000000-0005-0000-0000-000022290000}"/>
    <cellStyle name="Percent 4 4 8 4 5" xfId="10531" xr:uid="{00000000-0005-0000-0000-000023290000}"/>
    <cellStyle name="Percent 4 4 8 5" xfId="10532" xr:uid="{00000000-0005-0000-0000-000024290000}"/>
    <cellStyle name="Percent 4 4 8 5 2" xfId="10533" xr:uid="{00000000-0005-0000-0000-000025290000}"/>
    <cellStyle name="Percent 4 4 8 5 2 2" xfId="10534" xr:uid="{00000000-0005-0000-0000-000026290000}"/>
    <cellStyle name="Percent 4 4 8 5 3" xfId="10535" xr:uid="{00000000-0005-0000-0000-000027290000}"/>
    <cellStyle name="Percent 4 4 8 5 3 2" xfId="10536" xr:uid="{00000000-0005-0000-0000-000028290000}"/>
    <cellStyle name="Percent 4 4 8 5 4" xfId="10537" xr:uid="{00000000-0005-0000-0000-000029290000}"/>
    <cellStyle name="Percent 4 4 8 6" xfId="10538" xr:uid="{00000000-0005-0000-0000-00002A290000}"/>
    <cellStyle name="Percent 4 4 8 6 2" xfId="10539" xr:uid="{00000000-0005-0000-0000-00002B290000}"/>
    <cellStyle name="Percent 4 4 8 7" xfId="10540" xr:uid="{00000000-0005-0000-0000-00002C290000}"/>
    <cellStyle name="Percent 4 4 8 7 2" xfId="10541" xr:uid="{00000000-0005-0000-0000-00002D290000}"/>
    <cellStyle name="Percent 4 4 8 8" xfId="10542" xr:uid="{00000000-0005-0000-0000-00002E290000}"/>
    <cellStyle name="Percent 4 4 8 8 2" xfId="10543" xr:uid="{00000000-0005-0000-0000-00002F290000}"/>
    <cellStyle name="Percent 4 4 8 9" xfId="10544" xr:uid="{00000000-0005-0000-0000-000030290000}"/>
    <cellStyle name="Percent 4 4 9" xfId="10545" xr:uid="{00000000-0005-0000-0000-000031290000}"/>
    <cellStyle name="Percent 4 4 9 2" xfId="10546" xr:uid="{00000000-0005-0000-0000-000032290000}"/>
    <cellStyle name="Percent 4 4 9 2 2" xfId="10547" xr:uid="{00000000-0005-0000-0000-000033290000}"/>
    <cellStyle name="Percent 4 4 9 3" xfId="10548" xr:uid="{00000000-0005-0000-0000-000034290000}"/>
    <cellStyle name="Percent 4 4 9 3 2" xfId="10549" xr:uid="{00000000-0005-0000-0000-000035290000}"/>
    <cellStyle name="Percent 4 4 9 4" xfId="10550" xr:uid="{00000000-0005-0000-0000-000036290000}"/>
    <cellStyle name="Percent 4 40" xfId="10551" xr:uid="{00000000-0005-0000-0000-000037290000}"/>
    <cellStyle name="Percent 4 5" xfId="10552" xr:uid="{00000000-0005-0000-0000-000038290000}"/>
    <cellStyle name="Percent 4 5 10" xfId="10553" xr:uid="{00000000-0005-0000-0000-000039290000}"/>
    <cellStyle name="Percent 4 5 10 2" xfId="10554" xr:uid="{00000000-0005-0000-0000-00003A290000}"/>
    <cellStyle name="Percent 4 5 10 2 2" xfId="10555" xr:uid="{00000000-0005-0000-0000-00003B290000}"/>
    <cellStyle name="Percent 4 5 10 3" xfId="10556" xr:uid="{00000000-0005-0000-0000-00003C290000}"/>
    <cellStyle name="Percent 4 5 10 3 2" xfId="10557" xr:uid="{00000000-0005-0000-0000-00003D290000}"/>
    <cellStyle name="Percent 4 5 10 4" xfId="10558" xr:uid="{00000000-0005-0000-0000-00003E290000}"/>
    <cellStyle name="Percent 4 5 11" xfId="10559" xr:uid="{00000000-0005-0000-0000-00003F290000}"/>
    <cellStyle name="Percent 4 5 11 2" xfId="10560" xr:uid="{00000000-0005-0000-0000-000040290000}"/>
    <cellStyle name="Percent 4 5 11 2 2" xfId="10561" xr:uid="{00000000-0005-0000-0000-000041290000}"/>
    <cellStyle name="Percent 4 5 11 3" xfId="10562" xr:uid="{00000000-0005-0000-0000-000042290000}"/>
    <cellStyle name="Percent 4 5 11 3 2" xfId="10563" xr:uid="{00000000-0005-0000-0000-000043290000}"/>
    <cellStyle name="Percent 4 5 11 4" xfId="10564" xr:uid="{00000000-0005-0000-0000-000044290000}"/>
    <cellStyle name="Percent 4 5 12" xfId="10565" xr:uid="{00000000-0005-0000-0000-000045290000}"/>
    <cellStyle name="Percent 4 5 12 2" xfId="10566" xr:uid="{00000000-0005-0000-0000-000046290000}"/>
    <cellStyle name="Percent 4 5 12 2 2" xfId="10567" xr:uid="{00000000-0005-0000-0000-000047290000}"/>
    <cellStyle name="Percent 4 5 12 3" xfId="10568" xr:uid="{00000000-0005-0000-0000-000048290000}"/>
    <cellStyle name="Percent 4 5 12 3 2" xfId="10569" xr:uid="{00000000-0005-0000-0000-000049290000}"/>
    <cellStyle name="Percent 4 5 12 4" xfId="10570" xr:uid="{00000000-0005-0000-0000-00004A290000}"/>
    <cellStyle name="Percent 4 5 12 4 2" xfId="10571" xr:uid="{00000000-0005-0000-0000-00004B290000}"/>
    <cellStyle name="Percent 4 5 12 5" xfId="10572" xr:uid="{00000000-0005-0000-0000-00004C290000}"/>
    <cellStyle name="Percent 4 5 13" xfId="10573" xr:uid="{00000000-0005-0000-0000-00004D290000}"/>
    <cellStyle name="Percent 4 5 13 2" xfId="10574" xr:uid="{00000000-0005-0000-0000-00004E290000}"/>
    <cellStyle name="Percent 4 5 13 2 2" xfId="10575" xr:uid="{00000000-0005-0000-0000-00004F290000}"/>
    <cellStyle name="Percent 4 5 13 3" xfId="10576" xr:uid="{00000000-0005-0000-0000-000050290000}"/>
    <cellStyle name="Percent 4 5 13 3 2" xfId="10577" xr:uid="{00000000-0005-0000-0000-000051290000}"/>
    <cellStyle name="Percent 4 5 13 4" xfId="10578" xr:uid="{00000000-0005-0000-0000-000052290000}"/>
    <cellStyle name="Percent 4 5 14" xfId="10579" xr:uid="{00000000-0005-0000-0000-000053290000}"/>
    <cellStyle name="Percent 4 5 14 2" xfId="10580" xr:uid="{00000000-0005-0000-0000-000054290000}"/>
    <cellStyle name="Percent 4 5 15" xfId="10581" xr:uid="{00000000-0005-0000-0000-000055290000}"/>
    <cellStyle name="Percent 4 5 15 2" xfId="10582" xr:uid="{00000000-0005-0000-0000-000056290000}"/>
    <cellStyle name="Percent 4 5 16" xfId="10583" xr:uid="{00000000-0005-0000-0000-000057290000}"/>
    <cellStyle name="Percent 4 5 16 2" xfId="10584" xr:uid="{00000000-0005-0000-0000-000058290000}"/>
    <cellStyle name="Percent 4 5 17" xfId="10585" xr:uid="{00000000-0005-0000-0000-000059290000}"/>
    <cellStyle name="Percent 4 5 17 2" xfId="10586" xr:uid="{00000000-0005-0000-0000-00005A290000}"/>
    <cellStyle name="Percent 4 5 18" xfId="10587" xr:uid="{00000000-0005-0000-0000-00005B290000}"/>
    <cellStyle name="Percent 4 5 2" xfId="10588" xr:uid="{00000000-0005-0000-0000-00005C290000}"/>
    <cellStyle name="Percent 4 5 2 10" xfId="10589" xr:uid="{00000000-0005-0000-0000-00005D290000}"/>
    <cellStyle name="Percent 4 5 2 2" xfId="10590" xr:uid="{00000000-0005-0000-0000-00005E290000}"/>
    <cellStyle name="Percent 4 5 2 2 2" xfId="10591" xr:uid="{00000000-0005-0000-0000-00005F290000}"/>
    <cellStyle name="Percent 4 5 2 2 2 2" xfId="10592" xr:uid="{00000000-0005-0000-0000-000060290000}"/>
    <cellStyle name="Percent 4 5 2 2 3" xfId="10593" xr:uid="{00000000-0005-0000-0000-000061290000}"/>
    <cellStyle name="Percent 4 5 2 2 3 2" xfId="10594" xr:uid="{00000000-0005-0000-0000-000062290000}"/>
    <cellStyle name="Percent 4 5 2 2 4" xfId="10595" xr:uid="{00000000-0005-0000-0000-000063290000}"/>
    <cellStyle name="Percent 4 5 2 3" xfId="10596" xr:uid="{00000000-0005-0000-0000-000064290000}"/>
    <cellStyle name="Percent 4 5 2 3 2" xfId="10597" xr:uid="{00000000-0005-0000-0000-000065290000}"/>
    <cellStyle name="Percent 4 5 2 3 2 2" xfId="10598" xr:uid="{00000000-0005-0000-0000-000066290000}"/>
    <cellStyle name="Percent 4 5 2 3 3" xfId="10599" xr:uid="{00000000-0005-0000-0000-000067290000}"/>
    <cellStyle name="Percent 4 5 2 3 3 2" xfId="10600" xr:uid="{00000000-0005-0000-0000-000068290000}"/>
    <cellStyle name="Percent 4 5 2 3 4" xfId="10601" xr:uid="{00000000-0005-0000-0000-000069290000}"/>
    <cellStyle name="Percent 4 5 2 4" xfId="10602" xr:uid="{00000000-0005-0000-0000-00006A290000}"/>
    <cellStyle name="Percent 4 5 2 4 2" xfId="10603" xr:uid="{00000000-0005-0000-0000-00006B290000}"/>
    <cellStyle name="Percent 4 5 2 4 2 2" xfId="10604" xr:uid="{00000000-0005-0000-0000-00006C290000}"/>
    <cellStyle name="Percent 4 5 2 4 3" xfId="10605" xr:uid="{00000000-0005-0000-0000-00006D290000}"/>
    <cellStyle name="Percent 4 5 2 4 3 2" xfId="10606" xr:uid="{00000000-0005-0000-0000-00006E290000}"/>
    <cellStyle name="Percent 4 5 2 4 4" xfId="10607" xr:uid="{00000000-0005-0000-0000-00006F290000}"/>
    <cellStyle name="Percent 4 5 2 4 4 2" xfId="10608" xr:uid="{00000000-0005-0000-0000-000070290000}"/>
    <cellStyle name="Percent 4 5 2 4 5" xfId="10609" xr:uid="{00000000-0005-0000-0000-000071290000}"/>
    <cellStyle name="Percent 4 5 2 5" xfId="10610" xr:uid="{00000000-0005-0000-0000-000072290000}"/>
    <cellStyle name="Percent 4 5 2 5 2" xfId="10611" xr:uid="{00000000-0005-0000-0000-000073290000}"/>
    <cellStyle name="Percent 4 5 2 5 2 2" xfId="10612" xr:uid="{00000000-0005-0000-0000-000074290000}"/>
    <cellStyle name="Percent 4 5 2 5 3" xfId="10613" xr:uid="{00000000-0005-0000-0000-000075290000}"/>
    <cellStyle name="Percent 4 5 2 5 3 2" xfId="10614" xr:uid="{00000000-0005-0000-0000-000076290000}"/>
    <cellStyle name="Percent 4 5 2 5 4" xfId="10615" xr:uid="{00000000-0005-0000-0000-000077290000}"/>
    <cellStyle name="Percent 4 5 2 6" xfId="10616" xr:uid="{00000000-0005-0000-0000-000078290000}"/>
    <cellStyle name="Percent 4 5 2 6 2" xfId="10617" xr:uid="{00000000-0005-0000-0000-000079290000}"/>
    <cellStyle name="Percent 4 5 2 7" xfId="10618" xr:uid="{00000000-0005-0000-0000-00007A290000}"/>
    <cellStyle name="Percent 4 5 2 7 2" xfId="10619" xr:uid="{00000000-0005-0000-0000-00007B290000}"/>
    <cellStyle name="Percent 4 5 2 8" xfId="10620" xr:uid="{00000000-0005-0000-0000-00007C290000}"/>
    <cellStyle name="Percent 4 5 2 8 2" xfId="10621" xr:uid="{00000000-0005-0000-0000-00007D290000}"/>
    <cellStyle name="Percent 4 5 2 9" xfId="10622" xr:uid="{00000000-0005-0000-0000-00007E290000}"/>
    <cellStyle name="Percent 4 5 2 9 2" xfId="10623" xr:uid="{00000000-0005-0000-0000-00007F290000}"/>
    <cellStyle name="Percent 4 5 3" xfId="10624" xr:uid="{00000000-0005-0000-0000-000080290000}"/>
    <cellStyle name="Percent 4 5 3 2" xfId="10625" xr:uid="{00000000-0005-0000-0000-000081290000}"/>
    <cellStyle name="Percent 4 5 3 2 2" xfId="10626" xr:uid="{00000000-0005-0000-0000-000082290000}"/>
    <cellStyle name="Percent 4 5 3 2 2 2" xfId="10627" xr:uid="{00000000-0005-0000-0000-000083290000}"/>
    <cellStyle name="Percent 4 5 3 2 3" xfId="10628" xr:uid="{00000000-0005-0000-0000-000084290000}"/>
    <cellStyle name="Percent 4 5 3 2 3 2" xfId="10629" xr:uid="{00000000-0005-0000-0000-000085290000}"/>
    <cellStyle name="Percent 4 5 3 2 4" xfId="10630" xr:uid="{00000000-0005-0000-0000-000086290000}"/>
    <cellStyle name="Percent 4 5 3 3" xfId="10631" xr:uid="{00000000-0005-0000-0000-000087290000}"/>
    <cellStyle name="Percent 4 5 3 3 2" xfId="10632" xr:uid="{00000000-0005-0000-0000-000088290000}"/>
    <cellStyle name="Percent 4 5 3 3 2 2" xfId="10633" xr:uid="{00000000-0005-0000-0000-000089290000}"/>
    <cellStyle name="Percent 4 5 3 3 3" xfId="10634" xr:uid="{00000000-0005-0000-0000-00008A290000}"/>
    <cellStyle name="Percent 4 5 3 3 3 2" xfId="10635" xr:uid="{00000000-0005-0000-0000-00008B290000}"/>
    <cellStyle name="Percent 4 5 3 3 4" xfId="10636" xr:uid="{00000000-0005-0000-0000-00008C290000}"/>
    <cellStyle name="Percent 4 5 3 4" xfId="10637" xr:uid="{00000000-0005-0000-0000-00008D290000}"/>
    <cellStyle name="Percent 4 5 3 4 2" xfId="10638" xr:uid="{00000000-0005-0000-0000-00008E290000}"/>
    <cellStyle name="Percent 4 5 3 4 2 2" xfId="10639" xr:uid="{00000000-0005-0000-0000-00008F290000}"/>
    <cellStyle name="Percent 4 5 3 4 3" xfId="10640" xr:uid="{00000000-0005-0000-0000-000090290000}"/>
    <cellStyle name="Percent 4 5 3 4 3 2" xfId="10641" xr:uid="{00000000-0005-0000-0000-000091290000}"/>
    <cellStyle name="Percent 4 5 3 4 4" xfId="10642" xr:uid="{00000000-0005-0000-0000-000092290000}"/>
    <cellStyle name="Percent 4 5 3 4 4 2" xfId="10643" xr:uid="{00000000-0005-0000-0000-000093290000}"/>
    <cellStyle name="Percent 4 5 3 4 5" xfId="10644" xr:uid="{00000000-0005-0000-0000-000094290000}"/>
    <cellStyle name="Percent 4 5 3 5" xfId="10645" xr:uid="{00000000-0005-0000-0000-000095290000}"/>
    <cellStyle name="Percent 4 5 3 5 2" xfId="10646" xr:uid="{00000000-0005-0000-0000-000096290000}"/>
    <cellStyle name="Percent 4 5 3 5 2 2" xfId="10647" xr:uid="{00000000-0005-0000-0000-000097290000}"/>
    <cellStyle name="Percent 4 5 3 5 3" xfId="10648" xr:uid="{00000000-0005-0000-0000-000098290000}"/>
    <cellStyle name="Percent 4 5 3 5 3 2" xfId="10649" xr:uid="{00000000-0005-0000-0000-000099290000}"/>
    <cellStyle name="Percent 4 5 3 5 4" xfId="10650" xr:uid="{00000000-0005-0000-0000-00009A290000}"/>
    <cellStyle name="Percent 4 5 3 6" xfId="10651" xr:uid="{00000000-0005-0000-0000-00009B290000}"/>
    <cellStyle name="Percent 4 5 3 6 2" xfId="10652" xr:uid="{00000000-0005-0000-0000-00009C290000}"/>
    <cellStyle name="Percent 4 5 3 7" xfId="10653" xr:uid="{00000000-0005-0000-0000-00009D290000}"/>
    <cellStyle name="Percent 4 5 3 7 2" xfId="10654" xr:uid="{00000000-0005-0000-0000-00009E290000}"/>
    <cellStyle name="Percent 4 5 3 8" xfId="10655" xr:uid="{00000000-0005-0000-0000-00009F290000}"/>
    <cellStyle name="Percent 4 5 3 8 2" xfId="10656" xr:uid="{00000000-0005-0000-0000-0000A0290000}"/>
    <cellStyle name="Percent 4 5 3 9" xfId="10657" xr:uid="{00000000-0005-0000-0000-0000A1290000}"/>
    <cellStyle name="Percent 4 5 4" xfId="10658" xr:uid="{00000000-0005-0000-0000-0000A2290000}"/>
    <cellStyle name="Percent 4 5 4 2" xfId="10659" xr:uid="{00000000-0005-0000-0000-0000A3290000}"/>
    <cellStyle name="Percent 4 5 4 2 2" xfId="10660" xr:uid="{00000000-0005-0000-0000-0000A4290000}"/>
    <cellStyle name="Percent 4 5 4 2 2 2" xfId="10661" xr:uid="{00000000-0005-0000-0000-0000A5290000}"/>
    <cellStyle name="Percent 4 5 4 2 3" xfId="10662" xr:uid="{00000000-0005-0000-0000-0000A6290000}"/>
    <cellStyle name="Percent 4 5 4 2 3 2" xfId="10663" xr:uid="{00000000-0005-0000-0000-0000A7290000}"/>
    <cellStyle name="Percent 4 5 4 2 4" xfId="10664" xr:uid="{00000000-0005-0000-0000-0000A8290000}"/>
    <cellStyle name="Percent 4 5 4 3" xfId="10665" xr:uid="{00000000-0005-0000-0000-0000A9290000}"/>
    <cellStyle name="Percent 4 5 4 3 2" xfId="10666" xr:uid="{00000000-0005-0000-0000-0000AA290000}"/>
    <cellStyle name="Percent 4 5 4 3 2 2" xfId="10667" xr:uid="{00000000-0005-0000-0000-0000AB290000}"/>
    <cellStyle name="Percent 4 5 4 3 3" xfId="10668" xr:uid="{00000000-0005-0000-0000-0000AC290000}"/>
    <cellStyle name="Percent 4 5 4 3 3 2" xfId="10669" xr:uid="{00000000-0005-0000-0000-0000AD290000}"/>
    <cellStyle name="Percent 4 5 4 3 4" xfId="10670" xr:uid="{00000000-0005-0000-0000-0000AE290000}"/>
    <cellStyle name="Percent 4 5 4 4" xfId="10671" xr:uid="{00000000-0005-0000-0000-0000AF290000}"/>
    <cellStyle name="Percent 4 5 4 4 2" xfId="10672" xr:uid="{00000000-0005-0000-0000-0000B0290000}"/>
    <cellStyle name="Percent 4 5 4 4 2 2" xfId="10673" xr:uid="{00000000-0005-0000-0000-0000B1290000}"/>
    <cellStyle name="Percent 4 5 4 4 3" xfId="10674" xr:uid="{00000000-0005-0000-0000-0000B2290000}"/>
    <cellStyle name="Percent 4 5 4 4 3 2" xfId="10675" xr:uid="{00000000-0005-0000-0000-0000B3290000}"/>
    <cellStyle name="Percent 4 5 4 4 4" xfId="10676" xr:uid="{00000000-0005-0000-0000-0000B4290000}"/>
    <cellStyle name="Percent 4 5 4 4 4 2" xfId="10677" xr:uid="{00000000-0005-0000-0000-0000B5290000}"/>
    <cellStyle name="Percent 4 5 4 4 5" xfId="10678" xr:uid="{00000000-0005-0000-0000-0000B6290000}"/>
    <cellStyle name="Percent 4 5 4 5" xfId="10679" xr:uid="{00000000-0005-0000-0000-0000B7290000}"/>
    <cellStyle name="Percent 4 5 4 5 2" xfId="10680" xr:uid="{00000000-0005-0000-0000-0000B8290000}"/>
    <cellStyle name="Percent 4 5 4 5 2 2" xfId="10681" xr:uid="{00000000-0005-0000-0000-0000B9290000}"/>
    <cellStyle name="Percent 4 5 4 5 3" xfId="10682" xr:uid="{00000000-0005-0000-0000-0000BA290000}"/>
    <cellStyle name="Percent 4 5 4 5 3 2" xfId="10683" xr:uid="{00000000-0005-0000-0000-0000BB290000}"/>
    <cellStyle name="Percent 4 5 4 5 4" xfId="10684" xr:uid="{00000000-0005-0000-0000-0000BC290000}"/>
    <cellStyle name="Percent 4 5 4 6" xfId="10685" xr:uid="{00000000-0005-0000-0000-0000BD290000}"/>
    <cellStyle name="Percent 4 5 4 6 2" xfId="10686" xr:uid="{00000000-0005-0000-0000-0000BE290000}"/>
    <cellStyle name="Percent 4 5 4 7" xfId="10687" xr:uid="{00000000-0005-0000-0000-0000BF290000}"/>
    <cellStyle name="Percent 4 5 4 7 2" xfId="10688" xr:uid="{00000000-0005-0000-0000-0000C0290000}"/>
    <cellStyle name="Percent 4 5 4 8" xfId="10689" xr:uid="{00000000-0005-0000-0000-0000C1290000}"/>
    <cellStyle name="Percent 4 5 4 8 2" xfId="10690" xr:uid="{00000000-0005-0000-0000-0000C2290000}"/>
    <cellStyle name="Percent 4 5 4 9" xfId="10691" xr:uid="{00000000-0005-0000-0000-0000C3290000}"/>
    <cellStyle name="Percent 4 5 5" xfId="10692" xr:uid="{00000000-0005-0000-0000-0000C4290000}"/>
    <cellStyle name="Percent 4 5 5 2" xfId="10693" xr:uid="{00000000-0005-0000-0000-0000C5290000}"/>
    <cellStyle name="Percent 4 5 5 2 2" xfId="10694" xr:uid="{00000000-0005-0000-0000-0000C6290000}"/>
    <cellStyle name="Percent 4 5 5 2 2 2" xfId="10695" xr:uid="{00000000-0005-0000-0000-0000C7290000}"/>
    <cellStyle name="Percent 4 5 5 2 3" xfId="10696" xr:uid="{00000000-0005-0000-0000-0000C8290000}"/>
    <cellStyle name="Percent 4 5 5 2 3 2" xfId="10697" xr:uid="{00000000-0005-0000-0000-0000C9290000}"/>
    <cellStyle name="Percent 4 5 5 2 4" xfId="10698" xr:uid="{00000000-0005-0000-0000-0000CA290000}"/>
    <cellStyle name="Percent 4 5 5 3" xfId="10699" xr:uid="{00000000-0005-0000-0000-0000CB290000}"/>
    <cellStyle name="Percent 4 5 5 3 2" xfId="10700" xr:uid="{00000000-0005-0000-0000-0000CC290000}"/>
    <cellStyle name="Percent 4 5 5 3 2 2" xfId="10701" xr:uid="{00000000-0005-0000-0000-0000CD290000}"/>
    <cellStyle name="Percent 4 5 5 3 3" xfId="10702" xr:uid="{00000000-0005-0000-0000-0000CE290000}"/>
    <cellStyle name="Percent 4 5 5 3 3 2" xfId="10703" xr:uid="{00000000-0005-0000-0000-0000CF290000}"/>
    <cellStyle name="Percent 4 5 5 3 4" xfId="10704" xr:uid="{00000000-0005-0000-0000-0000D0290000}"/>
    <cellStyle name="Percent 4 5 5 4" xfId="10705" xr:uid="{00000000-0005-0000-0000-0000D1290000}"/>
    <cellStyle name="Percent 4 5 5 4 2" xfId="10706" xr:uid="{00000000-0005-0000-0000-0000D2290000}"/>
    <cellStyle name="Percent 4 5 5 4 2 2" xfId="10707" xr:uid="{00000000-0005-0000-0000-0000D3290000}"/>
    <cellStyle name="Percent 4 5 5 4 3" xfId="10708" xr:uid="{00000000-0005-0000-0000-0000D4290000}"/>
    <cellStyle name="Percent 4 5 5 4 3 2" xfId="10709" xr:uid="{00000000-0005-0000-0000-0000D5290000}"/>
    <cellStyle name="Percent 4 5 5 4 4" xfId="10710" xr:uid="{00000000-0005-0000-0000-0000D6290000}"/>
    <cellStyle name="Percent 4 5 5 4 4 2" xfId="10711" xr:uid="{00000000-0005-0000-0000-0000D7290000}"/>
    <cellStyle name="Percent 4 5 5 4 5" xfId="10712" xr:uid="{00000000-0005-0000-0000-0000D8290000}"/>
    <cellStyle name="Percent 4 5 5 5" xfId="10713" xr:uid="{00000000-0005-0000-0000-0000D9290000}"/>
    <cellStyle name="Percent 4 5 5 5 2" xfId="10714" xr:uid="{00000000-0005-0000-0000-0000DA290000}"/>
    <cellStyle name="Percent 4 5 5 5 2 2" xfId="10715" xr:uid="{00000000-0005-0000-0000-0000DB290000}"/>
    <cellStyle name="Percent 4 5 5 5 3" xfId="10716" xr:uid="{00000000-0005-0000-0000-0000DC290000}"/>
    <cellStyle name="Percent 4 5 5 5 3 2" xfId="10717" xr:uid="{00000000-0005-0000-0000-0000DD290000}"/>
    <cellStyle name="Percent 4 5 5 5 4" xfId="10718" xr:uid="{00000000-0005-0000-0000-0000DE290000}"/>
    <cellStyle name="Percent 4 5 5 6" xfId="10719" xr:uid="{00000000-0005-0000-0000-0000DF290000}"/>
    <cellStyle name="Percent 4 5 5 6 2" xfId="10720" xr:uid="{00000000-0005-0000-0000-0000E0290000}"/>
    <cellStyle name="Percent 4 5 5 7" xfId="10721" xr:uid="{00000000-0005-0000-0000-0000E1290000}"/>
    <cellStyle name="Percent 4 5 5 7 2" xfId="10722" xr:uid="{00000000-0005-0000-0000-0000E2290000}"/>
    <cellStyle name="Percent 4 5 5 8" xfId="10723" xr:uid="{00000000-0005-0000-0000-0000E3290000}"/>
    <cellStyle name="Percent 4 5 5 8 2" xfId="10724" xr:uid="{00000000-0005-0000-0000-0000E4290000}"/>
    <cellStyle name="Percent 4 5 5 9" xfId="10725" xr:uid="{00000000-0005-0000-0000-0000E5290000}"/>
    <cellStyle name="Percent 4 5 6" xfId="10726" xr:uid="{00000000-0005-0000-0000-0000E6290000}"/>
    <cellStyle name="Percent 4 5 6 2" xfId="10727" xr:uid="{00000000-0005-0000-0000-0000E7290000}"/>
    <cellStyle name="Percent 4 5 6 2 2" xfId="10728" xr:uid="{00000000-0005-0000-0000-0000E8290000}"/>
    <cellStyle name="Percent 4 5 6 2 2 2" xfId="10729" xr:uid="{00000000-0005-0000-0000-0000E9290000}"/>
    <cellStyle name="Percent 4 5 6 2 3" xfId="10730" xr:uid="{00000000-0005-0000-0000-0000EA290000}"/>
    <cellStyle name="Percent 4 5 6 2 3 2" xfId="10731" xr:uid="{00000000-0005-0000-0000-0000EB290000}"/>
    <cellStyle name="Percent 4 5 6 2 4" xfId="10732" xr:uid="{00000000-0005-0000-0000-0000EC290000}"/>
    <cellStyle name="Percent 4 5 6 3" xfId="10733" xr:uid="{00000000-0005-0000-0000-0000ED290000}"/>
    <cellStyle name="Percent 4 5 6 3 2" xfId="10734" xr:uid="{00000000-0005-0000-0000-0000EE290000}"/>
    <cellStyle name="Percent 4 5 6 3 2 2" xfId="10735" xr:uid="{00000000-0005-0000-0000-0000EF290000}"/>
    <cellStyle name="Percent 4 5 6 3 3" xfId="10736" xr:uid="{00000000-0005-0000-0000-0000F0290000}"/>
    <cellStyle name="Percent 4 5 6 3 3 2" xfId="10737" xr:uid="{00000000-0005-0000-0000-0000F1290000}"/>
    <cellStyle name="Percent 4 5 6 3 4" xfId="10738" xr:uid="{00000000-0005-0000-0000-0000F2290000}"/>
    <cellStyle name="Percent 4 5 6 4" xfId="10739" xr:uid="{00000000-0005-0000-0000-0000F3290000}"/>
    <cellStyle name="Percent 4 5 6 4 2" xfId="10740" xr:uid="{00000000-0005-0000-0000-0000F4290000}"/>
    <cellStyle name="Percent 4 5 6 4 2 2" xfId="10741" xr:uid="{00000000-0005-0000-0000-0000F5290000}"/>
    <cellStyle name="Percent 4 5 6 4 3" xfId="10742" xr:uid="{00000000-0005-0000-0000-0000F6290000}"/>
    <cellStyle name="Percent 4 5 6 4 3 2" xfId="10743" xr:uid="{00000000-0005-0000-0000-0000F7290000}"/>
    <cellStyle name="Percent 4 5 6 4 4" xfId="10744" xr:uid="{00000000-0005-0000-0000-0000F8290000}"/>
    <cellStyle name="Percent 4 5 6 4 4 2" xfId="10745" xr:uid="{00000000-0005-0000-0000-0000F9290000}"/>
    <cellStyle name="Percent 4 5 6 4 5" xfId="10746" xr:uid="{00000000-0005-0000-0000-0000FA290000}"/>
    <cellStyle name="Percent 4 5 6 5" xfId="10747" xr:uid="{00000000-0005-0000-0000-0000FB290000}"/>
    <cellStyle name="Percent 4 5 6 5 2" xfId="10748" xr:uid="{00000000-0005-0000-0000-0000FC290000}"/>
    <cellStyle name="Percent 4 5 6 5 2 2" xfId="10749" xr:uid="{00000000-0005-0000-0000-0000FD290000}"/>
    <cellStyle name="Percent 4 5 6 5 3" xfId="10750" xr:uid="{00000000-0005-0000-0000-0000FE290000}"/>
    <cellStyle name="Percent 4 5 6 5 3 2" xfId="10751" xr:uid="{00000000-0005-0000-0000-0000FF290000}"/>
    <cellStyle name="Percent 4 5 6 5 4" xfId="10752" xr:uid="{00000000-0005-0000-0000-0000002A0000}"/>
    <cellStyle name="Percent 4 5 6 6" xfId="10753" xr:uid="{00000000-0005-0000-0000-0000012A0000}"/>
    <cellStyle name="Percent 4 5 6 6 2" xfId="10754" xr:uid="{00000000-0005-0000-0000-0000022A0000}"/>
    <cellStyle name="Percent 4 5 6 7" xfId="10755" xr:uid="{00000000-0005-0000-0000-0000032A0000}"/>
    <cellStyle name="Percent 4 5 6 7 2" xfId="10756" xr:uid="{00000000-0005-0000-0000-0000042A0000}"/>
    <cellStyle name="Percent 4 5 6 8" xfId="10757" xr:uid="{00000000-0005-0000-0000-0000052A0000}"/>
    <cellStyle name="Percent 4 5 6 8 2" xfId="10758" xr:uid="{00000000-0005-0000-0000-0000062A0000}"/>
    <cellStyle name="Percent 4 5 6 9" xfId="10759" xr:uid="{00000000-0005-0000-0000-0000072A0000}"/>
    <cellStyle name="Percent 4 5 7" xfId="10760" xr:uid="{00000000-0005-0000-0000-0000082A0000}"/>
    <cellStyle name="Percent 4 5 7 2" xfId="10761" xr:uid="{00000000-0005-0000-0000-0000092A0000}"/>
    <cellStyle name="Percent 4 5 7 2 2" xfId="10762" xr:uid="{00000000-0005-0000-0000-00000A2A0000}"/>
    <cellStyle name="Percent 4 5 7 2 2 2" xfId="10763" xr:uid="{00000000-0005-0000-0000-00000B2A0000}"/>
    <cellStyle name="Percent 4 5 7 2 3" xfId="10764" xr:uid="{00000000-0005-0000-0000-00000C2A0000}"/>
    <cellStyle name="Percent 4 5 7 2 3 2" xfId="10765" xr:uid="{00000000-0005-0000-0000-00000D2A0000}"/>
    <cellStyle name="Percent 4 5 7 2 4" xfId="10766" xr:uid="{00000000-0005-0000-0000-00000E2A0000}"/>
    <cellStyle name="Percent 4 5 7 3" xfId="10767" xr:uid="{00000000-0005-0000-0000-00000F2A0000}"/>
    <cellStyle name="Percent 4 5 7 3 2" xfId="10768" xr:uid="{00000000-0005-0000-0000-0000102A0000}"/>
    <cellStyle name="Percent 4 5 7 3 2 2" xfId="10769" xr:uid="{00000000-0005-0000-0000-0000112A0000}"/>
    <cellStyle name="Percent 4 5 7 3 3" xfId="10770" xr:uid="{00000000-0005-0000-0000-0000122A0000}"/>
    <cellStyle name="Percent 4 5 7 3 3 2" xfId="10771" xr:uid="{00000000-0005-0000-0000-0000132A0000}"/>
    <cellStyle name="Percent 4 5 7 3 4" xfId="10772" xr:uid="{00000000-0005-0000-0000-0000142A0000}"/>
    <cellStyle name="Percent 4 5 7 4" xfId="10773" xr:uid="{00000000-0005-0000-0000-0000152A0000}"/>
    <cellStyle name="Percent 4 5 7 4 2" xfId="10774" xr:uid="{00000000-0005-0000-0000-0000162A0000}"/>
    <cellStyle name="Percent 4 5 7 4 2 2" xfId="10775" xr:uid="{00000000-0005-0000-0000-0000172A0000}"/>
    <cellStyle name="Percent 4 5 7 4 3" xfId="10776" xr:uid="{00000000-0005-0000-0000-0000182A0000}"/>
    <cellStyle name="Percent 4 5 7 4 3 2" xfId="10777" xr:uid="{00000000-0005-0000-0000-0000192A0000}"/>
    <cellStyle name="Percent 4 5 7 4 4" xfId="10778" xr:uid="{00000000-0005-0000-0000-00001A2A0000}"/>
    <cellStyle name="Percent 4 5 7 4 4 2" xfId="10779" xr:uid="{00000000-0005-0000-0000-00001B2A0000}"/>
    <cellStyle name="Percent 4 5 7 4 5" xfId="10780" xr:uid="{00000000-0005-0000-0000-00001C2A0000}"/>
    <cellStyle name="Percent 4 5 7 5" xfId="10781" xr:uid="{00000000-0005-0000-0000-00001D2A0000}"/>
    <cellStyle name="Percent 4 5 7 5 2" xfId="10782" xr:uid="{00000000-0005-0000-0000-00001E2A0000}"/>
    <cellStyle name="Percent 4 5 7 5 2 2" xfId="10783" xr:uid="{00000000-0005-0000-0000-00001F2A0000}"/>
    <cellStyle name="Percent 4 5 7 5 3" xfId="10784" xr:uid="{00000000-0005-0000-0000-0000202A0000}"/>
    <cellStyle name="Percent 4 5 7 5 3 2" xfId="10785" xr:uid="{00000000-0005-0000-0000-0000212A0000}"/>
    <cellStyle name="Percent 4 5 7 5 4" xfId="10786" xr:uid="{00000000-0005-0000-0000-0000222A0000}"/>
    <cellStyle name="Percent 4 5 7 6" xfId="10787" xr:uid="{00000000-0005-0000-0000-0000232A0000}"/>
    <cellStyle name="Percent 4 5 7 6 2" xfId="10788" xr:uid="{00000000-0005-0000-0000-0000242A0000}"/>
    <cellStyle name="Percent 4 5 7 7" xfId="10789" xr:uid="{00000000-0005-0000-0000-0000252A0000}"/>
    <cellStyle name="Percent 4 5 7 7 2" xfId="10790" xr:uid="{00000000-0005-0000-0000-0000262A0000}"/>
    <cellStyle name="Percent 4 5 7 8" xfId="10791" xr:uid="{00000000-0005-0000-0000-0000272A0000}"/>
    <cellStyle name="Percent 4 5 7 8 2" xfId="10792" xr:uid="{00000000-0005-0000-0000-0000282A0000}"/>
    <cellStyle name="Percent 4 5 7 9" xfId="10793" xr:uid="{00000000-0005-0000-0000-0000292A0000}"/>
    <cellStyle name="Percent 4 5 8" xfId="10794" xr:uid="{00000000-0005-0000-0000-00002A2A0000}"/>
    <cellStyle name="Percent 4 5 8 2" xfId="10795" xr:uid="{00000000-0005-0000-0000-00002B2A0000}"/>
    <cellStyle name="Percent 4 5 8 2 2" xfId="10796" xr:uid="{00000000-0005-0000-0000-00002C2A0000}"/>
    <cellStyle name="Percent 4 5 8 2 2 2" xfId="10797" xr:uid="{00000000-0005-0000-0000-00002D2A0000}"/>
    <cellStyle name="Percent 4 5 8 2 3" xfId="10798" xr:uid="{00000000-0005-0000-0000-00002E2A0000}"/>
    <cellStyle name="Percent 4 5 8 2 3 2" xfId="10799" xr:uid="{00000000-0005-0000-0000-00002F2A0000}"/>
    <cellStyle name="Percent 4 5 8 2 4" xfId="10800" xr:uid="{00000000-0005-0000-0000-0000302A0000}"/>
    <cellStyle name="Percent 4 5 8 3" xfId="10801" xr:uid="{00000000-0005-0000-0000-0000312A0000}"/>
    <cellStyle name="Percent 4 5 8 3 2" xfId="10802" xr:uid="{00000000-0005-0000-0000-0000322A0000}"/>
    <cellStyle name="Percent 4 5 8 3 2 2" xfId="10803" xr:uid="{00000000-0005-0000-0000-0000332A0000}"/>
    <cellStyle name="Percent 4 5 8 3 3" xfId="10804" xr:uid="{00000000-0005-0000-0000-0000342A0000}"/>
    <cellStyle name="Percent 4 5 8 3 3 2" xfId="10805" xr:uid="{00000000-0005-0000-0000-0000352A0000}"/>
    <cellStyle name="Percent 4 5 8 3 4" xfId="10806" xr:uid="{00000000-0005-0000-0000-0000362A0000}"/>
    <cellStyle name="Percent 4 5 8 4" xfId="10807" xr:uid="{00000000-0005-0000-0000-0000372A0000}"/>
    <cellStyle name="Percent 4 5 8 4 2" xfId="10808" xr:uid="{00000000-0005-0000-0000-0000382A0000}"/>
    <cellStyle name="Percent 4 5 8 4 2 2" xfId="10809" xr:uid="{00000000-0005-0000-0000-0000392A0000}"/>
    <cellStyle name="Percent 4 5 8 4 3" xfId="10810" xr:uid="{00000000-0005-0000-0000-00003A2A0000}"/>
    <cellStyle name="Percent 4 5 8 4 3 2" xfId="10811" xr:uid="{00000000-0005-0000-0000-00003B2A0000}"/>
    <cellStyle name="Percent 4 5 8 4 4" xfId="10812" xr:uid="{00000000-0005-0000-0000-00003C2A0000}"/>
    <cellStyle name="Percent 4 5 8 4 4 2" xfId="10813" xr:uid="{00000000-0005-0000-0000-00003D2A0000}"/>
    <cellStyle name="Percent 4 5 8 4 5" xfId="10814" xr:uid="{00000000-0005-0000-0000-00003E2A0000}"/>
    <cellStyle name="Percent 4 5 8 5" xfId="10815" xr:uid="{00000000-0005-0000-0000-00003F2A0000}"/>
    <cellStyle name="Percent 4 5 8 5 2" xfId="10816" xr:uid="{00000000-0005-0000-0000-0000402A0000}"/>
    <cellStyle name="Percent 4 5 8 5 2 2" xfId="10817" xr:uid="{00000000-0005-0000-0000-0000412A0000}"/>
    <cellStyle name="Percent 4 5 8 5 3" xfId="10818" xr:uid="{00000000-0005-0000-0000-0000422A0000}"/>
    <cellStyle name="Percent 4 5 8 5 3 2" xfId="10819" xr:uid="{00000000-0005-0000-0000-0000432A0000}"/>
    <cellStyle name="Percent 4 5 8 5 4" xfId="10820" xr:uid="{00000000-0005-0000-0000-0000442A0000}"/>
    <cellStyle name="Percent 4 5 8 6" xfId="10821" xr:uid="{00000000-0005-0000-0000-0000452A0000}"/>
    <cellStyle name="Percent 4 5 8 6 2" xfId="10822" xr:uid="{00000000-0005-0000-0000-0000462A0000}"/>
    <cellStyle name="Percent 4 5 8 7" xfId="10823" xr:uid="{00000000-0005-0000-0000-0000472A0000}"/>
    <cellStyle name="Percent 4 5 8 7 2" xfId="10824" xr:uid="{00000000-0005-0000-0000-0000482A0000}"/>
    <cellStyle name="Percent 4 5 8 8" xfId="10825" xr:uid="{00000000-0005-0000-0000-0000492A0000}"/>
    <cellStyle name="Percent 4 5 8 8 2" xfId="10826" xr:uid="{00000000-0005-0000-0000-00004A2A0000}"/>
    <cellStyle name="Percent 4 5 8 9" xfId="10827" xr:uid="{00000000-0005-0000-0000-00004B2A0000}"/>
    <cellStyle name="Percent 4 5 9" xfId="10828" xr:uid="{00000000-0005-0000-0000-00004C2A0000}"/>
    <cellStyle name="Percent 4 5 9 2" xfId="10829" xr:uid="{00000000-0005-0000-0000-00004D2A0000}"/>
    <cellStyle name="Percent 4 5 9 2 2" xfId="10830" xr:uid="{00000000-0005-0000-0000-00004E2A0000}"/>
    <cellStyle name="Percent 4 5 9 3" xfId="10831" xr:uid="{00000000-0005-0000-0000-00004F2A0000}"/>
    <cellStyle name="Percent 4 5 9 3 2" xfId="10832" xr:uid="{00000000-0005-0000-0000-0000502A0000}"/>
    <cellStyle name="Percent 4 5 9 4" xfId="10833" xr:uid="{00000000-0005-0000-0000-0000512A0000}"/>
    <cellStyle name="Percent 4 6" xfId="10834" xr:uid="{00000000-0005-0000-0000-0000522A0000}"/>
    <cellStyle name="Percent 4 6 10" xfId="10835" xr:uid="{00000000-0005-0000-0000-0000532A0000}"/>
    <cellStyle name="Percent 4 6 10 2" xfId="10836" xr:uid="{00000000-0005-0000-0000-0000542A0000}"/>
    <cellStyle name="Percent 4 6 10 2 2" xfId="10837" xr:uid="{00000000-0005-0000-0000-0000552A0000}"/>
    <cellStyle name="Percent 4 6 10 3" xfId="10838" xr:uid="{00000000-0005-0000-0000-0000562A0000}"/>
    <cellStyle name="Percent 4 6 10 3 2" xfId="10839" xr:uid="{00000000-0005-0000-0000-0000572A0000}"/>
    <cellStyle name="Percent 4 6 10 4" xfId="10840" xr:uid="{00000000-0005-0000-0000-0000582A0000}"/>
    <cellStyle name="Percent 4 6 11" xfId="10841" xr:uid="{00000000-0005-0000-0000-0000592A0000}"/>
    <cellStyle name="Percent 4 6 11 2" xfId="10842" xr:uid="{00000000-0005-0000-0000-00005A2A0000}"/>
    <cellStyle name="Percent 4 6 11 2 2" xfId="10843" xr:uid="{00000000-0005-0000-0000-00005B2A0000}"/>
    <cellStyle name="Percent 4 6 11 3" xfId="10844" xr:uid="{00000000-0005-0000-0000-00005C2A0000}"/>
    <cellStyle name="Percent 4 6 11 3 2" xfId="10845" xr:uid="{00000000-0005-0000-0000-00005D2A0000}"/>
    <cellStyle name="Percent 4 6 11 4" xfId="10846" xr:uid="{00000000-0005-0000-0000-00005E2A0000}"/>
    <cellStyle name="Percent 4 6 12" xfId="10847" xr:uid="{00000000-0005-0000-0000-00005F2A0000}"/>
    <cellStyle name="Percent 4 6 12 2" xfId="10848" xr:uid="{00000000-0005-0000-0000-0000602A0000}"/>
    <cellStyle name="Percent 4 6 12 2 2" xfId="10849" xr:uid="{00000000-0005-0000-0000-0000612A0000}"/>
    <cellStyle name="Percent 4 6 12 3" xfId="10850" xr:uid="{00000000-0005-0000-0000-0000622A0000}"/>
    <cellStyle name="Percent 4 6 12 3 2" xfId="10851" xr:uid="{00000000-0005-0000-0000-0000632A0000}"/>
    <cellStyle name="Percent 4 6 12 4" xfId="10852" xr:uid="{00000000-0005-0000-0000-0000642A0000}"/>
    <cellStyle name="Percent 4 6 12 4 2" xfId="10853" xr:uid="{00000000-0005-0000-0000-0000652A0000}"/>
    <cellStyle name="Percent 4 6 12 5" xfId="10854" xr:uid="{00000000-0005-0000-0000-0000662A0000}"/>
    <cellStyle name="Percent 4 6 13" xfId="10855" xr:uid="{00000000-0005-0000-0000-0000672A0000}"/>
    <cellStyle name="Percent 4 6 13 2" xfId="10856" xr:uid="{00000000-0005-0000-0000-0000682A0000}"/>
    <cellStyle name="Percent 4 6 13 2 2" xfId="10857" xr:uid="{00000000-0005-0000-0000-0000692A0000}"/>
    <cellStyle name="Percent 4 6 13 3" xfId="10858" xr:uid="{00000000-0005-0000-0000-00006A2A0000}"/>
    <cellStyle name="Percent 4 6 13 3 2" xfId="10859" xr:uid="{00000000-0005-0000-0000-00006B2A0000}"/>
    <cellStyle name="Percent 4 6 13 4" xfId="10860" xr:uid="{00000000-0005-0000-0000-00006C2A0000}"/>
    <cellStyle name="Percent 4 6 14" xfId="10861" xr:uid="{00000000-0005-0000-0000-00006D2A0000}"/>
    <cellStyle name="Percent 4 6 14 2" xfId="10862" xr:uid="{00000000-0005-0000-0000-00006E2A0000}"/>
    <cellStyle name="Percent 4 6 15" xfId="10863" xr:uid="{00000000-0005-0000-0000-00006F2A0000}"/>
    <cellStyle name="Percent 4 6 15 2" xfId="10864" xr:uid="{00000000-0005-0000-0000-0000702A0000}"/>
    <cellStyle name="Percent 4 6 16" xfId="10865" xr:uid="{00000000-0005-0000-0000-0000712A0000}"/>
    <cellStyle name="Percent 4 6 16 2" xfId="10866" xr:uid="{00000000-0005-0000-0000-0000722A0000}"/>
    <cellStyle name="Percent 4 6 17" xfId="10867" xr:uid="{00000000-0005-0000-0000-0000732A0000}"/>
    <cellStyle name="Percent 4 6 17 2" xfId="10868" xr:uid="{00000000-0005-0000-0000-0000742A0000}"/>
    <cellStyle name="Percent 4 6 18" xfId="10869" xr:uid="{00000000-0005-0000-0000-0000752A0000}"/>
    <cellStyle name="Percent 4 6 2" xfId="10870" xr:uid="{00000000-0005-0000-0000-0000762A0000}"/>
    <cellStyle name="Percent 4 6 2 2" xfId="10871" xr:uid="{00000000-0005-0000-0000-0000772A0000}"/>
    <cellStyle name="Percent 4 6 2 2 2" xfId="10872" xr:uid="{00000000-0005-0000-0000-0000782A0000}"/>
    <cellStyle name="Percent 4 6 2 2 2 2" xfId="10873" xr:uid="{00000000-0005-0000-0000-0000792A0000}"/>
    <cellStyle name="Percent 4 6 2 2 3" xfId="10874" xr:uid="{00000000-0005-0000-0000-00007A2A0000}"/>
    <cellStyle name="Percent 4 6 2 2 3 2" xfId="10875" xr:uid="{00000000-0005-0000-0000-00007B2A0000}"/>
    <cellStyle name="Percent 4 6 2 2 4" xfId="10876" xr:uid="{00000000-0005-0000-0000-00007C2A0000}"/>
    <cellStyle name="Percent 4 6 2 3" xfId="10877" xr:uid="{00000000-0005-0000-0000-00007D2A0000}"/>
    <cellStyle name="Percent 4 6 2 3 2" xfId="10878" xr:uid="{00000000-0005-0000-0000-00007E2A0000}"/>
    <cellStyle name="Percent 4 6 2 3 2 2" xfId="10879" xr:uid="{00000000-0005-0000-0000-00007F2A0000}"/>
    <cellStyle name="Percent 4 6 2 3 3" xfId="10880" xr:uid="{00000000-0005-0000-0000-0000802A0000}"/>
    <cellStyle name="Percent 4 6 2 3 3 2" xfId="10881" xr:uid="{00000000-0005-0000-0000-0000812A0000}"/>
    <cellStyle name="Percent 4 6 2 3 4" xfId="10882" xr:uid="{00000000-0005-0000-0000-0000822A0000}"/>
    <cellStyle name="Percent 4 6 2 4" xfId="10883" xr:uid="{00000000-0005-0000-0000-0000832A0000}"/>
    <cellStyle name="Percent 4 6 2 4 2" xfId="10884" xr:uid="{00000000-0005-0000-0000-0000842A0000}"/>
    <cellStyle name="Percent 4 6 2 4 2 2" xfId="10885" xr:uid="{00000000-0005-0000-0000-0000852A0000}"/>
    <cellStyle name="Percent 4 6 2 4 3" xfId="10886" xr:uid="{00000000-0005-0000-0000-0000862A0000}"/>
    <cellStyle name="Percent 4 6 2 4 3 2" xfId="10887" xr:uid="{00000000-0005-0000-0000-0000872A0000}"/>
    <cellStyle name="Percent 4 6 2 4 4" xfId="10888" xr:uid="{00000000-0005-0000-0000-0000882A0000}"/>
    <cellStyle name="Percent 4 6 2 4 4 2" xfId="10889" xr:uid="{00000000-0005-0000-0000-0000892A0000}"/>
    <cellStyle name="Percent 4 6 2 4 5" xfId="10890" xr:uid="{00000000-0005-0000-0000-00008A2A0000}"/>
    <cellStyle name="Percent 4 6 2 5" xfId="10891" xr:uid="{00000000-0005-0000-0000-00008B2A0000}"/>
    <cellStyle name="Percent 4 6 2 5 2" xfId="10892" xr:uid="{00000000-0005-0000-0000-00008C2A0000}"/>
    <cellStyle name="Percent 4 6 2 5 2 2" xfId="10893" xr:uid="{00000000-0005-0000-0000-00008D2A0000}"/>
    <cellStyle name="Percent 4 6 2 5 3" xfId="10894" xr:uid="{00000000-0005-0000-0000-00008E2A0000}"/>
    <cellStyle name="Percent 4 6 2 5 3 2" xfId="10895" xr:uid="{00000000-0005-0000-0000-00008F2A0000}"/>
    <cellStyle name="Percent 4 6 2 5 4" xfId="10896" xr:uid="{00000000-0005-0000-0000-0000902A0000}"/>
    <cellStyle name="Percent 4 6 2 6" xfId="10897" xr:uid="{00000000-0005-0000-0000-0000912A0000}"/>
    <cellStyle name="Percent 4 6 2 6 2" xfId="10898" xr:uid="{00000000-0005-0000-0000-0000922A0000}"/>
    <cellStyle name="Percent 4 6 2 7" xfId="10899" xr:uid="{00000000-0005-0000-0000-0000932A0000}"/>
    <cellStyle name="Percent 4 6 2 7 2" xfId="10900" xr:uid="{00000000-0005-0000-0000-0000942A0000}"/>
    <cellStyle name="Percent 4 6 2 8" xfId="10901" xr:uid="{00000000-0005-0000-0000-0000952A0000}"/>
    <cellStyle name="Percent 4 6 2 8 2" xfId="10902" xr:uid="{00000000-0005-0000-0000-0000962A0000}"/>
    <cellStyle name="Percent 4 6 2 9" xfId="10903" xr:uid="{00000000-0005-0000-0000-0000972A0000}"/>
    <cellStyle name="Percent 4 6 3" xfId="10904" xr:uid="{00000000-0005-0000-0000-0000982A0000}"/>
    <cellStyle name="Percent 4 6 3 2" xfId="10905" xr:uid="{00000000-0005-0000-0000-0000992A0000}"/>
    <cellStyle name="Percent 4 6 3 2 2" xfId="10906" xr:uid="{00000000-0005-0000-0000-00009A2A0000}"/>
    <cellStyle name="Percent 4 6 3 2 2 2" xfId="10907" xr:uid="{00000000-0005-0000-0000-00009B2A0000}"/>
    <cellStyle name="Percent 4 6 3 2 3" xfId="10908" xr:uid="{00000000-0005-0000-0000-00009C2A0000}"/>
    <cellStyle name="Percent 4 6 3 2 3 2" xfId="10909" xr:uid="{00000000-0005-0000-0000-00009D2A0000}"/>
    <cellStyle name="Percent 4 6 3 2 4" xfId="10910" xr:uid="{00000000-0005-0000-0000-00009E2A0000}"/>
    <cellStyle name="Percent 4 6 3 3" xfId="10911" xr:uid="{00000000-0005-0000-0000-00009F2A0000}"/>
    <cellStyle name="Percent 4 6 3 3 2" xfId="10912" xr:uid="{00000000-0005-0000-0000-0000A02A0000}"/>
    <cellStyle name="Percent 4 6 3 3 2 2" xfId="10913" xr:uid="{00000000-0005-0000-0000-0000A12A0000}"/>
    <cellStyle name="Percent 4 6 3 3 3" xfId="10914" xr:uid="{00000000-0005-0000-0000-0000A22A0000}"/>
    <cellStyle name="Percent 4 6 3 3 3 2" xfId="10915" xr:uid="{00000000-0005-0000-0000-0000A32A0000}"/>
    <cellStyle name="Percent 4 6 3 3 4" xfId="10916" xr:uid="{00000000-0005-0000-0000-0000A42A0000}"/>
    <cellStyle name="Percent 4 6 3 4" xfId="10917" xr:uid="{00000000-0005-0000-0000-0000A52A0000}"/>
    <cellStyle name="Percent 4 6 3 4 2" xfId="10918" xr:uid="{00000000-0005-0000-0000-0000A62A0000}"/>
    <cellStyle name="Percent 4 6 3 4 2 2" xfId="10919" xr:uid="{00000000-0005-0000-0000-0000A72A0000}"/>
    <cellStyle name="Percent 4 6 3 4 3" xfId="10920" xr:uid="{00000000-0005-0000-0000-0000A82A0000}"/>
    <cellStyle name="Percent 4 6 3 4 3 2" xfId="10921" xr:uid="{00000000-0005-0000-0000-0000A92A0000}"/>
    <cellStyle name="Percent 4 6 3 4 4" xfId="10922" xr:uid="{00000000-0005-0000-0000-0000AA2A0000}"/>
    <cellStyle name="Percent 4 6 3 4 4 2" xfId="10923" xr:uid="{00000000-0005-0000-0000-0000AB2A0000}"/>
    <cellStyle name="Percent 4 6 3 4 5" xfId="10924" xr:uid="{00000000-0005-0000-0000-0000AC2A0000}"/>
    <cellStyle name="Percent 4 6 3 5" xfId="10925" xr:uid="{00000000-0005-0000-0000-0000AD2A0000}"/>
    <cellStyle name="Percent 4 6 3 5 2" xfId="10926" xr:uid="{00000000-0005-0000-0000-0000AE2A0000}"/>
    <cellStyle name="Percent 4 6 3 5 2 2" xfId="10927" xr:uid="{00000000-0005-0000-0000-0000AF2A0000}"/>
    <cellStyle name="Percent 4 6 3 5 3" xfId="10928" xr:uid="{00000000-0005-0000-0000-0000B02A0000}"/>
    <cellStyle name="Percent 4 6 3 5 3 2" xfId="10929" xr:uid="{00000000-0005-0000-0000-0000B12A0000}"/>
    <cellStyle name="Percent 4 6 3 5 4" xfId="10930" xr:uid="{00000000-0005-0000-0000-0000B22A0000}"/>
    <cellStyle name="Percent 4 6 3 6" xfId="10931" xr:uid="{00000000-0005-0000-0000-0000B32A0000}"/>
    <cellStyle name="Percent 4 6 3 6 2" xfId="10932" xr:uid="{00000000-0005-0000-0000-0000B42A0000}"/>
    <cellStyle name="Percent 4 6 3 7" xfId="10933" xr:uid="{00000000-0005-0000-0000-0000B52A0000}"/>
    <cellStyle name="Percent 4 6 3 7 2" xfId="10934" xr:uid="{00000000-0005-0000-0000-0000B62A0000}"/>
    <cellStyle name="Percent 4 6 3 8" xfId="10935" xr:uid="{00000000-0005-0000-0000-0000B72A0000}"/>
    <cellStyle name="Percent 4 6 3 8 2" xfId="10936" xr:uid="{00000000-0005-0000-0000-0000B82A0000}"/>
    <cellStyle name="Percent 4 6 3 9" xfId="10937" xr:uid="{00000000-0005-0000-0000-0000B92A0000}"/>
    <cellStyle name="Percent 4 6 4" xfId="10938" xr:uid="{00000000-0005-0000-0000-0000BA2A0000}"/>
    <cellStyle name="Percent 4 6 4 2" xfId="10939" xr:uid="{00000000-0005-0000-0000-0000BB2A0000}"/>
    <cellStyle name="Percent 4 6 4 2 2" xfId="10940" xr:uid="{00000000-0005-0000-0000-0000BC2A0000}"/>
    <cellStyle name="Percent 4 6 4 2 2 2" xfId="10941" xr:uid="{00000000-0005-0000-0000-0000BD2A0000}"/>
    <cellStyle name="Percent 4 6 4 2 3" xfId="10942" xr:uid="{00000000-0005-0000-0000-0000BE2A0000}"/>
    <cellStyle name="Percent 4 6 4 2 3 2" xfId="10943" xr:uid="{00000000-0005-0000-0000-0000BF2A0000}"/>
    <cellStyle name="Percent 4 6 4 2 4" xfId="10944" xr:uid="{00000000-0005-0000-0000-0000C02A0000}"/>
    <cellStyle name="Percent 4 6 4 3" xfId="10945" xr:uid="{00000000-0005-0000-0000-0000C12A0000}"/>
    <cellStyle name="Percent 4 6 4 3 2" xfId="10946" xr:uid="{00000000-0005-0000-0000-0000C22A0000}"/>
    <cellStyle name="Percent 4 6 4 3 2 2" xfId="10947" xr:uid="{00000000-0005-0000-0000-0000C32A0000}"/>
    <cellStyle name="Percent 4 6 4 3 3" xfId="10948" xr:uid="{00000000-0005-0000-0000-0000C42A0000}"/>
    <cellStyle name="Percent 4 6 4 3 3 2" xfId="10949" xr:uid="{00000000-0005-0000-0000-0000C52A0000}"/>
    <cellStyle name="Percent 4 6 4 3 4" xfId="10950" xr:uid="{00000000-0005-0000-0000-0000C62A0000}"/>
    <cellStyle name="Percent 4 6 4 4" xfId="10951" xr:uid="{00000000-0005-0000-0000-0000C72A0000}"/>
    <cellStyle name="Percent 4 6 4 4 2" xfId="10952" xr:uid="{00000000-0005-0000-0000-0000C82A0000}"/>
    <cellStyle name="Percent 4 6 4 4 2 2" xfId="10953" xr:uid="{00000000-0005-0000-0000-0000C92A0000}"/>
    <cellStyle name="Percent 4 6 4 4 3" xfId="10954" xr:uid="{00000000-0005-0000-0000-0000CA2A0000}"/>
    <cellStyle name="Percent 4 6 4 4 3 2" xfId="10955" xr:uid="{00000000-0005-0000-0000-0000CB2A0000}"/>
    <cellStyle name="Percent 4 6 4 4 4" xfId="10956" xr:uid="{00000000-0005-0000-0000-0000CC2A0000}"/>
    <cellStyle name="Percent 4 6 4 4 4 2" xfId="10957" xr:uid="{00000000-0005-0000-0000-0000CD2A0000}"/>
    <cellStyle name="Percent 4 6 4 4 5" xfId="10958" xr:uid="{00000000-0005-0000-0000-0000CE2A0000}"/>
    <cellStyle name="Percent 4 6 4 5" xfId="10959" xr:uid="{00000000-0005-0000-0000-0000CF2A0000}"/>
    <cellStyle name="Percent 4 6 4 5 2" xfId="10960" xr:uid="{00000000-0005-0000-0000-0000D02A0000}"/>
    <cellStyle name="Percent 4 6 4 5 2 2" xfId="10961" xr:uid="{00000000-0005-0000-0000-0000D12A0000}"/>
    <cellStyle name="Percent 4 6 4 5 3" xfId="10962" xr:uid="{00000000-0005-0000-0000-0000D22A0000}"/>
    <cellStyle name="Percent 4 6 4 5 3 2" xfId="10963" xr:uid="{00000000-0005-0000-0000-0000D32A0000}"/>
    <cellStyle name="Percent 4 6 4 5 4" xfId="10964" xr:uid="{00000000-0005-0000-0000-0000D42A0000}"/>
    <cellStyle name="Percent 4 6 4 6" xfId="10965" xr:uid="{00000000-0005-0000-0000-0000D52A0000}"/>
    <cellStyle name="Percent 4 6 4 6 2" xfId="10966" xr:uid="{00000000-0005-0000-0000-0000D62A0000}"/>
    <cellStyle name="Percent 4 6 4 7" xfId="10967" xr:uid="{00000000-0005-0000-0000-0000D72A0000}"/>
    <cellStyle name="Percent 4 6 4 7 2" xfId="10968" xr:uid="{00000000-0005-0000-0000-0000D82A0000}"/>
    <cellStyle name="Percent 4 6 4 8" xfId="10969" xr:uid="{00000000-0005-0000-0000-0000D92A0000}"/>
    <cellStyle name="Percent 4 6 4 8 2" xfId="10970" xr:uid="{00000000-0005-0000-0000-0000DA2A0000}"/>
    <cellStyle name="Percent 4 6 4 9" xfId="10971" xr:uid="{00000000-0005-0000-0000-0000DB2A0000}"/>
    <cellStyle name="Percent 4 6 5" xfId="10972" xr:uid="{00000000-0005-0000-0000-0000DC2A0000}"/>
    <cellStyle name="Percent 4 6 5 2" xfId="10973" xr:uid="{00000000-0005-0000-0000-0000DD2A0000}"/>
    <cellStyle name="Percent 4 6 5 2 2" xfId="10974" xr:uid="{00000000-0005-0000-0000-0000DE2A0000}"/>
    <cellStyle name="Percent 4 6 5 2 2 2" xfId="10975" xr:uid="{00000000-0005-0000-0000-0000DF2A0000}"/>
    <cellStyle name="Percent 4 6 5 2 3" xfId="10976" xr:uid="{00000000-0005-0000-0000-0000E02A0000}"/>
    <cellStyle name="Percent 4 6 5 2 3 2" xfId="10977" xr:uid="{00000000-0005-0000-0000-0000E12A0000}"/>
    <cellStyle name="Percent 4 6 5 2 4" xfId="10978" xr:uid="{00000000-0005-0000-0000-0000E22A0000}"/>
    <cellStyle name="Percent 4 6 5 3" xfId="10979" xr:uid="{00000000-0005-0000-0000-0000E32A0000}"/>
    <cellStyle name="Percent 4 6 5 3 2" xfId="10980" xr:uid="{00000000-0005-0000-0000-0000E42A0000}"/>
    <cellStyle name="Percent 4 6 5 3 2 2" xfId="10981" xr:uid="{00000000-0005-0000-0000-0000E52A0000}"/>
    <cellStyle name="Percent 4 6 5 3 3" xfId="10982" xr:uid="{00000000-0005-0000-0000-0000E62A0000}"/>
    <cellStyle name="Percent 4 6 5 3 3 2" xfId="10983" xr:uid="{00000000-0005-0000-0000-0000E72A0000}"/>
    <cellStyle name="Percent 4 6 5 3 4" xfId="10984" xr:uid="{00000000-0005-0000-0000-0000E82A0000}"/>
    <cellStyle name="Percent 4 6 5 4" xfId="10985" xr:uid="{00000000-0005-0000-0000-0000E92A0000}"/>
    <cellStyle name="Percent 4 6 5 4 2" xfId="10986" xr:uid="{00000000-0005-0000-0000-0000EA2A0000}"/>
    <cellStyle name="Percent 4 6 5 4 2 2" xfId="10987" xr:uid="{00000000-0005-0000-0000-0000EB2A0000}"/>
    <cellStyle name="Percent 4 6 5 4 3" xfId="10988" xr:uid="{00000000-0005-0000-0000-0000EC2A0000}"/>
    <cellStyle name="Percent 4 6 5 4 3 2" xfId="10989" xr:uid="{00000000-0005-0000-0000-0000ED2A0000}"/>
    <cellStyle name="Percent 4 6 5 4 4" xfId="10990" xr:uid="{00000000-0005-0000-0000-0000EE2A0000}"/>
    <cellStyle name="Percent 4 6 5 4 4 2" xfId="10991" xr:uid="{00000000-0005-0000-0000-0000EF2A0000}"/>
    <cellStyle name="Percent 4 6 5 4 5" xfId="10992" xr:uid="{00000000-0005-0000-0000-0000F02A0000}"/>
    <cellStyle name="Percent 4 6 5 5" xfId="10993" xr:uid="{00000000-0005-0000-0000-0000F12A0000}"/>
    <cellStyle name="Percent 4 6 5 5 2" xfId="10994" xr:uid="{00000000-0005-0000-0000-0000F22A0000}"/>
    <cellStyle name="Percent 4 6 5 5 2 2" xfId="10995" xr:uid="{00000000-0005-0000-0000-0000F32A0000}"/>
    <cellStyle name="Percent 4 6 5 5 3" xfId="10996" xr:uid="{00000000-0005-0000-0000-0000F42A0000}"/>
    <cellStyle name="Percent 4 6 5 5 3 2" xfId="10997" xr:uid="{00000000-0005-0000-0000-0000F52A0000}"/>
    <cellStyle name="Percent 4 6 5 5 4" xfId="10998" xr:uid="{00000000-0005-0000-0000-0000F62A0000}"/>
    <cellStyle name="Percent 4 6 5 6" xfId="10999" xr:uid="{00000000-0005-0000-0000-0000F72A0000}"/>
    <cellStyle name="Percent 4 6 5 6 2" xfId="11000" xr:uid="{00000000-0005-0000-0000-0000F82A0000}"/>
    <cellStyle name="Percent 4 6 5 7" xfId="11001" xr:uid="{00000000-0005-0000-0000-0000F92A0000}"/>
    <cellStyle name="Percent 4 6 5 7 2" xfId="11002" xr:uid="{00000000-0005-0000-0000-0000FA2A0000}"/>
    <cellStyle name="Percent 4 6 5 8" xfId="11003" xr:uid="{00000000-0005-0000-0000-0000FB2A0000}"/>
    <cellStyle name="Percent 4 6 5 8 2" xfId="11004" xr:uid="{00000000-0005-0000-0000-0000FC2A0000}"/>
    <cellStyle name="Percent 4 6 5 9" xfId="11005" xr:uid="{00000000-0005-0000-0000-0000FD2A0000}"/>
    <cellStyle name="Percent 4 6 6" xfId="11006" xr:uid="{00000000-0005-0000-0000-0000FE2A0000}"/>
    <cellStyle name="Percent 4 6 6 2" xfId="11007" xr:uid="{00000000-0005-0000-0000-0000FF2A0000}"/>
    <cellStyle name="Percent 4 6 6 2 2" xfId="11008" xr:uid="{00000000-0005-0000-0000-0000002B0000}"/>
    <cellStyle name="Percent 4 6 6 2 2 2" xfId="11009" xr:uid="{00000000-0005-0000-0000-0000012B0000}"/>
    <cellStyle name="Percent 4 6 6 2 3" xfId="11010" xr:uid="{00000000-0005-0000-0000-0000022B0000}"/>
    <cellStyle name="Percent 4 6 6 2 3 2" xfId="11011" xr:uid="{00000000-0005-0000-0000-0000032B0000}"/>
    <cellStyle name="Percent 4 6 6 2 4" xfId="11012" xr:uid="{00000000-0005-0000-0000-0000042B0000}"/>
    <cellStyle name="Percent 4 6 6 3" xfId="11013" xr:uid="{00000000-0005-0000-0000-0000052B0000}"/>
    <cellStyle name="Percent 4 6 6 3 2" xfId="11014" xr:uid="{00000000-0005-0000-0000-0000062B0000}"/>
    <cellStyle name="Percent 4 6 6 3 2 2" xfId="11015" xr:uid="{00000000-0005-0000-0000-0000072B0000}"/>
    <cellStyle name="Percent 4 6 6 3 3" xfId="11016" xr:uid="{00000000-0005-0000-0000-0000082B0000}"/>
    <cellStyle name="Percent 4 6 6 3 3 2" xfId="11017" xr:uid="{00000000-0005-0000-0000-0000092B0000}"/>
    <cellStyle name="Percent 4 6 6 3 4" xfId="11018" xr:uid="{00000000-0005-0000-0000-00000A2B0000}"/>
    <cellStyle name="Percent 4 6 6 4" xfId="11019" xr:uid="{00000000-0005-0000-0000-00000B2B0000}"/>
    <cellStyle name="Percent 4 6 6 4 2" xfId="11020" xr:uid="{00000000-0005-0000-0000-00000C2B0000}"/>
    <cellStyle name="Percent 4 6 6 4 2 2" xfId="11021" xr:uid="{00000000-0005-0000-0000-00000D2B0000}"/>
    <cellStyle name="Percent 4 6 6 4 3" xfId="11022" xr:uid="{00000000-0005-0000-0000-00000E2B0000}"/>
    <cellStyle name="Percent 4 6 6 4 3 2" xfId="11023" xr:uid="{00000000-0005-0000-0000-00000F2B0000}"/>
    <cellStyle name="Percent 4 6 6 4 4" xfId="11024" xr:uid="{00000000-0005-0000-0000-0000102B0000}"/>
    <cellStyle name="Percent 4 6 6 4 4 2" xfId="11025" xr:uid="{00000000-0005-0000-0000-0000112B0000}"/>
    <cellStyle name="Percent 4 6 6 4 5" xfId="11026" xr:uid="{00000000-0005-0000-0000-0000122B0000}"/>
    <cellStyle name="Percent 4 6 6 5" xfId="11027" xr:uid="{00000000-0005-0000-0000-0000132B0000}"/>
    <cellStyle name="Percent 4 6 6 5 2" xfId="11028" xr:uid="{00000000-0005-0000-0000-0000142B0000}"/>
    <cellStyle name="Percent 4 6 6 5 2 2" xfId="11029" xr:uid="{00000000-0005-0000-0000-0000152B0000}"/>
    <cellStyle name="Percent 4 6 6 5 3" xfId="11030" xr:uid="{00000000-0005-0000-0000-0000162B0000}"/>
    <cellStyle name="Percent 4 6 6 5 3 2" xfId="11031" xr:uid="{00000000-0005-0000-0000-0000172B0000}"/>
    <cellStyle name="Percent 4 6 6 5 4" xfId="11032" xr:uid="{00000000-0005-0000-0000-0000182B0000}"/>
    <cellStyle name="Percent 4 6 6 6" xfId="11033" xr:uid="{00000000-0005-0000-0000-0000192B0000}"/>
    <cellStyle name="Percent 4 6 6 6 2" xfId="11034" xr:uid="{00000000-0005-0000-0000-00001A2B0000}"/>
    <cellStyle name="Percent 4 6 6 7" xfId="11035" xr:uid="{00000000-0005-0000-0000-00001B2B0000}"/>
    <cellStyle name="Percent 4 6 6 7 2" xfId="11036" xr:uid="{00000000-0005-0000-0000-00001C2B0000}"/>
    <cellStyle name="Percent 4 6 6 8" xfId="11037" xr:uid="{00000000-0005-0000-0000-00001D2B0000}"/>
    <cellStyle name="Percent 4 6 6 8 2" xfId="11038" xr:uid="{00000000-0005-0000-0000-00001E2B0000}"/>
    <cellStyle name="Percent 4 6 6 9" xfId="11039" xr:uid="{00000000-0005-0000-0000-00001F2B0000}"/>
    <cellStyle name="Percent 4 6 7" xfId="11040" xr:uid="{00000000-0005-0000-0000-0000202B0000}"/>
    <cellStyle name="Percent 4 6 7 2" xfId="11041" xr:uid="{00000000-0005-0000-0000-0000212B0000}"/>
    <cellStyle name="Percent 4 6 7 2 2" xfId="11042" xr:uid="{00000000-0005-0000-0000-0000222B0000}"/>
    <cellStyle name="Percent 4 6 7 2 2 2" xfId="11043" xr:uid="{00000000-0005-0000-0000-0000232B0000}"/>
    <cellStyle name="Percent 4 6 7 2 3" xfId="11044" xr:uid="{00000000-0005-0000-0000-0000242B0000}"/>
    <cellStyle name="Percent 4 6 7 2 3 2" xfId="11045" xr:uid="{00000000-0005-0000-0000-0000252B0000}"/>
    <cellStyle name="Percent 4 6 7 2 4" xfId="11046" xr:uid="{00000000-0005-0000-0000-0000262B0000}"/>
    <cellStyle name="Percent 4 6 7 3" xfId="11047" xr:uid="{00000000-0005-0000-0000-0000272B0000}"/>
    <cellStyle name="Percent 4 6 7 3 2" xfId="11048" xr:uid="{00000000-0005-0000-0000-0000282B0000}"/>
    <cellStyle name="Percent 4 6 7 3 2 2" xfId="11049" xr:uid="{00000000-0005-0000-0000-0000292B0000}"/>
    <cellStyle name="Percent 4 6 7 3 3" xfId="11050" xr:uid="{00000000-0005-0000-0000-00002A2B0000}"/>
    <cellStyle name="Percent 4 6 7 3 3 2" xfId="11051" xr:uid="{00000000-0005-0000-0000-00002B2B0000}"/>
    <cellStyle name="Percent 4 6 7 3 4" xfId="11052" xr:uid="{00000000-0005-0000-0000-00002C2B0000}"/>
    <cellStyle name="Percent 4 6 7 4" xfId="11053" xr:uid="{00000000-0005-0000-0000-00002D2B0000}"/>
    <cellStyle name="Percent 4 6 7 4 2" xfId="11054" xr:uid="{00000000-0005-0000-0000-00002E2B0000}"/>
    <cellStyle name="Percent 4 6 7 4 2 2" xfId="11055" xr:uid="{00000000-0005-0000-0000-00002F2B0000}"/>
    <cellStyle name="Percent 4 6 7 4 3" xfId="11056" xr:uid="{00000000-0005-0000-0000-0000302B0000}"/>
    <cellStyle name="Percent 4 6 7 4 3 2" xfId="11057" xr:uid="{00000000-0005-0000-0000-0000312B0000}"/>
    <cellStyle name="Percent 4 6 7 4 4" xfId="11058" xr:uid="{00000000-0005-0000-0000-0000322B0000}"/>
    <cellStyle name="Percent 4 6 7 4 4 2" xfId="11059" xr:uid="{00000000-0005-0000-0000-0000332B0000}"/>
    <cellStyle name="Percent 4 6 7 4 5" xfId="11060" xr:uid="{00000000-0005-0000-0000-0000342B0000}"/>
    <cellStyle name="Percent 4 6 7 5" xfId="11061" xr:uid="{00000000-0005-0000-0000-0000352B0000}"/>
    <cellStyle name="Percent 4 6 7 5 2" xfId="11062" xr:uid="{00000000-0005-0000-0000-0000362B0000}"/>
    <cellStyle name="Percent 4 6 7 5 2 2" xfId="11063" xr:uid="{00000000-0005-0000-0000-0000372B0000}"/>
    <cellStyle name="Percent 4 6 7 5 3" xfId="11064" xr:uid="{00000000-0005-0000-0000-0000382B0000}"/>
    <cellStyle name="Percent 4 6 7 5 3 2" xfId="11065" xr:uid="{00000000-0005-0000-0000-0000392B0000}"/>
    <cellStyle name="Percent 4 6 7 5 4" xfId="11066" xr:uid="{00000000-0005-0000-0000-00003A2B0000}"/>
    <cellStyle name="Percent 4 6 7 6" xfId="11067" xr:uid="{00000000-0005-0000-0000-00003B2B0000}"/>
    <cellStyle name="Percent 4 6 7 6 2" xfId="11068" xr:uid="{00000000-0005-0000-0000-00003C2B0000}"/>
    <cellStyle name="Percent 4 6 7 7" xfId="11069" xr:uid="{00000000-0005-0000-0000-00003D2B0000}"/>
    <cellStyle name="Percent 4 6 7 7 2" xfId="11070" xr:uid="{00000000-0005-0000-0000-00003E2B0000}"/>
    <cellStyle name="Percent 4 6 7 8" xfId="11071" xr:uid="{00000000-0005-0000-0000-00003F2B0000}"/>
    <cellStyle name="Percent 4 6 7 8 2" xfId="11072" xr:uid="{00000000-0005-0000-0000-0000402B0000}"/>
    <cellStyle name="Percent 4 6 7 9" xfId="11073" xr:uid="{00000000-0005-0000-0000-0000412B0000}"/>
    <cellStyle name="Percent 4 6 8" xfId="11074" xr:uid="{00000000-0005-0000-0000-0000422B0000}"/>
    <cellStyle name="Percent 4 6 8 2" xfId="11075" xr:uid="{00000000-0005-0000-0000-0000432B0000}"/>
    <cellStyle name="Percent 4 6 8 2 2" xfId="11076" xr:uid="{00000000-0005-0000-0000-0000442B0000}"/>
    <cellStyle name="Percent 4 6 8 2 2 2" xfId="11077" xr:uid="{00000000-0005-0000-0000-0000452B0000}"/>
    <cellStyle name="Percent 4 6 8 2 3" xfId="11078" xr:uid="{00000000-0005-0000-0000-0000462B0000}"/>
    <cellStyle name="Percent 4 6 8 2 3 2" xfId="11079" xr:uid="{00000000-0005-0000-0000-0000472B0000}"/>
    <cellStyle name="Percent 4 6 8 2 4" xfId="11080" xr:uid="{00000000-0005-0000-0000-0000482B0000}"/>
    <cellStyle name="Percent 4 6 8 3" xfId="11081" xr:uid="{00000000-0005-0000-0000-0000492B0000}"/>
    <cellStyle name="Percent 4 6 8 3 2" xfId="11082" xr:uid="{00000000-0005-0000-0000-00004A2B0000}"/>
    <cellStyle name="Percent 4 6 8 3 2 2" xfId="11083" xr:uid="{00000000-0005-0000-0000-00004B2B0000}"/>
    <cellStyle name="Percent 4 6 8 3 3" xfId="11084" xr:uid="{00000000-0005-0000-0000-00004C2B0000}"/>
    <cellStyle name="Percent 4 6 8 3 3 2" xfId="11085" xr:uid="{00000000-0005-0000-0000-00004D2B0000}"/>
    <cellStyle name="Percent 4 6 8 3 4" xfId="11086" xr:uid="{00000000-0005-0000-0000-00004E2B0000}"/>
    <cellStyle name="Percent 4 6 8 4" xfId="11087" xr:uid="{00000000-0005-0000-0000-00004F2B0000}"/>
    <cellStyle name="Percent 4 6 8 4 2" xfId="11088" xr:uid="{00000000-0005-0000-0000-0000502B0000}"/>
    <cellStyle name="Percent 4 6 8 4 2 2" xfId="11089" xr:uid="{00000000-0005-0000-0000-0000512B0000}"/>
    <cellStyle name="Percent 4 6 8 4 3" xfId="11090" xr:uid="{00000000-0005-0000-0000-0000522B0000}"/>
    <cellStyle name="Percent 4 6 8 4 3 2" xfId="11091" xr:uid="{00000000-0005-0000-0000-0000532B0000}"/>
    <cellStyle name="Percent 4 6 8 4 4" xfId="11092" xr:uid="{00000000-0005-0000-0000-0000542B0000}"/>
    <cellStyle name="Percent 4 6 8 4 4 2" xfId="11093" xr:uid="{00000000-0005-0000-0000-0000552B0000}"/>
    <cellStyle name="Percent 4 6 8 4 5" xfId="11094" xr:uid="{00000000-0005-0000-0000-0000562B0000}"/>
    <cellStyle name="Percent 4 6 8 5" xfId="11095" xr:uid="{00000000-0005-0000-0000-0000572B0000}"/>
    <cellStyle name="Percent 4 6 8 5 2" xfId="11096" xr:uid="{00000000-0005-0000-0000-0000582B0000}"/>
    <cellStyle name="Percent 4 6 8 5 2 2" xfId="11097" xr:uid="{00000000-0005-0000-0000-0000592B0000}"/>
    <cellStyle name="Percent 4 6 8 5 3" xfId="11098" xr:uid="{00000000-0005-0000-0000-00005A2B0000}"/>
    <cellStyle name="Percent 4 6 8 5 3 2" xfId="11099" xr:uid="{00000000-0005-0000-0000-00005B2B0000}"/>
    <cellStyle name="Percent 4 6 8 5 4" xfId="11100" xr:uid="{00000000-0005-0000-0000-00005C2B0000}"/>
    <cellStyle name="Percent 4 6 8 6" xfId="11101" xr:uid="{00000000-0005-0000-0000-00005D2B0000}"/>
    <cellStyle name="Percent 4 6 8 6 2" xfId="11102" xr:uid="{00000000-0005-0000-0000-00005E2B0000}"/>
    <cellStyle name="Percent 4 6 8 7" xfId="11103" xr:uid="{00000000-0005-0000-0000-00005F2B0000}"/>
    <cellStyle name="Percent 4 6 8 7 2" xfId="11104" xr:uid="{00000000-0005-0000-0000-0000602B0000}"/>
    <cellStyle name="Percent 4 6 8 8" xfId="11105" xr:uid="{00000000-0005-0000-0000-0000612B0000}"/>
    <cellStyle name="Percent 4 6 8 8 2" xfId="11106" xr:uid="{00000000-0005-0000-0000-0000622B0000}"/>
    <cellStyle name="Percent 4 6 8 9" xfId="11107" xr:uid="{00000000-0005-0000-0000-0000632B0000}"/>
    <cellStyle name="Percent 4 6 9" xfId="11108" xr:uid="{00000000-0005-0000-0000-0000642B0000}"/>
    <cellStyle name="Percent 4 6 9 2" xfId="11109" xr:uid="{00000000-0005-0000-0000-0000652B0000}"/>
    <cellStyle name="Percent 4 6 9 2 2" xfId="11110" xr:uid="{00000000-0005-0000-0000-0000662B0000}"/>
    <cellStyle name="Percent 4 6 9 3" xfId="11111" xr:uid="{00000000-0005-0000-0000-0000672B0000}"/>
    <cellStyle name="Percent 4 6 9 3 2" xfId="11112" xr:uid="{00000000-0005-0000-0000-0000682B0000}"/>
    <cellStyle name="Percent 4 6 9 4" xfId="11113" xr:uid="{00000000-0005-0000-0000-0000692B0000}"/>
    <cellStyle name="Percent 4 7" xfId="11114" xr:uid="{00000000-0005-0000-0000-00006A2B0000}"/>
    <cellStyle name="Percent 4 7 10" xfId="11115" xr:uid="{00000000-0005-0000-0000-00006B2B0000}"/>
    <cellStyle name="Percent 4 7 10 2" xfId="11116" xr:uid="{00000000-0005-0000-0000-00006C2B0000}"/>
    <cellStyle name="Percent 4 7 11" xfId="11117" xr:uid="{00000000-0005-0000-0000-00006D2B0000}"/>
    <cellStyle name="Percent 4 7 2" xfId="11118" xr:uid="{00000000-0005-0000-0000-00006E2B0000}"/>
    <cellStyle name="Percent 4 7 2 2" xfId="11119" xr:uid="{00000000-0005-0000-0000-00006F2B0000}"/>
    <cellStyle name="Percent 4 7 2 2 2" xfId="11120" xr:uid="{00000000-0005-0000-0000-0000702B0000}"/>
    <cellStyle name="Percent 4 7 2 3" xfId="11121" xr:uid="{00000000-0005-0000-0000-0000712B0000}"/>
    <cellStyle name="Percent 4 7 2 3 2" xfId="11122" xr:uid="{00000000-0005-0000-0000-0000722B0000}"/>
    <cellStyle name="Percent 4 7 2 4" xfId="11123" xr:uid="{00000000-0005-0000-0000-0000732B0000}"/>
    <cellStyle name="Percent 4 7 3" xfId="11124" xr:uid="{00000000-0005-0000-0000-0000742B0000}"/>
    <cellStyle name="Percent 4 7 3 2" xfId="11125" xr:uid="{00000000-0005-0000-0000-0000752B0000}"/>
    <cellStyle name="Percent 4 7 3 2 2" xfId="11126" xr:uid="{00000000-0005-0000-0000-0000762B0000}"/>
    <cellStyle name="Percent 4 7 3 3" xfId="11127" xr:uid="{00000000-0005-0000-0000-0000772B0000}"/>
    <cellStyle name="Percent 4 7 3 3 2" xfId="11128" xr:uid="{00000000-0005-0000-0000-0000782B0000}"/>
    <cellStyle name="Percent 4 7 3 4" xfId="11129" xr:uid="{00000000-0005-0000-0000-0000792B0000}"/>
    <cellStyle name="Percent 4 7 4" xfId="11130" xr:uid="{00000000-0005-0000-0000-00007A2B0000}"/>
    <cellStyle name="Percent 4 7 4 2" xfId="11131" xr:uid="{00000000-0005-0000-0000-00007B2B0000}"/>
    <cellStyle name="Percent 4 7 4 2 2" xfId="11132" xr:uid="{00000000-0005-0000-0000-00007C2B0000}"/>
    <cellStyle name="Percent 4 7 4 3" xfId="11133" xr:uid="{00000000-0005-0000-0000-00007D2B0000}"/>
    <cellStyle name="Percent 4 7 4 3 2" xfId="11134" xr:uid="{00000000-0005-0000-0000-00007E2B0000}"/>
    <cellStyle name="Percent 4 7 4 4" xfId="11135" xr:uid="{00000000-0005-0000-0000-00007F2B0000}"/>
    <cellStyle name="Percent 4 7 5" xfId="11136" xr:uid="{00000000-0005-0000-0000-0000802B0000}"/>
    <cellStyle name="Percent 4 7 5 2" xfId="11137" xr:uid="{00000000-0005-0000-0000-0000812B0000}"/>
    <cellStyle name="Percent 4 7 5 2 2" xfId="11138" xr:uid="{00000000-0005-0000-0000-0000822B0000}"/>
    <cellStyle name="Percent 4 7 5 3" xfId="11139" xr:uid="{00000000-0005-0000-0000-0000832B0000}"/>
    <cellStyle name="Percent 4 7 5 3 2" xfId="11140" xr:uid="{00000000-0005-0000-0000-0000842B0000}"/>
    <cellStyle name="Percent 4 7 5 4" xfId="11141" xr:uid="{00000000-0005-0000-0000-0000852B0000}"/>
    <cellStyle name="Percent 4 7 5 4 2" xfId="11142" xr:uid="{00000000-0005-0000-0000-0000862B0000}"/>
    <cellStyle name="Percent 4 7 5 5" xfId="11143" xr:uid="{00000000-0005-0000-0000-0000872B0000}"/>
    <cellStyle name="Percent 4 7 6" xfId="11144" xr:uid="{00000000-0005-0000-0000-0000882B0000}"/>
    <cellStyle name="Percent 4 7 6 2" xfId="11145" xr:uid="{00000000-0005-0000-0000-0000892B0000}"/>
    <cellStyle name="Percent 4 7 6 2 2" xfId="11146" xr:uid="{00000000-0005-0000-0000-00008A2B0000}"/>
    <cellStyle name="Percent 4 7 6 3" xfId="11147" xr:uid="{00000000-0005-0000-0000-00008B2B0000}"/>
    <cellStyle name="Percent 4 7 6 3 2" xfId="11148" xr:uid="{00000000-0005-0000-0000-00008C2B0000}"/>
    <cellStyle name="Percent 4 7 6 4" xfId="11149" xr:uid="{00000000-0005-0000-0000-00008D2B0000}"/>
    <cellStyle name="Percent 4 7 7" xfId="11150" xr:uid="{00000000-0005-0000-0000-00008E2B0000}"/>
    <cellStyle name="Percent 4 7 7 2" xfId="11151" xr:uid="{00000000-0005-0000-0000-00008F2B0000}"/>
    <cellStyle name="Percent 4 7 8" xfId="11152" xr:uid="{00000000-0005-0000-0000-0000902B0000}"/>
    <cellStyle name="Percent 4 7 8 2" xfId="11153" xr:uid="{00000000-0005-0000-0000-0000912B0000}"/>
    <cellStyle name="Percent 4 7 9" xfId="11154" xr:uid="{00000000-0005-0000-0000-0000922B0000}"/>
    <cellStyle name="Percent 4 7 9 2" xfId="11155" xr:uid="{00000000-0005-0000-0000-0000932B0000}"/>
    <cellStyle name="Percent 4 8" xfId="11156" xr:uid="{00000000-0005-0000-0000-0000942B0000}"/>
    <cellStyle name="Percent 4 8 10" xfId="11157" xr:uid="{00000000-0005-0000-0000-0000952B0000}"/>
    <cellStyle name="Percent 4 8 10 2" xfId="11158" xr:uid="{00000000-0005-0000-0000-0000962B0000}"/>
    <cellStyle name="Percent 4 8 11" xfId="11159" xr:uid="{00000000-0005-0000-0000-0000972B0000}"/>
    <cellStyle name="Percent 4 8 2" xfId="11160" xr:uid="{00000000-0005-0000-0000-0000982B0000}"/>
    <cellStyle name="Percent 4 8 2 2" xfId="11161" xr:uid="{00000000-0005-0000-0000-0000992B0000}"/>
    <cellStyle name="Percent 4 8 2 2 2" xfId="11162" xr:uid="{00000000-0005-0000-0000-00009A2B0000}"/>
    <cellStyle name="Percent 4 8 2 3" xfId="11163" xr:uid="{00000000-0005-0000-0000-00009B2B0000}"/>
    <cellStyle name="Percent 4 8 2 3 2" xfId="11164" xr:uid="{00000000-0005-0000-0000-00009C2B0000}"/>
    <cellStyle name="Percent 4 8 2 4" xfId="11165" xr:uid="{00000000-0005-0000-0000-00009D2B0000}"/>
    <cellStyle name="Percent 4 8 3" xfId="11166" xr:uid="{00000000-0005-0000-0000-00009E2B0000}"/>
    <cellStyle name="Percent 4 8 3 2" xfId="11167" xr:uid="{00000000-0005-0000-0000-00009F2B0000}"/>
    <cellStyle name="Percent 4 8 3 2 2" xfId="11168" xr:uid="{00000000-0005-0000-0000-0000A02B0000}"/>
    <cellStyle name="Percent 4 8 3 3" xfId="11169" xr:uid="{00000000-0005-0000-0000-0000A12B0000}"/>
    <cellStyle name="Percent 4 8 3 3 2" xfId="11170" xr:uid="{00000000-0005-0000-0000-0000A22B0000}"/>
    <cellStyle name="Percent 4 8 3 4" xfId="11171" xr:uid="{00000000-0005-0000-0000-0000A32B0000}"/>
    <cellStyle name="Percent 4 8 4" xfId="11172" xr:uid="{00000000-0005-0000-0000-0000A42B0000}"/>
    <cellStyle name="Percent 4 8 4 2" xfId="11173" xr:uid="{00000000-0005-0000-0000-0000A52B0000}"/>
    <cellStyle name="Percent 4 8 4 2 2" xfId="11174" xr:uid="{00000000-0005-0000-0000-0000A62B0000}"/>
    <cellStyle name="Percent 4 8 4 3" xfId="11175" xr:uid="{00000000-0005-0000-0000-0000A72B0000}"/>
    <cellStyle name="Percent 4 8 4 3 2" xfId="11176" xr:uid="{00000000-0005-0000-0000-0000A82B0000}"/>
    <cellStyle name="Percent 4 8 4 4" xfId="11177" xr:uid="{00000000-0005-0000-0000-0000A92B0000}"/>
    <cellStyle name="Percent 4 8 5" xfId="11178" xr:uid="{00000000-0005-0000-0000-0000AA2B0000}"/>
    <cellStyle name="Percent 4 8 5 2" xfId="11179" xr:uid="{00000000-0005-0000-0000-0000AB2B0000}"/>
    <cellStyle name="Percent 4 8 5 2 2" xfId="11180" xr:uid="{00000000-0005-0000-0000-0000AC2B0000}"/>
    <cellStyle name="Percent 4 8 5 3" xfId="11181" xr:uid="{00000000-0005-0000-0000-0000AD2B0000}"/>
    <cellStyle name="Percent 4 8 5 3 2" xfId="11182" xr:uid="{00000000-0005-0000-0000-0000AE2B0000}"/>
    <cellStyle name="Percent 4 8 5 4" xfId="11183" xr:uid="{00000000-0005-0000-0000-0000AF2B0000}"/>
    <cellStyle name="Percent 4 8 5 4 2" xfId="11184" xr:uid="{00000000-0005-0000-0000-0000B02B0000}"/>
    <cellStyle name="Percent 4 8 5 5" xfId="11185" xr:uid="{00000000-0005-0000-0000-0000B12B0000}"/>
    <cellStyle name="Percent 4 8 6" xfId="11186" xr:uid="{00000000-0005-0000-0000-0000B22B0000}"/>
    <cellStyle name="Percent 4 8 6 2" xfId="11187" xr:uid="{00000000-0005-0000-0000-0000B32B0000}"/>
    <cellStyle name="Percent 4 8 6 2 2" xfId="11188" xr:uid="{00000000-0005-0000-0000-0000B42B0000}"/>
    <cellStyle name="Percent 4 8 6 3" xfId="11189" xr:uid="{00000000-0005-0000-0000-0000B52B0000}"/>
    <cellStyle name="Percent 4 8 6 3 2" xfId="11190" xr:uid="{00000000-0005-0000-0000-0000B62B0000}"/>
    <cellStyle name="Percent 4 8 6 4" xfId="11191" xr:uid="{00000000-0005-0000-0000-0000B72B0000}"/>
    <cellStyle name="Percent 4 8 7" xfId="11192" xr:uid="{00000000-0005-0000-0000-0000B82B0000}"/>
    <cellStyle name="Percent 4 8 7 2" xfId="11193" xr:uid="{00000000-0005-0000-0000-0000B92B0000}"/>
    <cellStyle name="Percent 4 8 8" xfId="11194" xr:uid="{00000000-0005-0000-0000-0000BA2B0000}"/>
    <cellStyle name="Percent 4 8 8 2" xfId="11195" xr:uid="{00000000-0005-0000-0000-0000BB2B0000}"/>
    <cellStyle name="Percent 4 8 9" xfId="11196" xr:uid="{00000000-0005-0000-0000-0000BC2B0000}"/>
    <cellStyle name="Percent 4 8 9 2" xfId="11197" xr:uid="{00000000-0005-0000-0000-0000BD2B0000}"/>
    <cellStyle name="Percent 4 9" xfId="11198" xr:uid="{00000000-0005-0000-0000-0000BE2B0000}"/>
    <cellStyle name="Percent 4 9 10" xfId="11199" xr:uid="{00000000-0005-0000-0000-0000BF2B0000}"/>
    <cellStyle name="Percent 4 9 10 2" xfId="11200" xr:uid="{00000000-0005-0000-0000-0000C02B0000}"/>
    <cellStyle name="Percent 4 9 11" xfId="11201" xr:uid="{00000000-0005-0000-0000-0000C12B0000}"/>
    <cellStyle name="Percent 4 9 2" xfId="11202" xr:uid="{00000000-0005-0000-0000-0000C22B0000}"/>
    <cellStyle name="Percent 4 9 2 2" xfId="11203" xr:uid="{00000000-0005-0000-0000-0000C32B0000}"/>
    <cellStyle name="Percent 4 9 2 2 2" xfId="11204" xr:uid="{00000000-0005-0000-0000-0000C42B0000}"/>
    <cellStyle name="Percent 4 9 2 3" xfId="11205" xr:uid="{00000000-0005-0000-0000-0000C52B0000}"/>
    <cellStyle name="Percent 4 9 2 3 2" xfId="11206" xr:uid="{00000000-0005-0000-0000-0000C62B0000}"/>
    <cellStyle name="Percent 4 9 2 4" xfId="11207" xr:uid="{00000000-0005-0000-0000-0000C72B0000}"/>
    <cellStyle name="Percent 4 9 3" xfId="11208" xr:uid="{00000000-0005-0000-0000-0000C82B0000}"/>
    <cellStyle name="Percent 4 9 3 2" xfId="11209" xr:uid="{00000000-0005-0000-0000-0000C92B0000}"/>
    <cellStyle name="Percent 4 9 3 2 2" xfId="11210" xr:uid="{00000000-0005-0000-0000-0000CA2B0000}"/>
    <cellStyle name="Percent 4 9 3 3" xfId="11211" xr:uid="{00000000-0005-0000-0000-0000CB2B0000}"/>
    <cellStyle name="Percent 4 9 3 3 2" xfId="11212" xr:uid="{00000000-0005-0000-0000-0000CC2B0000}"/>
    <cellStyle name="Percent 4 9 3 4" xfId="11213" xr:uid="{00000000-0005-0000-0000-0000CD2B0000}"/>
    <cellStyle name="Percent 4 9 4" xfId="11214" xr:uid="{00000000-0005-0000-0000-0000CE2B0000}"/>
    <cellStyle name="Percent 4 9 4 2" xfId="11215" xr:uid="{00000000-0005-0000-0000-0000CF2B0000}"/>
    <cellStyle name="Percent 4 9 4 2 2" xfId="11216" xr:uid="{00000000-0005-0000-0000-0000D02B0000}"/>
    <cellStyle name="Percent 4 9 4 3" xfId="11217" xr:uid="{00000000-0005-0000-0000-0000D12B0000}"/>
    <cellStyle name="Percent 4 9 4 3 2" xfId="11218" xr:uid="{00000000-0005-0000-0000-0000D22B0000}"/>
    <cellStyle name="Percent 4 9 4 4" xfId="11219" xr:uid="{00000000-0005-0000-0000-0000D32B0000}"/>
    <cellStyle name="Percent 4 9 5" xfId="11220" xr:uid="{00000000-0005-0000-0000-0000D42B0000}"/>
    <cellStyle name="Percent 4 9 5 2" xfId="11221" xr:uid="{00000000-0005-0000-0000-0000D52B0000}"/>
    <cellStyle name="Percent 4 9 5 2 2" xfId="11222" xr:uid="{00000000-0005-0000-0000-0000D62B0000}"/>
    <cellStyle name="Percent 4 9 5 3" xfId="11223" xr:uid="{00000000-0005-0000-0000-0000D72B0000}"/>
    <cellStyle name="Percent 4 9 5 3 2" xfId="11224" xr:uid="{00000000-0005-0000-0000-0000D82B0000}"/>
    <cellStyle name="Percent 4 9 5 4" xfId="11225" xr:uid="{00000000-0005-0000-0000-0000D92B0000}"/>
    <cellStyle name="Percent 4 9 5 4 2" xfId="11226" xr:uid="{00000000-0005-0000-0000-0000DA2B0000}"/>
    <cellStyle name="Percent 4 9 5 5" xfId="11227" xr:uid="{00000000-0005-0000-0000-0000DB2B0000}"/>
    <cellStyle name="Percent 4 9 6" xfId="11228" xr:uid="{00000000-0005-0000-0000-0000DC2B0000}"/>
    <cellStyle name="Percent 4 9 6 2" xfId="11229" xr:uid="{00000000-0005-0000-0000-0000DD2B0000}"/>
    <cellStyle name="Percent 4 9 6 2 2" xfId="11230" xr:uid="{00000000-0005-0000-0000-0000DE2B0000}"/>
    <cellStyle name="Percent 4 9 6 3" xfId="11231" xr:uid="{00000000-0005-0000-0000-0000DF2B0000}"/>
    <cellStyle name="Percent 4 9 6 3 2" xfId="11232" xr:uid="{00000000-0005-0000-0000-0000E02B0000}"/>
    <cellStyle name="Percent 4 9 6 4" xfId="11233" xr:uid="{00000000-0005-0000-0000-0000E12B0000}"/>
    <cellStyle name="Percent 4 9 7" xfId="11234" xr:uid="{00000000-0005-0000-0000-0000E22B0000}"/>
    <cellStyle name="Percent 4 9 7 2" xfId="11235" xr:uid="{00000000-0005-0000-0000-0000E32B0000}"/>
    <cellStyle name="Percent 4 9 8" xfId="11236" xr:uid="{00000000-0005-0000-0000-0000E42B0000}"/>
    <cellStyle name="Percent 4 9 8 2" xfId="11237" xr:uid="{00000000-0005-0000-0000-0000E52B0000}"/>
    <cellStyle name="Percent 4 9 9" xfId="11238" xr:uid="{00000000-0005-0000-0000-0000E62B0000}"/>
    <cellStyle name="Percent 4 9 9 2" xfId="11239" xr:uid="{00000000-0005-0000-0000-0000E72B0000}"/>
    <cellStyle name="Percent 5" xfId="11240" xr:uid="{00000000-0005-0000-0000-0000E82B0000}"/>
    <cellStyle name="Percent 5 10" xfId="11241" xr:uid="{00000000-0005-0000-0000-0000E92B0000}"/>
    <cellStyle name="Percent 5 10 2" xfId="11242" xr:uid="{00000000-0005-0000-0000-0000EA2B0000}"/>
    <cellStyle name="Percent 5 10 2 2" xfId="11243" xr:uid="{00000000-0005-0000-0000-0000EB2B0000}"/>
    <cellStyle name="Percent 5 10 3" xfId="11244" xr:uid="{00000000-0005-0000-0000-0000EC2B0000}"/>
    <cellStyle name="Percent 5 10 3 2" xfId="11245" xr:uid="{00000000-0005-0000-0000-0000ED2B0000}"/>
    <cellStyle name="Percent 5 10 4" xfId="11246" xr:uid="{00000000-0005-0000-0000-0000EE2B0000}"/>
    <cellStyle name="Percent 5 11" xfId="11247" xr:uid="{00000000-0005-0000-0000-0000EF2B0000}"/>
    <cellStyle name="Percent 5 11 2" xfId="11248" xr:uid="{00000000-0005-0000-0000-0000F02B0000}"/>
    <cellStyle name="Percent 5 11 2 2" xfId="11249" xr:uid="{00000000-0005-0000-0000-0000F12B0000}"/>
    <cellStyle name="Percent 5 11 3" xfId="11250" xr:uid="{00000000-0005-0000-0000-0000F22B0000}"/>
    <cellStyle name="Percent 5 11 3 2" xfId="11251" xr:uid="{00000000-0005-0000-0000-0000F32B0000}"/>
    <cellStyle name="Percent 5 11 4" xfId="11252" xr:uid="{00000000-0005-0000-0000-0000F42B0000}"/>
    <cellStyle name="Percent 5 12" xfId="11253" xr:uid="{00000000-0005-0000-0000-0000F52B0000}"/>
    <cellStyle name="Percent 5 12 2" xfId="11254" xr:uid="{00000000-0005-0000-0000-0000F62B0000}"/>
    <cellStyle name="Percent 5 12 2 2" xfId="11255" xr:uid="{00000000-0005-0000-0000-0000F72B0000}"/>
    <cellStyle name="Percent 5 12 3" xfId="11256" xr:uid="{00000000-0005-0000-0000-0000F82B0000}"/>
    <cellStyle name="Percent 5 12 3 2" xfId="11257" xr:uid="{00000000-0005-0000-0000-0000F92B0000}"/>
    <cellStyle name="Percent 5 12 4" xfId="11258" xr:uid="{00000000-0005-0000-0000-0000FA2B0000}"/>
    <cellStyle name="Percent 5 13" xfId="11259" xr:uid="{00000000-0005-0000-0000-0000FB2B0000}"/>
    <cellStyle name="Percent 5 13 2" xfId="11260" xr:uid="{00000000-0005-0000-0000-0000FC2B0000}"/>
    <cellStyle name="Percent 5 13 2 2" xfId="11261" xr:uid="{00000000-0005-0000-0000-0000FD2B0000}"/>
    <cellStyle name="Percent 5 13 3" xfId="11262" xr:uid="{00000000-0005-0000-0000-0000FE2B0000}"/>
    <cellStyle name="Percent 5 13 3 2" xfId="11263" xr:uid="{00000000-0005-0000-0000-0000FF2B0000}"/>
    <cellStyle name="Percent 5 13 4" xfId="11264" xr:uid="{00000000-0005-0000-0000-0000002C0000}"/>
    <cellStyle name="Percent 5 13 4 2" xfId="11265" xr:uid="{00000000-0005-0000-0000-0000012C0000}"/>
    <cellStyle name="Percent 5 13 5" xfId="11266" xr:uid="{00000000-0005-0000-0000-0000022C0000}"/>
    <cellStyle name="Percent 5 14" xfId="11267" xr:uid="{00000000-0005-0000-0000-0000032C0000}"/>
    <cellStyle name="Percent 5 14 2" xfId="11268" xr:uid="{00000000-0005-0000-0000-0000042C0000}"/>
    <cellStyle name="Percent 5 14 2 2" xfId="11269" xr:uid="{00000000-0005-0000-0000-0000052C0000}"/>
    <cellStyle name="Percent 5 14 3" xfId="11270" xr:uid="{00000000-0005-0000-0000-0000062C0000}"/>
    <cellStyle name="Percent 5 14 3 2" xfId="11271" xr:uid="{00000000-0005-0000-0000-0000072C0000}"/>
    <cellStyle name="Percent 5 14 4" xfId="11272" xr:uid="{00000000-0005-0000-0000-0000082C0000}"/>
    <cellStyle name="Percent 5 15" xfId="11273" xr:uid="{00000000-0005-0000-0000-0000092C0000}"/>
    <cellStyle name="Percent 5 15 2" xfId="11274" xr:uid="{00000000-0005-0000-0000-00000A2C0000}"/>
    <cellStyle name="Percent 5 16" xfId="11275" xr:uid="{00000000-0005-0000-0000-00000B2C0000}"/>
    <cellStyle name="Percent 5 16 2" xfId="11276" xr:uid="{00000000-0005-0000-0000-00000C2C0000}"/>
    <cellStyle name="Percent 5 17" xfId="11277" xr:uid="{00000000-0005-0000-0000-00000D2C0000}"/>
    <cellStyle name="Percent 5 17 2" xfId="11278" xr:uid="{00000000-0005-0000-0000-00000E2C0000}"/>
    <cellStyle name="Percent 5 18" xfId="11279" xr:uid="{00000000-0005-0000-0000-00000F2C0000}"/>
    <cellStyle name="Percent 5 18 2" xfId="11280" xr:uid="{00000000-0005-0000-0000-0000102C0000}"/>
    <cellStyle name="Percent 5 19" xfId="11281" xr:uid="{00000000-0005-0000-0000-0000112C0000}"/>
    <cellStyle name="Percent 5 2" xfId="11282" xr:uid="{00000000-0005-0000-0000-0000122C0000}"/>
    <cellStyle name="Percent 5 2 10" xfId="11283" xr:uid="{00000000-0005-0000-0000-0000132C0000}"/>
    <cellStyle name="Percent 5 2 2" xfId="11284" xr:uid="{00000000-0005-0000-0000-0000142C0000}"/>
    <cellStyle name="Percent 5 2 2 2" xfId="11285" xr:uid="{00000000-0005-0000-0000-0000152C0000}"/>
    <cellStyle name="Percent 5 2 2 2 2" xfId="11286" xr:uid="{00000000-0005-0000-0000-0000162C0000}"/>
    <cellStyle name="Percent 5 2 2 3" xfId="11287" xr:uid="{00000000-0005-0000-0000-0000172C0000}"/>
    <cellStyle name="Percent 5 2 2 3 2" xfId="11288" xr:uid="{00000000-0005-0000-0000-0000182C0000}"/>
    <cellStyle name="Percent 5 2 2 4" xfId="11289" xr:uid="{00000000-0005-0000-0000-0000192C0000}"/>
    <cellStyle name="Percent 5 2 3" xfId="11290" xr:uid="{00000000-0005-0000-0000-00001A2C0000}"/>
    <cellStyle name="Percent 5 2 3 2" xfId="11291" xr:uid="{00000000-0005-0000-0000-00001B2C0000}"/>
    <cellStyle name="Percent 5 2 3 2 2" xfId="11292" xr:uid="{00000000-0005-0000-0000-00001C2C0000}"/>
    <cellStyle name="Percent 5 2 3 3" xfId="11293" xr:uid="{00000000-0005-0000-0000-00001D2C0000}"/>
    <cellStyle name="Percent 5 2 3 3 2" xfId="11294" xr:uid="{00000000-0005-0000-0000-00001E2C0000}"/>
    <cellStyle name="Percent 5 2 3 4" xfId="11295" xr:uid="{00000000-0005-0000-0000-00001F2C0000}"/>
    <cellStyle name="Percent 5 2 4" xfId="11296" xr:uid="{00000000-0005-0000-0000-0000202C0000}"/>
    <cellStyle name="Percent 5 2 4 2" xfId="11297" xr:uid="{00000000-0005-0000-0000-0000212C0000}"/>
    <cellStyle name="Percent 5 2 4 2 2" xfId="11298" xr:uid="{00000000-0005-0000-0000-0000222C0000}"/>
    <cellStyle name="Percent 5 2 4 3" xfId="11299" xr:uid="{00000000-0005-0000-0000-0000232C0000}"/>
    <cellStyle name="Percent 5 2 4 3 2" xfId="11300" xr:uid="{00000000-0005-0000-0000-0000242C0000}"/>
    <cellStyle name="Percent 5 2 4 4" xfId="11301" xr:uid="{00000000-0005-0000-0000-0000252C0000}"/>
    <cellStyle name="Percent 5 2 4 4 2" xfId="11302" xr:uid="{00000000-0005-0000-0000-0000262C0000}"/>
    <cellStyle name="Percent 5 2 4 5" xfId="11303" xr:uid="{00000000-0005-0000-0000-0000272C0000}"/>
    <cellStyle name="Percent 5 2 5" xfId="11304" xr:uid="{00000000-0005-0000-0000-0000282C0000}"/>
    <cellStyle name="Percent 5 2 5 2" xfId="11305" xr:uid="{00000000-0005-0000-0000-0000292C0000}"/>
    <cellStyle name="Percent 5 2 5 2 2" xfId="11306" xr:uid="{00000000-0005-0000-0000-00002A2C0000}"/>
    <cellStyle name="Percent 5 2 5 3" xfId="11307" xr:uid="{00000000-0005-0000-0000-00002B2C0000}"/>
    <cellStyle name="Percent 5 2 5 3 2" xfId="11308" xr:uid="{00000000-0005-0000-0000-00002C2C0000}"/>
    <cellStyle name="Percent 5 2 5 4" xfId="11309" xr:uid="{00000000-0005-0000-0000-00002D2C0000}"/>
    <cellStyle name="Percent 5 2 6" xfId="11310" xr:uid="{00000000-0005-0000-0000-00002E2C0000}"/>
    <cellStyle name="Percent 5 2 6 2" xfId="11311" xr:uid="{00000000-0005-0000-0000-00002F2C0000}"/>
    <cellStyle name="Percent 5 2 7" xfId="11312" xr:uid="{00000000-0005-0000-0000-0000302C0000}"/>
    <cellStyle name="Percent 5 2 7 2" xfId="11313" xr:uid="{00000000-0005-0000-0000-0000312C0000}"/>
    <cellStyle name="Percent 5 2 8" xfId="11314" xr:uid="{00000000-0005-0000-0000-0000322C0000}"/>
    <cellStyle name="Percent 5 2 8 2" xfId="11315" xr:uid="{00000000-0005-0000-0000-0000332C0000}"/>
    <cellStyle name="Percent 5 2 9" xfId="11316" xr:uid="{00000000-0005-0000-0000-0000342C0000}"/>
    <cellStyle name="Percent 5 2 9 2" xfId="11317" xr:uid="{00000000-0005-0000-0000-0000352C0000}"/>
    <cellStyle name="Percent 5 20" xfId="11318" xr:uid="{00000000-0005-0000-0000-0000362C0000}"/>
    <cellStyle name="Percent 5 3" xfId="11319" xr:uid="{00000000-0005-0000-0000-0000372C0000}"/>
    <cellStyle name="Percent 5 3 10" xfId="11320" xr:uid="{00000000-0005-0000-0000-0000382C0000}"/>
    <cellStyle name="Percent 5 3 10 2" xfId="11321" xr:uid="{00000000-0005-0000-0000-0000392C0000}"/>
    <cellStyle name="Percent 5 3 11" xfId="11322" xr:uid="{00000000-0005-0000-0000-00003A2C0000}"/>
    <cellStyle name="Percent 5 3 2" xfId="11323" xr:uid="{00000000-0005-0000-0000-00003B2C0000}"/>
    <cellStyle name="Percent 5 3 2 2" xfId="11324" xr:uid="{00000000-0005-0000-0000-00003C2C0000}"/>
    <cellStyle name="Percent 5 3 2 2 2" xfId="11325" xr:uid="{00000000-0005-0000-0000-00003D2C0000}"/>
    <cellStyle name="Percent 5 3 2 2 2 2" xfId="11326" xr:uid="{00000000-0005-0000-0000-00003E2C0000}"/>
    <cellStyle name="Percent 5 3 2 2 3" xfId="11327" xr:uid="{00000000-0005-0000-0000-00003F2C0000}"/>
    <cellStyle name="Percent 5 3 2 2 3 2" xfId="11328" xr:uid="{00000000-0005-0000-0000-0000402C0000}"/>
    <cellStyle name="Percent 5 3 2 2 4" xfId="11329" xr:uid="{00000000-0005-0000-0000-0000412C0000}"/>
    <cellStyle name="Percent 5 3 2 3" xfId="11330" xr:uid="{00000000-0005-0000-0000-0000422C0000}"/>
    <cellStyle name="Percent 5 3 2 3 2" xfId="11331" xr:uid="{00000000-0005-0000-0000-0000432C0000}"/>
    <cellStyle name="Percent 5 3 2 3 2 2" xfId="11332" xr:uid="{00000000-0005-0000-0000-0000442C0000}"/>
    <cellStyle name="Percent 5 3 2 3 3" xfId="11333" xr:uid="{00000000-0005-0000-0000-0000452C0000}"/>
    <cellStyle name="Percent 5 3 2 3 3 2" xfId="11334" xr:uid="{00000000-0005-0000-0000-0000462C0000}"/>
    <cellStyle name="Percent 5 3 2 3 4" xfId="11335" xr:uid="{00000000-0005-0000-0000-0000472C0000}"/>
    <cellStyle name="Percent 5 3 2 4" xfId="11336" xr:uid="{00000000-0005-0000-0000-0000482C0000}"/>
    <cellStyle name="Percent 5 3 2 4 2" xfId="11337" xr:uid="{00000000-0005-0000-0000-0000492C0000}"/>
    <cellStyle name="Percent 5 3 2 4 2 2" xfId="11338" xr:uid="{00000000-0005-0000-0000-00004A2C0000}"/>
    <cellStyle name="Percent 5 3 2 4 3" xfId="11339" xr:uid="{00000000-0005-0000-0000-00004B2C0000}"/>
    <cellStyle name="Percent 5 3 2 4 3 2" xfId="11340" xr:uid="{00000000-0005-0000-0000-00004C2C0000}"/>
    <cellStyle name="Percent 5 3 2 4 4" xfId="11341" xr:uid="{00000000-0005-0000-0000-00004D2C0000}"/>
    <cellStyle name="Percent 5 3 2 4 4 2" xfId="11342" xr:uid="{00000000-0005-0000-0000-00004E2C0000}"/>
    <cellStyle name="Percent 5 3 2 4 5" xfId="11343" xr:uid="{00000000-0005-0000-0000-00004F2C0000}"/>
    <cellStyle name="Percent 5 3 2 5" xfId="11344" xr:uid="{00000000-0005-0000-0000-0000502C0000}"/>
    <cellStyle name="Percent 5 3 2 5 2" xfId="11345" xr:uid="{00000000-0005-0000-0000-0000512C0000}"/>
    <cellStyle name="Percent 5 3 2 5 2 2" xfId="11346" xr:uid="{00000000-0005-0000-0000-0000522C0000}"/>
    <cellStyle name="Percent 5 3 2 5 3" xfId="11347" xr:uid="{00000000-0005-0000-0000-0000532C0000}"/>
    <cellStyle name="Percent 5 3 2 5 3 2" xfId="11348" xr:uid="{00000000-0005-0000-0000-0000542C0000}"/>
    <cellStyle name="Percent 5 3 2 5 4" xfId="11349" xr:uid="{00000000-0005-0000-0000-0000552C0000}"/>
    <cellStyle name="Percent 5 3 2 6" xfId="11350" xr:uid="{00000000-0005-0000-0000-0000562C0000}"/>
    <cellStyle name="Percent 5 3 2 6 2" xfId="11351" xr:uid="{00000000-0005-0000-0000-0000572C0000}"/>
    <cellStyle name="Percent 5 3 2 7" xfId="11352" xr:uid="{00000000-0005-0000-0000-0000582C0000}"/>
    <cellStyle name="Percent 5 3 2 7 2" xfId="11353" xr:uid="{00000000-0005-0000-0000-0000592C0000}"/>
    <cellStyle name="Percent 5 3 2 8" xfId="11354" xr:uid="{00000000-0005-0000-0000-00005A2C0000}"/>
    <cellStyle name="Percent 5 3 2 8 2" xfId="11355" xr:uid="{00000000-0005-0000-0000-00005B2C0000}"/>
    <cellStyle name="Percent 5 3 2 9" xfId="11356" xr:uid="{00000000-0005-0000-0000-00005C2C0000}"/>
    <cellStyle name="Percent 5 3 3" xfId="11357" xr:uid="{00000000-0005-0000-0000-00005D2C0000}"/>
    <cellStyle name="Percent 5 3 3 2" xfId="11358" xr:uid="{00000000-0005-0000-0000-00005E2C0000}"/>
    <cellStyle name="Percent 5 3 3 2 2" xfId="11359" xr:uid="{00000000-0005-0000-0000-00005F2C0000}"/>
    <cellStyle name="Percent 5 3 3 3" xfId="11360" xr:uid="{00000000-0005-0000-0000-0000602C0000}"/>
    <cellStyle name="Percent 5 3 3 3 2" xfId="11361" xr:uid="{00000000-0005-0000-0000-0000612C0000}"/>
    <cellStyle name="Percent 5 3 3 4" xfId="11362" xr:uid="{00000000-0005-0000-0000-0000622C0000}"/>
    <cellStyle name="Percent 5 3 4" xfId="11363" xr:uid="{00000000-0005-0000-0000-0000632C0000}"/>
    <cellStyle name="Percent 5 3 4 2" xfId="11364" xr:uid="{00000000-0005-0000-0000-0000642C0000}"/>
    <cellStyle name="Percent 5 3 4 2 2" xfId="11365" xr:uid="{00000000-0005-0000-0000-0000652C0000}"/>
    <cellStyle name="Percent 5 3 4 3" xfId="11366" xr:uid="{00000000-0005-0000-0000-0000662C0000}"/>
    <cellStyle name="Percent 5 3 4 3 2" xfId="11367" xr:uid="{00000000-0005-0000-0000-0000672C0000}"/>
    <cellStyle name="Percent 5 3 4 4" xfId="11368" xr:uid="{00000000-0005-0000-0000-0000682C0000}"/>
    <cellStyle name="Percent 5 3 5" xfId="11369" xr:uid="{00000000-0005-0000-0000-0000692C0000}"/>
    <cellStyle name="Percent 5 3 5 2" xfId="11370" xr:uid="{00000000-0005-0000-0000-00006A2C0000}"/>
    <cellStyle name="Percent 5 3 5 2 2" xfId="11371" xr:uid="{00000000-0005-0000-0000-00006B2C0000}"/>
    <cellStyle name="Percent 5 3 5 3" xfId="11372" xr:uid="{00000000-0005-0000-0000-00006C2C0000}"/>
    <cellStyle name="Percent 5 3 5 3 2" xfId="11373" xr:uid="{00000000-0005-0000-0000-00006D2C0000}"/>
    <cellStyle name="Percent 5 3 5 4" xfId="11374" xr:uid="{00000000-0005-0000-0000-00006E2C0000}"/>
    <cellStyle name="Percent 5 3 5 4 2" xfId="11375" xr:uid="{00000000-0005-0000-0000-00006F2C0000}"/>
    <cellStyle name="Percent 5 3 5 5" xfId="11376" xr:uid="{00000000-0005-0000-0000-0000702C0000}"/>
    <cellStyle name="Percent 5 3 6" xfId="11377" xr:uid="{00000000-0005-0000-0000-0000712C0000}"/>
    <cellStyle name="Percent 5 3 6 2" xfId="11378" xr:uid="{00000000-0005-0000-0000-0000722C0000}"/>
    <cellStyle name="Percent 5 3 6 2 2" xfId="11379" xr:uid="{00000000-0005-0000-0000-0000732C0000}"/>
    <cellStyle name="Percent 5 3 6 3" xfId="11380" xr:uid="{00000000-0005-0000-0000-0000742C0000}"/>
    <cellStyle name="Percent 5 3 6 3 2" xfId="11381" xr:uid="{00000000-0005-0000-0000-0000752C0000}"/>
    <cellStyle name="Percent 5 3 6 4" xfId="11382" xr:uid="{00000000-0005-0000-0000-0000762C0000}"/>
    <cellStyle name="Percent 5 3 7" xfId="11383" xr:uid="{00000000-0005-0000-0000-0000772C0000}"/>
    <cellStyle name="Percent 5 3 7 2" xfId="11384" xr:uid="{00000000-0005-0000-0000-0000782C0000}"/>
    <cellStyle name="Percent 5 3 8" xfId="11385" xr:uid="{00000000-0005-0000-0000-0000792C0000}"/>
    <cellStyle name="Percent 5 3 8 2" xfId="11386" xr:uid="{00000000-0005-0000-0000-00007A2C0000}"/>
    <cellStyle name="Percent 5 3 9" xfId="11387" xr:uid="{00000000-0005-0000-0000-00007B2C0000}"/>
    <cellStyle name="Percent 5 3 9 2" xfId="11388" xr:uid="{00000000-0005-0000-0000-00007C2C0000}"/>
    <cellStyle name="Percent 5 4" xfId="11389" xr:uid="{00000000-0005-0000-0000-00007D2C0000}"/>
    <cellStyle name="Percent 5 4 2" xfId="11390" xr:uid="{00000000-0005-0000-0000-00007E2C0000}"/>
    <cellStyle name="Percent 5 4 2 2" xfId="11391" xr:uid="{00000000-0005-0000-0000-00007F2C0000}"/>
    <cellStyle name="Percent 5 4 2 2 2" xfId="11392" xr:uid="{00000000-0005-0000-0000-0000802C0000}"/>
    <cellStyle name="Percent 5 4 2 3" xfId="11393" xr:uid="{00000000-0005-0000-0000-0000812C0000}"/>
    <cellStyle name="Percent 5 4 2 3 2" xfId="11394" xr:uid="{00000000-0005-0000-0000-0000822C0000}"/>
    <cellStyle name="Percent 5 4 2 4" xfId="11395" xr:uid="{00000000-0005-0000-0000-0000832C0000}"/>
    <cellStyle name="Percent 5 4 3" xfId="11396" xr:uid="{00000000-0005-0000-0000-0000842C0000}"/>
    <cellStyle name="Percent 5 4 3 2" xfId="11397" xr:uid="{00000000-0005-0000-0000-0000852C0000}"/>
    <cellStyle name="Percent 5 4 3 2 2" xfId="11398" xr:uid="{00000000-0005-0000-0000-0000862C0000}"/>
    <cellStyle name="Percent 5 4 3 3" xfId="11399" xr:uid="{00000000-0005-0000-0000-0000872C0000}"/>
    <cellStyle name="Percent 5 4 3 3 2" xfId="11400" xr:uid="{00000000-0005-0000-0000-0000882C0000}"/>
    <cellStyle name="Percent 5 4 3 4" xfId="11401" xr:uid="{00000000-0005-0000-0000-0000892C0000}"/>
    <cellStyle name="Percent 5 4 4" xfId="11402" xr:uid="{00000000-0005-0000-0000-00008A2C0000}"/>
    <cellStyle name="Percent 5 4 4 2" xfId="11403" xr:uid="{00000000-0005-0000-0000-00008B2C0000}"/>
    <cellStyle name="Percent 5 4 4 2 2" xfId="11404" xr:uid="{00000000-0005-0000-0000-00008C2C0000}"/>
    <cellStyle name="Percent 5 4 4 3" xfId="11405" xr:uid="{00000000-0005-0000-0000-00008D2C0000}"/>
    <cellStyle name="Percent 5 4 4 3 2" xfId="11406" xr:uid="{00000000-0005-0000-0000-00008E2C0000}"/>
    <cellStyle name="Percent 5 4 4 4" xfId="11407" xr:uid="{00000000-0005-0000-0000-00008F2C0000}"/>
    <cellStyle name="Percent 5 4 4 4 2" xfId="11408" xr:uid="{00000000-0005-0000-0000-0000902C0000}"/>
    <cellStyle name="Percent 5 4 4 5" xfId="11409" xr:uid="{00000000-0005-0000-0000-0000912C0000}"/>
    <cellStyle name="Percent 5 4 5" xfId="11410" xr:uid="{00000000-0005-0000-0000-0000922C0000}"/>
    <cellStyle name="Percent 5 4 5 2" xfId="11411" xr:uid="{00000000-0005-0000-0000-0000932C0000}"/>
    <cellStyle name="Percent 5 4 5 2 2" xfId="11412" xr:uid="{00000000-0005-0000-0000-0000942C0000}"/>
    <cellStyle name="Percent 5 4 5 3" xfId="11413" xr:uid="{00000000-0005-0000-0000-0000952C0000}"/>
    <cellStyle name="Percent 5 4 5 3 2" xfId="11414" xr:uid="{00000000-0005-0000-0000-0000962C0000}"/>
    <cellStyle name="Percent 5 4 5 4" xfId="11415" xr:uid="{00000000-0005-0000-0000-0000972C0000}"/>
    <cellStyle name="Percent 5 4 6" xfId="11416" xr:uid="{00000000-0005-0000-0000-0000982C0000}"/>
    <cellStyle name="Percent 5 4 6 2" xfId="11417" xr:uid="{00000000-0005-0000-0000-0000992C0000}"/>
    <cellStyle name="Percent 5 4 7" xfId="11418" xr:uid="{00000000-0005-0000-0000-00009A2C0000}"/>
    <cellStyle name="Percent 5 4 7 2" xfId="11419" xr:uid="{00000000-0005-0000-0000-00009B2C0000}"/>
    <cellStyle name="Percent 5 4 8" xfId="11420" xr:uid="{00000000-0005-0000-0000-00009C2C0000}"/>
    <cellStyle name="Percent 5 4 8 2" xfId="11421" xr:uid="{00000000-0005-0000-0000-00009D2C0000}"/>
    <cellStyle name="Percent 5 4 9" xfId="11422" xr:uid="{00000000-0005-0000-0000-00009E2C0000}"/>
    <cellStyle name="Percent 5 5" xfId="11423" xr:uid="{00000000-0005-0000-0000-00009F2C0000}"/>
    <cellStyle name="Percent 5 5 2" xfId="11424" xr:uid="{00000000-0005-0000-0000-0000A02C0000}"/>
    <cellStyle name="Percent 5 5 2 2" xfId="11425" xr:uid="{00000000-0005-0000-0000-0000A12C0000}"/>
    <cellStyle name="Percent 5 5 2 2 2" xfId="11426" xr:uid="{00000000-0005-0000-0000-0000A22C0000}"/>
    <cellStyle name="Percent 5 5 2 3" xfId="11427" xr:uid="{00000000-0005-0000-0000-0000A32C0000}"/>
    <cellStyle name="Percent 5 5 2 3 2" xfId="11428" xr:uid="{00000000-0005-0000-0000-0000A42C0000}"/>
    <cellStyle name="Percent 5 5 2 4" xfId="11429" xr:uid="{00000000-0005-0000-0000-0000A52C0000}"/>
    <cellStyle name="Percent 5 5 3" xfId="11430" xr:uid="{00000000-0005-0000-0000-0000A62C0000}"/>
    <cellStyle name="Percent 5 5 3 2" xfId="11431" xr:uid="{00000000-0005-0000-0000-0000A72C0000}"/>
    <cellStyle name="Percent 5 5 3 2 2" xfId="11432" xr:uid="{00000000-0005-0000-0000-0000A82C0000}"/>
    <cellStyle name="Percent 5 5 3 3" xfId="11433" xr:uid="{00000000-0005-0000-0000-0000A92C0000}"/>
    <cellStyle name="Percent 5 5 3 3 2" xfId="11434" xr:uid="{00000000-0005-0000-0000-0000AA2C0000}"/>
    <cellStyle name="Percent 5 5 3 4" xfId="11435" xr:uid="{00000000-0005-0000-0000-0000AB2C0000}"/>
    <cellStyle name="Percent 5 5 4" xfId="11436" xr:uid="{00000000-0005-0000-0000-0000AC2C0000}"/>
    <cellStyle name="Percent 5 5 4 2" xfId="11437" xr:uid="{00000000-0005-0000-0000-0000AD2C0000}"/>
    <cellStyle name="Percent 5 5 4 2 2" xfId="11438" xr:uid="{00000000-0005-0000-0000-0000AE2C0000}"/>
    <cellStyle name="Percent 5 5 4 3" xfId="11439" xr:uid="{00000000-0005-0000-0000-0000AF2C0000}"/>
    <cellStyle name="Percent 5 5 4 3 2" xfId="11440" xr:uid="{00000000-0005-0000-0000-0000B02C0000}"/>
    <cellStyle name="Percent 5 5 4 4" xfId="11441" xr:uid="{00000000-0005-0000-0000-0000B12C0000}"/>
    <cellStyle name="Percent 5 5 4 4 2" xfId="11442" xr:uid="{00000000-0005-0000-0000-0000B22C0000}"/>
    <cellStyle name="Percent 5 5 4 5" xfId="11443" xr:uid="{00000000-0005-0000-0000-0000B32C0000}"/>
    <cellStyle name="Percent 5 5 5" xfId="11444" xr:uid="{00000000-0005-0000-0000-0000B42C0000}"/>
    <cellStyle name="Percent 5 5 5 2" xfId="11445" xr:uid="{00000000-0005-0000-0000-0000B52C0000}"/>
    <cellStyle name="Percent 5 5 5 2 2" xfId="11446" xr:uid="{00000000-0005-0000-0000-0000B62C0000}"/>
    <cellStyle name="Percent 5 5 5 3" xfId="11447" xr:uid="{00000000-0005-0000-0000-0000B72C0000}"/>
    <cellStyle name="Percent 5 5 5 3 2" xfId="11448" xr:uid="{00000000-0005-0000-0000-0000B82C0000}"/>
    <cellStyle name="Percent 5 5 5 4" xfId="11449" xr:uid="{00000000-0005-0000-0000-0000B92C0000}"/>
    <cellStyle name="Percent 5 5 6" xfId="11450" xr:uid="{00000000-0005-0000-0000-0000BA2C0000}"/>
    <cellStyle name="Percent 5 5 6 2" xfId="11451" xr:uid="{00000000-0005-0000-0000-0000BB2C0000}"/>
    <cellStyle name="Percent 5 5 7" xfId="11452" xr:uid="{00000000-0005-0000-0000-0000BC2C0000}"/>
    <cellStyle name="Percent 5 5 7 2" xfId="11453" xr:uid="{00000000-0005-0000-0000-0000BD2C0000}"/>
    <cellStyle name="Percent 5 5 8" xfId="11454" xr:uid="{00000000-0005-0000-0000-0000BE2C0000}"/>
    <cellStyle name="Percent 5 5 8 2" xfId="11455" xr:uid="{00000000-0005-0000-0000-0000BF2C0000}"/>
    <cellStyle name="Percent 5 5 9" xfId="11456" xr:uid="{00000000-0005-0000-0000-0000C02C0000}"/>
    <cellStyle name="Percent 5 6" xfId="11457" xr:uid="{00000000-0005-0000-0000-0000C12C0000}"/>
    <cellStyle name="Percent 5 6 2" xfId="11458" xr:uid="{00000000-0005-0000-0000-0000C22C0000}"/>
    <cellStyle name="Percent 5 6 2 2" xfId="11459" xr:uid="{00000000-0005-0000-0000-0000C32C0000}"/>
    <cellStyle name="Percent 5 6 2 2 2" xfId="11460" xr:uid="{00000000-0005-0000-0000-0000C42C0000}"/>
    <cellStyle name="Percent 5 6 2 3" xfId="11461" xr:uid="{00000000-0005-0000-0000-0000C52C0000}"/>
    <cellStyle name="Percent 5 6 2 3 2" xfId="11462" xr:uid="{00000000-0005-0000-0000-0000C62C0000}"/>
    <cellStyle name="Percent 5 6 2 4" xfId="11463" xr:uid="{00000000-0005-0000-0000-0000C72C0000}"/>
    <cellStyle name="Percent 5 6 3" xfId="11464" xr:uid="{00000000-0005-0000-0000-0000C82C0000}"/>
    <cellStyle name="Percent 5 6 3 2" xfId="11465" xr:uid="{00000000-0005-0000-0000-0000C92C0000}"/>
    <cellStyle name="Percent 5 6 3 2 2" xfId="11466" xr:uid="{00000000-0005-0000-0000-0000CA2C0000}"/>
    <cellStyle name="Percent 5 6 3 3" xfId="11467" xr:uid="{00000000-0005-0000-0000-0000CB2C0000}"/>
    <cellStyle name="Percent 5 6 3 3 2" xfId="11468" xr:uid="{00000000-0005-0000-0000-0000CC2C0000}"/>
    <cellStyle name="Percent 5 6 3 4" xfId="11469" xr:uid="{00000000-0005-0000-0000-0000CD2C0000}"/>
    <cellStyle name="Percent 5 6 4" xfId="11470" xr:uid="{00000000-0005-0000-0000-0000CE2C0000}"/>
    <cellStyle name="Percent 5 6 4 2" xfId="11471" xr:uid="{00000000-0005-0000-0000-0000CF2C0000}"/>
    <cellStyle name="Percent 5 6 4 2 2" xfId="11472" xr:uid="{00000000-0005-0000-0000-0000D02C0000}"/>
    <cellStyle name="Percent 5 6 4 3" xfId="11473" xr:uid="{00000000-0005-0000-0000-0000D12C0000}"/>
    <cellStyle name="Percent 5 6 4 3 2" xfId="11474" xr:uid="{00000000-0005-0000-0000-0000D22C0000}"/>
    <cellStyle name="Percent 5 6 4 4" xfId="11475" xr:uid="{00000000-0005-0000-0000-0000D32C0000}"/>
    <cellStyle name="Percent 5 6 4 4 2" xfId="11476" xr:uid="{00000000-0005-0000-0000-0000D42C0000}"/>
    <cellStyle name="Percent 5 6 4 5" xfId="11477" xr:uid="{00000000-0005-0000-0000-0000D52C0000}"/>
    <cellStyle name="Percent 5 6 5" xfId="11478" xr:uid="{00000000-0005-0000-0000-0000D62C0000}"/>
    <cellStyle name="Percent 5 6 5 2" xfId="11479" xr:uid="{00000000-0005-0000-0000-0000D72C0000}"/>
    <cellStyle name="Percent 5 6 5 2 2" xfId="11480" xr:uid="{00000000-0005-0000-0000-0000D82C0000}"/>
    <cellStyle name="Percent 5 6 5 3" xfId="11481" xr:uid="{00000000-0005-0000-0000-0000D92C0000}"/>
    <cellStyle name="Percent 5 6 5 3 2" xfId="11482" xr:uid="{00000000-0005-0000-0000-0000DA2C0000}"/>
    <cellStyle name="Percent 5 6 5 4" xfId="11483" xr:uid="{00000000-0005-0000-0000-0000DB2C0000}"/>
    <cellStyle name="Percent 5 6 6" xfId="11484" xr:uid="{00000000-0005-0000-0000-0000DC2C0000}"/>
    <cellStyle name="Percent 5 6 6 2" xfId="11485" xr:uid="{00000000-0005-0000-0000-0000DD2C0000}"/>
    <cellStyle name="Percent 5 6 7" xfId="11486" xr:uid="{00000000-0005-0000-0000-0000DE2C0000}"/>
    <cellStyle name="Percent 5 6 7 2" xfId="11487" xr:uid="{00000000-0005-0000-0000-0000DF2C0000}"/>
    <cellStyle name="Percent 5 6 8" xfId="11488" xr:uid="{00000000-0005-0000-0000-0000E02C0000}"/>
    <cellStyle name="Percent 5 6 8 2" xfId="11489" xr:uid="{00000000-0005-0000-0000-0000E12C0000}"/>
    <cellStyle name="Percent 5 6 9" xfId="11490" xr:uid="{00000000-0005-0000-0000-0000E22C0000}"/>
    <cellStyle name="Percent 5 7" xfId="11491" xr:uid="{00000000-0005-0000-0000-0000E32C0000}"/>
    <cellStyle name="Percent 5 7 2" xfId="11492" xr:uid="{00000000-0005-0000-0000-0000E42C0000}"/>
    <cellStyle name="Percent 5 7 2 2" xfId="11493" xr:uid="{00000000-0005-0000-0000-0000E52C0000}"/>
    <cellStyle name="Percent 5 7 2 2 2" xfId="11494" xr:uid="{00000000-0005-0000-0000-0000E62C0000}"/>
    <cellStyle name="Percent 5 7 2 3" xfId="11495" xr:uid="{00000000-0005-0000-0000-0000E72C0000}"/>
    <cellStyle name="Percent 5 7 2 3 2" xfId="11496" xr:uid="{00000000-0005-0000-0000-0000E82C0000}"/>
    <cellStyle name="Percent 5 7 2 4" xfId="11497" xr:uid="{00000000-0005-0000-0000-0000E92C0000}"/>
    <cellStyle name="Percent 5 7 3" xfId="11498" xr:uid="{00000000-0005-0000-0000-0000EA2C0000}"/>
    <cellStyle name="Percent 5 7 3 2" xfId="11499" xr:uid="{00000000-0005-0000-0000-0000EB2C0000}"/>
    <cellStyle name="Percent 5 7 3 2 2" xfId="11500" xr:uid="{00000000-0005-0000-0000-0000EC2C0000}"/>
    <cellStyle name="Percent 5 7 3 3" xfId="11501" xr:uid="{00000000-0005-0000-0000-0000ED2C0000}"/>
    <cellStyle name="Percent 5 7 3 3 2" xfId="11502" xr:uid="{00000000-0005-0000-0000-0000EE2C0000}"/>
    <cellStyle name="Percent 5 7 3 4" xfId="11503" xr:uid="{00000000-0005-0000-0000-0000EF2C0000}"/>
    <cellStyle name="Percent 5 7 4" xfId="11504" xr:uid="{00000000-0005-0000-0000-0000F02C0000}"/>
    <cellStyle name="Percent 5 7 4 2" xfId="11505" xr:uid="{00000000-0005-0000-0000-0000F12C0000}"/>
    <cellStyle name="Percent 5 7 4 2 2" xfId="11506" xr:uid="{00000000-0005-0000-0000-0000F22C0000}"/>
    <cellStyle name="Percent 5 7 4 3" xfId="11507" xr:uid="{00000000-0005-0000-0000-0000F32C0000}"/>
    <cellStyle name="Percent 5 7 4 3 2" xfId="11508" xr:uid="{00000000-0005-0000-0000-0000F42C0000}"/>
    <cellStyle name="Percent 5 7 4 4" xfId="11509" xr:uid="{00000000-0005-0000-0000-0000F52C0000}"/>
    <cellStyle name="Percent 5 7 4 4 2" xfId="11510" xr:uid="{00000000-0005-0000-0000-0000F62C0000}"/>
    <cellStyle name="Percent 5 7 4 5" xfId="11511" xr:uid="{00000000-0005-0000-0000-0000F72C0000}"/>
    <cellStyle name="Percent 5 7 5" xfId="11512" xr:uid="{00000000-0005-0000-0000-0000F82C0000}"/>
    <cellStyle name="Percent 5 7 5 2" xfId="11513" xr:uid="{00000000-0005-0000-0000-0000F92C0000}"/>
    <cellStyle name="Percent 5 7 5 2 2" xfId="11514" xr:uid="{00000000-0005-0000-0000-0000FA2C0000}"/>
    <cellStyle name="Percent 5 7 5 3" xfId="11515" xr:uid="{00000000-0005-0000-0000-0000FB2C0000}"/>
    <cellStyle name="Percent 5 7 5 3 2" xfId="11516" xr:uid="{00000000-0005-0000-0000-0000FC2C0000}"/>
    <cellStyle name="Percent 5 7 5 4" xfId="11517" xr:uid="{00000000-0005-0000-0000-0000FD2C0000}"/>
    <cellStyle name="Percent 5 7 6" xfId="11518" xr:uid="{00000000-0005-0000-0000-0000FE2C0000}"/>
    <cellStyle name="Percent 5 7 6 2" xfId="11519" xr:uid="{00000000-0005-0000-0000-0000FF2C0000}"/>
    <cellStyle name="Percent 5 7 7" xfId="11520" xr:uid="{00000000-0005-0000-0000-0000002D0000}"/>
    <cellStyle name="Percent 5 7 7 2" xfId="11521" xr:uid="{00000000-0005-0000-0000-0000012D0000}"/>
    <cellStyle name="Percent 5 7 8" xfId="11522" xr:uid="{00000000-0005-0000-0000-0000022D0000}"/>
    <cellStyle name="Percent 5 7 8 2" xfId="11523" xr:uid="{00000000-0005-0000-0000-0000032D0000}"/>
    <cellStyle name="Percent 5 7 9" xfId="11524" xr:uid="{00000000-0005-0000-0000-0000042D0000}"/>
    <cellStyle name="Percent 5 8" xfId="11525" xr:uid="{00000000-0005-0000-0000-0000052D0000}"/>
    <cellStyle name="Percent 5 8 2" xfId="11526" xr:uid="{00000000-0005-0000-0000-0000062D0000}"/>
    <cellStyle name="Percent 5 8 2 2" xfId="11527" xr:uid="{00000000-0005-0000-0000-0000072D0000}"/>
    <cellStyle name="Percent 5 8 2 2 2" xfId="11528" xr:uid="{00000000-0005-0000-0000-0000082D0000}"/>
    <cellStyle name="Percent 5 8 2 3" xfId="11529" xr:uid="{00000000-0005-0000-0000-0000092D0000}"/>
    <cellStyle name="Percent 5 8 2 3 2" xfId="11530" xr:uid="{00000000-0005-0000-0000-00000A2D0000}"/>
    <cellStyle name="Percent 5 8 2 4" xfId="11531" xr:uid="{00000000-0005-0000-0000-00000B2D0000}"/>
    <cellStyle name="Percent 5 8 3" xfId="11532" xr:uid="{00000000-0005-0000-0000-00000C2D0000}"/>
    <cellStyle name="Percent 5 8 3 2" xfId="11533" xr:uid="{00000000-0005-0000-0000-00000D2D0000}"/>
    <cellStyle name="Percent 5 8 3 2 2" xfId="11534" xr:uid="{00000000-0005-0000-0000-00000E2D0000}"/>
    <cellStyle name="Percent 5 8 3 3" xfId="11535" xr:uid="{00000000-0005-0000-0000-00000F2D0000}"/>
    <cellStyle name="Percent 5 8 3 3 2" xfId="11536" xr:uid="{00000000-0005-0000-0000-0000102D0000}"/>
    <cellStyle name="Percent 5 8 3 4" xfId="11537" xr:uid="{00000000-0005-0000-0000-0000112D0000}"/>
    <cellStyle name="Percent 5 8 4" xfId="11538" xr:uid="{00000000-0005-0000-0000-0000122D0000}"/>
    <cellStyle name="Percent 5 8 4 2" xfId="11539" xr:uid="{00000000-0005-0000-0000-0000132D0000}"/>
    <cellStyle name="Percent 5 8 4 2 2" xfId="11540" xr:uid="{00000000-0005-0000-0000-0000142D0000}"/>
    <cellStyle name="Percent 5 8 4 3" xfId="11541" xr:uid="{00000000-0005-0000-0000-0000152D0000}"/>
    <cellStyle name="Percent 5 8 4 3 2" xfId="11542" xr:uid="{00000000-0005-0000-0000-0000162D0000}"/>
    <cellStyle name="Percent 5 8 4 4" xfId="11543" xr:uid="{00000000-0005-0000-0000-0000172D0000}"/>
    <cellStyle name="Percent 5 8 4 4 2" xfId="11544" xr:uid="{00000000-0005-0000-0000-0000182D0000}"/>
    <cellStyle name="Percent 5 8 4 5" xfId="11545" xr:uid="{00000000-0005-0000-0000-0000192D0000}"/>
    <cellStyle name="Percent 5 8 5" xfId="11546" xr:uid="{00000000-0005-0000-0000-00001A2D0000}"/>
    <cellStyle name="Percent 5 8 5 2" xfId="11547" xr:uid="{00000000-0005-0000-0000-00001B2D0000}"/>
    <cellStyle name="Percent 5 8 5 2 2" xfId="11548" xr:uid="{00000000-0005-0000-0000-00001C2D0000}"/>
    <cellStyle name="Percent 5 8 5 3" xfId="11549" xr:uid="{00000000-0005-0000-0000-00001D2D0000}"/>
    <cellStyle name="Percent 5 8 5 3 2" xfId="11550" xr:uid="{00000000-0005-0000-0000-00001E2D0000}"/>
    <cellStyle name="Percent 5 8 5 4" xfId="11551" xr:uid="{00000000-0005-0000-0000-00001F2D0000}"/>
    <cellStyle name="Percent 5 8 6" xfId="11552" xr:uid="{00000000-0005-0000-0000-0000202D0000}"/>
    <cellStyle name="Percent 5 8 6 2" xfId="11553" xr:uid="{00000000-0005-0000-0000-0000212D0000}"/>
    <cellStyle name="Percent 5 8 7" xfId="11554" xr:uid="{00000000-0005-0000-0000-0000222D0000}"/>
    <cellStyle name="Percent 5 8 7 2" xfId="11555" xr:uid="{00000000-0005-0000-0000-0000232D0000}"/>
    <cellStyle name="Percent 5 8 8" xfId="11556" xr:uid="{00000000-0005-0000-0000-0000242D0000}"/>
    <cellStyle name="Percent 5 8 8 2" xfId="11557" xr:uid="{00000000-0005-0000-0000-0000252D0000}"/>
    <cellStyle name="Percent 5 8 9" xfId="11558" xr:uid="{00000000-0005-0000-0000-0000262D0000}"/>
    <cellStyle name="Percent 5 9" xfId="11559" xr:uid="{00000000-0005-0000-0000-0000272D0000}"/>
    <cellStyle name="Percent 5 9 2" xfId="11560" xr:uid="{00000000-0005-0000-0000-0000282D0000}"/>
    <cellStyle name="Percent 5 9 2 2" xfId="11561" xr:uid="{00000000-0005-0000-0000-0000292D0000}"/>
    <cellStyle name="Percent 5 9 2 2 2" xfId="11562" xr:uid="{00000000-0005-0000-0000-00002A2D0000}"/>
    <cellStyle name="Percent 5 9 2 3" xfId="11563" xr:uid="{00000000-0005-0000-0000-00002B2D0000}"/>
    <cellStyle name="Percent 5 9 2 3 2" xfId="11564" xr:uid="{00000000-0005-0000-0000-00002C2D0000}"/>
    <cellStyle name="Percent 5 9 2 4" xfId="11565" xr:uid="{00000000-0005-0000-0000-00002D2D0000}"/>
    <cellStyle name="Percent 5 9 3" xfId="11566" xr:uid="{00000000-0005-0000-0000-00002E2D0000}"/>
    <cellStyle name="Percent 5 9 3 2" xfId="11567" xr:uid="{00000000-0005-0000-0000-00002F2D0000}"/>
    <cellStyle name="Percent 5 9 3 2 2" xfId="11568" xr:uid="{00000000-0005-0000-0000-0000302D0000}"/>
    <cellStyle name="Percent 5 9 3 3" xfId="11569" xr:uid="{00000000-0005-0000-0000-0000312D0000}"/>
    <cellStyle name="Percent 5 9 3 3 2" xfId="11570" xr:uid="{00000000-0005-0000-0000-0000322D0000}"/>
    <cellStyle name="Percent 5 9 3 4" xfId="11571" xr:uid="{00000000-0005-0000-0000-0000332D0000}"/>
    <cellStyle name="Percent 5 9 4" xfId="11572" xr:uid="{00000000-0005-0000-0000-0000342D0000}"/>
    <cellStyle name="Percent 5 9 4 2" xfId="11573" xr:uid="{00000000-0005-0000-0000-0000352D0000}"/>
    <cellStyle name="Percent 5 9 4 2 2" xfId="11574" xr:uid="{00000000-0005-0000-0000-0000362D0000}"/>
    <cellStyle name="Percent 5 9 4 3" xfId="11575" xr:uid="{00000000-0005-0000-0000-0000372D0000}"/>
    <cellStyle name="Percent 5 9 4 3 2" xfId="11576" xr:uid="{00000000-0005-0000-0000-0000382D0000}"/>
    <cellStyle name="Percent 5 9 4 4" xfId="11577" xr:uid="{00000000-0005-0000-0000-0000392D0000}"/>
    <cellStyle name="Percent 5 9 4 4 2" xfId="11578" xr:uid="{00000000-0005-0000-0000-00003A2D0000}"/>
    <cellStyle name="Percent 5 9 4 5" xfId="11579" xr:uid="{00000000-0005-0000-0000-00003B2D0000}"/>
    <cellStyle name="Percent 5 9 5" xfId="11580" xr:uid="{00000000-0005-0000-0000-00003C2D0000}"/>
    <cellStyle name="Percent 5 9 5 2" xfId="11581" xr:uid="{00000000-0005-0000-0000-00003D2D0000}"/>
    <cellStyle name="Percent 5 9 5 2 2" xfId="11582" xr:uid="{00000000-0005-0000-0000-00003E2D0000}"/>
    <cellStyle name="Percent 5 9 5 3" xfId="11583" xr:uid="{00000000-0005-0000-0000-00003F2D0000}"/>
    <cellStyle name="Percent 5 9 5 3 2" xfId="11584" xr:uid="{00000000-0005-0000-0000-0000402D0000}"/>
    <cellStyle name="Percent 5 9 5 4" xfId="11585" xr:uid="{00000000-0005-0000-0000-0000412D0000}"/>
    <cellStyle name="Percent 5 9 6" xfId="11586" xr:uid="{00000000-0005-0000-0000-0000422D0000}"/>
    <cellStyle name="Percent 5 9 6 2" xfId="11587" xr:uid="{00000000-0005-0000-0000-0000432D0000}"/>
    <cellStyle name="Percent 5 9 7" xfId="11588" xr:uid="{00000000-0005-0000-0000-0000442D0000}"/>
    <cellStyle name="Percent 5 9 7 2" xfId="11589" xr:uid="{00000000-0005-0000-0000-0000452D0000}"/>
    <cellStyle name="Percent 5 9 8" xfId="11590" xr:uid="{00000000-0005-0000-0000-0000462D0000}"/>
    <cellStyle name="Percent 5 9 8 2" xfId="11591" xr:uid="{00000000-0005-0000-0000-0000472D0000}"/>
    <cellStyle name="Percent 5 9 9" xfId="11592" xr:uid="{00000000-0005-0000-0000-0000482D0000}"/>
    <cellStyle name="Percent 6" xfId="11593" xr:uid="{00000000-0005-0000-0000-0000492D0000}"/>
    <cellStyle name="Percent 6 10" xfId="11594" xr:uid="{00000000-0005-0000-0000-00004A2D0000}"/>
    <cellStyle name="Percent 6 10 2" xfId="11595" xr:uid="{00000000-0005-0000-0000-00004B2D0000}"/>
    <cellStyle name="Percent 6 10 2 2" xfId="11596" xr:uid="{00000000-0005-0000-0000-00004C2D0000}"/>
    <cellStyle name="Percent 6 10 3" xfId="11597" xr:uid="{00000000-0005-0000-0000-00004D2D0000}"/>
    <cellStyle name="Percent 6 10 3 2" xfId="11598" xr:uid="{00000000-0005-0000-0000-00004E2D0000}"/>
    <cellStyle name="Percent 6 10 4" xfId="11599" xr:uid="{00000000-0005-0000-0000-00004F2D0000}"/>
    <cellStyle name="Percent 6 11" xfId="11600" xr:uid="{00000000-0005-0000-0000-0000502D0000}"/>
    <cellStyle name="Percent 6 11 2" xfId="11601" xr:uid="{00000000-0005-0000-0000-0000512D0000}"/>
    <cellStyle name="Percent 6 11 2 2" xfId="11602" xr:uid="{00000000-0005-0000-0000-0000522D0000}"/>
    <cellStyle name="Percent 6 11 3" xfId="11603" xr:uid="{00000000-0005-0000-0000-0000532D0000}"/>
    <cellStyle name="Percent 6 11 3 2" xfId="11604" xr:uid="{00000000-0005-0000-0000-0000542D0000}"/>
    <cellStyle name="Percent 6 11 4" xfId="11605" xr:uid="{00000000-0005-0000-0000-0000552D0000}"/>
    <cellStyle name="Percent 6 12" xfId="11606" xr:uid="{00000000-0005-0000-0000-0000562D0000}"/>
    <cellStyle name="Percent 6 12 2" xfId="11607" xr:uid="{00000000-0005-0000-0000-0000572D0000}"/>
    <cellStyle name="Percent 6 12 2 2" xfId="11608" xr:uid="{00000000-0005-0000-0000-0000582D0000}"/>
    <cellStyle name="Percent 6 12 3" xfId="11609" xr:uid="{00000000-0005-0000-0000-0000592D0000}"/>
    <cellStyle name="Percent 6 12 3 2" xfId="11610" xr:uid="{00000000-0005-0000-0000-00005A2D0000}"/>
    <cellStyle name="Percent 6 12 4" xfId="11611" xr:uid="{00000000-0005-0000-0000-00005B2D0000}"/>
    <cellStyle name="Percent 6 13" xfId="11612" xr:uid="{00000000-0005-0000-0000-00005C2D0000}"/>
    <cellStyle name="Percent 6 13 2" xfId="11613" xr:uid="{00000000-0005-0000-0000-00005D2D0000}"/>
    <cellStyle name="Percent 6 13 2 2" xfId="11614" xr:uid="{00000000-0005-0000-0000-00005E2D0000}"/>
    <cellStyle name="Percent 6 13 3" xfId="11615" xr:uid="{00000000-0005-0000-0000-00005F2D0000}"/>
    <cellStyle name="Percent 6 13 3 2" xfId="11616" xr:uid="{00000000-0005-0000-0000-0000602D0000}"/>
    <cellStyle name="Percent 6 13 4" xfId="11617" xr:uid="{00000000-0005-0000-0000-0000612D0000}"/>
    <cellStyle name="Percent 6 13 4 2" xfId="11618" xr:uid="{00000000-0005-0000-0000-0000622D0000}"/>
    <cellStyle name="Percent 6 13 5" xfId="11619" xr:uid="{00000000-0005-0000-0000-0000632D0000}"/>
    <cellStyle name="Percent 6 14" xfId="11620" xr:uid="{00000000-0005-0000-0000-0000642D0000}"/>
    <cellStyle name="Percent 6 14 2" xfId="11621" xr:uid="{00000000-0005-0000-0000-0000652D0000}"/>
    <cellStyle name="Percent 6 14 2 2" xfId="11622" xr:uid="{00000000-0005-0000-0000-0000662D0000}"/>
    <cellStyle name="Percent 6 14 3" xfId="11623" xr:uid="{00000000-0005-0000-0000-0000672D0000}"/>
    <cellStyle name="Percent 6 14 3 2" xfId="11624" xr:uid="{00000000-0005-0000-0000-0000682D0000}"/>
    <cellStyle name="Percent 6 14 4" xfId="11625" xr:uid="{00000000-0005-0000-0000-0000692D0000}"/>
    <cellStyle name="Percent 6 15" xfId="11626" xr:uid="{00000000-0005-0000-0000-00006A2D0000}"/>
    <cellStyle name="Percent 6 15 2" xfId="11627" xr:uid="{00000000-0005-0000-0000-00006B2D0000}"/>
    <cellStyle name="Percent 6 16" xfId="11628" xr:uid="{00000000-0005-0000-0000-00006C2D0000}"/>
    <cellStyle name="Percent 6 16 2" xfId="11629" xr:uid="{00000000-0005-0000-0000-00006D2D0000}"/>
    <cellStyle name="Percent 6 17" xfId="11630" xr:uid="{00000000-0005-0000-0000-00006E2D0000}"/>
    <cellStyle name="Percent 6 17 2" xfId="11631" xr:uid="{00000000-0005-0000-0000-00006F2D0000}"/>
    <cellStyle name="Percent 6 18" xfId="11632" xr:uid="{00000000-0005-0000-0000-0000702D0000}"/>
    <cellStyle name="Percent 6 18 2" xfId="11633" xr:uid="{00000000-0005-0000-0000-0000712D0000}"/>
    <cellStyle name="Percent 6 19" xfId="11634" xr:uid="{00000000-0005-0000-0000-0000722D0000}"/>
    <cellStyle name="Percent 6 2" xfId="11635" xr:uid="{00000000-0005-0000-0000-0000732D0000}"/>
    <cellStyle name="Percent 6 2 10" xfId="11636" xr:uid="{00000000-0005-0000-0000-0000742D0000}"/>
    <cellStyle name="Percent 6 2 2" xfId="11637" xr:uid="{00000000-0005-0000-0000-0000752D0000}"/>
    <cellStyle name="Percent 6 2 2 2" xfId="11638" xr:uid="{00000000-0005-0000-0000-0000762D0000}"/>
    <cellStyle name="Percent 6 2 2 2 2" xfId="11639" xr:uid="{00000000-0005-0000-0000-0000772D0000}"/>
    <cellStyle name="Percent 6 2 2 3" xfId="11640" xr:uid="{00000000-0005-0000-0000-0000782D0000}"/>
    <cellStyle name="Percent 6 2 2 3 2" xfId="11641" xr:uid="{00000000-0005-0000-0000-0000792D0000}"/>
    <cellStyle name="Percent 6 2 2 4" xfId="11642" xr:uid="{00000000-0005-0000-0000-00007A2D0000}"/>
    <cellStyle name="Percent 6 2 3" xfId="11643" xr:uid="{00000000-0005-0000-0000-00007B2D0000}"/>
    <cellStyle name="Percent 6 2 3 2" xfId="11644" xr:uid="{00000000-0005-0000-0000-00007C2D0000}"/>
    <cellStyle name="Percent 6 2 3 2 2" xfId="11645" xr:uid="{00000000-0005-0000-0000-00007D2D0000}"/>
    <cellStyle name="Percent 6 2 3 3" xfId="11646" xr:uid="{00000000-0005-0000-0000-00007E2D0000}"/>
    <cellStyle name="Percent 6 2 3 3 2" xfId="11647" xr:uid="{00000000-0005-0000-0000-00007F2D0000}"/>
    <cellStyle name="Percent 6 2 3 4" xfId="11648" xr:uid="{00000000-0005-0000-0000-0000802D0000}"/>
    <cellStyle name="Percent 6 2 4" xfId="11649" xr:uid="{00000000-0005-0000-0000-0000812D0000}"/>
    <cellStyle name="Percent 6 2 4 2" xfId="11650" xr:uid="{00000000-0005-0000-0000-0000822D0000}"/>
    <cellStyle name="Percent 6 2 4 2 2" xfId="11651" xr:uid="{00000000-0005-0000-0000-0000832D0000}"/>
    <cellStyle name="Percent 6 2 4 3" xfId="11652" xr:uid="{00000000-0005-0000-0000-0000842D0000}"/>
    <cellStyle name="Percent 6 2 4 3 2" xfId="11653" xr:uid="{00000000-0005-0000-0000-0000852D0000}"/>
    <cellStyle name="Percent 6 2 4 4" xfId="11654" xr:uid="{00000000-0005-0000-0000-0000862D0000}"/>
    <cellStyle name="Percent 6 2 4 4 2" xfId="11655" xr:uid="{00000000-0005-0000-0000-0000872D0000}"/>
    <cellStyle name="Percent 6 2 4 5" xfId="11656" xr:uid="{00000000-0005-0000-0000-0000882D0000}"/>
    <cellStyle name="Percent 6 2 5" xfId="11657" xr:uid="{00000000-0005-0000-0000-0000892D0000}"/>
    <cellStyle name="Percent 6 2 5 2" xfId="11658" xr:uid="{00000000-0005-0000-0000-00008A2D0000}"/>
    <cellStyle name="Percent 6 2 5 2 2" xfId="11659" xr:uid="{00000000-0005-0000-0000-00008B2D0000}"/>
    <cellStyle name="Percent 6 2 5 3" xfId="11660" xr:uid="{00000000-0005-0000-0000-00008C2D0000}"/>
    <cellStyle name="Percent 6 2 5 3 2" xfId="11661" xr:uid="{00000000-0005-0000-0000-00008D2D0000}"/>
    <cellStyle name="Percent 6 2 5 4" xfId="11662" xr:uid="{00000000-0005-0000-0000-00008E2D0000}"/>
    <cellStyle name="Percent 6 2 6" xfId="11663" xr:uid="{00000000-0005-0000-0000-00008F2D0000}"/>
    <cellStyle name="Percent 6 2 6 2" xfId="11664" xr:uid="{00000000-0005-0000-0000-0000902D0000}"/>
    <cellStyle name="Percent 6 2 7" xfId="11665" xr:uid="{00000000-0005-0000-0000-0000912D0000}"/>
    <cellStyle name="Percent 6 2 7 2" xfId="11666" xr:uid="{00000000-0005-0000-0000-0000922D0000}"/>
    <cellStyle name="Percent 6 2 8" xfId="11667" xr:uid="{00000000-0005-0000-0000-0000932D0000}"/>
    <cellStyle name="Percent 6 2 8 2" xfId="11668" xr:uid="{00000000-0005-0000-0000-0000942D0000}"/>
    <cellStyle name="Percent 6 2 9" xfId="11669" xr:uid="{00000000-0005-0000-0000-0000952D0000}"/>
    <cellStyle name="Percent 6 2 9 2" xfId="11670" xr:uid="{00000000-0005-0000-0000-0000962D0000}"/>
    <cellStyle name="Percent 6 3" xfId="11671" xr:uid="{00000000-0005-0000-0000-0000972D0000}"/>
    <cellStyle name="Percent 6 3 2" xfId="11672" xr:uid="{00000000-0005-0000-0000-0000982D0000}"/>
    <cellStyle name="Percent 6 3 2 2" xfId="11673" xr:uid="{00000000-0005-0000-0000-0000992D0000}"/>
    <cellStyle name="Percent 6 3 2 2 2" xfId="11674" xr:uid="{00000000-0005-0000-0000-00009A2D0000}"/>
    <cellStyle name="Percent 6 3 2 3" xfId="11675" xr:uid="{00000000-0005-0000-0000-00009B2D0000}"/>
    <cellStyle name="Percent 6 3 2 3 2" xfId="11676" xr:uid="{00000000-0005-0000-0000-00009C2D0000}"/>
    <cellStyle name="Percent 6 3 2 4" xfId="11677" xr:uid="{00000000-0005-0000-0000-00009D2D0000}"/>
    <cellStyle name="Percent 6 3 3" xfId="11678" xr:uid="{00000000-0005-0000-0000-00009E2D0000}"/>
    <cellStyle name="Percent 6 3 3 2" xfId="11679" xr:uid="{00000000-0005-0000-0000-00009F2D0000}"/>
    <cellStyle name="Percent 6 3 3 2 2" xfId="11680" xr:uid="{00000000-0005-0000-0000-0000A02D0000}"/>
    <cellStyle name="Percent 6 3 3 3" xfId="11681" xr:uid="{00000000-0005-0000-0000-0000A12D0000}"/>
    <cellStyle name="Percent 6 3 3 3 2" xfId="11682" xr:uid="{00000000-0005-0000-0000-0000A22D0000}"/>
    <cellStyle name="Percent 6 3 3 4" xfId="11683" xr:uid="{00000000-0005-0000-0000-0000A32D0000}"/>
    <cellStyle name="Percent 6 3 4" xfId="11684" xr:uid="{00000000-0005-0000-0000-0000A42D0000}"/>
    <cellStyle name="Percent 6 3 4 2" xfId="11685" xr:uid="{00000000-0005-0000-0000-0000A52D0000}"/>
    <cellStyle name="Percent 6 3 4 2 2" xfId="11686" xr:uid="{00000000-0005-0000-0000-0000A62D0000}"/>
    <cellStyle name="Percent 6 3 4 3" xfId="11687" xr:uid="{00000000-0005-0000-0000-0000A72D0000}"/>
    <cellStyle name="Percent 6 3 4 3 2" xfId="11688" xr:uid="{00000000-0005-0000-0000-0000A82D0000}"/>
    <cellStyle name="Percent 6 3 4 4" xfId="11689" xr:uid="{00000000-0005-0000-0000-0000A92D0000}"/>
    <cellStyle name="Percent 6 3 4 4 2" xfId="11690" xr:uid="{00000000-0005-0000-0000-0000AA2D0000}"/>
    <cellStyle name="Percent 6 3 4 5" xfId="11691" xr:uid="{00000000-0005-0000-0000-0000AB2D0000}"/>
    <cellStyle name="Percent 6 3 5" xfId="11692" xr:uid="{00000000-0005-0000-0000-0000AC2D0000}"/>
    <cellStyle name="Percent 6 3 5 2" xfId="11693" xr:uid="{00000000-0005-0000-0000-0000AD2D0000}"/>
    <cellStyle name="Percent 6 3 5 2 2" xfId="11694" xr:uid="{00000000-0005-0000-0000-0000AE2D0000}"/>
    <cellStyle name="Percent 6 3 5 3" xfId="11695" xr:uid="{00000000-0005-0000-0000-0000AF2D0000}"/>
    <cellStyle name="Percent 6 3 5 3 2" xfId="11696" xr:uid="{00000000-0005-0000-0000-0000B02D0000}"/>
    <cellStyle name="Percent 6 3 5 4" xfId="11697" xr:uid="{00000000-0005-0000-0000-0000B12D0000}"/>
    <cellStyle name="Percent 6 3 6" xfId="11698" xr:uid="{00000000-0005-0000-0000-0000B22D0000}"/>
    <cellStyle name="Percent 6 3 6 2" xfId="11699" xr:uid="{00000000-0005-0000-0000-0000B32D0000}"/>
    <cellStyle name="Percent 6 3 7" xfId="11700" xr:uid="{00000000-0005-0000-0000-0000B42D0000}"/>
    <cellStyle name="Percent 6 3 7 2" xfId="11701" xr:uid="{00000000-0005-0000-0000-0000B52D0000}"/>
    <cellStyle name="Percent 6 3 8" xfId="11702" xr:uid="{00000000-0005-0000-0000-0000B62D0000}"/>
    <cellStyle name="Percent 6 3 8 2" xfId="11703" xr:uid="{00000000-0005-0000-0000-0000B72D0000}"/>
    <cellStyle name="Percent 6 3 9" xfId="11704" xr:uid="{00000000-0005-0000-0000-0000B82D0000}"/>
    <cellStyle name="Percent 6 4" xfId="11705" xr:uid="{00000000-0005-0000-0000-0000B92D0000}"/>
    <cellStyle name="Percent 6 4 2" xfId="11706" xr:uid="{00000000-0005-0000-0000-0000BA2D0000}"/>
    <cellStyle name="Percent 6 4 2 2" xfId="11707" xr:uid="{00000000-0005-0000-0000-0000BB2D0000}"/>
    <cellStyle name="Percent 6 4 2 2 2" xfId="11708" xr:uid="{00000000-0005-0000-0000-0000BC2D0000}"/>
    <cellStyle name="Percent 6 4 2 3" xfId="11709" xr:uid="{00000000-0005-0000-0000-0000BD2D0000}"/>
    <cellStyle name="Percent 6 4 2 3 2" xfId="11710" xr:uid="{00000000-0005-0000-0000-0000BE2D0000}"/>
    <cellStyle name="Percent 6 4 2 4" xfId="11711" xr:uid="{00000000-0005-0000-0000-0000BF2D0000}"/>
    <cellStyle name="Percent 6 4 3" xfId="11712" xr:uid="{00000000-0005-0000-0000-0000C02D0000}"/>
    <cellStyle name="Percent 6 4 3 2" xfId="11713" xr:uid="{00000000-0005-0000-0000-0000C12D0000}"/>
    <cellStyle name="Percent 6 4 3 2 2" xfId="11714" xr:uid="{00000000-0005-0000-0000-0000C22D0000}"/>
    <cellStyle name="Percent 6 4 3 3" xfId="11715" xr:uid="{00000000-0005-0000-0000-0000C32D0000}"/>
    <cellStyle name="Percent 6 4 3 3 2" xfId="11716" xr:uid="{00000000-0005-0000-0000-0000C42D0000}"/>
    <cellStyle name="Percent 6 4 3 4" xfId="11717" xr:uid="{00000000-0005-0000-0000-0000C52D0000}"/>
    <cellStyle name="Percent 6 4 4" xfId="11718" xr:uid="{00000000-0005-0000-0000-0000C62D0000}"/>
    <cellStyle name="Percent 6 4 4 2" xfId="11719" xr:uid="{00000000-0005-0000-0000-0000C72D0000}"/>
    <cellStyle name="Percent 6 4 4 2 2" xfId="11720" xr:uid="{00000000-0005-0000-0000-0000C82D0000}"/>
    <cellStyle name="Percent 6 4 4 3" xfId="11721" xr:uid="{00000000-0005-0000-0000-0000C92D0000}"/>
    <cellStyle name="Percent 6 4 4 3 2" xfId="11722" xr:uid="{00000000-0005-0000-0000-0000CA2D0000}"/>
    <cellStyle name="Percent 6 4 4 4" xfId="11723" xr:uid="{00000000-0005-0000-0000-0000CB2D0000}"/>
    <cellStyle name="Percent 6 4 4 4 2" xfId="11724" xr:uid="{00000000-0005-0000-0000-0000CC2D0000}"/>
    <cellStyle name="Percent 6 4 4 5" xfId="11725" xr:uid="{00000000-0005-0000-0000-0000CD2D0000}"/>
    <cellStyle name="Percent 6 4 5" xfId="11726" xr:uid="{00000000-0005-0000-0000-0000CE2D0000}"/>
    <cellStyle name="Percent 6 4 5 2" xfId="11727" xr:uid="{00000000-0005-0000-0000-0000CF2D0000}"/>
    <cellStyle name="Percent 6 4 5 2 2" xfId="11728" xr:uid="{00000000-0005-0000-0000-0000D02D0000}"/>
    <cellStyle name="Percent 6 4 5 3" xfId="11729" xr:uid="{00000000-0005-0000-0000-0000D12D0000}"/>
    <cellStyle name="Percent 6 4 5 3 2" xfId="11730" xr:uid="{00000000-0005-0000-0000-0000D22D0000}"/>
    <cellStyle name="Percent 6 4 5 4" xfId="11731" xr:uid="{00000000-0005-0000-0000-0000D32D0000}"/>
    <cellStyle name="Percent 6 4 6" xfId="11732" xr:uid="{00000000-0005-0000-0000-0000D42D0000}"/>
    <cellStyle name="Percent 6 4 6 2" xfId="11733" xr:uid="{00000000-0005-0000-0000-0000D52D0000}"/>
    <cellStyle name="Percent 6 4 7" xfId="11734" xr:uid="{00000000-0005-0000-0000-0000D62D0000}"/>
    <cellStyle name="Percent 6 4 7 2" xfId="11735" xr:uid="{00000000-0005-0000-0000-0000D72D0000}"/>
    <cellStyle name="Percent 6 4 8" xfId="11736" xr:uid="{00000000-0005-0000-0000-0000D82D0000}"/>
    <cellStyle name="Percent 6 4 8 2" xfId="11737" xr:uid="{00000000-0005-0000-0000-0000D92D0000}"/>
    <cellStyle name="Percent 6 4 9" xfId="11738" xr:uid="{00000000-0005-0000-0000-0000DA2D0000}"/>
    <cellStyle name="Percent 6 5" xfId="11739" xr:uid="{00000000-0005-0000-0000-0000DB2D0000}"/>
    <cellStyle name="Percent 6 5 2" xfId="11740" xr:uid="{00000000-0005-0000-0000-0000DC2D0000}"/>
    <cellStyle name="Percent 6 5 2 2" xfId="11741" xr:uid="{00000000-0005-0000-0000-0000DD2D0000}"/>
    <cellStyle name="Percent 6 5 2 2 2" xfId="11742" xr:uid="{00000000-0005-0000-0000-0000DE2D0000}"/>
    <cellStyle name="Percent 6 5 2 3" xfId="11743" xr:uid="{00000000-0005-0000-0000-0000DF2D0000}"/>
    <cellStyle name="Percent 6 5 2 3 2" xfId="11744" xr:uid="{00000000-0005-0000-0000-0000E02D0000}"/>
    <cellStyle name="Percent 6 5 2 4" xfId="11745" xr:uid="{00000000-0005-0000-0000-0000E12D0000}"/>
    <cellStyle name="Percent 6 5 3" xfId="11746" xr:uid="{00000000-0005-0000-0000-0000E22D0000}"/>
    <cellStyle name="Percent 6 5 3 2" xfId="11747" xr:uid="{00000000-0005-0000-0000-0000E32D0000}"/>
    <cellStyle name="Percent 6 5 3 2 2" xfId="11748" xr:uid="{00000000-0005-0000-0000-0000E42D0000}"/>
    <cellStyle name="Percent 6 5 3 3" xfId="11749" xr:uid="{00000000-0005-0000-0000-0000E52D0000}"/>
    <cellStyle name="Percent 6 5 3 3 2" xfId="11750" xr:uid="{00000000-0005-0000-0000-0000E62D0000}"/>
    <cellStyle name="Percent 6 5 3 4" xfId="11751" xr:uid="{00000000-0005-0000-0000-0000E72D0000}"/>
    <cellStyle name="Percent 6 5 4" xfId="11752" xr:uid="{00000000-0005-0000-0000-0000E82D0000}"/>
    <cellStyle name="Percent 6 5 4 2" xfId="11753" xr:uid="{00000000-0005-0000-0000-0000E92D0000}"/>
    <cellStyle name="Percent 6 5 4 2 2" xfId="11754" xr:uid="{00000000-0005-0000-0000-0000EA2D0000}"/>
    <cellStyle name="Percent 6 5 4 3" xfId="11755" xr:uid="{00000000-0005-0000-0000-0000EB2D0000}"/>
    <cellStyle name="Percent 6 5 4 3 2" xfId="11756" xr:uid="{00000000-0005-0000-0000-0000EC2D0000}"/>
    <cellStyle name="Percent 6 5 4 4" xfId="11757" xr:uid="{00000000-0005-0000-0000-0000ED2D0000}"/>
    <cellStyle name="Percent 6 5 4 4 2" xfId="11758" xr:uid="{00000000-0005-0000-0000-0000EE2D0000}"/>
    <cellStyle name="Percent 6 5 4 5" xfId="11759" xr:uid="{00000000-0005-0000-0000-0000EF2D0000}"/>
    <cellStyle name="Percent 6 5 5" xfId="11760" xr:uid="{00000000-0005-0000-0000-0000F02D0000}"/>
    <cellStyle name="Percent 6 5 5 2" xfId="11761" xr:uid="{00000000-0005-0000-0000-0000F12D0000}"/>
    <cellStyle name="Percent 6 5 5 2 2" xfId="11762" xr:uid="{00000000-0005-0000-0000-0000F22D0000}"/>
    <cellStyle name="Percent 6 5 5 3" xfId="11763" xr:uid="{00000000-0005-0000-0000-0000F32D0000}"/>
    <cellStyle name="Percent 6 5 5 3 2" xfId="11764" xr:uid="{00000000-0005-0000-0000-0000F42D0000}"/>
    <cellStyle name="Percent 6 5 5 4" xfId="11765" xr:uid="{00000000-0005-0000-0000-0000F52D0000}"/>
    <cellStyle name="Percent 6 5 6" xfId="11766" xr:uid="{00000000-0005-0000-0000-0000F62D0000}"/>
    <cellStyle name="Percent 6 5 6 2" xfId="11767" xr:uid="{00000000-0005-0000-0000-0000F72D0000}"/>
    <cellStyle name="Percent 6 5 7" xfId="11768" xr:uid="{00000000-0005-0000-0000-0000F82D0000}"/>
    <cellStyle name="Percent 6 5 7 2" xfId="11769" xr:uid="{00000000-0005-0000-0000-0000F92D0000}"/>
    <cellStyle name="Percent 6 5 8" xfId="11770" xr:uid="{00000000-0005-0000-0000-0000FA2D0000}"/>
    <cellStyle name="Percent 6 5 8 2" xfId="11771" xr:uid="{00000000-0005-0000-0000-0000FB2D0000}"/>
    <cellStyle name="Percent 6 5 9" xfId="11772" xr:uid="{00000000-0005-0000-0000-0000FC2D0000}"/>
    <cellStyle name="Percent 6 6" xfId="11773" xr:uid="{00000000-0005-0000-0000-0000FD2D0000}"/>
    <cellStyle name="Percent 6 6 2" xfId="11774" xr:uid="{00000000-0005-0000-0000-0000FE2D0000}"/>
    <cellStyle name="Percent 6 6 2 2" xfId="11775" xr:uid="{00000000-0005-0000-0000-0000FF2D0000}"/>
    <cellStyle name="Percent 6 6 2 2 2" xfId="11776" xr:uid="{00000000-0005-0000-0000-0000002E0000}"/>
    <cellStyle name="Percent 6 6 2 3" xfId="11777" xr:uid="{00000000-0005-0000-0000-0000012E0000}"/>
    <cellStyle name="Percent 6 6 2 3 2" xfId="11778" xr:uid="{00000000-0005-0000-0000-0000022E0000}"/>
    <cellStyle name="Percent 6 6 2 4" xfId="11779" xr:uid="{00000000-0005-0000-0000-0000032E0000}"/>
    <cellStyle name="Percent 6 6 3" xfId="11780" xr:uid="{00000000-0005-0000-0000-0000042E0000}"/>
    <cellStyle name="Percent 6 6 3 2" xfId="11781" xr:uid="{00000000-0005-0000-0000-0000052E0000}"/>
    <cellStyle name="Percent 6 6 3 2 2" xfId="11782" xr:uid="{00000000-0005-0000-0000-0000062E0000}"/>
    <cellStyle name="Percent 6 6 3 3" xfId="11783" xr:uid="{00000000-0005-0000-0000-0000072E0000}"/>
    <cellStyle name="Percent 6 6 3 3 2" xfId="11784" xr:uid="{00000000-0005-0000-0000-0000082E0000}"/>
    <cellStyle name="Percent 6 6 3 4" xfId="11785" xr:uid="{00000000-0005-0000-0000-0000092E0000}"/>
    <cellStyle name="Percent 6 6 4" xfId="11786" xr:uid="{00000000-0005-0000-0000-00000A2E0000}"/>
    <cellStyle name="Percent 6 6 4 2" xfId="11787" xr:uid="{00000000-0005-0000-0000-00000B2E0000}"/>
    <cellStyle name="Percent 6 6 4 2 2" xfId="11788" xr:uid="{00000000-0005-0000-0000-00000C2E0000}"/>
    <cellStyle name="Percent 6 6 4 3" xfId="11789" xr:uid="{00000000-0005-0000-0000-00000D2E0000}"/>
    <cellStyle name="Percent 6 6 4 3 2" xfId="11790" xr:uid="{00000000-0005-0000-0000-00000E2E0000}"/>
    <cellStyle name="Percent 6 6 4 4" xfId="11791" xr:uid="{00000000-0005-0000-0000-00000F2E0000}"/>
    <cellStyle name="Percent 6 6 4 4 2" xfId="11792" xr:uid="{00000000-0005-0000-0000-0000102E0000}"/>
    <cellStyle name="Percent 6 6 4 5" xfId="11793" xr:uid="{00000000-0005-0000-0000-0000112E0000}"/>
    <cellStyle name="Percent 6 6 5" xfId="11794" xr:uid="{00000000-0005-0000-0000-0000122E0000}"/>
    <cellStyle name="Percent 6 6 5 2" xfId="11795" xr:uid="{00000000-0005-0000-0000-0000132E0000}"/>
    <cellStyle name="Percent 6 6 5 2 2" xfId="11796" xr:uid="{00000000-0005-0000-0000-0000142E0000}"/>
    <cellStyle name="Percent 6 6 5 3" xfId="11797" xr:uid="{00000000-0005-0000-0000-0000152E0000}"/>
    <cellStyle name="Percent 6 6 5 3 2" xfId="11798" xr:uid="{00000000-0005-0000-0000-0000162E0000}"/>
    <cellStyle name="Percent 6 6 5 4" xfId="11799" xr:uid="{00000000-0005-0000-0000-0000172E0000}"/>
    <cellStyle name="Percent 6 6 6" xfId="11800" xr:uid="{00000000-0005-0000-0000-0000182E0000}"/>
    <cellStyle name="Percent 6 6 6 2" xfId="11801" xr:uid="{00000000-0005-0000-0000-0000192E0000}"/>
    <cellStyle name="Percent 6 6 7" xfId="11802" xr:uid="{00000000-0005-0000-0000-00001A2E0000}"/>
    <cellStyle name="Percent 6 6 7 2" xfId="11803" xr:uid="{00000000-0005-0000-0000-00001B2E0000}"/>
    <cellStyle name="Percent 6 6 8" xfId="11804" xr:uid="{00000000-0005-0000-0000-00001C2E0000}"/>
    <cellStyle name="Percent 6 6 8 2" xfId="11805" xr:uid="{00000000-0005-0000-0000-00001D2E0000}"/>
    <cellStyle name="Percent 6 6 9" xfId="11806" xr:uid="{00000000-0005-0000-0000-00001E2E0000}"/>
    <cellStyle name="Percent 6 7" xfId="11807" xr:uid="{00000000-0005-0000-0000-00001F2E0000}"/>
    <cellStyle name="Percent 6 7 2" xfId="11808" xr:uid="{00000000-0005-0000-0000-0000202E0000}"/>
    <cellStyle name="Percent 6 7 2 2" xfId="11809" xr:uid="{00000000-0005-0000-0000-0000212E0000}"/>
    <cellStyle name="Percent 6 7 2 2 2" xfId="11810" xr:uid="{00000000-0005-0000-0000-0000222E0000}"/>
    <cellStyle name="Percent 6 7 2 3" xfId="11811" xr:uid="{00000000-0005-0000-0000-0000232E0000}"/>
    <cellStyle name="Percent 6 7 2 3 2" xfId="11812" xr:uid="{00000000-0005-0000-0000-0000242E0000}"/>
    <cellStyle name="Percent 6 7 2 4" xfId="11813" xr:uid="{00000000-0005-0000-0000-0000252E0000}"/>
    <cellStyle name="Percent 6 7 3" xfId="11814" xr:uid="{00000000-0005-0000-0000-0000262E0000}"/>
    <cellStyle name="Percent 6 7 3 2" xfId="11815" xr:uid="{00000000-0005-0000-0000-0000272E0000}"/>
    <cellStyle name="Percent 6 7 3 2 2" xfId="11816" xr:uid="{00000000-0005-0000-0000-0000282E0000}"/>
    <cellStyle name="Percent 6 7 3 3" xfId="11817" xr:uid="{00000000-0005-0000-0000-0000292E0000}"/>
    <cellStyle name="Percent 6 7 3 3 2" xfId="11818" xr:uid="{00000000-0005-0000-0000-00002A2E0000}"/>
    <cellStyle name="Percent 6 7 3 4" xfId="11819" xr:uid="{00000000-0005-0000-0000-00002B2E0000}"/>
    <cellStyle name="Percent 6 7 4" xfId="11820" xr:uid="{00000000-0005-0000-0000-00002C2E0000}"/>
    <cellStyle name="Percent 6 7 4 2" xfId="11821" xr:uid="{00000000-0005-0000-0000-00002D2E0000}"/>
    <cellStyle name="Percent 6 7 4 2 2" xfId="11822" xr:uid="{00000000-0005-0000-0000-00002E2E0000}"/>
    <cellStyle name="Percent 6 7 4 3" xfId="11823" xr:uid="{00000000-0005-0000-0000-00002F2E0000}"/>
    <cellStyle name="Percent 6 7 4 3 2" xfId="11824" xr:uid="{00000000-0005-0000-0000-0000302E0000}"/>
    <cellStyle name="Percent 6 7 4 4" xfId="11825" xr:uid="{00000000-0005-0000-0000-0000312E0000}"/>
    <cellStyle name="Percent 6 7 4 4 2" xfId="11826" xr:uid="{00000000-0005-0000-0000-0000322E0000}"/>
    <cellStyle name="Percent 6 7 4 5" xfId="11827" xr:uid="{00000000-0005-0000-0000-0000332E0000}"/>
    <cellStyle name="Percent 6 7 5" xfId="11828" xr:uid="{00000000-0005-0000-0000-0000342E0000}"/>
    <cellStyle name="Percent 6 7 5 2" xfId="11829" xr:uid="{00000000-0005-0000-0000-0000352E0000}"/>
    <cellStyle name="Percent 6 7 5 2 2" xfId="11830" xr:uid="{00000000-0005-0000-0000-0000362E0000}"/>
    <cellStyle name="Percent 6 7 5 3" xfId="11831" xr:uid="{00000000-0005-0000-0000-0000372E0000}"/>
    <cellStyle name="Percent 6 7 5 3 2" xfId="11832" xr:uid="{00000000-0005-0000-0000-0000382E0000}"/>
    <cellStyle name="Percent 6 7 5 4" xfId="11833" xr:uid="{00000000-0005-0000-0000-0000392E0000}"/>
    <cellStyle name="Percent 6 7 6" xfId="11834" xr:uid="{00000000-0005-0000-0000-00003A2E0000}"/>
    <cellStyle name="Percent 6 7 6 2" xfId="11835" xr:uid="{00000000-0005-0000-0000-00003B2E0000}"/>
    <cellStyle name="Percent 6 7 7" xfId="11836" xr:uid="{00000000-0005-0000-0000-00003C2E0000}"/>
    <cellStyle name="Percent 6 7 7 2" xfId="11837" xr:uid="{00000000-0005-0000-0000-00003D2E0000}"/>
    <cellStyle name="Percent 6 7 8" xfId="11838" xr:uid="{00000000-0005-0000-0000-00003E2E0000}"/>
    <cellStyle name="Percent 6 7 8 2" xfId="11839" xr:uid="{00000000-0005-0000-0000-00003F2E0000}"/>
    <cellStyle name="Percent 6 7 9" xfId="11840" xr:uid="{00000000-0005-0000-0000-0000402E0000}"/>
    <cellStyle name="Percent 6 8" xfId="11841" xr:uid="{00000000-0005-0000-0000-0000412E0000}"/>
    <cellStyle name="Percent 6 8 2" xfId="11842" xr:uid="{00000000-0005-0000-0000-0000422E0000}"/>
    <cellStyle name="Percent 6 8 2 2" xfId="11843" xr:uid="{00000000-0005-0000-0000-0000432E0000}"/>
    <cellStyle name="Percent 6 8 2 2 2" xfId="11844" xr:uid="{00000000-0005-0000-0000-0000442E0000}"/>
    <cellStyle name="Percent 6 8 2 3" xfId="11845" xr:uid="{00000000-0005-0000-0000-0000452E0000}"/>
    <cellStyle name="Percent 6 8 2 3 2" xfId="11846" xr:uid="{00000000-0005-0000-0000-0000462E0000}"/>
    <cellStyle name="Percent 6 8 2 4" xfId="11847" xr:uid="{00000000-0005-0000-0000-0000472E0000}"/>
    <cellStyle name="Percent 6 8 3" xfId="11848" xr:uid="{00000000-0005-0000-0000-0000482E0000}"/>
    <cellStyle name="Percent 6 8 3 2" xfId="11849" xr:uid="{00000000-0005-0000-0000-0000492E0000}"/>
    <cellStyle name="Percent 6 8 3 2 2" xfId="11850" xr:uid="{00000000-0005-0000-0000-00004A2E0000}"/>
    <cellStyle name="Percent 6 8 3 3" xfId="11851" xr:uid="{00000000-0005-0000-0000-00004B2E0000}"/>
    <cellStyle name="Percent 6 8 3 3 2" xfId="11852" xr:uid="{00000000-0005-0000-0000-00004C2E0000}"/>
    <cellStyle name="Percent 6 8 3 4" xfId="11853" xr:uid="{00000000-0005-0000-0000-00004D2E0000}"/>
    <cellStyle name="Percent 6 8 4" xfId="11854" xr:uid="{00000000-0005-0000-0000-00004E2E0000}"/>
    <cellStyle name="Percent 6 8 4 2" xfId="11855" xr:uid="{00000000-0005-0000-0000-00004F2E0000}"/>
    <cellStyle name="Percent 6 8 4 2 2" xfId="11856" xr:uid="{00000000-0005-0000-0000-0000502E0000}"/>
    <cellStyle name="Percent 6 8 4 3" xfId="11857" xr:uid="{00000000-0005-0000-0000-0000512E0000}"/>
    <cellStyle name="Percent 6 8 4 3 2" xfId="11858" xr:uid="{00000000-0005-0000-0000-0000522E0000}"/>
    <cellStyle name="Percent 6 8 4 4" xfId="11859" xr:uid="{00000000-0005-0000-0000-0000532E0000}"/>
    <cellStyle name="Percent 6 8 4 4 2" xfId="11860" xr:uid="{00000000-0005-0000-0000-0000542E0000}"/>
    <cellStyle name="Percent 6 8 4 5" xfId="11861" xr:uid="{00000000-0005-0000-0000-0000552E0000}"/>
    <cellStyle name="Percent 6 8 5" xfId="11862" xr:uid="{00000000-0005-0000-0000-0000562E0000}"/>
    <cellStyle name="Percent 6 8 5 2" xfId="11863" xr:uid="{00000000-0005-0000-0000-0000572E0000}"/>
    <cellStyle name="Percent 6 8 5 2 2" xfId="11864" xr:uid="{00000000-0005-0000-0000-0000582E0000}"/>
    <cellStyle name="Percent 6 8 5 3" xfId="11865" xr:uid="{00000000-0005-0000-0000-0000592E0000}"/>
    <cellStyle name="Percent 6 8 5 3 2" xfId="11866" xr:uid="{00000000-0005-0000-0000-00005A2E0000}"/>
    <cellStyle name="Percent 6 8 5 4" xfId="11867" xr:uid="{00000000-0005-0000-0000-00005B2E0000}"/>
    <cellStyle name="Percent 6 8 6" xfId="11868" xr:uid="{00000000-0005-0000-0000-00005C2E0000}"/>
    <cellStyle name="Percent 6 8 6 2" xfId="11869" xr:uid="{00000000-0005-0000-0000-00005D2E0000}"/>
    <cellStyle name="Percent 6 8 7" xfId="11870" xr:uid="{00000000-0005-0000-0000-00005E2E0000}"/>
    <cellStyle name="Percent 6 8 7 2" xfId="11871" xr:uid="{00000000-0005-0000-0000-00005F2E0000}"/>
    <cellStyle name="Percent 6 8 8" xfId="11872" xr:uid="{00000000-0005-0000-0000-0000602E0000}"/>
    <cellStyle name="Percent 6 8 8 2" xfId="11873" xr:uid="{00000000-0005-0000-0000-0000612E0000}"/>
    <cellStyle name="Percent 6 8 9" xfId="11874" xr:uid="{00000000-0005-0000-0000-0000622E0000}"/>
    <cellStyle name="Percent 6 9" xfId="11875" xr:uid="{00000000-0005-0000-0000-0000632E0000}"/>
    <cellStyle name="Percent 6 9 2" xfId="11876" xr:uid="{00000000-0005-0000-0000-0000642E0000}"/>
    <cellStyle name="Percent 6 9 2 2" xfId="11877" xr:uid="{00000000-0005-0000-0000-0000652E0000}"/>
    <cellStyle name="Percent 6 9 2 2 2" xfId="11878" xr:uid="{00000000-0005-0000-0000-0000662E0000}"/>
    <cellStyle name="Percent 6 9 2 3" xfId="11879" xr:uid="{00000000-0005-0000-0000-0000672E0000}"/>
    <cellStyle name="Percent 6 9 2 3 2" xfId="11880" xr:uid="{00000000-0005-0000-0000-0000682E0000}"/>
    <cellStyle name="Percent 6 9 2 4" xfId="11881" xr:uid="{00000000-0005-0000-0000-0000692E0000}"/>
    <cellStyle name="Percent 6 9 3" xfId="11882" xr:uid="{00000000-0005-0000-0000-00006A2E0000}"/>
    <cellStyle name="Percent 6 9 3 2" xfId="11883" xr:uid="{00000000-0005-0000-0000-00006B2E0000}"/>
    <cellStyle name="Percent 6 9 3 2 2" xfId="11884" xr:uid="{00000000-0005-0000-0000-00006C2E0000}"/>
    <cellStyle name="Percent 6 9 3 3" xfId="11885" xr:uid="{00000000-0005-0000-0000-00006D2E0000}"/>
    <cellStyle name="Percent 6 9 3 3 2" xfId="11886" xr:uid="{00000000-0005-0000-0000-00006E2E0000}"/>
    <cellStyle name="Percent 6 9 3 4" xfId="11887" xr:uid="{00000000-0005-0000-0000-00006F2E0000}"/>
    <cellStyle name="Percent 6 9 4" xfId="11888" xr:uid="{00000000-0005-0000-0000-0000702E0000}"/>
    <cellStyle name="Percent 6 9 4 2" xfId="11889" xr:uid="{00000000-0005-0000-0000-0000712E0000}"/>
    <cellStyle name="Percent 6 9 4 2 2" xfId="11890" xr:uid="{00000000-0005-0000-0000-0000722E0000}"/>
    <cellStyle name="Percent 6 9 4 3" xfId="11891" xr:uid="{00000000-0005-0000-0000-0000732E0000}"/>
    <cellStyle name="Percent 6 9 4 3 2" xfId="11892" xr:uid="{00000000-0005-0000-0000-0000742E0000}"/>
    <cellStyle name="Percent 6 9 4 4" xfId="11893" xr:uid="{00000000-0005-0000-0000-0000752E0000}"/>
    <cellStyle name="Percent 6 9 4 4 2" xfId="11894" xr:uid="{00000000-0005-0000-0000-0000762E0000}"/>
    <cellStyle name="Percent 6 9 4 5" xfId="11895" xr:uid="{00000000-0005-0000-0000-0000772E0000}"/>
    <cellStyle name="Percent 6 9 5" xfId="11896" xr:uid="{00000000-0005-0000-0000-0000782E0000}"/>
    <cellStyle name="Percent 6 9 5 2" xfId="11897" xr:uid="{00000000-0005-0000-0000-0000792E0000}"/>
    <cellStyle name="Percent 6 9 5 2 2" xfId="11898" xr:uid="{00000000-0005-0000-0000-00007A2E0000}"/>
    <cellStyle name="Percent 6 9 5 3" xfId="11899" xr:uid="{00000000-0005-0000-0000-00007B2E0000}"/>
    <cellStyle name="Percent 6 9 5 3 2" xfId="11900" xr:uid="{00000000-0005-0000-0000-00007C2E0000}"/>
    <cellStyle name="Percent 6 9 5 4" xfId="11901" xr:uid="{00000000-0005-0000-0000-00007D2E0000}"/>
    <cellStyle name="Percent 6 9 6" xfId="11902" xr:uid="{00000000-0005-0000-0000-00007E2E0000}"/>
    <cellStyle name="Percent 6 9 6 2" xfId="11903" xr:uid="{00000000-0005-0000-0000-00007F2E0000}"/>
    <cellStyle name="Percent 6 9 7" xfId="11904" xr:uid="{00000000-0005-0000-0000-0000802E0000}"/>
    <cellStyle name="Percent 6 9 7 2" xfId="11905" xr:uid="{00000000-0005-0000-0000-0000812E0000}"/>
    <cellStyle name="Percent 6 9 8" xfId="11906" xr:uid="{00000000-0005-0000-0000-0000822E0000}"/>
    <cellStyle name="Percent 6 9 8 2" xfId="11907" xr:uid="{00000000-0005-0000-0000-0000832E0000}"/>
    <cellStyle name="Percent 6 9 9" xfId="11908" xr:uid="{00000000-0005-0000-0000-0000842E0000}"/>
    <cellStyle name="Percent 7" xfId="11909" xr:uid="{00000000-0005-0000-0000-0000852E0000}"/>
    <cellStyle name="Percent 7 10" xfId="11910" xr:uid="{00000000-0005-0000-0000-0000862E0000}"/>
    <cellStyle name="Percent 7 10 2" xfId="11911" xr:uid="{00000000-0005-0000-0000-0000872E0000}"/>
    <cellStyle name="Percent 7 10 2 2" xfId="11912" xr:uid="{00000000-0005-0000-0000-0000882E0000}"/>
    <cellStyle name="Percent 7 10 3" xfId="11913" xr:uid="{00000000-0005-0000-0000-0000892E0000}"/>
    <cellStyle name="Percent 7 10 3 2" xfId="11914" xr:uid="{00000000-0005-0000-0000-00008A2E0000}"/>
    <cellStyle name="Percent 7 10 4" xfId="11915" xr:uid="{00000000-0005-0000-0000-00008B2E0000}"/>
    <cellStyle name="Percent 7 11" xfId="11916" xr:uid="{00000000-0005-0000-0000-00008C2E0000}"/>
    <cellStyle name="Percent 7 11 2" xfId="11917" xr:uid="{00000000-0005-0000-0000-00008D2E0000}"/>
    <cellStyle name="Percent 7 11 2 2" xfId="11918" xr:uid="{00000000-0005-0000-0000-00008E2E0000}"/>
    <cellStyle name="Percent 7 11 3" xfId="11919" xr:uid="{00000000-0005-0000-0000-00008F2E0000}"/>
    <cellStyle name="Percent 7 11 3 2" xfId="11920" xr:uid="{00000000-0005-0000-0000-0000902E0000}"/>
    <cellStyle name="Percent 7 11 4" xfId="11921" xr:uid="{00000000-0005-0000-0000-0000912E0000}"/>
    <cellStyle name="Percent 7 12" xfId="11922" xr:uid="{00000000-0005-0000-0000-0000922E0000}"/>
    <cellStyle name="Percent 7 12 2" xfId="11923" xr:uid="{00000000-0005-0000-0000-0000932E0000}"/>
    <cellStyle name="Percent 7 12 2 2" xfId="11924" xr:uid="{00000000-0005-0000-0000-0000942E0000}"/>
    <cellStyle name="Percent 7 12 3" xfId="11925" xr:uid="{00000000-0005-0000-0000-0000952E0000}"/>
    <cellStyle name="Percent 7 12 3 2" xfId="11926" xr:uid="{00000000-0005-0000-0000-0000962E0000}"/>
    <cellStyle name="Percent 7 12 4" xfId="11927" xr:uid="{00000000-0005-0000-0000-0000972E0000}"/>
    <cellStyle name="Percent 7 13" xfId="11928" xr:uid="{00000000-0005-0000-0000-0000982E0000}"/>
    <cellStyle name="Percent 7 13 2" xfId="11929" xr:uid="{00000000-0005-0000-0000-0000992E0000}"/>
    <cellStyle name="Percent 7 13 2 2" xfId="11930" xr:uid="{00000000-0005-0000-0000-00009A2E0000}"/>
    <cellStyle name="Percent 7 13 3" xfId="11931" xr:uid="{00000000-0005-0000-0000-00009B2E0000}"/>
    <cellStyle name="Percent 7 13 3 2" xfId="11932" xr:uid="{00000000-0005-0000-0000-00009C2E0000}"/>
    <cellStyle name="Percent 7 13 4" xfId="11933" xr:uid="{00000000-0005-0000-0000-00009D2E0000}"/>
    <cellStyle name="Percent 7 13 4 2" xfId="11934" xr:uid="{00000000-0005-0000-0000-00009E2E0000}"/>
    <cellStyle name="Percent 7 13 5" xfId="11935" xr:uid="{00000000-0005-0000-0000-00009F2E0000}"/>
    <cellStyle name="Percent 7 14" xfId="11936" xr:uid="{00000000-0005-0000-0000-0000A02E0000}"/>
    <cellStyle name="Percent 7 14 2" xfId="11937" xr:uid="{00000000-0005-0000-0000-0000A12E0000}"/>
    <cellStyle name="Percent 7 14 2 2" xfId="11938" xr:uid="{00000000-0005-0000-0000-0000A22E0000}"/>
    <cellStyle name="Percent 7 14 3" xfId="11939" xr:uid="{00000000-0005-0000-0000-0000A32E0000}"/>
    <cellStyle name="Percent 7 14 3 2" xfId="11940" xr:uid="{00000000-0005-0000-0000-0000A42E0000}"/>
    <cellStyle name="Percent 7 14 4" xfId="11941" xr:uid="{00000000-0005-0000-0000-0000A52E0000}"/>
    <cellStyle name="Percent 7 15" xfId="11942" xr:uid="{00000000-0005-0000-0000-0000A62E0000}"/>
    <cellStyle name="Percent 7 15 2" xfId="11943" xr:uid="{00000000-0005-0000-0000-0000A72E0000}"/>
    <cellStyle name="Percent 7 16" xfId="11944" xr:uid="{00000000-0005-0000-0000-0000A82E0000}"/>
    <cellStyle name="Percent 7 16 2" xfId="11945" xr:uid="{00000000-0005-0000-0000-0000A92E0000}"/>
    <cellStyle name="Percent 7 17" xfId="11946" xr:uid="{00000000-0005-0000-0000-0000AA2E0000}"/>
    <cellStyle name="Percent 7 17 2" xfId="11947" xr:uid="{00000000-0005-0000-0000-0000AB2E0000}"/>
    <cellStyle name="Percent 7 18" xfId="11948" xr:uid="{00000000-0005-0000-0000-0000AC2E0000}"/>
    <cellStyle name="Percent 7 2" xfId="11949" xr:uid="{00000000-0005-0000-0000-0000AD2E0000}"/>
    <cellStyle name="Percent 7 2 2" xfId="11950" xr:uid="{00000000-0005-0000-0000-0000AE2E0000}"/>
    <cellStyle name="Percent 7 2 2 2" xfId="11951" xr:uid="{00000000-0005-0000-0000-0000AF2E0000}"/>
    <cellStyle name="Percent 7 2 2 2 2" xfId="11952" xr:uid="{00000000-0005-0000-0000-0000B02E0000}"/>
    <cellStyle name="Percent 7 2 2 3" xfId="11953" xr:uid="{00000000-0005-0000-0000-0000B12E0000}"/>
    <cellStyle name="Percent 7 2 2 3 2" xfId="11954" xr:uid="{00000000-0005-0000-0000-0000B22E0000}"/>
    <cellStyle name="Percent 7 2 2 4" xfId="11955" xr:uid="{00000000-0005-0000-0000-0000B32E0000}"/>
    <cellStyle name="Percent 7 2 3" xfId="11956" xr:uid="{00000000-0005-0000-0000-0000B42E0000}"/>
    <cellStyle name="Percent 7 2 3 2" xfId="11957" xr:uid="{00000000-0005-0000-0000-0000B52E0000}"/>
    <cellStyle name="Percent 7 2 3 2 2" xfId="11958" xr:uid="{00000000-0005-0000-0000-0000B62E0000}"/>
    <cellStyle name="Percent 7 2 3 3" xfId="11959" xr:uid="{00000000-0005-0000-0000-0000B72E0000}"/>
    <cellStyle name="Percent 7 2 3 3 2" xfId="11960" xr:uid="{00000000-0005-0000-0000-0000B82E0000}"/>
    <cellStyle name="Percent 7 2 3 4" xfId="11961" xr:uid="{00000000-0005-0000-0000-0000B92E0000}"/>
    <cellStyle name="Percent 7 2 4" xfId="11962" xr:uid="{00000000-0005-0000-0000-0000BA2E0000}"/>
    <cellStyle name="Percent 7 2 4 2" xfId="11963" xr:uid="{00000000-0005-0000-0000-0000BB2E0000}"/>
    <cellStyle name="Percent 7 2 4 2 2" xfId="11964" xr:uid="{00000000-0005-0000-0000-0000BC2E0000}"/>
    <cellStyle name="Percent 7 2 4 3" xfId="11965" xr:uid="{00000000-0005-0000-0000-0000BD2E0000}"/>
    <cellStyle name="Percent 7 2 4 3 2" xfId="11966" xr:uid="{00000000-0005-0000-0000-0000BE2E0000}"/>
    <cellStyle name="Percent 7 2 4 4" xfId="11967" xr:uid="{00000000-0005-0000-0000-0000BF2E0000}"/>
    <cellStyle name="Percent 7 2 4 4 2" xfId="11968" xr:uid="{00000000-0005-0000-0000-0000C02E0000}"/>
    <cellStyle name="Percent 7 2 4 5" xfId="11969" xr:uid="{00000000-0005-0000-0000-0000C12E0000}"/>
    <cellStyle name="Percent 7 2 5" xfId="11970" xr:uid="{00000000-0005-0000-0000-0000C22E0000}"/>
    <cellStyle name="Percent 7 2 5 2" xfId="11971" xr:uid="{00000000-0005-0000-0000-0000C32E0000}"/>
    <cellStyle name="Percent 7 2 5 2 2" xfId="11972" xr:uid="{00000000-0005-0000-0000-0000C42E0000}"/>
    <cellStyle name="Percent 7 2 5 3" xfId="11973" xr:uid="{00000000-0005-0000-0000-0000C52E0000}"/>
    <cellStyle name="Percent 7 2 5 3 2" xfId="11974" xr:uid="{00000000-0005-0000-0000-0000C62E0000}"/>
    <cellStyle name="Percent 7 2 5 4" xfId="11975" xr:uid="{00000000-0005-0000-0000-0000C72E0000}"/>
    <cellStyle name="Percent 7 2 6" xfId="11976" xr:uid="{00000000-0005-0000-0000-0000C82E0000}"/>
    <cellStyle name="Percent 7 2 6 2" xfId="11977" xr:uid="{00000000-0005-0000-0000-0000C92E0000}"/>
    <cellStyle name="Percent 7 2 7" xfId="11978" xr:uid="{00000000-0005-0000-0000-0000CA2E0000}"/>
    <cellStyle name="Percent 7 2 7 2" xfId="11979" xr:uid="{00000000-0005-0000-0000-0000CB2E0000}"/>
    <cellStyle name="Percent 7 2 8" xfId="11980" xr:uid="{00000000-0005-0000-0000-0000CC2E0000}"/>
    <cellStyle name="Percent 7 2 8 2" xfId="11981" xr:uid="{00000000-0005-0000-0000-0000CD2E0000}"/>
    <cellStyle name="Percent 7 2 9" xfId="11982" xr:uid="{00000000-0005-0000-0000-0000CE2E0000}"/>
    <cellStyle name="Percent 7 3" xfId="11983" xr:uid="{00000000-0005-0000-0000-0000CF2E0000}"/>
    <cellStyle name="Percent 7 3 2" xfId="11984" xr:uid="{00000000-0005-0000-0000-0000D02E0000}"/>
    <cellStyle name="Percent 7 3 2 2" xfId="11985" xr:uid="{00000000-0005-0000-0000-0000D12E0000}"/>
    <cellStyle name="Percent 7 3 2 2 2" xfId="11986" xr:uid="{00000000-0005-0000-0000-0000D22E0000}"/>
    <cellStyle name="Percent 7 3 2 3" xfId="11987" xr:uid="{00000000-0005-0000-0000-0000D32E0000}"/>
    <cellStyle name="Percent 7 3 2 3 2" xfId="11988" xr:uid="{00000000-0005-0000-0000-0000D42E0000}"/>
    <cellStyle name="Percent 7 3 2 4" xfId="11989" xr:uid="{00000000-0005-0000-0000-0000D52E0000}"/>
    <cellStyle name="Percent 7 3 3" xfId="11990" xr:uid="{00000000-0005-0000-0000-0000D62E0000}"/>
    <cellStyle name="Percent 7 3 3 2" xfId="11991" xr:uid="{00000000-0005-0000-0000-0000D72E0000}"/>
    <cellStyle name="Percent 7 3 3 2 2" xfId="11992" xr:uid="{00000000-0005-0000-0000-0000D82E0000}"/>
    <cellStyle name="Percent 7 3 3 3" xfId="11993" xr:uid="{00000000-0005-0000-0000-0000D92E0000}"/>
    <cellStyle name="Percent 7 3 3 3 2" xfId="11994" xr:uid="{00000000-0005-0000-0000-0000DA2E0000}"/>
    <cellStyle name="Percent 7 3 3 4" xfId="11995" xr:uid="{00000000-0005-0000-0000-0000DB2E0000}"/>
    <cellStyle name="Percent 7 3 4" xfId="11996" xr:uid="{00000000-0005-0000-0000-0000DC2E0000}"/>
    <cellStyle name="Percent 7 3 4 2" xfId="11997" xr:uid="{00000000-0005-0000-0000-0000DD2E0000}"/>
    <cellStyle name="Percent 7 3 4 2 2" xfId="11998" xr:uid="{00000000-0005-0000-0000-0000DE2E0000}"/>
    <cellStyle name="Percent 7 3 4 3" xfId="11999" xr:uid="{00000000-0005-0000-0000-0000DF2E0000}"/>
    <cellStyle name="Percent 7 3 4 3 2" xfId="12000" xr:uid="{00000000-0005-0000-0000-0000E02E0000}"/>
    <cellStyle name="Percent 7 3 4 4" xfId="12001" xr:uid="{00000000-0005-0000-0000-0000E12E0000}"/>
    <cellStyle name="Percent 7 3 4 4 2" xfId="12002" xr:uid="{00000000-0005-0000-0000-0000E22E0000}"/>
    <cellStyle name="Percent 7 3 4 5" xfId="12003" xr:uid="{00000000-0005-0000-0000-0000E32E0000}"/>
    <cellStyle name="Percent 7 3 5" xfId="12004" xr:uid="{00000000-0005-0000-0000-0000E42E0000}"/>
    <cellStyle name="Percent 7 3 5 2" xfId="12005" xr:uid="{00000000-0005-0000-0000-0000E52E0000}"/>
    <cellStyle name="Percent 7 3 5 2 2" xfId="12006" xr:uid="{00000000-0005-0000-0000-0000E62E0000}"/>
    <cellStyle name="Percent 7 3 5 3" xfId="12007" xr:uid="{00000000-0005-0000-0000-0000E72E0000}"/>
    <cellStyle name="Percent 7 3 5 3 2" xfId="12008" xr:uid="{00000000-0005-0000-0000-0000E82E0000}"/>
    <cellStyle name="Percent 7 3 5 4" xfId="12009" xr:uid="{00000000-0005-0000-0000-0000E92E0000}"/>
    <cellStyle name="Percent 7 3 6" xfId="12010" xr:uid="{00000000-0005-0000-0000-0000EA2E0000}"/>
    <cellStyle name="Percent 7 3 6 2" xfId="12011" xr:uid="{00000000-0005-0000-0000-0000EB2E0000}"/>
    <cellStyle name="Percent 7 3 7" xfId="12012" xr:uid="{00000000-0005-0000-0000-0000EC2E0000}"/>
    <cellStyle name="Percent 7 3 7 2" xfId="12013" xr:uid="{00000000-0005-0000-0000-0000ED2E0000}"/>
    <cellStyle name="Percent 7 3 8" xfId="12014" xr:uid="{00000000-0005-0000-0000-0000EE2E0000}"/>
    <cellStyle name="Percent 7 3 8 2" xfId="12015" xr:uid="{00000000-0005-0000-0000-0000EF2E0000}"/>
    <cellStyle name="Percent 7 3 9" xfId="12016" xr:uid="{00000000-0005-0000-0000-0000F02E0000}"/>
    <cellStyle name="Percent 7 4" xfId="12017" xr:uid="{00000000-0005-0000-0000-0000F12E0000}"/>
    <cellStyle name="Percent 7 4 2" xfId="12018" xr:uid="{00000000-0005-0000-0000-0000F22E0000}"/>
    <cellStyle name="Percent 7 4 2 2" xfId="12019" xr:uid="{00000000-0005-0000-0000-0000F32E0000}"/>
    <cellStyle name="Percent 7 4 2 2 2" xfId="12020" xr:uid="{00000000-0005-0000-0000-0000F42E0000}"/>
    <cellStyle name="Percent 7 4 2 3" xfId="12021" xr:uid="{00000000-0005-0000-0000-0000F52E0000}"/>
    <cellStyle name="Percent 7 4 2 3 2" xfId="12022" xr:uid="{00000000-0005-0000-0000-0000F62E0000}"/>
    <cellStyle name="Percent 7 4 2 4" xfId="12023" xr:uid="{00000000-0005-0000-0000-0000F72E0000}"/>
    <cellStyle name="Percent 7 4 3" xfId="12024" xr:uid="{00000000-0005-0000-0000-0000F82E0000}"/>
    <cellStyle name="Percent 7 4 3 2" xfId="12025" xr:uid="{00000000-0005-0000-0000-0000F92E0000}"/>
    <cellStyle name="Percent 7 4 3 2 2" xfId="12026" xr:uid="{00000000-0005-0000-0000-0000FA2E0000}"/>
    <cellStyle name="Percent 7 4 3 3" xfId="12027" xr:uid="{00000000-0005-0000-0000-0000FB2E0000}"/>
    <cellStyle name="Percent 7 4 3 3 2" xfId="12028" xr:uid="{00000000-0005-0000-0000-0000FC2E0000}"/>
    <cellStyle name="Percent 7 4 3 4" xfId="12029" xr:uid="{00000000-0005-0000-0000-0000FD2E0000}"/>
    <cellStyle name="Percent 7 4 4" xfId="12030" xr:uid="{00000000-0005-0000-0000-0000FE2E0000}"/>
    <cellStyle name="Percent 7 4 4 2" xfId="12031" xr:uid="{00000000-0005-0000-0000-0000FF2E0000}"/>
    <cellStyle name="Percent 7 4 4 2 2" xfId="12032" xr:uid="{00000000-0005-0000-0000-0000002F0000}"/>
    <cellStyle name="Percent 7 4 4 3" xfId="12033" xr:uid="{00000000-0005-0000-0000-0000012F0000}"/>
    <cellStyle name="Percent 7 4 4 3 2" xfId="12034" xr:uid="{00000000-0005-0000-0000-0000022F0000}"/>
    <cellStyle name="Percent 7 4 4 4" xfId="12035" xr:uid="{00000000-0005-0000-0000-0000032F0000}"/>
    <cellStyle name="Percent 7 4 4 4 2" xfId="12036" xr:uid="{00000000-0005-0000-0000-0000042F0000}"/>
    <cellStyle name="Percent 7 4 4 5" xfId="12037" xr:uid="{00000000-0005-0000-0000-0000052F0000}"/>
    <cellStyle name="Percent 7 4 5" xfId="12038" xr:uid="{00000000-0005-0000-0000-0000062F0000}"/>
    <cellStyle name="Percent 7 4 5 2" xfId="12039" xr:uid="{00000000-0005-0000-0000-0000072F0000}"/>
    <cellStyle name="Percent 7 4 5 2 2" xfId="12040" xr:uid="{00000000-0005-0000-0000-0000082F0000}"/>
    <cellStyle name="Percent 7 4 5 3" xfId="12041" xr:uid="{00000000-0005-0000-0000-0000092F0000}"/>
    <cellStyle name="Percent 7 4 5 3 2" xfId="12042" xr:uid="{00000000-0005-0000-0000-00000A2F0000}"/>
    <cellStyle name="Percent 7 4 5 4" xfId="12043" xr:uid="{00000000-0005-0000-0000-00000B2F0000}"/>
    <cellStyle name="Percent 7 4 6" xfId="12044" xr:uid="{00000000-0005-0000-0000-00000C2F0000}"/>
    <cellStyle name="Percent 7 4 6 2" xfId="12045" xr:uid="{00000000-0005-0000-0000-00000D2F0000}"/>
    <cellStyle name="Percent 7 4 7" xfId="12046" xr:uid="{00000000-0005-0000-0000-00000E2F0000}"/>
    <cellStyle name="Percent 7 4 7 2" xfId="12047" xr:uid="{00000000-0005-0000-0000-00000F2F0000}"/>
    <cellStyle name="Percent 7 4 8" xfId="12048" xr:uid="{00000000-0005-0000-0000-0000102F0000}"/>
    <cellStyle name="Percent 7 4 8 2" xfId="12049" xr:uid="{00000000-0005-0000-0000-0000112F0000}"/>
    <cellStyle name="Percent 7 4 9" xfId="12050" xr:uid="{00000000-0005-0000-0000-0000122F0000}"/>
    <cellStyle name="Percent 7 5" xfId="12051" xr:uid="{00000000-0005-0000-0000-0000132F0000}"/>
    <cellStyle name="Percent 7 5 2" xfId="12052" xr:uid="{00000000-0005-0000-0000-0000142F0000}"/>
    <cellStyle name="Percent 7 5 2 2" xfId="12053" xr:uid="{00000000-0005-0000-0000-0000152F0000}"/>
    <cellStyle name="Percent 7 5 2 2 2" xfId="12054" xr:uid="{00000000-0005-0000-0000-0000162F0000}"/>
    <cellStyle name="Percent 7 5 2 3" xfId="12055" xr:uid="{00000000-0005-0000-0000-0000172F0000}"/>
    <cellStyle name="Percent 7 5 2 3 2" xfId="12056" xr:uid="{00000000-0005-0000-0000-0000182F0000}"/>
    <cellStyle name="Percent 7 5 2 4" xfId="12057" xr:uid="{00000000-0005-0000-0000-0000192F0000}"/>
    <cellStyle name="Percent 7 5 3" xfId="12058" xr:uid="{00000000-0005-0000-0000-00001A2F0000}"/>
    <cellStyle name="Percent 7 5 3 2" xfId="12059" xr:uid="{00000000-0005-0000-0000-00001B2F0000}"/>
    <cellStyle name="Percent 7 5 3 2 2" xfId="12060" xr:uid="{00000000-0005-0000-0000-00001C2F0000}"/>
    <cellStyle name="Percent 7 5 3 3" xfId="12061" xr:uid="{00000000-0005-0000-0000-00001D2F0000}"/>
    <cellStyle name="Percent 7 5 3 3 2" xfId="12062" xr:uid="{00000000-0005-0000-0000-00001E2F0000}"/>
    <cellStyle name="Percent 7 5 3 4" xfId="12063" xr:uid="{00000000-0005-0000-0000-00001F2F0000}"/>
    <cellStyle name="Percent 7 5 4" xfId="12064" xr:uid="{00000000-0005-0000-0000-0000202F0000}"/>
    <cellStyle name="Percent 7 5 4 2" xfId="12065" xr:uid="{00000000-0005-0000-0000-0000212F0000}"/>
    <cellStyle name="Percent 7 5 4 2 2" xfId="12066" xr:uid="{00000000-0005-0000-0000-0000222F0000}"/>
    <cellStyle name="Percent 7 5 4 3" xfId="12067" xr:uid="{00000000-0005-0000-0000-0000232F0000}"/>
    <cellStyle name="Percent 7 5 4 3 2" xfId="12068" xr:uid="{00000000-0005-0000-0000-0000242F0000}"/>
    <cellStyle name="Percent 7 5 4 4" xfId="12069" xr:uid="{00000000-0005-0000-0000-0000252F0000}"/>
    <cellStyle name="Percent 7 5 4 4 2" xfId="12070" xr:uid="{00000000-0005-0000-0000-0000262F0000}"/>
    <cellStyle name="Percent 7 5 4 5" xfId="12071" xr:uid="{00000000-0005-0000-0000-0000272F0000}"/>
    <cellStyle name="Percent 7 5 5" xfId="12072" xr:uid="{00000000-0005-0000-0000-0000282F0000}"/>
    <cellStyle name="Percent 7 5 5 2" xfId="12073" xr:uid="{00000000-0005-0000-0000-0000292F0000}"/>
    <cellStyle name="Percent 7 5 5 2 2" xfId="12074" xr:uid="{00000000-0005-0000-0000-00002A2F0000}"/>
    <cellStyle name="Percent 7 5 5 3" xfId="12075" xr:uid="{00000000-0005-0000-0000-00002B2F0000}"/>
    <cellStyle name="Percent 7 5 5 3 2" xfId="12076" xr:uid="{00000000-0005-0000-0000-00002C2F0000}"/>
    <cellStyle name="Percent 7 5 5 4" xfId="12077" xr:uid="{00000000-0005-0000-0000-00002D2F0000}"/>
    <cellStyle name="Percent 7 5 6" xfId="12078" xr:uid="{00000000-0005-0000-0000-00002E2F0000}"/>
    <cellStyle name="Percent 7 5 6 2" xfId="12079" xr:uid="{00000000-0005-0000-0000-00002F2F0000}"/>
    <cellStyle name="Percent 7 5 7" xfId="12080" xr:uid="{00000000-0005-0000-0000-0000302F0000}"/>
    <cellStyle name="Percent 7 5 7 2" xfId="12081" xr:uid="{00000000-0005-0000-0000-0000312F0000}"/>
    <cellStyle name="Percent 7 5 8" xfId="12082" xr:uid="{00000000-0005-0000-0000-0000322F0000}"/>
    <cellStyle name="Percent 7 5 8 2" xfId="12083" xr:uid="{00000000-0005-0000-0000-0000332F0000}"/>
    <cellStyle name="Percent 7 5 9" xfId="12084" xr:uid="{00000000-0005-0000-0000-0000342F0000}"/>
    <cellStyle name="Percent 7 6" xfId="12085" xr:uid="{00000000-0005-0000-0000-0000352F0000}"/>
    <cellStyle name="Percent 7 6 2" xfId="12086" xr:uid="{00000000-0005-0000-0000-0000362F0000}"/>
    <cellStyle name="Percent 7 6 2 2" xfId="12087" xr:uid="{00000000-0005-0000-0000-0000372F0000}"/>
    <cellStyle name="Percent 7 6 2 2 2" xfId="12088" xr:uid="{00000000-0005-0000-0000-0000382F0000}"/>
    <cellStyle name="Percent 7 6 2 3" xfId="12089" xr:uid="{00000000-0005-0000-0000-0000392F0000}"/>
    <cellStyle name="Percent 7 6 2 3 2" xfId="12090" xr:uid="{00000000-0005-0000-0000-00003A2F0000}"/>
    <cellStyle name="Percent 7 6 2 4" xfId="12091" xr:uid="{00000000-0005-0000-0000-00003B2F0000}"/>
    <cellStyle name="Percent 7 6 3" xfId="12092" xr:uid="{00000000-0005-0000-0000-00003C2F0000}"/>
    <cellStyle name="Percent 7 6 3 2" xfId="12093" xr:uid="{00000000-0005-0000-0000-00003D2F0000}"/>
    <cellStyle name="Percent 7 6 3 2 2" xfId="12094" xr:uid="{00000000-0005-0000-0000-00003E2F0000}"/>
    <cellStyle name="Percent 7 6 3 3" xfId="12095" xr:uid="{00000000-0005-0000-0000-00003F2F0000}"/>
    <cellStyle name="Percent 7 6 3 3 2" xfId="12096" xr:uid="{00000000-0005-0000-0000-0000402F0000}"/>
    <cellStyle name="Percent 7 6 3 4" xfId="12097" xr:uid="{00000000-0005-0000-0000-0000412F0000}"/>
    <cellStyle name="Percent 7 6 4" xfId="12098" xr:uid="{00000000-0005-0000-0000-0000422F0000}"/>
    <cellStyle name="Percent 7 6 4 2" xfId="12099" xr:uid="{00000000-0005-0000-0000-0000432F0000}"/>
    <cellStyle name="Percent 7 6 4 2 2" xfId="12100" xr:uid="{00000000-0005-0000-0000-0000442F0000}"/>
    <cellStyle name="Percent 7 6 4 3" xfId="12101" xr:uid="{00000000-0005-0000-0000-0000452F0000}"/>
    <cellStyle name="Percent 7 6 4 3 2" xfId="12102" xr:uid="{00000000-0005-0000-0000-0000462F0000}"/>
    <cellStyle name="Percent 7 6 4 4" xfId="12103" xr:uid="{00000000-0005-0000-0000-0000472F0000}"/>
    <cellStyle name="Percent 7 6 4 4 2" xfId="12104" xr:uid="{00000000-0005-0000-0000-0000482F0000}"/>
    <cellStyle name="Percent 7 6 4 5" xfId="12105" xr:uid="{00000000-0005-0000-0000-0000492F0000}"/>
    <cellStyle name="Percent 7 6 5" xfId="12106" xr:uid="{00000000-0005-0000-0000-00004A2F0000}"/>
    <cellStyle name="Percent 7 6 5 2" xfId="12107" xr:uid="{00000000-0005-0000-0000-00004B2F0000}"/>
    <cellStyle name="Percent 7 6 5 2 2" xfId="12108" xr:uid="{00000000-0005-0000-0000-00004C2F0000}"/>
    <cellStyle name="Percent 7 6 5 3" xfId="12109" xr:uid="{00000000-0005-0000-0000-00004D2F0000}"/>
    <cellStyle name="Percent 7 6 5 3 2" xfId="12110" xr:uid="{00000000-0005-0000-0000-00004E2F0000}"/>
    <cellStyle name="Percent 7 6 5 4" xfId="12111" xr:uid="{00000000-0005-0000-0000-00004F2F0000}"/>
    <cellStyle name="Percent 7 6 6" xfId="12112" xr:uid="{00000000-0005-0000-0000-0000502F0000}"/>
    <cellStyle name="Percent 7 6 6 2" xfId="12113" xr:uid="{00000000-0005-0000-0000-0000512F0000}"/>
    <cellStyle name="Percent 7 6 7" xfId="12114" xr:uid="{00000000-0005-0000-0000-0000522F0000}"/>
    <cellStyle name="Percent 7 6 7 2" xfId="12115" xr:uid="{00000000-0005-0000-0000-0000532F0000}"/>
    <cellStyle name="Percent 7 6 8" xfId="12116" xr:uid="{00000000-0005-0000-0000-0000542F0000}"/>
    <cellStyle name="Percent 7 6 8 2" xfId="12117" xr:uid="{00000000-0005-0000-0000-0000552F0000}"/>
    <cellStyle name="Percent 7 6 9" xfId="12118" xr:uid="{00000000-0005-0000-0000-0000562F0000}"/>
    <cellStyle name="Percent 7 7" xfId="12119" xr:uid="{00000000-0005-0000-0000-0000572F0000}"/>
    <cellStyle name="Percent 7 7 2" xfId="12120" xr:uid="{00000000-0005-0000-0000-0000582F0000}"/>
    <cellStyle name="Percent 7 7 2 2" xfId="12121" xr:uid="{00000000-0005-0000-0000-0000592F0000}"/>
    <cellStyle name="Percent 7 7 2 2 2" xfId="12122" xr:uid="{00000000-0005-0000-0000-00005A2F0000}"/>
    <cellStyle name="Percent 7 7 2 3" xfId="12123" xr:uid="{00000000-0005-0000-0000-00005B2F0000}"/>
    <cellStyle name="Percent 7 7 2 3 2" xfId="12124" xr:uid="{00000000-0005-0000-0000-00005C2F0000}"/>
    <cellStyle name="Percent 7 7 2 4" xfId="12125" xr:uid="{00000000-0005-0000-0000-00005D2F0000}"/>
    <cellStyle name="Percent 7 7 3" xfId="12126" xr:uid="{00000000-0005-0000-0000-00005E2F0000}"/>
    <cellStyle name="Percent 7 7 3 2" xfId="12127" xr:uid="{00000000-0005-0000-0000-00005F2F0000}"/>
    <cellStyle name="Percent 7 7 3 2 2" xfId="12128" xr:uid="{00000000-0005-0000-0000-0000602F0000}"/>
    <cellStyle name="Percent 7 7 3 3" xfId="12129" xr:uid="{00000000-0005-0000-0000-0000612F0000}"/>
    <cellStyle name="Percent 7 7 3 3 2" xfId="12130" xr:uid="{00000000-0005-0000-0000-0000622F0000}"/>
    <cellStyle name="Percent 7 7 3 4" xfId="12131" xr:uid="{00000000-0005-0000-0000-0000632F0000}"/>
    <cellStyle name="Percent 7 7 4" xfId="12132" xr:uid="{00000000-0005-0000-0000-0000642F0000}"/>
    <cellStyle name="Percent 7 7 4 2" xfId="12133" xr:uid="{00000000-0005-0000-0000-0000652F0000}"/>
    <cellStyle name="Percent 7 7 4 2 2" xfId="12134" xr:uid="{00000000-0005-0000-0000-0000662F0000}"/>
    <cellStyle name="Percent 7 7 4 3" xfId="12135" xr:uid="{00000000-0005-0000-0000-0000672F0000}"/>
    <cellStyle name="Percent 7 7 4 3 2" xfId="12136" xr:uid="{00000000-0005-0000-0000-0000682F0000}"/>
    <cellStyle name="Percent 7 7 4 4" xfId="12137" xr:uid="{00000000-0005-0000-0000-0000692F0000}"/>
    <cellStyle name="Percent 7 7 4 4 2" xfId="12138" xr:uid="{00000000-0005-0000-0000-00006A2F0000}"/>
    <cellStyle name="Percent 7 7 4 5" xfId="12139" xr:uid="{00000000-0005-0000-0000-00006B2F0000}"/>
    <cellStyle name="Percent 7 7 5" xfId="12140" xr:uid="{00000000-0005-0000-0000-00006C2F0000}"/>
    <cellStyle name="Percent 7 7 5 2" xfId="12141" xr:uid="{00000000-0005-0000-0000-00006D2F0000}"/>
    <cellStyle name="Percent 7 7 5 2 2" xfId="12142" xr:uid="{00000000-0005-0000-0000-00006E2F0000}"/>
    <cellStyle name="Percent 7 7 5 3" xfId="12143" xr:uid="{00000000-0005-0000-0000-00006F2F0000}"/>
    <cellStyle name="Percent 7 7 5 3 2" xfId="12144" xr:uid="{00000000-0005-0000-0000-0000702F0000}"/>
    <cellStyle name="Percent 7 7 5 4" xfId="12145" xr:uid="{00000000-0005-0000-0000-0000712F0000}"/>
    <cellStyle name="Percent 7 7 6" xfId="12146" xr:uid="{00000000-0005-0000-0000-0000722F0000}"/>
    <cellStyle name="Percent 7 7 6 2" xfId="12147" xr:uid="{00000000-0005-0000-0000-0000732F0000}"/>
    <cellStyle name="Percent 7 7 7" xfId="12148" xr:uid="{00000000-0005-0000-0000-0000742F0000}"/>
    <cellStyle name="Percent 7 7 7 2" xfId="12149" xr:uid="{00000000-0005-0000-0000-0000752F0000}"/>
    <cellStyle name="Percent 7 7 8" xfId="12150" xr:uid="{00000000-0005-0000-0000-0000762F0000}"/>
    <cellStyle name="Percent 7 7 8 2" xfId="12151" xr:uid="{00000000-0005-0000-0000-0000772F0000}"/>
    <cellStyle name="Percent 7 7 9" xfId="12152" xr:uid="{00000000-0005-0000-0000-0000782F0000}"/>
    <cellStyle name="Percent 7 8" xfId="12153" xr:uid="{00000000-0005-0000-0000-0000792F0000}"/>
    <cellStyle name="Percent 7 8 2" xfId="12154" xr:uid="{00000000-0005-0000-0000-00007A2F0000}"/>
    <cellStyle name="Percent 7 8 2 2" xfId="12155" xr:uid="{00000000-0005-0000-0000-00007B2F0000}"/>
    <cellStyle name="Percent 7 8 2 2 2" xfId="12156" xr:uid="{00000000-0005-0000-0000-00007C2F0000}"/>
    <cellStyle name="Percent 7 8 2 3" xfId="12157" xr:uid="{00000000-0005-0000-0000-00007D2F0000}"/>
    <cellStyle name="Percent 7 8 2 3 2" xfId="12158" xr:uid="{00000000-0005-0000-0000-00007E2F0000}"/>
    <cellStyle name="Percent 7 8 2 4" xfId="12159" xr:uid="{00000000-0005-0000-0000-00007F2F0000}"/>
    <cellStyle name="Percent 7 8 3" xfId="12160" xr:uid="{00000000-0005-0000-0000-0000802F0000}"/>
    <cellStyle name="Percent 7 8 3 2" xfId="12161" xr:uid="{00000000-0005-0000-0000-0000812F0000}"/>
    <cellStyle name="Percent 7 8 3 2 2" xfId="12162" xr:uid="{00000000-0005-0000-0000-0000822F0000}"/>
    <cellStyle name="Percent 7 8 3 3" xfId="12163" xr:uid="{00000000-0005-0000-0000-0000832F0000}"/>
    <cellStyle name="Percent 7 8 3 3 2" xfId="12164" xr:uid="{00000000-0005-0000-0000-0000842F0000}"/>
    <cellStyle name="Percent 7 8 3 4" xfId="12165" xr:uid="{00000000-0005-0000-0000-0000852F0000}"/>
    <cellStyle name="Percent 7 8 4" xfId="12166" xr:uid="{00000000-0005-0000-0000-0000862F0000}"/>
    <cellStyle name="Percent 7 8 4 2" xfId="12167" xr:uid="{00000000-0005-0000-0000-0000872F0000}"/>
    <cellStyle name="Percent 7 8 4 2 2" xfId="12168" xr:uid="{00000000-0005-0000-0000-0000882F0000}"/>
    <cellStyle name="Percent 7 8 4 3" xfId="12169" xr:uid="{00000000-0005-0000-0000-0000892F0000}"/>
    <cellStyle name="Percent 7 8 4 3 2" xfId="12170" xr:uid="{00000000-0005-0000-0000-00008A2F0000}"/>
    <cellStyle name="Percent 7 8 4 4" xfId="12171" xr:uid="{00000000-0005-0000-0000-00008B2F0000}"/>
    <cellStyle name="Percent 7 8 4 4 2" xfId="12172" xr:uid="{00000000-0005-0000-0000-00008C2F0000}"/>
    <cellStyle name="Percent 7 8 4 5" xfId="12173" xr:uid="{00000000-0005-0000-0000-00008D2F0000}"/>
    <cellStyle name="Percent 7 8 5" xfId="12174" xr:uid="{00000000-0005-0000-0000-00008E2F0000}"/>
    <cellStyle name="Percent 7 8 5 2" xfId="12175" xr:uid="{00000000-0005-0000-0000-00008F2F0000}"/>
    <cellStyle name="Percent 7 8 5 2 2" xfId="12176" xr:uid="{00000000-0005-0000-0000-0000902F0000}"/>
    <cellStyle name="Percent 7 8 5 3" xfId="12177" xr:uid="{00000000-0005-0000-0000-0000912F0000}"/>
    <cellStyle name="Percent 7 8 5 3 2" xfId="12178" xr:uid="{00000000-0005-0000-0000-0000922F0000}"/>
    <cellStyle name="Percent 7 8 5 4" xfId="12179" xr:uid="{00000000-0005-0000-0000-0000932F0000}"/>
    <cellStyle name="Percent 7 8 6" xfId="12180" xr:uid="{00000000-0005-0000-0000-0000942F0000}"/>
    <cellStyle name="Percent 7 8 6 2" xfId="12181" xr:uid="{00000000-0005-0000-0000-0000952F0000}"/>
    <cellStyle name="Percent 7 8 7" xfId="12182" xr:uid="{00000000-0005-0000-0000-0000962F0000}"/>
    <cellStyle name="Percent 7 8 7 2" xfId="12183" xr:uid="{00000000-0005-0000-0000-0000972F0000}"/>
    <cellStyle name="Percent 7 8 8" xfId="12184" xr:uid="{00000000-0005-0000-0000-0000982F0000}"/>
    <cellStyle name="Percent 7 8 8 2" xfId="12185" xr:uid="{00000000-0005-0000-0000-0000992F0000}"/>
    <cellStyle name="Percent 7 8 9" xfId="12186" xr:uid="{00000000-0005-0000-0000-00009A2F0000}"/>
    <cellStyle name="Percent 7 9" xfId="12187" xr:uid="{00000000-0005-0000-0000-00009B2F0000}"/>
    <cellStyle name="Percent 7 9 2" xfId="12188" xr:uid="{00000000-0005-0000-0000-00009C2F0000}"/>
    <cellStyle name="Percent 7 9 2 2" xfId="12189" xr:uid="{00000000-0005-0000-0000-00009D2F0000}"/>
    <cellStyle name="Percent 7 9 2 2 2" xfId="12190" xr:uid="{00000000-0005-0000-0000-00009E2F0000}"/>
    <cellStyle name="Percent 7 9 2 3" xfId="12191" xr:uid="{00000000-0005-0000-0000-00009F2F0000}"/>
    <cellStyle name="Percent 7 9 2 3 2" xfId="12192" xr:uid="{00000000-0005-0000-0000-0000A02F0000}"/>
    <cellStyle name="Percent 7 9 2 4" xfId="12193" xr:uid="{00000000-0005-0000-0000-0000A12F0000}"/>
    <cellStyle name="Percent 7 9 3" xfId="12194" xr:uid="{00000000-0005-0000-0000-0000A22F0000}"/>
    <cellStyle name="Percent 7 9 3 2" xfId="12195" xr:uid="{00000000-0005-0000-0000-0000A32F0000}"/>
    <cellStyle name="Percent 7 9 3 2 2" xfId="12196" xr:uid="{00000000-0005-0000-0000-0000A42F0000}"/>
    <cellStyle name="Percent 7 9 3 3" xfId="12197" xr:uid="{00000000-0005-0000-0000-0000A52F0000}"/>
    <cellStyle name="Percent 7 9 3 3 2" xfId="12198" xr:uid="{00000000-0005-0000-0000-0000A62F0000}"/>
    <cellStyle name="Percent 7 9 3 4" xfId="12199" xr:uid="{00000000-0005-0000-0000-0000A72F0000}"/>
    <cellStyle name="Percent 7 9 4" xfId="12200" xr:uid="{00000000-0005-0000-0000-0000A82F0000}"/>
    <cellStyle name="Percent 7 9 4 2" xfId="12201" xr:uid="{00000000-0005-0000-0000-0000A92F0000}"/>
    <cellStyle name="Percent 7 9 4 2 2" xfId="12202" xr:uid="{00000000-0005-0000-0000-0000AA2F0000}"/>
    <cellStyle name="Percent 7 9 4 3" xfId="12203" xr:uid="{00000000-0005-0000-0000-0000AB2F0000}"/>
    <cellStyle name="Percent 7 9 4 3 2" xfId="12204" xr:uid="{00000000-0005-0000-0000-0000AC2F0000}"/>
    <cellStyle name="Percent 7 9 4 4" xfId="12205" xr:uid="{00000000-0005-0000-0000-0000AD2F0000}"/>
    <cellStyle name="Percent 7 9 4 4 2" xfId="12206" xr:uid="{00000000-0005-0000-0000-0000AE2F0000}"/>
    <cellStyle name="Percent 7 9 4 5" xfId="12207" xr:uid="{00000000-0005-0000-0000-0000AF2F0000}"/>
    <cellStyle name="Percent 7 9 5" xfId="12208" xr:uid="{00000000-0005-0000-0000-0000B02F0000}"/>
    <cellStyle name="Percent 7 9 5 2" xfId="12209" xr:uid="{00000000-0005-0000-0000-0000B12F0000}"/>
    <cellStyle name="Percent 7 9 5 2 2" xfId="12210" xr:uid="{00000000-0005-0000-0000-0000B22F0000}"/>
    <cellStyle name="Percent 7 9 5 3" xfId="12211" xr:uid="{00000000-0005-0000-0000-0000B32F0000}"/>
    <cellStyle name="Percent 7 9 5 3 2" xfId="12212" xr:uid="{00000000-0005-0000-0000-0000B42F0000}"/>
    <cellStyle name="Percent 7 9 5 4" xfId="12213" xr:uid="{00000000-0005-0000-0000-0000B52F0000}"/>
    <cellStyle name="Percent 7 9 6" xfId="12214" xr:uid="{00000000-0005-0000-0000-0000B62F0000}"/>
    <cellStyle name="Percent 7 9 6 2" xfId="12215" xr:uid="{00000000-0005-0000-0000-0000B72F0000}"/>
    <cellStyle name="Percent 7 9 7" xfId="12216" xr:uid="{00000000-0005-0000-0000-0000B82F0000}"/>
    <cellStyle name="Percent 7 9 7 2" xfId="12217" xr:uid="{00000000-0005-0000-0000-0000B92F0000}"/>
    <cellStyle name="Percent 7 9 8" xfId="12218" xr:uid="{00000000-0005-0000-0000-0000BA2F0000}"/>
    <cellStyle name="Percent 7 9 8 2" xfId="12219" xr:uid="{00000000-0005-0000-0000-0000BB2F0000}"/>
    <cellStyle name="Percent 7 9 9" xfId="12220" xr:uid="{00000000-0005-0000-0000-0000BC2F0000}"/>
    <cellStyle name="Percent 8" xfId="12221" xr:uid="{00000000-0005-0000-0000-0000BD2F0000}"/>
    <cellStyle name="Percent 8 10" xfId="12222" xr:uid="{00000000-0005-0000-0000-0000BE2F0000}"/>
    <cellStyle name="Percent 8 10 2" xfId="12223" xr:uid="{00000000-0005-0000-0000-0000BF2F0000}"/>
    <cellStyle name="Percent 8 10 2 2" xfId="12224" xr:uid="{00000000-0005-0000-0000-0000C02F0000}"/>
    <cellStyle name="Percent 8 10 3" xfId="12225" xr:uid="{00000000-0005-0000-0000-0000C12F0000}"/>
    <cellStyle name="Percent 8 10 3 2" xfId="12226" xr:uid="{00000000-0005-0000-0000-0000C22F0000}"/>
    <cellStyle name="Percent 8 10 4" xfId="12227" xr:uid="{00000000-0005-0000-0000-0000C32F0000}"/>
    <cellStyle name="Percent 8 11" xfId="12228" xr:uid="{00000000-0005-0000-0000-0000C42F0000}"/>
    <cellStyle name="Percent 8 11 2" xfId="12229" xr:uid="{00000000-0005-0000-0000-0000C52F0000}"/>
    <cellStyle name="Percent 8 11 2 2" xfId="12230" xr:uid="{00000000-0005-0000-0000-0000C62F0000}"/>
    <cellStyle name="Percent 8 11 3" xfId="12231" xr:uid="{00000000-0005-0000-0000-0000C72F0000}"/>
    <cellStyle name="Percent 8 11 3 2" xfId="12232" xr:uid="{00000000-0005-0000-0000-0000C82F0000}"/>
    <cellStyle name="Percent 8 11 4" xfId="12233" xr:uid="{00000000-0005-0000-0000-0000C92F0000}"/>
    <cellStyle name="Percent 8 11 4 2" xfId="12234" xr:uid="{00000000-0005-0000-0000-0000CA2F0000}"/>
    <cellStyle name="Percent 8 11 5" xfId="12235" xr:uid="{00000000-0005-0000-0000-0000CB2F0000}"/>
    <cellStyle name="Percent 8 12" xfId="12236" xr:uid="{00000000-0005-0000-0000-0000CC2F0000}"/>
    <cellStyle name="Percent 8 12 2" xfId="12237" xr:uid="{00000000-0005-0000-0000-0000CD2F0000}"/>
    <cellStyle name="Percent 8 12 2 2" xfId="12238" xr:uid="{00000000-0005-0000-0000-0000CE2F0000}"/>
    <cellStyle name="Percent 8 12 3" xfId="12239" xr:uid="{00000000-0005-0000-0000-0000CF2F0000}"/>
    <cellStyle name="Percent 8 12 3 2" xfId="12240" xr:uid="{00000000-0005-0000-0000-0000D02F0000}"/>
    <cellStyle name="Percent 8 12 4" xfId="12241" xr:uid="{00000000-0005-0000-0000-0000D12F0000}"/>
    <cellStyle name="Percent 8 13" xfId="12242" xr:uid="{00000000-0005-0000-0000-0000D22F0000}"/>
    <cellStyle name="Percent 8 13 2" xfId="12243" xr:uid="{00000000-0005-0000-0000-0000D32F0000}"/>
    <cellStyle name="Percent 8 14" xfId="12244" xr:uid="{00000000-0005-0000-0000-0000D42F0000}"/>
    <cellStyle name="Percent 8 14 2" xfId="12245" xr:uid="{00000000-0005-0000-0000-0000D52F0000}"/>
    <cellStyle name="Percent 8 15" xfId="12246" xr:uid="{00000000-0005-0000-0000-0000D62F0000}"/>
    <cellStyle name="Percent 8 15 2" xfId="12247" xr:uid="{00000000-0005-0000-0000-0000D72F0000}"/>
    <cellStyle name="Percent 8 16" xfId="12248" xr:uid="{00000000-0005-0000-0000-0000D82F0000}"/>
    <cellStyle name="Percent 8 2" xfId="12249" xr:uid="{00000000-0005-0000-0000-0000D92F0000}"/>
    <cellStyle name="Percent 8 2 2" xfId="12250" xr:uid="{00000000-0005-0000-0000-0000DA2F0000}"/>
    <cellStyle name="Percent 8 2 2 2" xfId="12251" xr:uid="{00000000-0005-0000-0000-0000DB2F0000}"/>
    <cellStyle name="Percent 8 2 2 2 2" xfId="12252" xr:uid="{00000000-0005-0000-0000-0000DC2F0000}"/>
    <cellStyle name="Percent 8 2 2 3" xfId="12253" xr:uid="{00000000-0005-0000-0000-0000DD2F0000}"/>
    <cellStyle name="Percent 8 2 2 3 2" xfId="12254" xr:uid="{00000000-0005-0000-0000-0000DE2F0000}"/>
    <cellStyle name="Percent 8 2 2 4" xfId="12255" xr:uid="{00000000-0005-0000-0000-0000DF2F0000}"/>
    <cellStyle name="Percent 8 2 3" xfId="12256" xr:uid="{00000000-0005-0000-0000-0000E02F0000}"/>
    <cellStyle name="Percent 8 2 3 2" xfId="12257" xr:uid="{00000000-0005-0000-0000-0000E12F0000}"/>
    <cellStyle name="Percent 8 2 3 2 2" xfId="12258" xr:uid="{00000000-0005-0000-0000-0000E22F0000}"/>
    <cellStyle name="Percent 8 2 3 3" xfId="12259" xr:uid="{00000000-0005-0000-0000-0000E32F0000}"/>
    <cellStyle name="Percent 8 2 3 3 2" xfId="12260" xr:uid="{00000000-0005-0000-0000-0000E42F0000}"/>
    <cellStyle name="Percent 8 2 3 4" xfId="12261" xr:uid="{00000000-0005-0000-0000-0000E52F0000}"/>
    <cellStyle name="Percent 8 2 4" xfId="12262" xr:uid="{00000000-0005-0000-0000-0000E62F0000}"/>
    <cellStyle name="Percent 8 2 4 2" xfId="12263" xr:uid="{00000000-0005-0000-0000-0000E72F0000}"/>
    <cellStyle name="Percent 8 2 4 2 2" xfId="12264" xr:uid="{00000000-0005-0000-0000-0000E82F0000}"/>
    <cellStyle name="Percent 8 2 4 3" xfId="12265" xr:uid="{00000000-0005-0000-0000-0000E92F0000}"/>
    <cellStyle name="Percent 8 2 4 3 2" xfId="12266" xr:uid="{00000000-0005-0000-0000-0000EA2F0000}"/>
    <cellStyle name="Percent 8 2 4 4" xfId="12267" xr:uid="{00000000-0005-0000-0000-0000EB2F0000}"/>
    <cellStyle name="Percent 8 2 4 4 2" xfId="12268" xr:uid="{00000000-0005-0000-0000-0000EC2F0000}"/>
    <cellStyle name="Percent 8 2 4 5" xfId="12269" xr:uid="{00000000-0005-0000-0000-0000ED2F0000}"/>
    <cellStyle name="Percent 8 2 5" xfId="12270" xr:uid="{00000000-0005-0000-0000-0000EE2F0000}"/>
    <cellStyle name="Percent 8 2 5 2" xfId="12271" xr:uid="{00000000-0005-0000-0000-0000EF2F0000}"/>
    <cellStyle name="Percent 8 2 5 2 2" xfId="12272" xr:uid="{00000000-0005-0000-0000-0000F02F0000}"/>
    <cellStyle name="Percent 8 2 5 3" xfId="12273" xr:uid="{00000000-0005-0000-0000-0000F12F0000}"/>
    <cellStyle name="Percent 8 2 5 3 2" xfId="12274" xr:uid="{00000000-0005-0000-0000-0000F22F0000}"/>
    <cellStyle name="Percent 8 2 5 4" xfId="12275" xr:uid="{00000000-0005-0000-0000-0000F32F0000}"/>
    <cellStyle name="Percent 8 2 6" xfId="12276" xr:uid="{00000000-0005-0000-0000-0000F42F0000}"/>
    <cellStyle name="Percent 8 2 6 2" xfId="12277" xr:uid="{00000000-0005-0000-0000-0000F52F0000}"/>
    <cellStyle name="Percent 8 2 7" xfId="12278" xr:uid="{00000000-0005-0000-0000-0000F62F0000}"/>
    <cellStyle name="Percent 8 2 7 2" xfId="12279" xr:uid="{00000000-0005-0000-0000-0000F72F0000}"/>
    <cellStyle name="Percent 8 2 8" xfId="12280" xr:uid="{00000000-0005-0000-0000-0000F82F0000}"/>
    <cellStyle name="Percent 8 2 8 2" xfId="12281" xr:uid="{00000000-0005-0000-0000-0000F92F0000}"/>
    <cellStyle name="Percent 8 2 9" xfId="12282" xr:uid="{00000000-0005-0000-0000-0000FA2F0000}"/>
    <cellStyle name="Percent 8 3" xfId="12283" xr:uid="{00000000-0005-0000-0000-0000FB2F0000}"/>
    <cellStyle name="Percent 8 3 2" xfId="12284" xr:uid="{00000000-0005-0000-0000-0000FC2F0000}"/>
    <cellStyle name="Percent 8 3 2 2" xfId="12285" xr:uid="{00000000-0005-0000-0000-0000FD2F0000}"/>
    <cellStyle name="Percent 8 3 2 2 2" xfId="12286" xr:uid="{00000000-0005-0000-0000-0000FE2F0000}"/>
    <cellStyle name="Percent 8 3 2 3" xfId="12287" xr:uid="{00000000-0005-0000-0000-0000FF2F0000}"/>
    <cellStyle name="Percent 8 3 2 3 2" xfId="12288" xr:uid="{00000000-0005-0000-0000-000000300000}"/>
    <cellStyle name="Percent 8 3 2 4" xfId="12289" xr:uid="{00000000-0005-0000-0000-000001300000}"/>
    <cellStyle name="Percent 8 3 3" xfId="12290" xr:uid="{00000000-0005-0000-0000-000002300000}"/>
    <cellStyle name="Percent 8 3 3 2" xfId="12291" xr:uid="{00000000-0005-0000-0000-000003300000}"/>
    <cellStyle name="Percent 8 3 3 2 2" xfId="12292" xr:uid="{00000000-0005-0000-0000-000004300000}"/>
    <cellStyle name="Percent 8 3 3 3" xfId="12293" xr:uid="{00000000-0005-0000-0000-000005300000}"/>
    <cellStyle name="Percent 8 3 3 3 2" xfId="12294" xr:uid="{00000000-0005-0000-0000-000006300000}"/>
    <cellStyle name="Percent 8 3 3 4" xfId="12295" xr:uid="{00000000-0005-0000-0000-000007300000}"/>
    <cellStyle name="Percent 8 3 4" xfId="12296" xr:uid="{00000000-0005-0000-0000-000008300000}"/>
    <cellStyle name="Percent 8 3 4 2" xfId="12297" xr:uid="{00000000-0005-0000-0000-000009300000}"/>
    <cellStyle name="Percent 8 3 4 2 2" xfId="12298" xr:uid="{00000000-0005-0000-0000-00000A300000}"/>
    <cellStyle name="Percent 8 3 4 3" xfId="12299" xr:uid="{00000000-0005-0000-0000-00000B300000}"/>
    <cellStyle name="Percent 8 3 4 3 2" xfId="12300" xr:uid="{00000000-0005-0000-0000-00000C300000}"/>
    <cellStyle name="Percent 8 3 4 4" xfId="12301" xr:uid="{00000000-0005-0000-0000-00000D300000}"/>
    <cellStyle name="Percent 8 3 4 4 2" xfId="12302" xr:uid="{00000000-0005-0000-0000-00000E300000}"/>
    <cellStyle name="Percent 8 3 4 5" xfId="12303" xr:uid="{00000000-0005-0000-0000-00000F300000}"/>
    <cellStyle name="Percent 8 3 5" xfId="12304" xr:uid="{00000000-0005-0000-0000-000010300000}"/>
    <cellStyle name="Percent 8 3 5 2" xfId="12305" xr:uid="{00000000-0005-0000-0000-000011300000}"/>
    <cellStyle name="Percent 8 3 5 2 2" xfId="12306" xr:uid="{00000000-0005-0000-0000-000012300000}"/>
    <cellStyle name="Percent 8 3 5 3" xfId="12307" xr:uid="{00000000-0005-0000-0000-000013300000}"/>
    <cellStyle name="Percent 8 3 5 3 2" xfId="12308" xr:uid="{00000000-0005-0000-0000-000014300000}"/>
    <cellStyle name="Percent 8 3 5 4" xfId="12309" xr:uid="{00000000-0005-0000-0000-000015300000}"/>
    <cellStyle name="Percent 8 3 6" xfId="12310" xr:uid="{00000000-0005-0000-0000-000016300000}"/>
    <cellStyle name="Percent 8 3 6 2" xfId="12311" xr:uid="{00000000-0005-0000-0000-000017300000}"/>
    <cellStyle name="Percent 8 3 7" xfId="12312" xr:uid="{00000000-0005-0000-0000-000018300000}"/>
    <cellStyle name="Percent 8 3 7 2" xfId="12313" xr:uid="{00000000-0005-0000-0000-000019300000}"/>
    <cellStyle name="Percent 8 3 8" xfId="12314" xr:uid="{00000000-0005-0000-0000-00001A300000}"/>
    <cellStyle name="Percent 8 3 8 2" xfId="12315" xr:uid="{00000000-0005-0000-0000-00001B300000}"/>
    <cellStyle name="Percent 8 3 9" xfId="12316" xr:uid="{00000000-0005-0000-0000-00001C300000}"/>
    <cellStyle name="Percent 8 4" xfId="12317" xr:uid="{00000000-0005-0000-0000-00001D300000}"/>
    <cellStyle name="Percent 8 4 2" xfId="12318" xr:uid="{00000000-0005-0000-0000-00001E300000}"/>
    <cellStyle name="Percent 8 4 2 2" xfId="12319" xr:uid="{00000000-0005-0000-0000-00001F300000}"/>
    <cellStyle name="Percent 8 4 2 2 2" xfId="12320" xr:uid="{00000000-0005-0000-0000-000020300000}"/>
    <cellStyle name="Percent 8 4 2 3" xfId="12321" xr:uid="{00000000-0005-0000-0000-000021300000}"/>
    <cellStyle name="Percent 8 4 2 3 2" xfId="12322" xr:uid="{00000000-0005-0000-0000-000022300000}"/>
    <cellStyle name="Percent 8 4 2 4" xfId="12323" xr:uid="{00000000-0005-0000-0000-000023300000}"/>
    <cellStyle name="Percent 8 4 3" xfId="12324" xr:uid="{00000000-0005-0000-0000-000024300000}"/>
    <cellStyle name="Percent 8 4 3 2" xfId="12325" xr:uid="{00000000-0005-0000-0000-000025300000}"/>
    <cellStyle name="Percent 8 4 3 2 2" xfId="12326" xr:uid="{00000000-0005-0000-0000-000026300000}"/>
    <cellStyle name="Percent 8 4 3 3" xfId="12327" xr:uid="{00000000-0005-0000-0000-000027300000}"/>
    <cellStyle name="Percent 8 4 3 3 2" xfId="12328" xr:uid="{00000000-0005-0000-0000-000028300000}"/>
    <cellStyle name="Percent 8 4 3 4" xfId="12329" xr:uid="{00000000-0005-0000-0000-000029300000}"/>
    <cellStyle name="Percent 8 4 4" xfId="12330" xr:uid="{00000000-0005-0000-0000-00002A300000}"/>
    <cellStyle name="Percent 8 4 4 2" xfId="12331" xr:uid="{00000000-0005-0000-0000-00002B300000}"/>
    <cellStyle name="Percent 8 4 4 2 2" xfId="12332" xr:uid="{00000000-0005-0000-0000-00002C300000}"/>
    <cellStyle name="Percent 8 4 4 3" xfId="12333" xr:uid="{00000000-0005-0000-0000-00002D300000}"/>
    <cellStyle name="Percent 8 4 4 3 2" xfId="12334" xr:uid="{00000000-0005-0000-0000-00002E300000}"/>
    <cellStyle name="Percent 8 4 4 4" xfId="12335" xr:uid="{00000000-0005-0000-0000-00002F300000}"/>
    <cellStyle name="Percent 8 4 4 4 2" xfId="12336" xr:uid="{00000000-0005-0000-0000-000030300000}"/>
    <cellStyle name="Percent 8 4 4 5" xfId="12337" xr:uid="{00000000-0005-0000-0000-000031300000}"/>
    <cellStyle name="Percent 8 4 5" xfId="12338" xr:uid="{00000000-0005-0000-0000-000032300000}"/>
    <cellStyle name="Percent 8 4 5 2" xfId="12339" xr:uid="{00000000-0005-0000-0000-000033300000}"/>
    <cellStyle name="Percent 8 4 5 2 2" xfId="12340" xr:uid="{00000000-0005-0000-0000-000034300000}"/>
    <cellStyle name="Percent 8 4 5 3" xfId="12341" xr:uid="{00000000-0005-0000-0000-000035300000}"/>
    <cellStyle name="Percent 8 4 5 3 2" xfId="12342" xr:uid="{00000000-0005-0000-0000-000036300000}"/>
    <cellStyle name="Percent 8 4 5 4" xfId="12343" xr:uid="{00000000-0005-0000-0000-000037300000}"/>
    <cellStyle name="Percent 8 4 6" xfId="12344" xr:uid="{00000000-0005-0000-0000-000038300000}"/>
    <cellStyle name="Percent 8 4 6 2" xfId="12345" xr:uid="{00000000-0005-0000-0000-000039300000}"/>
    <cellStyle name="Percent 8 4 7" xfId="12346" xr:uid="{00000000-0005-0000-0000-00003A300000}"/>
    <cellStyle name="Percent 8 4 7 2" xfId="12347" xr:uid="{00000000-0005-0000-0000-00003B300000}"/>
    <cellStyle name="Percent 8 4 8" xfId="12348" xr:uid="{00000000-0005-0000-0000-00003C300000}"/>
    <cellStyle name="Percent 8 4 8 2" xfId="12349" xr:uid="{00000000-0005-0000-0000-00003D300000}"/>
    <cellStyle name="Percent 8 4 9" xfId="12350" xr:uid="{00000000-0005-0000-0000-00003E300000}"/>
    <cellStyle name="Percent 8 5" xfId="12351" xr:uid="{00000000-0005-0000-0000-00003F300000}"/>
    <cellStyle name="Percent 8 5 2" xfId="12352" xr:uid="{00000000-0005-0000-0000-000040300000}"/>
    <cellStyle name="Percent 8 5 2 2" xfId="12353" xr:uid="{00000000-0005-0000-0000-000041300000}"/>
    <cellStyle name="Percent 8 5 2 2 2" xfId="12354" xr:uid="{00000000-0005-0000-0000-000042300000}"/>
    <cellStyle name="Percent 8 5 2 3" xfId="12355" xr:uid="{00000000-0005-0000-0000-000043300000}"/>
    <cellStyle name="Percent 8 5 2 3 2" xfId="12356" xr:uid="{00000000-0005-0000-0000-000044300000}"/>
    <cellStyle name="Percent 8 5 2 4" xfId="12357" xr:uid="{00000000-0005-0000-0000-000045300000}"/>
    <cellStyle name="Percent 8 5 3" xfId="12358" xr:uid="{00000000-0005-0000-0000-000046300000}"/>
    <cellStyle name="Percent 8 5 3 2" xfId="12359" xr:uid="{00000000-0005-0000-0000-000047300000}"/>
    <cellStyle name="Percent 8 5 3 2 2" xfId="12360" xr:uid="{00000000-0005-0000-0000-000048300000}"/>
    <cellStyle name="Percent 8 5 3 3" xfId="12361" xr:uid="{00000000-0005-0000-0000-000049300000}"/>
    <cellStyle name="Percent 8 5 3 3 2" xfId="12362" xr:uid="{00000000-0005-0000-0000-00004A300000}"/>
    <cellStyle name="Percent 8 5 3 4" xfId="12363" xr:uid="{00000000-0005-0000-0000-00004B300000}"/>
    <cellStyle name="Percent 8 5 4" xfId="12364" xr:uid="{00000000-0005-0000-0000-00004C300000}"/>
    <cellStyle name="Percent 8 5 4 2" xfId="12365" xr:uid="{00000000-0005-0000-0000-00004D300000}"/>
    <cellStyle name="Percent 8 5 4 2 2" xfId="12366" xr:uid="{00000000-0005-0000-0000-00004E300000}"/>
    <cellStyle name="Percent 8 5 4 3" xfId="12367" xr:uid="{00000000-0005-0000-0000-00004F300000}"/>
    <cellStyle name="Percent 8 5 4 3 2" xfId="12368" xr:uid="{00000000-0005-0000-0000-000050300000}"/>
    <cellStyle name="Percent 8 5 4 4" xfId="12369" xr:uid="{00000000-0005-0000-0000-000051300000}"/>
    <cellStyle name="Percent 8 5 4 4 2" xfId="12370" xr:uid="{00000000-0005-0000-0000-000052300000}"/>
    <cellStyle name="Percent 8 5 4 5" xfId="12371" xr:uid="{00000000-0005-0000-0000-000053300000}"/>
    <cellStyle name="Percent 8 5 5" xfId="12372" xr:uid="{00000000-0005-0000-0000-000054300000}"/>
    <cellStyle name="Percent 8 5 5 2" xfId="12373" xr:uid="{00000000-0005-0000-0000-000055300000}"/>
    <cellStyle name="Percent 8 5 5 2 2" xfId="12374" xr:uid="{00000000-0005-0000-0000-000056300000}"/>
    <cellStyle name="Percent 8 5 5 3" xfId="12375" xr:uid="{00000000-0005-0000-0000-000057300000}"/>
    <cellStyle name="Percent 8 5 5 3 2" xfId="12376" xr:uid="{00000000-0005-0000-0000-000058300000}"/>
    <cellStyle name="Percent 8 5 5 4" xfId="12377" xr:uid="{00000000-0005-0000-0000-000059300000}"/>
    <cellStyle name="Percent 8 5 6" xfId="12378" xr:uid="{00000000-0005-0000-0000-00005A300000}"/>
    <cellStyle name="Percent 8 5 6 2" xfId="12379" xr:uid="{00000000-0005-0000-0000-00005B300000}"/>
    <cellStyle name="Percent 8 5 7" xfId="12380" xr:uid="{00000000-0005-0000-0000-00005C300000}"/>
    <cellStyle name="Percent 8 5 7 2" xfId="12381" xr:uid="{00000000-0005-0000-0000-00005D300000}"/>
    <cellStyle name="Percent 8 5 8" xfId="12382" xr:uid="{00000000-0005-0000-0000-00005E300000}"/>
    <cellStyle name="Percent 8 5 8 2" xfId="12383" xr:uid="{00000000-0005-0000-0000-00005F300000}"/>
    <cellStyle name="Percent 8 5 9" xfId="12384" xr:uid="{00000000-0005-0000-0000-000060300000}"/>
    <cellStyle name="Percent 8 6" xfId="12385" xr:uid="{00000000-0005-0000-0000-000061300000}"/>
    <cellStyle name="Percent 8 6 2" xfId="12386" xr:uid="{00000000-0005-0000-0000-000062300000}"/>
    <cellStyle name="Percent 8 6 2 2" xfId="12387" xr:uid="{00000000-0005-0000-0000-000063300000}"/>
    <cellStyle name="Percent 8 6 2 2 2" xfId="12388" xr:uid="{00000000-0005-0000-0000-000064300000}"/>
    <cellStyle name="Percent 8 6 2 3" xfId="12389" xr:uid="{00000000-0005-0000-0000-000065300000}"/>
    <cellStyle name="Percent 8 6 2 3 2" xfId="12390" xr:uid="{00000000-0005-0000-0000-000066300000}"/>
    <cellStyle name="Percent 8 6 2 4" xfId="12391" xr:uid="{00000000-0005-0000-0000-000067300000}"/>
    <cellStyle name="Percent 8 6 3" xfId="12392" xr:uid="{00000000-0005-0000-0000-000068300000}"/>
    <cellStyle name="Percent 8 6 3 2" xfId="12393" xr:uid="{00000000-0005-0000-0000-000069300000}"/>
    <cellStyle name="Percent 8 6 3 2 2" xfId="12394" xr:uid="{00000000-0005-0000-0000-00006A300000}"/>
    <cellStyle name="Percent 8 6 3 3" xfId="12395" xr:uid="{00000000-0005-0000-0000-00006B300000}"/>
    <cellStyle name="Percent 8 6 3 3 2" xfId="12396" xr:uid="{00000000-0005-0000-0000-00006C300000}"/>
    <cellStyle name="Percent 8 6 3 4" xfId="12397" xr:uid="{00000000-0005-0000-0000-00006D300000}"/>
    <cellStyle name="Percent 8 6 4" xfId="12398" xr:uid="{00000000-0005-0000-0000-00006E300000}"/>
    <cellStyle name="Percent 8 6 4 2" xfId="12399" xr:uid="{00000000-0005-0000-0000-00006F300000}"/>
    <cellStyle name="Percent 8 6 4 2 2" xfId="12400" xr:uid="{00000000-0005-0000-0000-000070300000}"/>
    <cellStyle name="Percent 8 6 4 3" xfId="12401" xr:uid="{00000000-0005-0000-0000-000071300000}"/>
    <cellStyle name="Percent 8 6 4 3 2" xfId="12402" xr:uid="{00000000-0005-0000-0000-000072300000}"/>
    <cellStyle name="Percent 8 6 4 4" xfId="12403" xr:uid="{00000000-0005-0000-0000-000073300000}"/>
    <cellStyle name="Percent 8 6 4 4 2" xfId="12404" xr:uid="{00000000-0005-0000-0000-000074300000}"/>
    <cellStyle name="Percent 8 6 4 5" xfId="12405" xr:uid="{00000000-0005-0000-0000-000075300000}"/>
    <cellStyle name="Percent 8 6 5" xfId="12406" xr:uid="{00000000-0005-0000-0000-000076300000}"/>
    <cellStyle name="Percent 8 6 5 2" xfId="12407" xr:uid="{00000000-0005-0000-0000-000077300000}"/>
    <cellStyle name="Percent 8 6 5 2 2" xfId="12408" xr:uid="{00000000-0005-0000-0000-000078300000}"/>
    <cellStyle name="Percent 8 6 5 3" xfId="12409" xr:uid="{00000000-0005-0000-0000-000079300000}"/>
    <cellStyle name="Percent 8 6 5 3 2" xfId="12410" xr:uid="{00000000-0005-0000-0000-00007A300000}"/>
    <cellStyle name="Percent 8 6 5 4" xfId="12411" xr:uid="{00000000-0005-0000-0000-00007B300000}"/>
    <cellStyle name="Percent 8 6 6" xfId="12412" xr:uid="{00000000-0005-0000-0000-00007C300000}"/>
    <cellStyle name="Percent 8 6 6 2" xfId="12413" xr:uid="{00000000-0005-0000-0000-00007D300000}"/>
    <cellStyle name="Percent 8 6 7" xfId="12414" xr:uid="{00000000-0005-0000-0000-00007E300000}"/>
    <cellStyle name="Percent 8 6 7 2" xfId="12415" xr:uid="{00000000-0005-0000-0000-00007F300000}"/>
    <cellStyle name="Percent 8 6 8" xfId="12416" xr:uid="{00000000-0005-0000-0000-000080300000}"/>
    <cellStyle name="Percent 8 6 8 2" xfId="12417" xr:uid="{00000000-0005-0000-0000-000081300000}"/>
    <cellStyle name="Percent 8 6 9" xfId="12418" xr:uid="{00000000-0005-0000-0000-000082300000}"/>
    <cellStyle name="Percent 8 7" xfId="12419" xr:uid="{00000000-0005-0000-0000-000083300000}"/>
    <cellStyle name="Percent 8 7 2" xfId="12420" xr:uid="{00000000-0005-0000-0000-000084300000}"/>
    <cellStyle name="Percent 8 7 2 2" xfId="12421" xr:uid="{00000000-0005-0000-0000-000085300000}"/>
    <cellStyle name="Percent 8 7 2 2 2" xfId="12422" xr:uid="{00000000-0005-0000-0000-000086300000}"/>
    <cellStyle name="Percent 8 7 2 3" xfId="12423" xr:uid="{00000000-0005-0000-0000-000087300000}"/>
    <cellStyle name="Percent 8 7 2 3 2" xfId="12424" xr:uid="{00000000-0005-0000-0000-000088300000}"/>
    <cellStyle name="Percent 8 7 2 4" xfId="12425" xr:uid="{00000000-0005-0000-0000-000089300000}"/>
    <cellStyle name="Percent 8 7 3" xfId="12426" xr:uid="{00000000-0005-0000-0000-00008A300000}"/>
    <cellStyle name="Percent 8 7 3 2" xfId="12427" xr:uid="{00000000-0005-0000-0000-00008B300000}"/>
    <cellStyle name="Percent 8 7 3 2 2" xfId="12428" xr:uid="{00000000-0005-0000-0000-00008C300000}"/>
    <cellStyle name="Percent 8 7 3 3" xfId="12429" xr:uid="{00000000-0005-0000-0000-00008D300000}"/>
    <cellStyle name="Percent 8 7 3 3 2" xfId="12430" xr:uid="{00000000-0005-0000-0000-00008E300000}"/>
    <cellStyle name="Percent 8 7 3 4" xfId="12431" xr:uid="{00000000-0005-0000-0000-00008F300000}"/>
    <cellStyle name="Percent 8 7 4" xfId="12432" xr:uid="{00000000-0005-0000-0000-000090300000}"/>
    <cellStyle name="Percent 8 7 4 2" xfId="12433" xr:uid="{00000000-0005-0000-0000-000091300000}"/>
    <cellStyle name="Percent 8 7 4 2 2" xfId="12434" xr:uid="{00000000-0005-0000-0000-000092300000}"/>
    <cellStyle name="Percent 8 7 4 3" xfId="12435" xr:uid="{00000000-0005-0000-0000-000093300000}"/>
    <cellStyle name="Percent 8 7 4 3 2" xfId="12436" xr:uid="{00000000-0005-0000-0000-000094300000}"/>
    <cellStyle name="Percent 8 7 4 4" xfId="12437" xr:uid="{00000000-0005-0000-0000-000095300000}"/>
    <cellStyle name="Percent 8 7 4 4 2" xfId="12438" xr:uid="{00000000-0005-0000-0000-000096300000}"/>
    <cellStyle name="Percent 8 7 4 5" xfId="12439" xr:uid="{00000000-0005-0000-0000-000097300000}"/>
    <cellStyle name="Percent 8 7 5" xfId="12440" xr:uid="{00000000-0005-0000-0000-000098300000}"/>
    <cellStyle name="Percent 8 7 5 2" xfId="12441" xr:uid="{00000000-0005-0000-0000-000099300000}"/>
    <cellStyle name="Percent 8 7 5 2 2" xfId="12442" xr:uid="{00000000-0005-0000-0000-00009A300000}"/>
    <cellStyle name="Percent 8 7 5 3" xfId="12443" xr:uid="{00000000-0005-0000-0000-00009B300000}"/>
    <cellStyle name="Percent 8 7 5 3 2" xfId="12444" xr:uid="{00000000-0005-0000-0000-00009C300000}"/>
    <cellStyle name="Percent 8 7 5 4" xfId="12445" xr:uid="{00000000-0005-0000-0000-00009D300000}"/>
    <cellStyle name="Percent 8 7 6" xfId="12446" xr:uid="{00000000-0005-0000-0000-00009E300000}"/>
    <cellStyle name="Percent 8 7 6 2" xfId="12447" xr:uid="{00000000-0005-0000-0000-00009F300000}"/>
    <cellStyle name="Percent 8 7 7" xfId="12448" xr:uid="{00000000-0005-0000-0000-0000A0300000}"/>
    <cellStyle name="Percent 8 7 7 2" xfId="12449" xr:uid="{00000000-0005-0000-0000-0000A1300000}"/>
    <cellStyle name="Percent 8 7 8" xfId="12450" xr:uid="{00000000-0005-0000-0000-0000A2300000}"/>
    <cellStyle name="Percent 8 7 8 2" xfId="12451" xr:uid="{00000000-0005-0000-0000-0000A3300000}"/>
    <cellStyle name="Percent 8 7 9" xfId="12452" xr:uid="{00000000-0005-0000-0000-0000A4300000}"/>
    <cellStyle name="Percent 8 8" xfId="12453" xr:uid="{00000000-0005-0000-0000-0000A5300000}"/>
    <cellStyle name="Percent 8 8 2" xfId="12454" xr:uid="{00000000-0005-0000-0000-0000A6300000}"/>
    <cellStyle name="Percent 8 8 2 2" xfId="12455" xr:uid="{00000000-0005-0000-0000-0000A7300000}"/>
    <cellStyle name="Percent 8 8 2 2 2" xfId="12456" xr:uid="{00000000-0005-0000-0000-0000A8300000}"/>
    <cellStyle name="Percent 8 8 2 3" xfId="12457" xr:uid="{00000000-0005-0000-0000-0000A9300000}"/>
    <cellStyle name="Percent 8 8 2 3 2" xfId="12458" xr:uid="{00000000-0005-0000-0000-0000AA300000}"/>
    <cellStyle name="Percent 8 8 2 4" xfId="12459" xr:uid="{00000000-0005-0000-0000-0000AB300000}"/>
    <cellStyle name="Percent 8 8 3" xfId="12460" xr:uid="{00000000-0005-0000-0000-0000AC300000}"/>
    <cellStyle name="Percent 8 8 3 2" xfId="12461" xr:uid="{00000000-0005-0000-0000-0000AD300000}"/>
    <cellStyle name="Percent 8 8 3 2 2" xfId="12462" xr:uid="{00000000-0005-0000-0000-0000AE300000}"/>
    <cellStyle name="Percent 8 8 3 3" xfId="12463" xr:uid="{00000000-0005-0000-0000-0000AF300000}"/>
    <cellStyle name="Percent 8 8 3 3 2" xfId="12464" xr:uid="{00000000-0005-0000-0000-0000B0300000}"/>
    <cellStyle name="Percent 8 8 3 4" xfId="12465" xr:uid="{00000000-0005-0000-0000-0000B1300000}"/>
    <cellStyle name="Percent 8 8 4" xfId="12466" xr:uid="{00000000-0005-0000-0000-0000B2300000}"/>
    <cellStyle name="Percent 8 8 4 2" xfId="12467" xr:uid="{00000000-0005-0000-0000-0000B3300000}"/>
    <cellStyle name="Percent 8 8 4 2 2" xfId="12468" xr:uid="{00000000-0005-0000-0000-0000B4300000}"/>
    <cellStyle name="Percent 8 8 4 3" xfId="12469" xr:uid="{00000000-0005-0000-0000-0000B5300000}"/>
    <cellStyle name="Percent 8 8 4 3 2" xfId="12470" xr:uid="{00000000-0005-0000-0000-0000B6300000}"/>
    <cellStyle name="Percent 8 8 4 4" xfId="12471" xr:uid="{00000000-0005-0000-0000-0000B7300000}"/>
    <cellStyle name="Percent 8 8 4 4 2" xfId="12472" xr:uid="{00000000-0005-0000-0000-0000B8300000}"/>
    <cellStyle name="Percent 8 8 4 5" xfId="12473" xr:uid="{00000000-0005-0000-0000-0000B9300000}"/>
    <cellStyle name="Percent 8 8 5" xfId="12474" xr:uid="{00000000-0005-0000-0000-0000BA300000}"/>
    <cellStyle name="Percent 8 8 5 2" xfId="12475" xr:uid="{00000000-0005-0000-0000-0000BB300000}"/>
    <cellStyle name="Percent 8 8 5 2 2" xfId="12476" xr:uid="{00000000-0005-0000-0000-0000BC300000}"/>
    <cellStyle name="Percent 8 8 5 3" xfId="12477" xr:uid="{00000000-0005-0000-0000-0000BD300000}"/>
    <cellStyle name="Percent 8 8 5 3 2" xfId="12478" xr:uid="{00000000-0005-0000-0000-0000BE300000}"/>
    <cellStyle name="Percent 8 8 5 4" xfId="12479" xr:uid="{00000000-0005-0000-0000-0000BF300000}"/>
    <cellStyle name="Percent 8 8 6" xfId="12480" xr:uid="{00000000-0005-0000-0000-0000C0300000}"/>
    <cellStyle name="Percent 8 8 6 2" xfId="12481" xr:uid="{00000000-0005-0000-0000-0000C1300000}"/>
    <cellStyle name="Percent 8 8 7" xfId="12482" xr:uid="{00000000-0005-0000-0000-0000C2300000}"/>
    <cellStyle name="Percent 8 8 7 2" xfId="12483" xr:uid="{00000000-0005-0000-0000-0000C3300000}"/>
    <cellStyle name="Percent 8 8 8" xfId="12484" xr:uid="{00000000-0005-0000-0000-0000C4300000}"/>
    <cellStyle name="Percent 8 8 8 2" xfId="12485" xr:uid="{00000000-0005-0000-0000-0000C5300000}"/>
    <cellStyle name="Percent 8 8 9" xfId="12486" xr:uid="{00000000-0005-0000-0000-0000C6300000}"/>
    <cellStyle name="Percent 8 9" xfId="12487" xr:uid="{00000000-0005-0000-0000-0000C7300000}"/>
    <cellStyle name="Percent 8 9 2" xfId="12488" xr:uid="{00000000-0005-0000-0000-0000C8300000}"/>
    <cellStyle name="Percent 8 9 2 2" xfId="12489" xr:uid="{00000000-0005-0000-0000-0000C9300000}"/>
    <cellStyle name="Percent 8 9 3" xfId="12490" xr:uid="{00000000-0005-0000-0000-0000CA300000}"/>
    <cellStyle name="Percent 8 9 3 2" xfId="12491" xr:uid="{00000000-0005-0000-0000-0000CB300000}"/>
    <cellStyle name="Percent 8 9 4" xfId="12492" xr:uid="{00000000-0005-0000-0000-0000CC300000}"/>
    <cellStyle name="Percent 9" xfId="12493" xr:uid="{00000000-0005-0000-0000-0000CD300000}"/>
    <cellStyle name="Percent 9 10" xfId="12494" xr:uid="{00000000-0005-0000-0000-0000CE300000}"/>
    <cellStyle name="Percent 9 10 10" xfId="12495" xr:uid="{00000000-0005-0000-0000-0000CF300000}"/>
    <cellStyle name="Percent 9 10 10 2" xfId="12496" xr:uid="{00000000-0005-0000-0000-0000D0300000}"/>
    <cellStyle name="Percent 9 10 11" xfId="12497" xr:uid="{00000000-0005-0000-0000-0000D1300000}"/>
    <cellStyle name="Percent 9 10 2" xfId="12498" xr:uid="{00000000-0005-0000-0000-0000D2300000}"/>
    <cellStyle name="Percent 9 10 2 2" xfId="12499" xr:uid="{00000000-0005-0000-0000-0000D3300000}"/>
    <cellStyle name="Percent 9 10 2 2 2" xfId="12500" xr:uid="{00000000-0005-0000-0000-0000D4300000}"/>
    <cellStyle name="Percent 9 10 2 3" xfId="12501" xr:uid="{00000000-0005-0000-0000-0000D5300000}"/>
    <cellStyle name="Percent 9 10 2 3 2" xfId="12502" xr:uid="{00000000-0005-0000-0000-0000D6300000}"/>
    <cellStyle name="Percent 9 10 2 4" xfId="12503" xr:uid="{00000000-0005-0000-0000-0000D7300000}"/>
    <cellStyle name="Percent 9 10 3" xfId="12504" xr:uid="{00000000-0005-0000-0000-0000D8300000}"/>
    <cellStyle name="Percent 9 10 3 2" xfId="12505" xr:uid="{00000000-0005-0000-0000-0000D9300000}"/>
    <cellStyle name="Percent 9 10 3 2 2" xfId="12506" xr:uid="{00000000-0005-0000-0000-0000DA300000}"/>
    <cellStyle name="Percent 9 10 3 3" xfId="12507" xr:uid="{00000000-0005-0000-0000-0000DB300000}"/>
    <cellStyle name="Percent 9 10 3 3 2" xfId="12508" xr:uid="{00000000-0005-0000-0000-0000DC300000}"/>
    <cellStyle name="Percent 9 10 3 4" xfId="12509" xr:uid="{00000000-0005-0000-0000-0000DD300000}"/>
    <cellStyle name="Percent 9 10 4" xfId="12510" xr:uid="{00000000-0005-0000-0000-0000DE300000}"/>
    <cellStyle name="Percent 9 10 4 2" xfId="12511" xr:uid="{00000000-0005-0000-0000-0000DF300000}"/>
    <cellStyle name="Percent 9 10 4 2 2" xfId="12512" xr:uid="{00000000-0005-0000-0000-0000E0300000}"/>
    <cellStyle name="Percent 9 10 4 3" xfId="12513" xr:uid="{00000000-0005-0000-0000-0000E1300000}"/>
    <cellStyle name="Percent 9 10 4 3 2" xfId="12514" xr:uid="{00000000-0005-0000-0000-0000E2300000}"/>
    <cellStyle name="Percent 9 10 4 4" xfId="12515" xr:uid="{00000000-0005-0000-0000-0000E3300000}"/>
    <cellStyle name="Percent 9 10 5" xfId="12516" xr:uid="{00000000-0005-0000-0000-0000E4300000}"/>
    <cellStyle name="Percent 9 10 5 2" xfId="12517" xr:uid="{00000000-0005-0000-0000-0000E5300000}"/>
    <cellStyle name="Percent 9 10 5 2 2" xfId="12518" xr:uid="{00000000-0005-0000-0000-0000E6300000}"/>
    <cellStyle name="Percent 9 10 5 3" xfId="12519" xr:uid="{00000000-0005-0000-0000-0000E7300000}"/>
    <cellStyle name="Percent 9 10 5 3 2" xfId="12520" xr:uid="{00000000-0005-0000-0000-0000E8300000}"/>
    <cellStyle name="Percent 9 10 5 4" xfId="12521" xr:uid="{00000000-0005-0000-0000-0000E9300000}"/>
    <cellStyle name="Percent 9 10 5 4 2" xfId="12522" xr:uid="{00000000-0005-0000-0000-0000EA300000}"/>
    <cellStyle name="Percent 9 10 5 5" xfId="12523" xr:uid="{00000000-0005-0000-0000-0000EB300000}"/>
    <cellStyle name="Percent 9 10 6" xfId="12524" xr:uid="{00000000-0005-0000-0000-0000EC300000}"/>
    <cellStyle name="Percent 9 10 6 2" xfId="12525" xr:uid="{00000000-0005-0000-0000-0000ED300000}"/>
    <cellStyle name="Percent 9 10 6 2 2" xfId="12526" xr:uid="{00000000-0005-0000-0000-0000EE300000}"/>
    <cellStyle name="Percent 9 10 6 3" xfId="12527" xr:uid="{00000000-0005-0000-0000-0000EF300000}"/>
    <cellStyle name="Percent 9 10 6 3 2" xfId="12528" xr:uid="{00000000-0005-0000-0000-0000F0300000}"/>
    <cellStyle name="Percent 9 10 6 4" xfId="12529" xr:uid="{00000000-0005-0000-0000-0000F1300000}"/>
    <cellStyle name="Percent 9 10 7" xfId="12530" xr:uid="{00000000-0005-0000-0000-0000F2300000}"/>
    <cellStyle name="Percent 9 10 7 2" xfId="12531" xr:uid="{00000000-0005-0000-0000-0000F3300000}"/>
    <cellStyle name="Percent 9 10 8" xfId="12532" xr:uid="{00000000-0005-0000-0000-0000F4300000}"/>
    <cellStyle name="Percent 9 10 8 2" xfId="12533" xr:uid="{00000000-0005-0000-0000-0000F5300000}"/>
    <cellStyle name="Percent 9 10 9" xfId="12534" xr:uid="{00000000-0005-0000-0000-0000F6300000}"/>
    <cellStyle name="Percent 9 10 9 2" xfId="12535" xr:uid="{00000000-0005-0000-0000-0000F7300000}"/>
    <cellStyle name="Percent 9 11" xfId="12536" xr:uid="{00000000-0005-0000-0000-0000F8300000}"/>
    <cellStyle name="Percent 9 11 10" xfId="12537" xr:uid="{00000000-0005-0000-0000-0000F9300000}"/>
    <cellStyle name="Percent 9 11 10 2" xfId="12538" xr:uid="{00000000-0005-0000-0000-0000FA300000}"/>
    <cellStyle name="Percent 9 11 11" xfId="12539" xr:uid="{00000000-0005-0000-0000-0000FB300000}"/>
    <cellStyle name="Percent 9 11 2" xfId="12540" xr:uid="{00000000-0005-0000-0000-0000FC300000}"/>
    <cellStyle name="Percent 9 11 2 2" xfId="12541" xr:uid="{00000000-0005-0000-0000-0000FD300000}"/>
    <cellStyle name="Percent 9 11 2 2 2" xfId="12542" xr:uid="{00000000-0005-0000-0000-0000FE300000}"/>
    <cellStyle name="Percent 9 11 2 3" xfId="12543" xr:uid="{00000000-0005-0000-0000-0000FF300000}"/>
    <cellStyle name="Percent 9 11 2 3 2" xfId="12544" xr:uid="{00000000-0005-0000-0000-000000310000}"/>
    <cellStyle name="Percent 9 11 2 4" xfId="12545" xr:uid="{00000000-0005-0000-0000-000001310000}"/>
    <cellStyle name="Percent 9 11 3" xfId="12546" xr:uid="{00000000-0005-0000-0000-000002310000}"/>
    <cellStyle name="Percent 9 11 3 2" xfId="12547" xr:uid="{00000000-0005-0000-0000-000003310000}"/>
    <cellStyle name="Percent 9 11 3 2 2" xfId="12548" xr:uid="{00000000-0005-0000-0000-000004310000}"/>
    <cellStyle name="Percent 9 11 3 3" xfId="12549" xr:uid="{00000000-0005-0000-0000-000005310000}"/>
    <cellStyle name="Percent 9 11 3 3 2" xfId="12550" xr:uid="{00000000-0005-0000-0000-000006310000}"/>
    <cellStyle name="Percent 9 11 3 4" xfId="12551" xr:uid="{00000000-0005-0000-0000-000007310000}"/>
    <cellStyle name="Percent 9 11 4" xfId="12552" xr:uid="{00000000-0005-0000-0000-000008310000}"/>
    <cellStyle name="Percent 9 11 4 2" xfId="12553" xr:uid="{00000000-0005-0000-0000-000009310000}"/>
    <cellStyle name="Percent 9 11 4 2 2" xfId="12554" xr:uid="{00000000-0005-0000-0000-00000A310000}"/>
    <cellStyle name="Percent 9 11 4 3" xfId="12555" xr:uid="{00000000-0005-0000-0000-00000B310000}"/>
    <cellStyle name="Percent 9 11 4 3 2" xfId="12556" xr:uid="{00000000-0005-0000-0000-00000C310000}"/>
    <cellStyle name="Percent 9 11 4 4" xfId="12557" xr:uid="{00000000-0005-0000-0000-00000D310000}"/>
    <cellStyle name="Percent 9 11 5" xfId="12558" xr:uid="{00000000-0005-0000-0000-00000E310000}"/>
    <cellStyle name="Percent 9 11 5 2" xfId="12559" xr:uid="{00000000-0005-0000-0000-00000F310000}"/>
    <cellStyle name="Percent 9 11 5 2 2" xfId="12560" xr:uid="{00000000-0005-0000-0000-000010310000}"/>
    <cellStyle name="Percent 9 11 5 3" xfId="12561" xr:uid="{00000000-0005-0000-0000-000011310000}"/>
    <cellStyle name="Percent 9 11 5 3 2" xfId="12562" xr:uid="{00000000-0005-0000-0000-000012310000}"/>
    <cellStyle name="Percent 9 11 5 4" xfId="12563" xr:uid="{00000000-0005-0000-0000-000013310000}"/>
    <cellStyle name="Percent 9 11 5 4 2" xfId="12564" xr:uid="{00000000-0005-0000-0000-000014310000}"/>
    <cellStyle name="Percent 9 11 5 5" xfId="12565" xr:uid="{00000000-0005-0000-0000-000015310000}"/>
    <cellStyle name="Percent 9 11 6" xfId="12566" xr:uid="{00000000-0005-0000-0000-000016310000}"/>
    <cellStyle name="Percent 9 11 6 2" xfId="12567" xr:uid="{00000000-0005-0000-0000-000017310000}"/>
    <cellStyle name="Percent 9 11 6 2 2" xfId="12568" xr:uid="{00000000-0005-0000-0000-000018310000}"/>
    <cellStyle name="Percent 9 11 6 3" xfId="12569" xr:uid="{00000000-0005-0000-0000-000019310000}"/>
    <cellStyle name="Percent 9 11 6 3 2" xfId="12570" xr:uid="{00000000-0005-0000-0000-00001A310000}"/>
    <cellStyle name="Percent 9 11 6 4" xfId="12571" xr:uid="{00000000-0005-0000-0000-00001B310000}"/>
    <cellStyle name="Percent 9 11 7" xfId="12572" xr:uid="{00000000-0005-0000-0000-00001C310000}"/>
    <cellStyle name="Percent 9 11 7 2" xfId="12573" xr:uid="{00000000-0005-0000-0000-00001D310000}"/>
    <cellStyle name="Percent 9 11 8" xfId="12574" xr:uid="{00000000-0005-0000-0000-00001E310000}"/>
    <cellStyle name="Percent 9 11 8 2" xfId="12575" xr:uid="{00000000-0005-0000-0000-00001F310000}"/>
    <cellStyle name="Percent 9 11 9" xfId="12576" xr:uid="{00000000-0005-0000-0000-000020310000}"/>
    <cellStyle name="Percent 9 11 9 2" xfId="12577" xr:uid="{00000000-0005-0000-0000-000021310000}"/>
    <cellStyle name="Percent 9 12" xfId="12578" xr:uid="{00000000-0005-0000-0000-000022310000}"/>
    <cellStyle name="Percent 9 12 10" xfId="12579" xr:uid="{00000000-0005-0000-0000-000023310000}"/>
    <cellStyle name="Percent 9 12 10 2" xfId="12580" xr:uid="{00000000-0005-0000-0000-000024310000}"/>
    <cellStyle name="Percent 9 12 11" xfId="12581" xr:uid="{00000000-0005-0000-0000-000025310000}"/>
    <cellStyle name="Percent 9 12 2" xfId="12582" xr:uid="{00000000-0005-0000-0000-000026310000}"/>
    <cellStyle name="Percent 9 12 2 2" xfId="12583" xr:uid="{00000000-0005-0000-0000-000027310000}"/>
    <cellStyle name="Percent 9 12 2 2 2" xfId="12584" xr:uid="{00000000-0005-0000-0000-000028310000}"/>
    <cellStyle name="Percent 9 12 2 3" xfId="12585" xr:uid="{00000000-0005-0000-0000-000029310000}"/>
    <cellStyle name="Percent 9 12 2 3 2" xfId="12586" xr:uid="{00000000-0005-0000-0000-00002A310000}"/>
    <cellStyle name="Percent 9 12 2 4" xfId="12587" xr:uid="{00000000-0005-0000-0000-00002B310000}"/>
    <cellStyle name="Percent 9 12 3" xfId="12588" xr:uid="{00000000-0005-0000-0000-00002C310000}"/>
    <cellStyle name="Percent 9 12 3 2" xfId="12589" xr:uid="{00000000-0005-0000-0000-00002D310000}"/>
    <cellStyle name="Percent 9 12 3 2 2" xfId="12590" xr:uid="{00000000-0005-0000-0000-00002E310000}"/>
    <cellStyle name="Percent 9 12 3 3" xfId="12591" xr:uid="{00000000-0005-0000-0000-00002F310000}"/>
    <cellStyle name="Percent 9 12 3 3 2" xfId="12592" xr:uid="{00000000-0005-0000-0000-000030310000}"/>
    <cellStyle name="Percent 9 12 3 4" xfId="12593" xr:uid="{00000000-0005-0000-0000-000031310000}"/>
    <cellStyle name="Percent 9 12 4" xfId="12594" xr:uid="{00000000-0005-0000-0000-000032310000}"/>
    <cellStyle name="Percent 9 12 4 2" xfId="12595" xr:uid="{00000000-0005-0000-0000-000033310000}"/>
    <cellStyle name="Percent 9 12 4 2 2" xfId="12596" xr:uid="{00000000-0005-0000-0000-000034310000}"/>
    <cellStyle name="Percent 9 12 4 3" xfId="12597" xr:uid="{00000000-0005-0000-0000-000035310000}"/>
    <cellStyle name="Percent 9 12 4 3 2" xfId="12598" xr:uid="{00000000-0005-0000-0000-000036310000}"/>
    <cellStyle name="Percent 9 12 4 4" xfId="12599" xr:uid="{00000000-0005-0000-0000-000037310000}"/>
    <cellStyle name="Percent 9 12 5" xfId="12600" xr:uid="{00000000-0005-0000-0000-000038310000}"/>
    <cellStyle name="Percent 9 12 5 2" xfId="12601" xr:uid="{00000000-0005-0000-0000-000039310000}"/>
    <cellStyle name="Percent 9 12 5 2 2" xfId="12602" xr:uid="{00000000-0005-0000-0000-00003A310000}"/>
    <cellStyle name="Percent 9 12 5 3" xfId="12603" xr:uid="{00000000-0005-0000-0000-00003B310000}"/>
    <cellStyle name="Percent 9 12 5 3 2" xfId="12604" xr:uid="{00000000-0005-0000-0000-00003C310000}"/>
    <cellStyle name="Percent 9 12 5 4" xfId="12605" xr:uid="{00000000-0005-0000-0000-00003D310000}"/>
    <cellStyle name="Percent 9 12 5 4 2" xfId="12606" xr:uid="{00000000-0005-0000-0000-00003E310000}"/>
    <cellStyle name="Percent 9 12 5 5" xfId="12607" xr:uid="{00000000-0005-0000-0000-00003F310000}"/>
    <cellStyle name="Percent 9 12 6" xfId="12608" xr:uid="{00000000-0005-0000-0000-000040310000}"/>
    <cellStyle name="Percent 9 12 6 2" xfId="12609" xr:uid="{00000000-0005-0000-0000-000041310000}"/>
    <cellStyle name="Percent 9 12 6 2 2" xfId="12610" xr:uid="{00000000-0005-0000-0000-000042310000}"/>
    <cellStyle name="Percent 9 12 6 3" xfId="12611" xr:uid="{00000000-0005-0000-0000-000043310000}"/>
    <cellStyle name="Percent 9 12 6 3 2" xfId="12612" xr:uid="{00000000-0005-0000-0000-000044310000}"/>
    <cellStyle name="Percent 9 12 6 4" xfId="12613" xr:uid="{00000000-0005-0000-0000-000045310000}"/>
    <cellStyle name="Percent 9 12 7" xfId="12614" xr:uid="{00000000-0005-0000-0000-000046310000}"/>
    <cellStyle name="Percent 9 12 7 2" xfId="12615" xr:uid="{00000000-0005-0000-0000-000047310000}"/>
    <cellStyle name="Percent 9 12 8" xfId="12616" xr:uid="{00000000-0005-0000-0000-000048310000}"/>
    <cellStyle name="Percent 9 12 8 2" xfId="12617" xr:uid="{00000000-0005-0000-0000-000049310000}"/>
    <cellStyle name="Percent 9 12 9" xfId="12618" xr:uid="{00000000-0005-0000-0000-00004A310000}"/>
    <cellStyle name="Percent 9 12 9 2" xfId="12619" xr:uid="{00000000-0005-0000-0000-00004B310000}"/>
    <cellStyle name="Percent 9 13" xfId="12620" xr:uid="{00000000-0005-0000-0000-00004C310000}"/>
    <cellStyle name="Percent 9 13 10" xfId="12621" xr:uid="{00000000-0005-0000-0000-00004D310000}"/>
    <cellStyle name="Percent 9 13 10 2" xfId="12622" xr:uid="{00000000-0005-0000-0000-00004E310000}"/>
    <cellStyle name="Percent 9 13 11" xfId="12623" xr:uid="{00000000-0005-0000-0000-00004F310000}"/>
    <cellStyle name="Percent 9 13 2" xfId="12624" xr:uid="{00000000-0005-0000-0000-000050310000}"/>
    <cellStyle name="Percent 9 13 2 2" xfId="12625" xr:uid="{00000000-0005-0000-0000-000051310000}"/>
    <cellStyle name="Percent 9 13 2 2 2" xfId="12626" xr:uid="{00000000-0005-0000-0000-000052310000}"/>
    <cellStyle name="Percent 9 13 2 3" xfId="12627" xr:uid="{00000000-0005-0000-0000-000053310000}"/>
    <cellStyle name="Percent 9 13 2 3 2" xfId="12628" xr:uid="{00000000-0005-0000-0000-000054310000}"/>
    <cellStyle name="Percent 9 13 2 4" xfId="12629" xr:uid="{00000000-0005-0000-0000-000055310000}"/>
    <cellStyle name="Percent 9 13 3" xfId="12630" xr:uid="{00000000-0005-0000-0000-000056310000}"/>
    <cellStyle name="Percent 9 13 3 2" xfId="12631" xr:uid="{00000000-0005-0000-0000-000057310000}"/>
    <cellStyle name="Percent 9 13 3 2 2" xfId="12632" xr:uid="{00000000-0005-0000-0000-000058310000}"/>
    <cellStyle name="Percent 9 13 3 3" xfId="12633" xr:uid="{00000000-0005-0000-0000-000059310000}"/>
    <cellStyle name="Percent 9 13 3 3 2" xfId="12634" xr:uid="{00000000-0005-0000-0000-00005A310000}"/>
    <cellStyle name="Percent 9 13 3 4" xfId="12635" xr:uid="{00000000-0005-0000-0000-00005B310000}"/>
    <cellStyle name="Percent 9 13 4" xfId="12636" xr:uid="{00000000-0005-0000-0000-00005C310000}"/>
    <cellStyle name="Percent 9 13 4 2" xfId="12637" xr:uid="{00000000-0005-0000-0000-00005D310000}"/>
    <cellStyle name="Percent 9 13 4 2 2" xfId="12638" xr:uid="{00000000-0005-0000-0000-00005E310000}"/>
    <cellStyle name="Percent 9 13 4 3" xfId="12639" xr:uid="{00000000-0005-0000-0000-00005F310000}"/>
    <cellStyle name="Percent 9 13 4 3 2" xfId="12640" xr:uid="{00000000-0005-0000-0000-000060310000}"/>
    <cellStyle name="Percent 9 13 4 4" xfId="12641" xr:uid="{00000000-0005-0000-0000-000061310000}"/>
    <cellStyle name="Percent 9 13 5" xfId="12642" xr:uid="{00000000-0005-0000-0000-000062310000}"/>
    <cellStyle name="Percent 9 13 5 2" xfId="12643" xr:uid="{00000000-0005-0000-0000-000063310000}"/>
    <cellStyle name="Percent 9 13 5 2 2" xfId="12644" xr:uid="{00000000-0005-0000-0000-000064310000}"/>
    <cellStyle name="Percent 9 13 5 3" xfId="12645" xr:uid="{00000000-0005-0000-0000-000065310000}"/>
    <cellStyle name="Percent 9 13 5 3 2" xfId="12646" xr:uid="{00000000-0005-0000-0000-000066310000}"/>
    <cellStyle name="Percent 9 13 5 4" xfId="12647" xr:uid="{00000000-0005-0000-0000-000067310000}"/>
    <cellStyle name="Percent 9 13 5 4 2" xfId="12648" xr:uid="{00000000-0005-0000-0000-000068310000}"/>
    <cellStyle name="Percent 9 13 5 5" xfId="12649" xr:uid="{00000000-0005-0000-0000-000069310000}"/>
    <cellStyle name="Percent 9 13 6" xfId="12650" xr:uid="{00000000-0005-0000-0000-00006A310000}"/>
    <cellStyle name="Percent 9 13 6 2" xfId="12651" xr:uid="{00000000-0005-0000-0000-00006B310000}"/>
    <cellStyle name="Percent 9 13 6 2 2" xfId="12652" xr:uid="{00000000-0005-0000-0000-00006C310000}"/>
    <cellStyle name="Percent 9 13 6 3" xfId="12653" xr:uid="{00000000-0005-0000-0000-00006D310000}"/>
    <cellStyle name="Percent 9 13 6 3 2" xfId="12654" xr:uid="{00000000-0005-0000-0000-00006E310000}"/>
    <cellStyle name="Percent 9 13 6 4" xfId="12655" xr:uid="{00000000-0005-0000-0000-00006F310000}"/>
    <cellStyle name="Percent 9 13 7" xfId="12656" xr:uid="{00000000-0005-0000-0000-000070310000}"/>
    <cellStyle name="Percent 9 13 7 2" xfId="12657" xr:uid="{00000000-0005-0000-0000-000071310000}"/>
    <cellStyle name="Percent 9 13 8" xfId="12658" xr:uid="{00000000-0005-0000-0000-000072310000}"/>
    <cellStyle name="Percent 9 13 8 2" xfId="12659" xr:uid="{00000000-0005-0000-0000-000073310000}"/>
    <cellStyle name="Percent 9 13 9" xfId="12660" xr:uid="{00000000-0005-0000-0000-000074310000}"/>
    <cellStyle name="Percent 9 13 9 2" xfId="12661" xr:uid="{00000000-0005-0000-0000-000075310000}"/>
    <cellStyle name="Percent 9 14" xfId="12662" xr:uid="{00000000-0005-0000-0000-000076310000}"/>
    <cellStyle name="Percent 9 14 10" xfId="12663" xr:uid="{00000000-0005-0000-0000-000077310000}"/>
    <cellStyle name="Percent 9 14 10 2" xfId="12664" xr:uid="{00000000-0005-0000-0000-000078310000}"/>
    <cellStyle name="Percent 9 14 11" xfId="12665" xr:uid="{00000000-0005-0000-0000-000079310000}"/>
    <cellStyle name="Percent 9 14 2" xfId="12666" xr:uid="{00000000-0005-0000-0000-00007A310000}"/>
    <cellStyle name="Percent 9 14 2 2" xfId="12667" xr:uid="{00000000-0005-0000-0000-00007B310000}"/>
    <cellStyle name="Percent 9 14 2 2 2" xfId="12668" xr:uid="{00000000-0005-0000-0000-00007C310000}"/>
    <cellStyle name="Percent 9 14 2 3" xfId="12669" xr:uid="{00000000-0005-0000-0000-00007D310000}"/>
    <cellStyle name="Percent 9 14 2 3 2" xfId="12670" xr:uid="{00000000-0005-0000-0000-00007E310000}"/>
    <cellStyle name="Percent 9 14 2 4" xfId="12671" xr:uid="{00000000-0005-0000-0000-00007F310000}"/>
    <cellStyle name="Percent 9 14 3" xfId="12672" xr:uid="{00000000-0005-0000-0000-000080310000}"/>
    <cellStyle name="Percent 9 14 3 2" xfId="12673" xr:uid="{00000000-0005-0000-0000-000081310000}"/>
    <cellStyle name="Percent 9 14 3 2 2" xfId="12674" xr:uid="{00000000-0005-0000-0000-000082310000}"/>
    <cellStyle name="Percent 9 14 3 3" xfId="12675" xr:uid="{00000000-0005-0000-0000-000083310000}"/>
    <cellStyle name="Percent 9 14 3 3 2" xfId="12676" xr:uid="{00000000-0005-0000-0000-000084310000}"/>
    <cellStyle name="Percent 9 14 3 4" xfId="12677" xr:uid="{00000000-0005-0000-0000-000085310000}"/>
    <cellStyle name="Percent 9 14 4" xfId="12678" xr:uid="{00000000-0005-0000-0000-000086310000}"/>
    <cellStyle name="Percent 9 14 4 2" xfId="12679" xr:uid="{00000000-0005-0000-0000-000087310000}"/>
    <cellStyle name="Percent 9 14 4 2 2" xfId="12680" xr:uid="{00000000-0005-0000-0000-000088310000}"/>
    <cellStyle name="Percent 9 14 4 3" xfId="12681" xr:uid="{00000000-0005-0000-0000-000089310000}"/>
    <cellStyle name="Percent 9 14 4 3 2" xfId="12682" xr:uid="{00000000-0005-0000-0000-00008A310000}"/>
    <cellStyle name="Percent 9 14 4 4" xfId="12683" xr:uid="{00000000-0005-0000-0000-00008B310000}"/>
    <cellStyle name="Percent 9 14 5" xfId="12684" xr:uid="{00000000-0005-0000-0000-00008C310000}"/>
    <cellStyle name="Percent 9 14 5 2" xfId="12685" xr:uid="{00000000-0005-0000-0000-00008D310000}"/>
    <cellStyle name="Percent 9 14 5 2 2" xfId="12686" xr:uid="{00000000-0005-0000-0000-00008E310000}"/>
    <cellStyle name="Percent 9 14 5 3" xfId="12687" xr:uid="{00000000-0005-0000-0000-00008F310000}"/>
    <cellStyle name="Percent 9 14 5 3 2" xfId="12688" xr:uid="{00000000-0005-0000-0000-000090310000}"/>
    <cellStyle name="Percent 9 14 5 4" xfId="12689" xr:uid="{00000000-0005-0000-0000-000091310000}"/>
    <cellStyle name="Percent 9 14 5 4 2" xfId="12690" xr:uid="{00000000-0005-0000-0000-000092310000}"/>
    <cellStyle name="Percent 9 14 5 5" xfId="12691" xr:uid="{00000000-0005-0000-0000-000093310000}"/>
    <cellStyle name="Percent 9 14 6" xfId="12692" xr:uid="{00000000-0005-0000-0000-000094310000}"/>
    <cellStyle name="Percent 9 14 6 2" xfId="12693" xr:uid="{00000000-0005-0000-0000-000095310000}"/>
    <cellStyle name="Percent 9 14 6 2 2" xfId="12694" xr:uid="{00000000-0005-0000-0000-000096310000}"/>
    <cellStyle name="Percent 9 14 6 3" xfId="12695" xr:uid="{00000000-0005-0000-0000-000097310000}"/>
    <cellStyle name="Percent 9 14 6 3 2" xfId="12696" xr:uid="{00000000-0005-0000-0000-000098310000}"/>
    <cellStyle name="Percent 9 14 6 4" xfId="12697" xr:uid="{00000000-0005-0000-0000-000099310000}"/>
    <cellStyle name="Percent 9 14 7" xfId="12698" xr:uid="{00000000-0005-0000-0000-00009A310000}"/>
    <cellStyle name="Percent 9 14 7 2" xfId="12699" xr:uid="{00000000-0005-0000-0000-00009B310000}"/>
    <cellStyle name="Percent 9 14 8" xfId="12700" xr:uid="{00000000-0005-0000-0000-00009C310000}"/>
    <cellStyle name="Percent 9 14 8 2" xfId="12701" xr:uid="{00000000-0005-0000-0000-00009D310000}"/>
    <cellStyle name="Percent 9 14 9" xfId="12702" xr:uid="{00000000-0005-0000-0000-00009E310000}"/>
    <cellStyle name="Percent 9 14 9 2" xfId="12703" xr:uid="{00000000-0005-0000-0000-00009F310000}"/>
    <cellStyle name="Percent 9 15" xfId="12704" xr:uid="{00000000-0005-0000-0000-0000A0310000}"/>
    <cellStyle name="Percent 9 15 10" xfId="12705" xr:uid="{00000000-0005-0000-0000-0000A1310000}"/>
    <cellStyle name="Percent 9 15 10 2" xfId="12706" xr:uid="{00000000-0005-0000-0000-0000A2310000}"/>
    <cellStyle name="Percent 9 15 11" xfId="12707" xr:uid="{00000000-0005-0000-0000-0000A3310000}"/>
    <cellStyle name="Percent 9 15 2" xfId="12708" xr:uid="{00000000-0005-0000-0000-0000A4310000}"/>
    <cellStyle name="Percent 9 15 2 2" xfId="12709" xr:uid="{00000000-0005-0000-0000-0000A5310000}"/>
    <cellStyle name="Percent 9 15 2 2 2" xfId="12710" xr:uid="{00000000-0005-0000-0000-0000A6310000}"/>
    <cellStyle name="Percent 9 15 2 3" xfId="12711" xr:uid="{00000000-0005-0000-0000-0000A7310000}"/>
    <cellStyle name="Percent 9 15 2 3 2" xfId="12712" xr:uid="{00000000-0005-0000-0000-0000A8310000}"/>
    <cellStyle name="Percent 9 15 2 4" xfId="12713" xr:uid="{00000000-0005-0000-0000-0000A9310000}"/>
    <cellStyle name="Percent 9 15 3" xfId="12714" xr:uid="{00000000-0005-0000-0000-0000AA310000}"/>
    <cellStyle name="Percent 9 15 3 2" xfId="12715" xr:uid="{00000000-0005-0000-0000-0000AB310000}"/>
    <cellStyle name="Percent 9 15 3 2 2" xfId="12716" xr:uid="{00000000-0005-0000-0000-0000AC310000}"/>
    <cellStyle name="Percent 9 15 3 3" xfId="12717" xr:uid="{00000000-0005-0000-0000-0000AD310000}"/>
    <cellStyle name="Percent 9 15 3 3 2" xfId="12718" xr:uid="{00000000-0005-0000-0000-0000AE310000}"/>
    <cellStyle name="Percent 9 15 3 4" xfId="12719" xr:uid="{00000000-0005-0000-0000-0000AF310000}"/>
    <cellStyle name="Percent 9 15 4" xfId="12720" xr:uid="{00000000-0005-0000-0000-0000B0310000}"/>
    <cellStyle name="Percent 9 15 4 2" xfId="12721" xr:uid="{00000000-0005-0000-0000-0000B1310000}"/>
    <cellStyle name="Percent 9 15 4 2 2" xfId="12722" xr:uid="{00000000-0005-0000-0000-0000B2310000}"/>
    <cellStyle name="Percent 9 15 4 3" xfId="12723" xr:uid="{00000000-0005-0000-0000-0000B3310000}"/>
    <cellStyle name="Percent 9 15 4 3 2" xfId="12724" xr:uid="{00000000-0005-0000-0000-0000B4310000}"/>
    <cellStyle name="Percent 9 15 4 4" xfId="12725" xr:uid="{00000000-0005-0000-0000-0000B5310000}"/>
    <cellStyle name="Percent 9 15 5" xfId="12726" xr:uid="{00000000-0005-0000-0000-0000B6310000}"/>
    <cellStyle name="Percent 9 15 5 2" xfId="12727" xr:uid="{00000000-0005-0000-0000-0000B7310000}"/>
    <cellStyle name="Percent 9 15 5 2 2" xfId="12728" xr:uid="{00000000-0005-0000-0000-0000B8310000}"/>
    <cellStyle name="Percent 9 15 5 3" xfId="12729" xr:uid="{00000000-0005-0000-0000-0000B9310000}"/>
    <cellStyle name="Percent 9 15 5 3 2" xfId="12730" xr:uid="{00000000-0005-0000-0000-0000BA310000}"/>
    <cellStyle name="Percent 9 15 5 4" xfId="12731" xr:uid="{00000000-0005-0000-0000-0000BB310000}"/>
    <cellStyle name="Percent 9 15 5 4 2" xfId="12732" xr:uid="{00000000-0005-0000-0000-0000BC310000}"/>
    <cellStyle name="Percent 9 15 5 5" xfId="12733" xr:uid="{00000000-0005-0000-0000-0000BD310000}"/>
    <cellStyle name="Percent 9 15 6" xfId="12734" xr:uid="{00000000-0005-0000-0000-0000BE310000}"/>
    <cellStyle name="Percent 9 15 6 2" xfId="12735" xr:uid="{00000000-0005-0000-0000-0000BF310000}"/>
    <cellStyle name="Percent 9 15 6 2 2" xfId="12736" xr:uid="{00000000-0005-0000-0000-0000C0310000}"/>
    <cellStyle name="Percent 9 15 6 3" xfId="12737" xr:uid="{00000000-0005-0000-0000-0000C1310000}"/>
    <cellStyle name="Percent 9 15 6 3 2" xfId="12738" xr:uid="{00000000-0005-0000-0000-0000C2310000}"/>
    <cellStyle name="Percent 9 15 6 4" xfId="12739" xr:uid="{00000000-0005-0000-0000-0000C3310000}"/>
    <cellStyle name="Percent 9 15 7" xfId="12740" xr:uid="{00000000-0005-0000-0000-0000C4310000}"/>
    <cellStyle name="Percent 9 15 7 2" xfId="12741" xr:uid="{00000000-0005-0000-0000-0000C5310000}"/>
    <cellStyle name="Percent 9 15 8" xfId="12742" xr:uid="{00000000-0005-0000-0000-0000C6310000}"/>
    <cellStyle name="Percent 9 15 8 2" xfId="12743" xr:uid="{00000000-0005-0000-0000-0000C7310000}"/>
    <cellStyle name="Percent 9 15 9" xfId="12744" xr:uid="{00000000-0005-0000-0000-0000C8310000}"/>
    <cellStyle name="Percent 9 15 9 2" xfId="12745" xr:uid="{00000000-0005-0000-0000-0000C9310000}"/>
    <cellStyle name="Percent 9 16" xfId="12746" xr:uid="{00000000-0005-0000-0000-0000CA310000}"/>
    <cellStyle name="Percent 9 16 10" xfId="12747" xr:uid="{00000000-0005-0000-0000-0000CB310000}"/>
    <cellStyle name="Percent 9 16 10 2" xfId="12748" xr:uid="{00000000-0005-0000-0000-0000CC310000}"/>
    <cellStyle name="Percent 9 16 11" xfId="12749" xr:uid="{00000000-0005-0000-0000-0000CD310000}"/>
    <cellStyle name="Percent 9 16 2" xfId="12750" xr:uid="{00000000-0005-0000-0000-0000CE310000}"/>
    <cellStyle name="Percent 9 16 2 2" xfId="12751" xr:uid="{00000000-0005-0000-0000-0000CF310000}"/>
    <cellStyle name="Percent 9 16 2 2 2" xfId="12752" xr:uid="{00000000-0005-0000-0000-0000D0310000}"/>
    <cellStyle name="Percent 9 16 2 3" xfId="12753" xr:uid="{00000000-0005-0000-0000-0000D1310000}"/>
    <cellStyle name="Percent 9 16 2 3 2" xfId="12754" xr:uid="{00000000-0005-0000-0000-0000D2310000}"/>
    <cellStyle name="Percent 9 16 2 4" xfId="12755" xr:uid="{00000000-0005-0000-0000-0000D3310000}"/>
    <cellStyle name="Percent 9 16 3" xfId="12756" xr:uid="{00000000-0005-0000-0000-0000D4310000}"/>
    <cellStyle name="Percent 9 16 3 2" xfId="12757" xr:uid="{00000000-0005-0000-0000-0000D5310000}"/>
    <cellStyle name="Percent 9 16 3 2 2" xfId="12758" xr:uid="{00000000-0005-0000-0000-0000D6310000}"/>
    <cellStyle name="Percent 9 16 3 3" xfId="12759" xr:uid="{00000000-0005-0000-0000-0000D7310000}"/>
    <cellStyle name="Percent 9 16 3 3 2" xfId="12760" xr:uid="{00000000-0005-0000-0000-0000D8310000}"/>
    <cellStyle name="Percent 9 16 3 4" xfId="12761" xr:uid="{00000000-0005-0000-0000-0000D9310000}"/>
    <cellStyle name="Percent 9 16 4" xfId="12762" xr:uid="{00000000-0005-0000-0000-0000DA310000}"/>
    <cellStyle name="Percent 9 16 4 2" xfId="12763" xr:uid="{00000000-0005-0000-0000-0000DB310000}"/>
    <cellStyle name="Percent 9 16 4 2 2" xfId="12764" xr:uid="{00000000-0005-0000-0000-0000DC310000}"/>
    <cellStyle name="Percent 9 16 4 3" xfId="12765" xr:uid="{00000000-0005-0000-0000-0000DD310000}"/>
    <cellStyle name="Percent 9 16 4 3 2" xfId="12766" xr:uid="{00000000-0005-0000-0000-0000DE310000}"/>
    <cellStyle name="Percent 9 16 4 4" xfId="12767" xr:uid="{00000000-0005-0000-0000-0000DF310000}"/>
    <cellStyle name="Percent 9 16 5" xfId="12768" xr:uid="{00000000-0005-0000-0000-0000E0310000}"/>
    <cellStyle name="Percent 9 16 5 2" xfId="12769" xr:uid="{00000000-0005-0000-0000-0000E1310000}"/>
    <cellStyle name="Percent 9 16 5 2 2" xfId="12770" xr:uid="{00000000-0005-0000-0000-0000E2310000}"/>
    <cellStyle name="Percent 9 16 5 3" xfId="12771" xr:uid="{00000000-0005-0000-0000-0000E3310000}"/>
    <cellStyle name="Percent 9 16 5 3 2" xfId="12772" xr:uid="{00000000-0005-0000-0000-0000E4310000}"/>
    <cellStyle name="Percent 9 16 5 4" xfId="12773" xr:uid="{00000000-0005-0000-0000-0000E5310000}"/>
    <cellStyle name="Percent 9 16 5 4 2" xfId="12774" xr:uid="{00000000-0005-0000-0000-0000E6310000}"/>
    <cellStyle name="Percent 9 16 5 5" xfId="12775" xr:uid="{00000000-0005-0000-0000-0000E7310000}"/>
    <cellStyle name="Percent 9 16 6" xfId="12776" xr:uid="{00000000-0005-0000-0000-0000E8310000}"/>
    <cellStyle name="Percent 9 16 6 2" xfId="12777" xr:uid="{00000000-0005-0000-0000-0000E9310000}"/>
    <cellStyle name="Percent 9 16 6 2 2" xfId="12778" xr:uid="{00000000-0005-0000-0000-0000EA310000}"/>
    <cellStyle name="Percent 9 16 6 3" xfId="12779" xr:uid="{00000000-0005-0000-0000-0000EB310000}"/>
    <cellStyle name="Percent 9 16 6 3 2" xfId="12780" xr:uid="{00000000-0005-0000-0000-0000EC310000}"/>
    <cellStyle name="Percent 9 16 6 4" xfId="12781" xr:uid="{00000000-0005-0000-0000-0000ED310000}"/>
    <cellStyle name="Percent 9 16 7" xfId="12782" xr:uid="{00000000-0005-0000-0000-0000EE310000}"/>
    <cellStyle name="Percent 9 16 7 2" xfId="12783" xr:uid="{00000000-0005-0000-0000-0000EF310000}"/>
    <cellStyle name="Percent 9 16 8" xfId="12784" xr:uid="{00000000-0005-0000-0000-0000F0310000}"/>
    <cellStyle name="Percent 9 16 8 2" xfId="12785" xr:uid="{00000000-0005-0000-0000-0000F1310000}"/>
    <cellStyle name="Percent 9 16 9" xfId="12786" xr:uid="{00000000-0005-0000-0000-0000F2310000}"/>
    <cellStyle name="Percent 9 16 9 2" xfId="12787" xr:uid="{00000000-0005-0000-0000-0000F3310000}"/>
    <cellStyle name="Percent 9 17" xfId="12788" xr:uid="{00000000-0005-0000-0000-0000F4310000}"/>
    <cellStyle name="Percent 9 17 10" xfId="12789" xr:uid="{00000000-0005-0000-0000-0000F5310000}"/>
    <cellStyle name="Percent 9 17 10 2" xfId="12790" xr:uid="{00000000-0005-0000-0000-0000F6310000}"/>
    <cellStyle name="Percent 9 17 11" xfId="12791" xr:uid="{00000000-0005-0000-0000-0000F7310000}"/>
    <cellStyle name="Percent 9 17 2" xfId="12792" xr:uid="{00000000-0005-0000-0000-0000F8310000}"/>
    <cellStyle name="Percent 9 17 2 2" xfId="12793" xr:uid="{00000000-0005-0000-0000-0000F9310000}"/>
    <cellStyle name="Percent 9 17 2 2 2" xfId="12794" xr:uid="{00000000-0005-0000-0000-0000FA310000}"/>
    <cellStyle name="Percent 9 17 2 3" xfId="12795" xr:uid="{00000000-0005-0000-0000-0000FB310000}"/>
    <cellStyle name="Percent 9 17 2 3 2" xfId="12796" xr:uid="{00000000-0005-0000-0000-0000FC310000}"/>
    <cellStyle name="Percent 9 17 2 4" xfId="12797" xr:uid="{00000000-0005-0000-0000-0000FD310000}"/>
    <cellStyle name="Percent 9 17 3" xfId="12798" xr:uid="{00000000-0005-0000-0000-0000FE310000}"/>
    <cellStyle name="Percent 9 17 3 2" xfId="12799" xr:uid="{00000000-0005-0000-0000-0000FF310000}"/>
    <cellStyle name="Percent 9 17 3 2 2" xfId="12800" xr:uid="{00000000-0005-0000-0000-000000320000}"/>
    <cellStyle name="Percent 9 17 3 3" xfId="12801" xr:uid="{00000000-0005-0000-0000-000001320000}"/>
    <cellStyle name="Percent 9 17 3 3 2" xfId="12802" xr:uid="{00000000-0005-0000-0000-000002320000}"/>
    <cellStyle name="Percent 9 17 3 4" xfId="12803" xr:uid="{00000000-0005-0000-0000-000003320000}"/>
    <cellStyle name="Percent 9 17 4" xfId="12804" xr:uid="{00000000-0005-0000-0000-000004320000}"/>
    <cellStyle name="Percent 9 17 4 2" xfId="12805" xr:uid="{00000000-0005-0000-0000-000005320000}"/>
    <cellStyle name="Percent 9 17 4 2 2" xfId="12806" xr:uid="{00000000-0005-0000-0000-000006320000}"/>
    <cellStyle name="Percent 9 17 4 3" xfId="12807" xr:uid="{00000000-0005-0000-0000-000007320000}"/>
    <cellStyle name="Percent 9 17 4 3 2" xfId="12808" xr:uid="{00000000-0005-0000-0000-000008320000}"/>
    <cellStyle name="Percent 9 17 4 4" xfId="12809" xr:uid="{00000000-0005-0000-0000-000009320000}"/>
    <cellStyle name="Percent 9 17 5" xfId="12810" xr:uid="{00000000-0005-0000-0000-00000A320000}"/>
    <cellStyle name="Percent 9 17 5 2" xfId="12811" xr:uid="{00000000-0005-0000-0000-00000B320000}"/>
    <cellStyle name="Percent 9 17 5 2 2" xfId="12812" xr:uid="{00000000-0005-0000-0000-00000C320000}"/>
    <cellStyle name="Percent 9 17 5 3" xfId="12813" xr:uid="{00000000-0005-0000-0000-00000D320000}"/>
    <cellStyle name="Percent 9 17 5 3 2" xfId="12814" xr:uid="{00000000-0005-0000-0000-00000E320000}"/>
    <cellStyle name="Percent 9 17 5 4" xfId="12815" xr:uid="{00000000-0005-0000-0000-00000F320000}"/>
    <cellStyle name="Percent 9 17 5 4 2" xfId="12816" xr:uid="{00000000-0005-0000-0000-000010320000}"/>
    <cellStyle name="Percent 9 17 5 5" xfId="12817" xr:uid="{00000000-0005-0000-0000-000011320000}"/>
    <cellStyle name="Percent 9 17 6" xfId="12818" xr:uid="{00000000-0005-0000-0000-000012320000}"/>
    <cellStyle name="Percent 9 17 6 2" xfId="12819" xr:uid="{00000000-0005-0000-0000-000013320000}"/>
    <cellStyle name="Percent 9 17 6 2 2" xfId="12820" xr:uid="{00000000-0005-0000-0000-000014320000}"/>
    <cellStyle name="Percent 9 17 6 3" xfId="12821" xr:uid="{00000000-0005-0000-0000-000015320000}"/>
    <cellStyle name="Percent 9 17 6 3 2" xfId="12822" xr:uid="{00000000-0005-0000-0000-000016320000}"/>
    <cellStyle name="Percent 9 17 6 4" xfId="12823" xr:uid="{00000000-0005-0000-0000-000017320000}"/>
    <cellStyle name="Percent 9 17 7" xfId="12824" xr:uid="{00000000-0005-0000-0000-000018320000}"/>
    <cellStyle name="Percent 9 17 7 2" xfId="12825" xr:uid="{00000000-0005-0000-0000-000019320000}"/>
    <cellStyle name="Percent 9 17 8" xfId="12826" xr:uid="{00000000-0005-0000-0000-00001A320000}"/>
    <cellStyle name="Percent 9 17 8 2" xfId="12827" xr:uid="{00000000-0005-0000-0000-00001B320000}"/>
    <cellStyle name="Percent 9 17 9" xfId="12828" xr:uid="{00000000-0005-0000-0000-00001C320000}"/>
    <cellStyle name="Percent 9 17 9 2" xfId="12829" xr:uid="{00000000-0005-0000-0000-00001D320000}"/>
    <cellStyle name="Percent 9 18" xfId="12830" xr:uid="{00000000-0005-0000-0000-00001E320000}"/>
    <cellStyle name="Percent 9 18 10" xfId="12831" xr:uid="{00000000-0005-0000-0000-00001F320000}"/>
    <cellStyle name="Percent 9 18 10 2" xfId="12832" xr:uid="{00000000-0005-0000-0000-000020320000}"/>
    <cellStyle name="Percent 9 18 11" xfId="12833" xr:uid="{00000000-0005-0000-0000-000021320000}"/>
    <cellStyle name="Percent 9 18 2" xfId="12834" xr:uid="{00000000-0005-0000-0000-000022320000}"/>
    <cellStyle name="Percent 9 18 2 2" xfId="12835" xr:uid="{00000000-0005-0000-0000-000023320000}"/>
    <cellStyle name="Percent 9 18 2 2 2" xfId="12836" xr:uid="{00000000-0005-0000-0000-000024320000}"/>
    <cellStyle name="Percent 9 18 2 3" xfId="12837" xr:uid="{00000000-0005-0000-0000-000025320000}"/>
    <cellStyle name="Percent 9 18 2 3 2" xfId="12838" xr:uid="{00000000-0005-0000-0000-000026320000}"/>
    <cellStyle name="Percent 9 18 2 4" xfId="12839" xr:uid="{00000000-0005-0000-0000-000027320000}"/>
    <cellStyle name="Percent 9 18 3" xfId="12840" xr:uid="{00000000-0005-0000-0000-000028320000}"/>
    <cellStyle name="Percent 9 18 3 2" xfId="12841" xr:uid="{00000000-0005-0000-0000-000029320000}"/>
    <cellStyle name="Percent 9 18 3 2 2" xfId="12842" xr:uid="{00000000-0005-0000-0000-00002A320000}"/>
    <cellStyle name="Percent 9 18 3 3" xfId="12843" xr:uid="{00000000-0005-0000-0000-00002B320000}"/>
    <cellStyle name="Percent 9 18 3 3 2" xfId="12844" xr:uid="{00000000-0005-0000-0000-00002C320000}"/>
    <cellStyle name="Percent 9 18 3 4" xfId="12845" xr:uid="{00000000-0005-0000-0000-00002D320000}"/>
    <cellStyle name="Percent 9 18 4" xfId="12846" xr:uid="{00000000-0005-0000-0000-00002E320000}"/>
    <cellStyle name="Percent 9 18 4 2" xfId="12847" xr:uid="{00000000-0005-0000-0000-00002F320000}"/>
    <cellStyle name="Percent 9 18 4 2 2" xfId="12848" xr:uid="{00000000-0005-0000-0000-000030320000}"/>
    <cellStyle name="Percent 9 18 4 3" xfId="12849" xr:uid="{00000000-0005-0000-0000-000031320000}"/>
    <cellStyle name="Percent 9 18 4 3 2" xfId="12850" xr:uid="{00000000-0005-0000-0000-000032320000}"/>
    <cellStyle name="Percent 9 18 4 4" xfId="12851" xr:uid="{00000000-0005-0000-0000-000033320000}"/>
    <cellStyle name="Percent 9 18 5" xfId="12852" xr:uid="{00000000-0005-0000-0000-000034320000}"/>
    <cellStyle name="Percent 9 18 5 2" xfId="12853" xr:uid="{00000000-0005-0000-0000-000035320000}"/>
    <cellStyle name="Percent 9 18 5 2 2" xfId="12854" xr:uid="{00000000-0005-0000-0000-000036320000}"/>
    <cellStyle name="Percent 9 18 5 3" xfId="12855" xr:uid="{00000000-0005-0000-0000-000037320000}"/>
    <cellStyle name="Percent 9 18 5 3 2" xfId="12856" xr:uid="{00000000-0005-0000-0000-000038320000}"/>
    <cellStyle name="Percent 9 18 5 4" xfId="12857" xr:uid="{00000000-0005-0000-0000-000039320000}"/>
    <cellStyle name="Percent 9 18 5 4 2" xfId="12858" xr:uid="{00000000-0005-0000-0000-00003A320000}"/>
    <cellStyle name="Percent 9 18 5 5" xfId="12859" xr:uid="{00000000-0005-0000-0000-00003B320000}"/>
    <cellStyle name="Percent 9 18 6" xfId="12860" xr:uid="{00000000-0005-0000-0000-00003C320000}"/>
    <cellStyle name="Percent 9 18 6 2" xfId="12861" xr:uid="{00000000-0005-0000-0000-00003D320000}"/>
    <cellStyle name="Percent 9 18 6 2 2" xfId="12862" xr:uid="{00000000-0005-0000-0000-00003E320000}"/>
    <cellStyle name="Percent 9 18 6 3" xfId="12863" xr:uid="{00000000-0005-0000-0000-00003F320000}"/>
    <cellStyle name="Percent 9 18 6 3 2" xfId="12864" xr:uid="{00000000-0005-0000-0000-000040320000}"/>
    <cellStyle name="Percent 9 18 6 4" xfId="12865" xr:uid="{00000000-0005-0000-0000-000041320000}"/>
    <cellStyle name="Percent 9 18 7" xfId="12866" xr:uid="{00000000-0005-0000-0000-000042320000}"/>
    <cellStyle name="Percent 9 18 7 2" xfId="12867" xr:uid="{00000000-0005-0000-0000-000043320000}"/>
    <cellStyle name="Percent 9 18 8" xfId="12868" xr:uid="{00000000-0005-0000-0000-000044320000}"/>
    <cellStyle name="Percent 9 18 8 2" xfId="12869" xr:uid="{00000000-0005-0000-0000-000045320000}"/>
    <cellStyle name="Percent 9 18 9" xfId="12870" xr:uid="{00000000-0005-0000-0000-000046320000}"/>
    <cellStyle name="Percent 9 18 9 2" xfId="12871" xr:uid="{00000000-0005-0000-0000-000047320000}"/>
    <cellStyle name="Percent 9 19" xfId="12872" xr:uid="{00000000-0005-0000-0000-000048320000}"/>
    <cellStyle name="Percent 9 19 10" xfId="12873" xr:uid="{00000000-0005-0000-0000-000049320000}"/>
    <cellStyle name="Percent 9 19 10 2" xfId="12874" xr:uid="{00000000-0005-0000-0000-00004A320000}"/>
    <cellStyle name="Percent 9 19 11" xfId="12875" xr:uid="{00000000-0005-0000-0000-00004B320000}"/>
    <cellStyle name="Percent 9 19 2" xfId="12876" xr:uid="{00000000-0005-0000-0000-00004C320000}"/>
    <cellStyle name="Percent 9 19 2 2" xfId="12877" xr:uid="{00000000-0005-0000-0000-00004D320000}"/>
    <cellStyle name="Percent 9 19 2 2 2" xfId="12878" xr:uid="{00000000-0005-0000-0000-00004E320000}"/>
    <cellStyle name="Percent 9 19 2 3" xfId="12879" xr:uid="{00000000-0005-0000-0000-00004F320000}"/>
    <cellStyle name="Percent 9 19 2 3 2" xfId="12880" xr:uid="{00000000-0005-0000-0000-000050320000}"/>
    <cellStyle name="Percent 9 19 2 4" xfId="12881" xr:uid="{00000000-0005-0000-0000-000051320000}"/>
    <cellStyle name="Percent 9 19 3" xfId="12882" xr:uid="{00000000-0005-0000-0000-000052320000}"/>
    <cellStyle name="Percent 9 19 3 2" xfId="12883" xr:uid="{00000000-0005-0000-0000-000053320000}"/>
    <cellStyle name="Percent 9 19 3 2 2" xfId="12884" xr:uid="{00000000-0005-0000-0000-000054320000}"/>
    <cellStyle name="Percent 9 19 3 3" xfId="12885" xr:uid="{00000000-0005-0000-0000-000055320000}"/>
    <cellStyle name="Percent 9 19 3 3 2" xfId="12886" xr:uid="{00000000-0005-0000-0000-000056320000}"/>
    <cellStyle name="Percent 9 19 3 4" xfId="12887" xr:uid="{00000000-0005-0000-0000-000057320000}"/>
    <cellStyle name="Percent 9 19 4" xfId="12888" xr:uid="{00000000-0005-0000-0000-000058320000}"/>
    <cellStyle name="Percent 9 19 4 2" xfId="12889" xr:uid="{00000000-0005-0000-0000-000059320000}"/>
    <cellStyle name="Percent 9 19 4 2 2" xfId="12890" xr:uid="{00000000-0005-0000-0000-00005A320000}"/>
    <cellStyle name="Percent 9 19 4 3" xfId="12891" xr:uid="{00000000-0005-0000-0000-00005B320000}"/>
    <cellStyle name="Percent 9 19 4 3 2" xfId="12892" xr:uid="{00000000-0005-0000-0000-00005C320000}"/>
    <cellStyle name="Percent 9 19 4 4" xfId="12893" xr:uid="{00000000-0005-0000-0000-00005D320000}"/>
    <cellStyle name="Percent 9 19 5" xfId="12894" xr:uid="{00000000-0005-0000-0000-00005E320000}"/>
    <cellStyle name="Percent 9 19 5 2" xfId="12895" xr:uid="{00000000-0005-0000-0000-00005F320000}"/>
    <cellStyle name="Percent 9 19 5 2 2" xfId="12896" xr:uid="{00000000-0005-0000-0000-000060320000}"/>
    <cellStyle name="Percent 9 19 5 3" xfId="12897" xr:uid="{00000000-0005-0000-0000-000061320000}"/>
    <cellStyle name="Percent 9 19 5 3 2" xfId="12898" xr:uid="{00000000-0005-0000-0000-000062320000}"/>
    <cellStyle name="Percent 9 19 5 4" xfId="12899" xr:uid="{00000000-0005-0000-0000-000063320000}"/>
    <cellStyle name="Percent 9 19 5 4 2" xfId="12900" xr:uid="{00000000-0005-0000-0000-000064320000}"/>
    <cellStyle name="Percent 9 19 5 5" xfId="12901" xr:uid="{00000000-0005-0000-0000-000065320000}"/>
    <cellStyle name="Percent 9 19 6" xfId="12902" xr:uid="{00000000-0005-0000-0000-000066320000}"/>
    <cellStyle name="Percent 9 19 6 2" xfId="12903" xr:uid="{00000000-0005-0000-0000-000067320000}"/>
    <cellStyle name="Percent 9 19 6 2 2" xfId="12904" xr:uid="{00000000-0005-0000-0000-000068320000}"/>
    <cellStyle name="Percent 9 19 6 3" xfId="12905" xr:uid="{00000000-0005-0000-0000-000069320000}"/>
    <cellStyle name="Percent 9 19 6 3 2" xfId="12906" xr:uid="{00000000-0005-0000-0000-00006A320000}"/>
    <cellStyle name="Percent 9 19 6 4" xfId="12907" xr:uid="{00000000-0005-0000-0000-00006B320000}"/>
    <cellStyle name="Percent 9 19 7" xfId="12908" xr:uid="{00000000-0005-0000-0000-00006C320000}"/>
    <cellStyle name="Percent 9 19 7 2" xfId="12909" xr:uid="{00000000-0005-0000-0000-00006D320000}"/>
    <cellStyle name="Percent 9 19 8" xfId="12910" xr:uid="{00000000-0005-0000-0000-00006E320000}"/>
    <cellStyle name="Percent 9 19 8 2" xfId="12911" xr:uid="{00000000-0005-0000-0000-00006F320000}"/>
    <cellStyle name="Percent 9 19 9" xfId="12912" xr:uid="{00000000-0005-0000-0000-000070320000}"/>
    <cellStyle name="Percent 9 19 9 2" xfId="12913" xr:uid="{00000000-0005-0000-0000-000071320000}"/>
    <cellStyle name="Percent 9 2" xfId="12914" xr:uid="{00000000-0005-0000-0000-000072320000}"/>
    <cellStyle name="Percent 9 2 10" xfId="12915" xr:uid="{00000000-0005-0000-0000-000073320000}"/>
    <cellStyle name="Percent 9 2 10 2" xfId="12916" xr:uid="{00000000-0005-0000-0000-000074320000}"/>
    <cellStyle name="Percent 9 2 11" xfId="12917" xr:uid="{00000000-0005-0000-0000-000075320000}"/>
    <cellStyle name="Percent 9 2 11 2" xfId="12918" xr:uid="{00000000-0005-0000-0000-000076320000}"/>
    <cellStyle name="Percent 9 2 12" xfId="12919" xr:uid="{00000000-0005-0000-0000-000077320000}"/>
    <cellStyle name="Percent 9 2 2" xfId="12920" xr:uid="{00000000-0005-0000-0000-000078320000}"/>
    <cellStyle name="Percent 9 2 2 2" xfId="12921" xr:uid="{00000000-0005-0000-0000-000079320000}"/>
    <cellStyle name="Percent 9 2 2 2 2" xfId="12922" xr:uid="{00000000-0005-0000-0000-00007A320000}"/>
    <cellStyle name="Percent 9 2 2 2 2 2" xfId="12923" xr:uid="{00000000-0005-0000-0000-00007B320000}"/>
    <cellStyle name="Percent 9 2 2 2 3" xfId="12924" xr:uid="{00000000-0005-0000-0000-00007C320000}"/>
    <cellStyle name="Percent 9 2 2 2 3 2" xfId="12925" xr:uid="{00000000-0005-0000-0000-00007D320000}"/>
    <cellStyle name="Percent 9 2 2 2 4" xfId="12926" xr:uid="{00000000-0005-0000-0000-00007E320000}"/>
    <cellStyle name="Percent 9 2 2 3" xfId="12927" xr:uid="{00000000-0005-0000-0000-00007F320000}"/>
    <cellStyle name="Percent 9 2 2 3 2" xfId="12928" xr:uid="{00000000-0005-0000-0000-000080320000}"/>
    <cellStyle name="Percent 9 2 2 3 2 2" xfId="12929" xr:uid="{00000000-0005-0000-0000-000081320000}"/>
    <cellStyle name="Percent 9 2 2 3 3" xfId="12930" xr:uid="{00000000-0005-0000-0000-000082320000}"/>
    <cellStyle name="Percent 9 2 2 3 3 2" xfId="12931" xr:uid="{00000000-0005-0000-0000-000083320000}"/>
    <cellStyle name="Percent 9 2 2 3 4" xfId="12932" xr:uid="{00000000-0005-0000-0000-000084320000}"/>
    <cellStyle name="Percent 9 2 2 4" xfId="12933" xr:uid="{00000000-0005-0000-0000-000085320000}"/>
    <cellStyle name="Percent 9 2 2 4 2" xfId="12934" xr:uid="{00000000-0005-0000-0000-000086320000}"/>
    <cellStyle name="Percent 9 2 2 4 2 2" xfId="12935" xr:uid="{00000000-0005-0000-0000-000087320000}"/>
    <cellStyle name="Percent 9 2 2 4 3" xfId="12936" xr:uid="{00000000-0005-0000-0000-000088320000}"/>
    <cellStyle name="Percent 9 2 2 4 3 2" xfId="12937" xr:uid="{00000000-0005-0000-0000-000089320000}"/>
    <cellStyle name="Percent 9 2 2 4 4" xfId="12938" xr:uid="{00000000-0005-0000-0000-00008A320000}"/>
    <cellStyle name="Percent 9 2 2 4 4 2" xfId="12939" xr:uid="{00000000-0005-0000-0000-00008B320000}"/>
    <cellStyle name="Percent 9 2 2 4 5" xfId="12940" xr:uid="{00000000-0005-0000-0000-00008C320000}"/>
    <cellStyle name="Percent 9 2 2 5" xfId="12941" xr:uid="{00000000-0005-0000-0000-00008D320000}"/>
    <cellStyle name="Percent 9 2 2 5 2" xfId="12942" xr:uid="{00000000-0005-0000-0000-00008E320000}"/>
    <cellStyle name="Percent 9 2 2 5 2 2" xfId="12943" xr:uid="{00000000-0005-0000-0000-00008F320000}"/>
    <cellStyle name="Percent 9 2 2 5 3" xfId="12944" xr:uid="{00000000-0005-0000-0000-000090320000}"/>
    <cellStyle name="Percent 9 2 2 5 3 2" xfId="12945" xr:uid="{00000000-0005-0000-0000-000091320000}"/>
    <cellStyle name="Percent 9 2 2 5 4" xfId="12946" xr:uid="{00000000-0005-0000-0000-000092320000}"/>
    <cellStyle name="Percent 9 2 2 6" xfId="12947" xr:uid="{00000000-0005-0000-0000-000093320000}"/>
    <cellStyle name="Percent 9 2 2 6 2" xfId="12948" xr:uid="{00000000-0005-0000-0000-000094320000}"/>
    <cellStyle name="Percent 9 2 2 7" xfId="12949" xr:uid="{00000000-0005-0000-0000-000095320000}"/>
    <cellStyle name="Percent 9 2 2 7 2" xfId="12950" xr:uid="{00000000-0005-0000-0000-000096320000}"/>
    <cellStyle name="Percent 9 2 2 8" xfId="12951" xr:uid="{00000000-0005-0000-0000-000097320000}"/>
    <cellStyle name="Percent 9 2 2 8 2" xfId="12952" xr:uid="{00000000-0005-0000-0000-000098320000}"/>
    <cellStyle name="Percent 9 2 2 9" xfId="12953" xr:uid="{00000000-0005-0000-0000-000099320000}"/>
    <cellStyle name="Percent 9 2 3" xfId="12954" xr:uid="{00000000-0005-0000-0000-00009A320000}"/>
    <cellStyle name="Percent 9 2 3 2" xfId="12955" xr:uid="{00000000-0005-0000-0000-00009B320000}"/>
    <cellStyle name="Percent 9 2 3 2 2" xfId="12956" xr:uid="{00000000-0005-0000-0000-00009C320000}"/>
    <cellStyle name="Percent 9 2 3 3" xfId="12957" xr:uid="{00000000-0005-0000-0000-00009D320000}"/>
    <cellStyle name="Percent 9 2 3 3 2" xfId="12958" xr:uid="{00000000-0005-0000-0000-00009E320000}"/>
    <cellStyle name="Percent 9 2 3 4" xfId="12959" xr:uid="{00000000-0005-0000-0000-00009F320000}"/>
    <cellStyle name="Percent 9 2 4" xfId="12960" xr:uid="{00000000-0005-0000-0000-0000A0320000}"/>
    <cellStyle name="Percent 9 2 4 2" xfId="12961" xr:uid="{00000000-0005-0000-0000-0000A1320000}"/>
    <cellStyle name="Percent 9 2 4 2 2" xfId="12962" xr:uid="{00000000-0005-0000-0000-0000A2320000}"/>
    <cellStyle name="Percent 9 2 4 3" xfId="12963" xr:uid="{00000000-0005-0000-0000-0000A3320000}"/>
    <cellStyle name="Percent 9 2 4 3 2" xfId="12964" xr:uid="{00000000-0005-0000-0000-0000A4320000}"/>
    <cellStyle name="Percent 9 2 4 4" xfId="12965" xr:uid="{00000000-0005-0000-0000-0000A5320000}"/>
    <cellStyle name="Percent 9 2 5" xfId="12966" xr:uid="{00000000-0005-0000-0000-0000A6320000}"/>
    <cellStyle name="Percent 9 2 5 2" xfId="12967" xr:uid="{00000000-0005-0000-0000-0000A7320000}"/>
    <cellStyle name="Percent 9 2 5 2 2" xfId="12968" xr:uid="{00000000-0005-0000-0000-0000A8320000}"/>
    <cellStyle name="Percent 9 2 5 3" xfId="12969" xr:uid="{00000000-0005-0000-0000-0000A9320000}"/>
    <cellStyle name="Percent 9 2 5 3 2" xfId="12970" xr:uid="{00000000-0005-0000-0000-0000AA320000}"/>
    <cellStyle name="Percent 9 2 5 4" xfId="12971" xr:uid="{00000000-0005-0000-0000-0000AB320000}"/>
    <cellStyle name="Percent 9 2 6" xfId="12972" xr:uid="{00000000-0005-0000-0000-0000AC320000}"/>
    <cellStyle name="Percent 9 2 6 2" xfId="12973" xr:uid="{00000000-0005-0000-0000-0000AD320000}"/>
    <cellStyle name="Percent 9 2 6 2 2" xfId="12974" xr:uid="{00000000-0005-0000-0000-0000AE320000}"/>
    <cellStyle name="Percent 9 2 6 3" xfId="12975" xr:uid="{00000000-0005-0000-0000-0000AF320000}"/>
    <cellStyle name="Percent 9 2 6 3 2" xfId="12976" xr:uid="{00000000-0005-0000-0000-0000B0320000}"/>
    <cellStyle name="Percent 9 2 6 4" xfId="12977" xr:uid="{00000000-0005-0000-0000-0000B1320000}"/>
    <cellStyle name="Percent 9 2 6 4 2" xfId="12978" xr:uid="{00000000-0005-0000-0000-0000B2320000}"/>
    <cellStyle name="Percent 9 2 6 5" xfId="12979" xr:uid="{00000000-0005-0000-0000-0000B3320000}"/>
    <cellStyle name="Percent 9 2 7" xfId="12980" xr:uid="{00000000-0005-0000-0000-0000B4320000}"/>
    <cellStyle name="Percent 9 2 7 2" xfId="12981" xr:uid="{00000000-0005-0000-0000-0000B5320000}"/>
    <cellStyle name="Percent 9 2 7 2 2" xfId="12982" xr:uid="{00000000-0005-0000-0000-0000B6320000}"/>
    <cellStyle name="Percent 9 2 7 3" xfId="12983" xr:uid="{00000000-0005-0000-0000-0000B7320000}"/>
    <cellStyle name="Percent 9 2 7 3 2" xfId="12984" xr:uid="{00000000-0005-0000-0000-0000B8320000}"/>
    <cellStyle name="Percent 9 2 7 4" xfId="12985" xr:uid="{00000000-0005-0000-0000-0000B9320000}"/>
    <cellStyle name="Percent 9 2 8" xfId="12986" xr:uid="{00000000-0005-0000-0000-0000BA320000}"/>
    <cellStyle name="Percent 9 2 8 2" xfId="12987" xr:uid="{00000000-0005-0000-0000-0000BB320000}"/>
    <cellStyle name="Percent 9 2 9" xfId="12988" xr:uid="{00000000-0005-0000-0000-0000BC320000}"/>
    <cellStyle name="Percent 9 2 9 2" xfId="12989" xr:uid="{00000000-0005-0000-0000-0000BD320000}"/>
    <cellStyle name="Percent 9 20" xfId="12990" xr:uid="{00000000-0005-0000-0000-0000BE320000}"/>
    <cellStyle name="Percent 9 20 10" xfId="12991" xr:uid="{00000000-0005-0000-0000-0000BF320000}"/>
    <cellStyle name="Percent 9 20 10 2" xfId="12992" xr:uid="{00000000-0005-0000-0000-0000C0320000}"/>
    <cellStyle name="Percent 9 20 11" xfId="12993" xr:uid="{00000000-0005-0000-0000-0000C1320000}"/>
    <cellStyle name="Percent 9 20 2" xfId="12994" xr:uid="{00000000-0005-0000-0000-0000C2320000}"/>
    <cellStyle name="Percent 9 20 2 2" xfId="12995" xr:uid="{00000000-0005-0000-0000-0000C3320000}"/>
    <cellStyle name="Percent 9 20 2 2 2" xfId="12996" xr:uid="{00000000-0005-0000-0000-0000C4320000}"/>
    <cellStyle name="Percent 9 20 2 3" xfId="12997" xr:uid="{00000000-0005-0000-0000-0000C5320000}"/>
    <cellStyle name="Percent 9 20 2 3 2" xfId="12998" xr:uid="{00000000-0005-0000-0000-0000C6320000}"/>
    <cellStyle name="Percent 9 20 2 4" xfId="12999" xr:uid="{00000000-0005-0000-0000-0000C7320000}"/>
    <cellStyle name="Percent 9 20 3" xfId="13000" xr:uid="{00000000-0005-0000-0000-0000C8320000}"/>
    <cellStyle name="Percent 9 20 3 2" xfId="13001" xr:uid="{00000000-0005-0000-0000-0000C9320000}"/>
    <cellStyle name="Percent 9 20 3 2 2" xfId="13002" xr:uid="{00000000-0005-0000-0000-0000CA320000}"/>
    <cellStyle name="Percent 9 20 3 3" xfId="13003" xr:uid="{00000000-0005-0000-0000-0000CB320000}"/>
    <cellStyle name="Percent 9 20 3 3 2" xfId="13004" xr:uid="{00000000-0005-0000-0000-0000CC320000}"/>
    <cellStyle name="Percent 9 20 3 4" xfId="13005" xr:uid="{00000000-0005-0000-0000-0000CD320000}"/>
    <cellStyle name="Percent 9 20 4" xfId="13006" xr:uid="{00000000-0005-0000-0000-0000CE320000}"/>
    <cellStyle name="Percent 9 20 4 2" xfId="13007" xr:uid="{00000000-0005-0000-0000-0000CF320000}"/>
    <cellStyle name="Percent 9 20 4 2 2" xfId="13008" xr:uid="{00000000-0005-0000-0000-0000D0320000}"/>
    <cellStyle name="Percent 9 20 4 3" xfId="13009" xr:uid="{00000000-0005-0000-0000-0000D1320000}"/>
    <cellStyle name="Percent 9 20 4 3 2" xfId="13010" xr:uid="{00000000-0005-0000-0000-0000D2320000}"/>
    <cellStyle name="Percent 9 20 4 4" xfId="13011" xr:uid="{00000000-0005-0000-0000-0000D3320000}"/>
    <cellStyle name="Percent 9 20 5" xfId="13012" xr:uid="{00000000-0005-0000-0000-0000D4320000}"/>
    <cellStyle name="Percent 9 20 5 2" xfId="13013" xr:uid="{00000000-0005-0000-0000-0000D5320000}"/>
    <cellStyle name="Percent 9 20 5 2 2" xfId="13014" xr:uid="{00000000-0005-0000-0000-0000D6320000}"/>
    <cellStyle name="Percent 9 20 5 3" xfId="13015" xr:uid="{00000000-0005-0000-0000-0000D7320000}"/>
    <cellStyle name="Percent 9 20 5 3 2" xfId="13016" xr:uid="{00000000-0005-0000-0000-0000D8320000}"/>
    <cellStyle name="Percent 9 20 5 4" xfId="13017" xr:uid="{00000000-0005-0000-0000-0000D9320000}"/>
    <cellStyle name="Percent 9 20 5 4 2" xfId="13018" xr:uid="{00000000-0005-0000-0000-0000DA320000}"/>
    <cellStyle name="Percent 9 20 5 5" xfId="13019" xr:uid="{00000000-0005-0000-0000-0000DB320000}"/>
    <cellStyle name="Percent 9 20 6" xfId="13020" xr:uid="{00000000-0005-0000-0000-0000DC320000}"/>
    <cellStyle name="Percent 9 20 6 2" xfId="13021" xr:uid="{00000000-0005-0000-0000-0000DD320000}"/>
    <cellStyle name="Percent 9 20 6 2 2" xfId="13022" xr:uid="{00000000-0005-0000-0000-0000DE320000}"/>
    <cellStyle name="Percent 9 20 6 3" xfId="13023" xr:uid="{00000000-0005-0000-0000-0000DF320000}"/>
    <cellStyle name="Percent 9 20 6 3 2" xfId="13024" xr:uid="{00000000-0005-0000-0000-0000E0320000}"/>
    <cellStyle name="Percent 9 20 6 4" xfId="13025" xr:uid="{00000000-0005-0000-0000-0000E1320000}"/>
    <cellStyle name="Percent 9 20 7" xfId="13026" xr:uid="{00000000-0005-0000-0000-0000E2320000}"/>
    <cellStyle name="Percent 9 20 7 2" xfId="13027" xr:uid="{00000000-0005-0000-0000-0000E3320000}"/>
    <cellStyle name="Percent 9 20 8" xfId="13028" xr:uid="{00000000-0005-0000-0000-0000E4320000}"/>
    <cellStyle name="Percent 9 20 8 2" xfId="13029" xr:uid="{00000000-0005-0000-0000-0000E5320000}"/>
    <cellStyle name="Percent 9 20 9" xfId="13030" xr:uid="{00000000-0005-0000-0000-0000E6320000}"/>
    <cellStyle name="Percent 9 20 9 2" xfId="13031" xr:uid="{00000000-0005-0000-0000-0000E7320000}"/>
    <cellStyle name="Percent 9 21" xfId="13032" xr:uid="{00000000-0005-0000-0000-0000E8320000}"/>
    <cellStyle name="Percent 9 21 2" xfId="13033" xr:uid="{00000000-0005-0000-0000-0000E9320000}"/>
    <cellStyle name="Percent 9 21 2 2" xfId="13034" xr:uid="{00000000-0005-0000-0000-0000EA320000}"/>
    <cellStyle name="Percent 9 21 3" xfId="13035" xr:uid="{00000000-0005-0000-0000-0000EB320000}"/>
    <cellStyle name="Percent 9 21 3 2" xfId="13036" xr:uid="{00000000-0005-0000-0000-0000EC320000}"/>
    <cellStyle name="Percent 9 21 4" xfId="13037" xr:uid="{00000000-0005-0000-0000-0000ED320000}"/>
    <cellStyle name="Percent 9 22" xfId="13038" xr:uid="{00000000-0005-0000-0000-0000EE320000}"/>
    <cellStyle name="Percent 9 22 2" xfId="13039" xr:uid="{00000000-0005-0000-0000-0000EF320000}"/>
    <cellStyle name="Percent 9 22 2 2" xfId="13040" xr:uid="{00000000-0005-0000-0000-0000F0320000}"/>
    <cellStyle name="Percent 9 22 3" xfId="13041" xr:uid="{00000000-0005-0000-0000-0000F1320000}"/>
    <cellStyle name="Percent 9 22 3 2" xfId="13042" xr:uid="{00000000-0005-0000-0000-0000F2320000}"/>
    <cellStyle name="Percent 9 22 4" xfId="13043" xr:uid="{00000000-0005-0000-0000-0000F3320000}"/>
    <cellStyle name="Percent 9 23" xfId="13044" xr:uid="{00000000-0005-0000-0000-0000F4320000}"/>
    <cellStyle name="Percent 9 23 2" xfId="13045" xr:uid="{00000000-0005-0000-0000-0000F5320000}"/>
    <cellStyle name="Percent 9 23 2 2" xfId="13046" xr:uid="{00000000-0005-0000-0000-0000F6320000}"/>
    <cellStyle name="Percent 9 23 3" xfId="13047" xr:uid="{00000000-0005-0000-0000-0000F7320000}"/>
    <cellStyle name="Percent 9 23 3 2" xfId="13048" xr:uid="{00000000-0005-0000-0000-0000F8320000}"/>
    <cellStyle name="Percent 9 23 4" xfId="13049" xr:uid="{00000000-0005-0000-0000-0000F9320000}"/>
    <cellStyle name="Percent 9 23 4 2" xfId="13050" xr:uid="{00000000-0005-0000-0000-0000FA320000}"/>
    <cellStyle name="Percent 9 23 5" xfId="13051" xr:uid="{00000000-0005-0000-0000-0000FB320000}"/>
    <cellStyle name="Percent 9 24" xfId="13052" xr:uid="{00000000-0005-0000-0000-0000FC320000}"/>
    <cellStyle name="Percent 9 24 2" xfId="13053" xr:uid="{00000000-0005-0000-0000-0000FD320000}"/>
    <cellStyle name="Percent 9 24 2 2" xfId="13054" xr:uid="{00000000-0005-0000-0000-0000FE320000}"/>
    <cellStyle name="Percent 9 24 3" xfId="13055" xr:uid="{00000000-0005-0000-0000-0000FF320000}"/>
    <cellStyle name="Percent 9 24 3 2" xfId="13056" xr:uid="{00000000-0005-0000-0000-000000330000}"/>
    <cellStyle name="Percent 9 24 4" xfId="13057" xr:uid="{00000000-0005-0000-0000-000001330000}"/>
    <cellStyle name="Percent 9 25" xfId="13058" xr:uid="{00000000-0005-0000-0000-000002330000}"/>
    <cellStyle name="Percent 9 25 2" xfId="13059" xr:uid="{00000000-0005-0000-0000-000003330000}"/>
    <cellStyle name="Percent 9 26" xfId="13060" xr:uid="{00000000-0005-0000-0000-000004330000}"/>
    <cellStyle name="Percent 9 26 2" xfId="13061" xr:uid="{00000000-0005-0000-0000-000005330000}"/>
    <cellStyle name="Percent 9 27" xfId="13062" xr:uid="{00000000-0005-0000-0000-000006330000}"/>
    <cellStyle name="Percent 9 27 2" xfId="13063" xr:uid="{00000000-0005-0000-0000-000007330000}"/>
    <cellStyle name="Percent 9 28" xfId="13064" xr:uid="{00000000-0005-0000-0000-000008330000}"/>
    <cellStyle name="Percent 9 3" xfId="13065" xr:uid="{00000000-0005-0000-0000-000009330000}"/>
    <cellStyle name="Percent 9 3 10" xfId="13066" xr:uid="{00000000-0005-0000-0000-00000A330000}"/>
    <cellStyle name="Percent 9 3 10 2" xfId="13067" xr:uid="{00000000-0005-0000-0000-00000B330000}"/>
    <cellStyle name="Percent 9 3 11" xfId="13068" xr:uid="{00000000-0005-0000-0000-00000C330000}"/>
    <cellStyle name="Percent 9 3 11 2" xfId="13069" xr:uid="{00000000-0005-0000-0000-00000D330000}"/>
    <cellStyle name="Percent 9 3 12" xfId="13070" xr:uid="{00000000-0005-0000-0000-00000E330000}"/>
    <cellStyle name="Percent 9 3 2" xfId="13071" xr:uid="{00000000-0005-0000-0000-00000F330000}"/>
    <cellStyle name="Percent 9 3 2 2" xfId="13072" xr:uid="{00000000-0005-0000-0000-000010330000}"/>
    <cellStyle name="Percent 9 3 2 2 2" xfId="13073" xr:uid="{00000000-0005-0000-0000-000011330000}"/>
    <cellStyle name="Percent 9 3 2 2 2 2" xfId="13074" xr:uid="{00000000-0005-0000-0000-000012330000}"/>
    <cellStyle name="Percent 9 3 2 2 3" xfId="13075" xr:uid="{00000000-0005-0000-0000-000013330000}"/>
    <cellStyle name="Percent 9 3 2 2 3 2" xfId="13076" xr:uid="{00000000-0005-0000-0000-000014330000}"/>
    <cellStyle name="Percent 9 3 2 2 4" xfId="13077" xr:uid="{00000000-0005-0000-0000-000015330000}"/>
    <cellStyle name="Percent 9 3 2 3" xfId="13078" xr:uid="{00000000-0005-0000-0000-000016330000}"/>
    <cellStyle name="Percent 9 3 2 3 2" xfId="13079" xr:uid="{00000000-0005-0000-0000-000017330000}"/>
    <cellStyle name="Percent 9 3 2 3 2 2" xfId="13080" xr:uid="{00000000-0005-0000-0000-000018330000}"/>
    <cellStyle name="Percent 9 3 2 3 3" xfId="13081" xr:uid="{00000000-0005-0000-0000-000019330000}"/>
    <cellStyle name="Percent 9 3 2 3 3 2" xfId="13082" xr:uid="{00000000-0005-0000-0000-00001A330000}"/>
    <cellStyle name="Percent 9 3 2 3 4" xfId="13083" xr:uid="{00000000-0005-0000-0000-00001B330000}"/>
    <cellStyle name="Percent 9 3 2 4" xfId="13084" xr:uid="{00000000-0005-0000-0000-00001C330000}"/>
    <cellStyle name="Percent 9 3 2 4 2" xfId="13085" xr:uid="{00000000-0005-0000-0000-00001D330000}"/>
    <cellStyle name="Percent 9 3 2 4 2 2" xfId="13086" xr:uid="{00000000-0005-0000-0000-00001E330000}"/>
    <cellStyle name="Percent 9 3 2 4 3" xfId="13087" xr:uid="{00000000-0005-0000-0000-00001F330000}"/>
    <cellStyle name="Percent 9 3 2 4 3 2" xfId="13088" xr:uid="{00000000-0005-0000-0000-000020330000}"/>
    <cellStyle name="Percent 9 3 2 4 4" xfId="13089" xr:uid="{00000000-0005-0000-0000-000021330000}"/>
    <cellStyle name="Percent 9 3 2 4 4 2" xfId="13090" xr:uid="{00000000-0005-0000-0000-000022330000}"/>
    <cellStyle name="Percent 9 3 2 4 5" xfId="13091" xr:uid="{00000000-0005-0000-0000-000023330000}"/>
    <cellStyle name="Percent 9 3 2 5" xfId="13092" xr:uid="{00000000-0005-0000-0000-000024330000}"/>
    <cellStyle name="Percent 9 3 2 5 2" xfId="13093" xr:uid="{00000000-0005-0000-0000-000025330000}"/>
    <cellStyle name="Percent 9 3 2 5 2 2" xfId="13094" xr:uid="{00000000-0005-0000-0000-000026330000}"/>
    <cellStyle name="Percent 9 3 2 5 3" xfId="13095" xr:uid="{00000000-0005-0000-0000-000027330000}"/>
    <cellStyle name="Percent 9 3 2 5 3 2" xfId="13096" xr:uid="{00000000-0005-0000-0000-000028330000}"/>
    <cellStyle name="Percent 9 3 2 5 4" xfId="13097" xr:uid="{00000000-0005-0000-0000-000029330000}"/>
    <cellStyle name="Percent 9 3 2 6" xfId="13098" xr:uid="{00000000-0005-0000-0000-00002A330000}"/>
    <cellStyle name="Percent 9 3 2 6 2" xfId="13099" xr:uid="{00000000-0005-0000-0000-00002B330000}"/>
    <cellStyle name="Percent 9 3 2 7" xfId="13100" xr:uid="{00000000-0005-0000-0000-00002C330000}"/>
    <cellStyle name="Percent 9 3 2 7 2" xfId="13101" xr:uid="{00000000-0005-0000-0000-00002D330000}"/>
    <cellStyle name="Percent 9 3 2 8" xfId="13102" xr:uid="{00000000-0005-0000-0000-00002E330000}"/>
    <cellStyle name="Percent 9 3 2 8 2" xfId="13103" xr:uid="{00000000-0005-0000-0000-00002F330000}"/>
    <cellStyle name="Percent 9 3 2 9" xfId="13104" xr:uid="{00000000-0005-0000-0000-000030330000}"/>
    <cellStyle name="Percent 9 3 3" xfId="13105" xr:uid="{00000000-0005-0000-0000-000031330000}"/>
    <cellStyle name="Percent 9 3 3 2" xfId="13106" xr:uid="{00000000-0005-0000-0000-000032330000}"/>
    <cellStyle name="Percent 9 3 3 2 2" xfId="13107" xr:uid="{00000000-0005-0000-0000-000033330000}"/>
    <cellStyle name="Percent 9 3 3 3" xfId="13108" xr:uid="{00000000-0005-0000-0000-000034330000}"/>
    <cellStyle name="Percent 9 3 3 3 2" xfId="13109" xr:uid="{00000000-0005-0000-0000-000035330000}"/>
    <cellStyle name="Percent 9 3 3 4" xfId="13110" xr:uid="{00000000-0005-0000-0000-000036330000}"/>
    <cellStyle name="Percent 9 3 4" xfId="13111" xr:uid="{00000000-0005-0000-0000-000037330000}"/>
    <cellStyle name="Percent 9 3 4 2" xfId="13112" xr:uid="{00000000-0005-0000-0000-000038330000}"/>
    <cellStyle name="Percent 9 3 4 2 2" xfId="13113" xr:uid="{00000000-0005-0000-0000-000039330000}"/>
    <cellStyle name="Percent 9 3 4 3" xfId="13114" xr:uid="{00000000-0005-0000-0000-00003A330000}"/>
    <cellStyle name="Percent 9 3 4 3 2" xfId="13115" xr:uid="{00000000-0005-0000-0000-00003B330000}"/>
    <cellStyle name="Percent 9 3 4 4" xfId="13116" xr:uid="{00000000-0005-0000-0000-00003C330000}"/>
    <cellStyle name="Percent 9 3 5" xfId="13117" xr:uid="{00000000-0005-0000-0000-00003D330000}"/>
    <cellStyle name="Percent 9 3 5 2" xfId="13118" xr:uid="{00000000-0005-0000-0000-00003E330000}"/>
    <cellStyle name="Percent 9 3 5 2 2" xfId="13119" xr:uid="{00000000-0005-0000-0000-00003F330000}"/>
    <cellStyle name="Percent 9 3 5 3" xfId="13120" xr:uid="{00000000-0005-0000-0000-000040330000}"/>
    <cellStyle name="Percent 9 3 5 3 2" xfId="13121" xr:uid="{00000000-0005-0000-0000-000041330000}"/>
    <cellStyle name="Percent 9 3 5 4" xfId="13122" xr:uid="{00000000-0005-0000-0000-000042330000}"/>
    <cellStyle name="Percent 9 3 6" xfId="13123" xr:uid="{00000000-0005-0000-0000-000043330000}"/>
    <cellStyle name="Percent 9 3 6 2" xfId="13124" xr:uid="{00000000-0005-0000-0000-000044330000}"/>
    <cellStyle name="Percent 9 3 6 2 2" xfId="13125" xr:uid="{00000000-0005-0000-0000-000045330000}"/>
    <cellStyle name="Percent 9 3 6 3" xfId="13126" xr:uid="{00000000-0005-0000-0000-000046330000}"/>
    <cellStyle name="Percent 9 3 6 3 2" xfId="13127" xr:uid="{00000000-0005-0000-0000-000047330000}"/>
    <cellStyle name="Percent 9 3 6 4" xfId="13128" xr:uid="{00000000-0005-0000-0000-000048330000}"/>
    <cellStyle name="Percent 9 3 6 4 2" xfId="13129" xr:uid="{00000000-0005-0000-0000-000049330000}"/>
    <cellStyle name="Percent 9 3 6 5" xfId="13130" xr:uid="{00000000-0005-0000-0000-00004A330000}"/>
    <cellStyle name="Percent 9 3 7" xfId="13131" xr:uid="{00000000-0005-0000-0000-00004B330000}"/>
    <cellStyle name="Percent 9 3 7 2" xfId="13132" xr:uid="{00000000-0005-0000-0000-00004C330000}"/>
    <cellStyle name="Percent 9 3 7 2 2" xfId="13133" xr:uid="{00000000-0005-0000-0000-00004D330000}"/>
    <cellStyle name="Percent 9 3 7 3" xfId="13134" xr:uid="{00000000-0005-0000-0000-00004E330000}"/>
    <cellStyle name="Percent 9 3 7 3 2" xfId="13135" xr:uid="{00000000-0005-0000-0000-00004F330000}"/>
    <cellStyle name="Percent 9 3 7 4" xfId="13136" xr:uid="{00000000-0005-0000-0000-000050330000}"/>
    <cellStyle name="Percent 9 3 8" xfId="13137" xr:uid="{00000000-0005-0000-0000-000051330000}"/>
    <cellStyle name="Percent 9 3 8 2" xfId="13138" xr:uid="{00000000-0005-0000-0000-000052330000}"/>
    <cellStyle name="Percent 9 3 9" xfId="13139" xr:uid="{00000000-0005-0000-0000-000053330000}"/>
    <cellStyle name="Percent 9 3 9 2" xfId="13140" xr:uid="{00000000-0005-0000-0000-000054330000}"/>
    <cellStyle name="Percent 9 4" xfId="13141" xr:uid="{00000000-0005-0000-0000-000055330000}"/>
    <cellStyle name="Percent 9 4 10" xfId="13142" xr:uid="{00000000-0005-0000-0000-000056330000}"/>
    <cellStyle name="Percent 9 4 10 2" xfId="13143" xr:uid="{00000000-0005-0000-0000-000057330000}"/>
    <cellStyle name="Percent 9 4 11" xfId="13144" xr:uid="{00000000-0005-0000-0000-000058330000}"/>
    <cellStyle name="Percent 9 4 11 2" xfId="13145" xr:uid="{00000000-0005-0000-0000-000059330000}"/>
    <cellStyle name="Percent 9 4 12" xfId="13146" xr:uid="{00000000-0005-0000-0000-00005A330000}"/>
    <cellStyle name="Percent 9 4 2" xfId="13147" xr:uid="{00000000-0005-0000-0000-00005B330000}"/>
    <cellStyle name="Percent 9 4 2 2" xfId="13148" xr:uid="{00000000-0005-0000-0000-00005C330000}"/>
    <cellStyle name="Percent 9 4 2 2 2" xfId="13149" xr:uid="{00000000-0005-0000-0000-00005D330000}"/>
    <cellStyle name="Percent 9 4 2 2 2 2" xfId="13150" xr:uid="{00000000-0005-0000-0000-00005E330000}"/>
    <cellStyle name="Percent 9 4 2 2 3" xfId="13151" xr:uid="{00000000-0005-0000-0000-00005F330000}"/>
    <cellStyle name="Percent 9 4 2 2 3 2" xfId="13152" xr:uid="{00000000-0005-0000-0000-000060330000}"/>
    <cellStyle name="Percent 9 4 2 2 4" xfId="13153" xr:uid="{00000000-0005-0000-0000-000061330000}"/>
    <cellStyle name="Percent 9 4 2 3" xfId="13154" xr:uid="{00000000-0005-0000-0000-000062330000}"/>
    <cellStyle name="Percent 9 4 2 3 2" xfId="13155" xr:uid="{00000000-0005-0000-0000-000063330000}"/>
    <cellStyle name="Percent 9 4 2 3 2 2" xfId="13156" xr:uid="{00000000-0005-0000-0000-000064330000}"/>
    <cellStyle name="Percent 9 4 2 3 3" xfId="13157" xr:uid="{00000000-0005-0000-0000-000065330000}"/>
    <cellStyle name="Percent 9 4 2 3 3 2" xfId="13158" xr:uid="{00000000-0005-0000-0000-000066330000}"/>
    <cellStyle name="Percent 9 4 2 3 4" xfId="13159" xr:uid="{00000000-0005-0000-0000-000067330000}"/>
    <cellStyle name="Percent 9 4 2 4" xfId="13160" xr:uid="{00000000-0005-0000-0000-000068330000}"/>
    <cellStyle name="Percent 9 4 2 4 2" xfId="13161" xr:uid="{00000000-0005-0000-0000-000069330000}"/>
    <cellStyle name="Percent 9 4 2 4 2 2" xfId="13162" xr:uid="{00000000-0005-0000-0000-00006A330000}"/>
    <cellStyle name="Percent 9 4 2 4 3" xfId="13163" xr:uid="{00000000-0005-0000-0000-00006B330000}"/>
    <cellStyle name="Percent 9 4 2 4 3 2" xfId="13164" xr:uid="{00000000-0005-0000-0000-00006C330000}"/>
    <cellStyle name="Percent 9 4 2 4 4" xfId="13165" xr:uid="{00000000-0005-0000-0000-00006D330000}"/>
    <cellStyle name="Percent 9 4 2 4 4 2" xfId="13166" xr:uid="{00000000-0005-0000-0000-00006E330000}"/>
    <cellStyle name="Percent 9 4 2 4 5" xfId="13167" xr:uid="{00000000-0005-0000-0000-00006F330000}"/>
    <cellStyle name="Percent 9 4 2 5" xfId="13168" xr:uid="{00000000-0005-0000-0000-000070330000}"/>
    <cellStyle name="Percent 9 4 2 5 2" xfId="13169" xr:uid="{00000000-0005-0000-0000-000071330000}"/>
    <cellStyle name="Percent 9 4 2 5 2 2" xfId="13170" xr:uid="{00000000-0005-0000-0000-000072330000}"/>
    <cellStyle name="Percent 9 4 2 5 3" xfId="13171" xr:uid="{00000000-0005-0000-0000-000073330000}"/>
    <cellStyle name="Percent 9 4 2 5 3 2" xfId="13172" xr:uid="{00000000-0005-0000-0000-000074330000}"/>
    <cellStyle name="Percent 9 4 2 5 4" xfId="13173" xr:uid="{00000000-0005-0000-0000-000075330000}"/>
    <cellStyle name="Percent 9 4 2 6" xfId="13174" xr:uid="{00000000-0005-0000-0000-000076330000}"/>
    <cellStyle name="Percent 9 4 2 6 2" xfId="13175" xr:uid="{00000000-0005-0000-0000-000077330000}"/>
    <cellStyle name="Percent 9 4 2 7" xfId="13176" xr:uid="{00000000-0005-0000-0000-000078330000}"/>
    <cellStyle name="Percent 9 4 2 7 2" xfId="13177" xr:uid="{00000000-0005-0000-0000-000079330000}"/>
    <cellStyle name="Percent 9 4 2 8" xfId="13178" xr:uid="{00000000-0005-0000-0000-00007A330000}"/>
    <cellStyle name="Percent 9 4 2 8 2" xfId="13179" xr:uid="{00000000-0005-0000-0000-00007B330000}"/>
    <cellStyle name="Percent 9 4 2 9" xfId="13180" xr:uid="{00000000-0005-0000-0000-00007C330000}"/>
    <cellStyle name="Percent 9 4 3" xfId="13181" xr:uid="{00000000-0005-0000-0000-00007D330000}"/>
    <cellStyle name="Percent 9 4 3 2" xfId="13182" xr:uid="{00000000-0005-0000-0000-00007E330000}"/>
    <cellStyle name="Percent 9 4 3 2 2" xfId="13183" xr:uid="{00000000-0005-0000-0000-00007F330000}"/>
    <cellStyle name="Percent 9 4 3 3" xfId="13184" xr:uid="{00000000-0005-0000-0000-000080330000}"/>
    <cellStyle name="Percent 9 4 3 3 2" xfId="13185" xr:uid="{00000000-0005-0000-0000-000081330000}"/>
    <cellStyle name="Percent 9 4 3 4" xfId="13186" xr:uid="{00000000-0005-0000-0000-000082330000}"/>
    <cellStyle name="Percent 9 4 4" xfId="13187" xr:uid="{00000000-0005-0000-0000-000083330000}"/>
    <cellStyle name="Percent 9 4 4 2" xfId="13188" xr:uid="{00000000-0005-0000-0000-000084330000}"/>
    <cellStyle name="Percent 9 4 4 2 2" xfId="13189" xr:uid="{00000000-0005-0000-0000-000085330000}"/>
    <cellStyle name="Percent 9 4 4 3" xfId="13190" xr:uid="{00000000-0005-0000-0000-000086330000}"/>
    <cellStyle name="Percent 9 4 4 3 2" xfId="13191" xr:uid="{00000000-0005-0000-0000-000087330000}"/>
    <cellStyle name="Percent 9 4 4 4" xfId="13192" xr:uid="{00000000-0005-0000-0000-000088330000}"/>
    <cellStyle name="Percent 9 4 5" xfId="13193" xr:uid="{00000000-0005-0000-0000-000089330000}"/>
    <cellStyle name="Percent 9 4 5 2" xfId="13194" xr:uid="{00000000-0005-0000-0000-00008A330000}"/>
    <cellStyle name="Percent 9 4 5 2 2" xfId="13195" xr:uid="{00000000-0005-0000-0000-00008B330000}"/>
    <cellStyle name="Percent 9 4 5 3" xfId="13196" xr:uid="{00000000-0005-0000-0000-00008C330000}"/>
    <cellStyle name="Percent 9 4 5 3 2" xfId="13197" xr:uid="{00000000-0005-0000-0000-00008D330000}"/>
    <cellStyle name="Percent 9 4 5 4" xfId="13198" xr:uid="{00000000-0005-0000-0000-00008E330000}"/>
    <cellStyle name="Percent 9 4 6" xfId="13199" xr:uid="{00000000-0005-0000-0000-00008F330000}"/>
    <cellStyle name="Percent 9 4 6 2" xfId="13200" xr:uid="{00000000-0005-0000-0000-000090330000}"/>
    <cellStyle name="Percent 9 4 6 2 2" xfId="13201" xr:uid="{00000000-0005-0000-0000-000091330000}"/>
    <cellStyle name="Percent 9 4 6 3" xfId="13202" xr:uid="{00000000-0005-0000-0000-000092330000}"/>
    <cellStyle name="Percent 9 4 6 3 2" xfId="13203" xr:uid="{00000000-0005-0000-0000-000093330000}"/>
    <cellStyle name="Percent 9 4 6 4" xfId="13204" xr:uid="{00000000-0005-0000-0000-000094330000}"/>
    <cellStyle name="Percent 9 4 6 4 2" xfId="13205" xr:uid="{00000000-0005-0000-0000-000095330000}"/>
    <cellStyle name="Percent 9 4 6 5" xfId="13206" xr:uid="{00000000-0005-0000-0000-000096330000}"/>
    <cellStyle name="Percent 9 4 7" xfId="13207" xr:uid="{00000000-0005-0000-0000-000097330000}"/>
    <cellStyle name="Percent 9 4 7 2" xfId="13208" xr:uid="{00000000-0005-0000-0000-000098330000}"/>
    <cellStyle name="Percent 9 4 7 2 2" xfId="13209" xr:uid="{00000000-0005-0000-0000-000099330000}"/>
    <cellStyle name="Percent 9 4 7 3" xfId="13210" xr:uid="{00000000-0005-0000-0000-00009A330000}"/>
    <cellStyle name="Percent 9 4 7 3 2" xfId="13211" xr:uid="{00000000-0005-0000-0000-00009B330000}"/>
    <cellStyle name="Percent 9 4 7 4" xfId="13212" xr:uid="{00000000-0005-0000-0000-00009C330000}"/>
    <cellStyle name="Percent 9 4 8" xfId="13213" xr:uid="{00000000-0005-0000-0000-00009D330000}"/>
    <cellStyle name="Percent 9 4 8 2" xfId="13214" xr:uid="{00000000-0005-0000-0000-00009E330000}"/>
    <cellStyle name="Percent 9 4 9" xfId="13215" xr:uid="{00000000-0005-0000-0000-00009F330000}"/>
    <cellStyle name="Percent 9 4 9 2" xfId="13216" xr:uid="{00000000-0005-0000-0000-0000A0330000}"/>
    <cellStyle name="Percent 9 5" xfId="13217" xr:uid="{00000000-0005-0000-0000-0000A1330000}"/>
    <cellStyle name="Percent 9 5 10" xfId="13218" xr:uid="{00000000-0005-0000-0000-0000A2330000}"/>
    <cellStyle name="Percent 9 5 10 2" xfId="13219" xr:uid="{00000000-0005-0000-0000-0000A3330000}"/>
    <cellStyle name="Percent 9 5 11" xfId="13220" xr:uid="{00000000-0005-0000-0000-0000A4330000}"/>
    <cellStyle name="Percent 9 5 11 2" xfId="13221" xr:uid="{00000000-0005-0000-0000-0000A5330000}"/>
    <cellStyle name="Percent 9 5 12" xfId="13222" xr:uid="{00000000-0005-0000-0000-0000A6330000}"/>
    <cellStyle name="Percent 9 5 2" xfId="13223" xr:uid="{00000000-0005-0000-0000-0000A7330000}"/>
    <cellStyle name="Percent 9 5 2 2" xfId="13224" xr:uid="{00000000-0005-0000-0000-0000A8330000}"/>
    <cellStyle name="Percent 9 5 2 2 2" xfId="13225" xr:uid="{00000000-0005-0000-0000-0000A9330000}"/>
    <cellStyle name="Percent 9 5 2 2 2 2" xfId="13226" xr:uid="{00000000-0005-0000-0000-0000AA330000}"/>
    <cellStyle name="Percent 9 5 2 2 3" xfId="13227" xr:uid="{00000000-0005-0000-0000-0000AB330000}"/>
    <cellStyle name="Percent 9 5 2 2 3 2" xfId="13228" xr:uid="{00000000-0005-0000-0000-0000AC330000}"/>
    <cellStyle name="Percent 9 5 2 2 4" xfId="13229" xr:uid="{00000000-0005-0000-0000-0000AD330000}"/>
    <cellStyle name="Percent 9 5 2 3" xfId="13230" xr:uid="{00000000-0005-0000-0000-0000AE330000}"/>
    <cellStyle name="Percent 9 5 2 3 2" xfId="13231" xr:uid="{00000000-0005-0000-0000-0000AF330000}"/>
    <cellStyle name="Percent 9 5 2 3 2 2" xfId="13232" xr:uid="{00000000-0005-0000-0000-0000B0330000}"/>
    <cellStyle name="Percent 9 5 2 3 3" xfId="13233" xr:uid="{00000000-0005-0000-0000-0000B1330000}"/>
    <cellStyle name="Percent 9 5 2 3 3 2" xfId="13234" xr:uid="{00000000-0005-0000-0000-0000B2330000}"/>
    <cellStyle name="Percent 9 5 2 3 4" xfId="13235" xr:uid="{00000000-0005-0000-0000-0000B3330000}"/>
    <cellStyle name="Percent 9 5 2 4" xfId="13236" xr:uid="{00000000-0005-0000-0000-0000B4330000}"/>
    <cellStyle name="Percent 9 5 2 4 2" xfId="13237" xr:uid="{00000000-0005-0000-0000-0000B5330000}"/>
    <cellStyle name="Percent 9 5 2 4 2 2" xfId="13238" xr:uid="{00000000-0005-0000-0000-0000B6330000}"/>
    <cellStyle name="Percent 9 5 2 4 3" xfId="13239" xr:uid="{00000000-0005-0000-0000-0000B7330000}"/>
    <cellStyle name="Percent 9 5 2 4 3 2" xfId="13240" xr:uid="{00000000-0005-0000-0000-0000B8330000}"/>
    <cellStyle name="Percent 9 5 2 4 4" xfId="13241" xr:uid="{00000000-0005-0000-0000-0000B9330000}"/>
    <cellStyle name="Percent 9 5 2 4 4 2" xfId="13242" xr:uid="{00000000-0005-0000-0000-0000BA330000}"/>
    <cellStyle name="Percent 9 5 2 4 5" xfId="13243" xr:uid="{00000000-0005-0000-0000-0000BB330000}"/>
    <cellStyle name="Percent 9 5 2 5" xfId="13244" xr:uid="{00000000-0005-0000-0000-0000BC330000}"/>
    <cellStyle name="Percent 9 5 2 5 2" xfId="13245" xr:uid="{00000000-0005-0000-0000-0000BD330000}"/>
    <cellStyle name="Percent 9 5 2 5 2 2" xfId="13246" xr:uid="{00000000-0005-0000-0000-0000BE330000}"/>
    <cellStyle name="Percent 9 5 2 5 3" xfId="13247" xr:uid="{00000000-0005-0000-0000-0000BF330000}"/>
    <cellStyle name="Percent 9 5 2 5 3 2" xfId="13248" xr:uid="{00000000-0005-0000-0000-0000C0330000}"/>
    <cellStyle name="Percent 9 5 2 5 4" xfId="13249" xr:uid="{00000000-0005-0000-0000-0000C1330000}"/>
    <cellStyle name="Percent 9 5 2 6" xfId="13250" xr:uid="{00000000-0005-0000-0000-0000C2330000}"/>
    <cellStyle name="Percent 9 5 2 6 2" xfId="13251" xr:uid="{00000000-0005-0000-0000-0000C3330000}"/>
    <cellStyle name="Percent 9 5 2 7" xfId="13252" xr:uid="{00000000-0005-0000-0000-0000C4330000}"/>
    <cellStyle name="Percent 9 5 2 7 2" xfId="13253" xr:uid="{00000000-0005-0000-0000-0000C5330000}"/>
    <cellStyle name="Percent 9 5 2 8" xfId="13254" xr:uid="{00000000-0005-0000-0000-0000C6330000}"/>
    <cellStyle name="Percent 9 5 2 8 2" xfId="13255" xr:uid="{00000000-0005-0000-0000-0000C7330000}"/>
    <cellStyle name="Percent 9 5 2 9" xfId="13256" xr:uid="{00000000-0005-0000-0000-0000C8330000}"/>
    <cellStyle name="Percent 9 5 3" xfId="13257" xr:uid="{00000000-0005-0000-0000-0000C9330000}"/>
    <cellStyle name="Percent 9 5 3 2" xfId="13258" xr:uid="{00000000-0005-0000-0000-0000CA330000}"/>
    <cellStyle name="Percent 9 5 3 2 2" xfId="13259" xr:uid="{00000000-0005-0000-0000-0000CB330000}"/>
    <cellStyle name="Percent 9 5 3 3" xfId="13260" xr:uid="{00000000-0005-0000-0000-0000CC330000}"/>
    <cellStyle name="Percent 9 5 3 3 2" xfId="13261" xr:uid="{00000000-0005-0000-0000-0000CD330000}"/>
    <cellStyle name="Percent 9 5 3 4" xfId="13262" xr:uid="{00000000-0005-0000-0000-0000CE330000}"/>
    <cellStyle name="Percent 9 5 4" xfId="13263" xr:uid="{00000000-0005-0000-0000-0000CF330000}"/>
    <cellStyle name="Percent 9 5 4 2" xfId="13264" xr:uid="{00000000-0005-0000-0000-0000D0330000}"/>
    <cellStyle name="Percent 9 5 4 2 2" xfId="13265" xr:uid="{00000000-0005-0000-0000-0000D1330000}"/>
    <cellStyle name="Percent 9 5 4 3" xfId="13266" xr:uid="{00000000-0005-0000-0000-0000D2330000}"/>
    <cellStyle name="Percent 9 5 4 3 2" xfId="13267" xr:uid="{00000000-0005-0000-0000-0000D3330000}"/>
    <cellStyle name="Percent 9 5 4 4" xfId="13268" xr:uid="{00000000-0005-0000-0000-0000D4330000}"/>
    <cellStyle name="Percent 9 5 5" xfId="13269" xr:uid="{00000000-0005-0000-0000-0000D5330000}"/>
    <cellStyle name="Percent 9 5 5 2" xfId="13270" xr:uid="{00000000-0005-0000-0000-0000D6330000}"/>
    <cellStyle name="Percent 9 5 5 2 2" xfId="13271" xr:uid="{00000000-0005-0000-0000-0000D7330000}"/>
    <cellStyle name="Percent 9 5 5 3" xfId="13272" xr:uid="{00000000-0005-0000-0000-0000D8330000}"/>
    <cellStyle name="Percent 9 5 5 3 2" xfId="13273" xr:uid="{00000000-0005-0000-0000-0000D9330000}"/>
    <cellStyle name="Percent 9 5 5 4" xfId="13274" xr:uid="{00000000-0005-0000-0000-0000DA330000}"/>
    <cellStyle name="Percent 9 5 6" xfId="13275" xr:uid="{00000000-0005-0000-0000-0000DB330000}"/>
    <cellStyle name="Percent 9 5 6 2" xfId="13276" xr:uid="{00000000-0005-0000-0000-0000DC330000}"/>
    <cellStyle name="Percent 9 5 6 2 2" xfId="13277" xr:uid="{00000000-0005-0000-0000-0000DD330000}"/>
    <cellStyle name="Percent 9 5 6 3" xfId="13278" xr:uid="{00000000-0005-0000-0000-0000DE330000}"/>
    <cellStyle name="Percent 9 5 6 3 2" xfId="13279" xr:uid="{00000000-0005-0000-0000-0000DF330000}"/>
    <cellStyle name="Percent 9 5 6 4" xfId="13280" xr:uid="{00000000-0005-0000-0000-0000E0330000}"/>
    <cellStyle name="Percent 9 5 6 4 2" xfId="13281" xr:uid="{00000000-0005-0000-0000-0000E1330000}"/>
    <cellStyle name="Percent 9 5 6 5" xfId="13282" xr:uid="{00000000-0005-0000-0000-0000E2330000}"/>
    <cellStyle name="Percent 9 5 7" xfId="13283" xr:uid="{00000000-0005-0000-0000-0000E3330000}"/>
    <cellStyle name="Percent 9 5 7 2" xfId="13284" xr:uid="{00000000-0005-0000-0000-0000E4330000}"/>
    <cellStyle name="Percent 9 5 7 2 2" xfId="13285" xr:uid="{00000000-0005-0000-0000-0000E5330000}"/>
    <cellStyle name="Percent 9 5 7 3" xfId="13286" xr:uid="{00000000-0005-0000-0000-0000E6330000}"/>
    <cellStyle name="Percent 9 5 7 3 2" xfId="13287" xr:uid="{00000000-0005-0000-0000-0000E7330000}"/>
    <cellStyle name="Percent 9 5 7 4" xfId="13288" xr:uid="{00000000-0005-0000-0000-0000E8330000}"/>
    <cellStyle name="Percent 9 5 8" xfId="13289" xr:uid="{00000000-0005-0000-0000-0000E9330000}"/>
    <cellStyle name="Percent 9 5 8 2" xfId="13290" xr:uid="{00000000-0005-0000-0000-0000EA330000}"/>
    <cellStyle name="Percent 9 5 9" xfId="13291" xr:uid="{00000000-0005-0000-0000-0000EB330000}"/>
    <cellStyle name="Percent 9 5 9 2" xfId="13292" xr:uid="{00000000-0005-0000-0000-0000EC330000}"/>
    <cellStyle name="Percent 9 6" xfId="13293" xr:uid="{00000000-0005-0000-0000-0000ED330000}"/>
    <cellStyle name="Percent 9 6 10" xfId="13294" xr:uid="{00000000-0005-0000-0000-0000EE330000}"/>
    <cellStyle name="Percent 9 6 10 2" xfId="13295" xr:uid="{00000000-0005-0000-0000-0000EF330000}"/>
    <cellStyle name="Percent 9 6 11" xfId="13296" xr:uid="{00000000-0005-0000-0000-0000F0330000}"/>
    <cellStyle name="Percent 9 6 11 2" xfId="13297" xr:uid="{00000000-0005-0000-0000-0000F1330000}"/>
    <cellStyle name="Percent 9 6 12" xfId="13298" xr:uid="{00000000-0005-0000-0000-0000F2330000}"/>
    <cellStyle name="Percent 9 6 2" xfId="13299" xr:uid="{00000000-0005-0000-0000-0000F3330000}"/>
    <cellStyle name="Percent 9 6 2 2" xfId="13300" xr:uid="{00000000-0005-0000-0000-0000F4330000}"/>
    <cellStyle name="Percent 9 6 2 2 2" xfId="13301" xr:uid="{00000000-0005-0000-0000-0000F5330000}"/>
    <cellStyle name="Percent 9 6 2 2 2 2" xfId="13302" xr:uid="{00000000-0005-0000-0000-0000F6330000}"/>
    <cellStyle name="Percent 9 6 2 2 3" xfId="13303" xr:uid="{00000000-0005-0000-0000-0000F7330000}"/>
    <cellStyle name="Percent 9 6 2 2 3 2" xfId="13304" xr:uid="{00000000-0005-0000-0000-0000F8330000}"/>
    <cellStyle name="Percent 9 6 2 2 4" xfId="13305" xr:uid="{00000000-0005-0000-0000-0000F9330000}"/>
    <cellStyle name="Percent 9 6 2 3" xfId="13306" xr:uid="{00000000-0005-0000-0000-0000FA330000}"/>
    <cellStyle name="Percent 9 6 2 3 2" xfId="13307" xr:uid="{00000000-0005-0000-0000-0000FB330000}"/>
    <cellStyle name="Percent 9 6 2 3 2 2" xfId="13308" xr:uid="{00000000-0005-0000-0000-0000FC330000}"/>
    <cellStyle name="Percent 9 6 2 3 3" xfId="13309" xr:uid="{00000000-0005-0000-0000-0000FD330000}"/>
    <cellStyle name="Percent 9 6 2 3 3 2" xfId="13310" xr:uid="{00000000-0005-0000-0000-0000FE330000}"/>
    <cellStyle name="Percent 9 6 2 3 4" xfId="13311" xr:uid="{00000000-0005-0000-0000-0000FF330000}"/>
    <cellStyle name="Percent 9 6 2 4" xfId="13312" xr:uid="{00000000-0005-0000-0000-000000340000}"/>
    <cellStyle name="Percent 9 6 2 4 2" xfId="13313" xr:uid="{00000000-0005-0000-0000-000001340000}"/>
    <cellStyle name="Percent 9 6 2 4 2 2" xfId="13314" xr:uid="{00000000-0005-0000-0000-000002340000}"/>
    <cellStyle name="Percent 9 6 2 4 3" xfId="13315" xr:uid="{00000000-0005-0000-0000-000003340000}"/>
    <cellStyle name="Percent 9 6 2 4 3 2" xfId="13316" xr:uid="{00000000-0005-0000-0000-000004340000}"/>
    <cellStyle name="Percent 9 6 2 4 4" xfId="13317" xr:uid="{00000000-0005-0000-0000-000005340000}"/>
    <cellStyle name="Percent 9 6 2 4 4 2" xfId="13318" xr:uid="{00000000-0005-0000-0000-000006340000}"/>
    <cellStyle name="Percent 9 6 2 4 5" xfId="13319" xr:uid="{00000000-0005-0000-0000-000007340000}"/>
    <cellStyle name="Percent 9 6 2 5" xfId="13320" xr:uid="{00000000-0005-0000-0000-000008340000}"/>
    <cellStyle name="Percent 9 6 2 5 2" xfId="13321" xr:uid="{00000000-0005-0000-0000-000009340000}"/>
    <cellStyle name="Percent 9 6 2 5 2 2" xfId="13322" xr:uid="{00000000-0005-0000-0000-00000A340000}"/>
    <cellStyle name="Percent 9 6 2 5 3" xfId="13323" xr:uid="{00000000-0005-0000-0000-00000B340000}"/>
    <cellStyle name="Percent 9 6 2 5 3 2" xfId="13324" xr:uid="{00000000-0005-0000-0000-00000C340000}"/>
    <cellStyle name="Percent 9 6 2 5 4" xfId="13325" xr:uid="{00000000-0005-0000-0000-00000D340000}"/>
    <cellStyle name="Percent 9 6 2 6" xfId="13326" xr:uid="{00000000-0005-0000-0000-00000E340000}"/>
    <cellStyle name="Percent 9 6 2 6 2" xfId="13327" xr:uid="{00000000-0005-0000-0000-00000F340000}"/>
    <cellStyle name="Percent 9 6 2 7" xfId="13328" xr:uid="{00000000-0005-0000-0000-000010340000}"/>
    <cellStyle name="Percent 9 6 2 7 2" xfId="13329" xr:uid="{00000000-0005-0000-0000-000011340000}"/>
    <cellStyle name="Percent 9 6 2 8" xfId="13330" xr:uid="{00000000-0005-0000-0000-000012340000}"/>
    <cellStyle name="Percent 9 6 2 8 2" xfId="13331" xr:uid="{00000000-0005-0000-0000-000013340000}"/>
    <cellStyle name="Percent 9 6 2 9" xfId="13332" xr:uid="{00000000-0005-0000-0000-000014340000}"/>
    <cellStyle name="Percent 9 6 3" xfId="13333" xr:uid="{00000000-0005-0000-0000-000015340000}"/>
    <cellStyle name="Percent 9 6 3 2" xfId="13334" xr:uid="{00000000-0005-0000-0000-000016340000}"/>
    <cellStyle name="Percent 9 6 3 2 2" xfId="13335" xr:uid="{00000000-0005-0000-0000-000017340000}"/>
    <cellStyle name="Percent 9 6 3 3" xfId="13336" xr:uid="{00000000-0005-0000-0000-000018340000}"/>
    <cellStyle name="Percent 9 6 3 3 2" xfId="13337" xr:uid="{00000000-0005-0000-0000-000019340000}"/>
    <cellStyle name="Percent 9 6 3 4" xfId="13338" xr:uid="{00000000-0005-0000-0000-00001A340000}"/>
    <cellStyle name="Percent 9 6 4" xfId="13339" xr:uid="{00000000-0005-0000-0000-00001B340000}"/>
    <cellStyle name="Percent 9 6 4 2" xfId="13340" xr:uid="{00000000-0005-0000-0000-00001C340000}"/>
    <cellStyle name="Percent 9 6 4 2 2" xfId="13341" xr:uid="{00000000-0005-0000-0000-00001D340000}"/>
    <cellStyle name="Percent 9 6 4 3" xfId="13342" xr:uid="{00000000-0005-0000-0000-00001E340000}"/>
    <cellStyle name="Percent 9 6 4 3 2" xfId="13343" xr:uid="{00000000-0005-0000-0000-00001F340000}"/>
    <cellStyle name="Percent 9 6 4 4" xfId="13344" xr:uid="{00000000-0005-0000-0000-000020340000}"/>
    <cellStyle name="Percent 9 6 5" xfId="13345" xr:uid="{00000000-0005-0000-0000-000021340000}"/>
    <cellStyle name="Percent 9 6 5 2" xfId="13346" xr:uid="{00000000-0005-0000-0000-000022340000}"/>
    <cellStyle name="Percent 9 6 5 2 2" xfId="13347" xr:uid="{00000000-0005-0000-0000-000023340000}"/>
    <cellStyle name="Percent 9 6 5 3" xfId="13348" xr:uid="{00000000-0005-0000-0000-000024340000}"/>
    <cellStyle name="Percent 9 6 5 3 2" xfId="13349" xr:uid="{00000000-0005-0000-0000-000025340000}"/>
    <cellStyle name="Percent 9 6 5 4" xfId="13350" xr:uid="{00000000-0005-0000-0000-000026340000}"/>
    <cellStyle name="Percent 9 6 6" xfId="13351" xr:uid="{00000000-0005-0000-0000-000027340000}"/>
    <cellStyle name="Percent 9 6 6 2" xfId="13352" xr:uid="{00000000-0005-0000-0000-000028340000}"/>
    <cellStyle name="Percent 9 6 6 2 2" xfId="13353" xr:uid="{00000000-0005-0000-0000-000029340000}"/>
    <cellStyle name="Percent 9 6 6 3" xfId="13354" xr:uid="{00000000-0005-0000-0000-00002A340000}"/>
    <cellStyle name="Percent 9 6 6 3 2" xfId="13355" xr:uid="{00000000-0005-0000-0000-00002B340000}"/>
    <cellStyle name="Percent 9 6 6 4" xfId="13356" xr:uid="{00000000-0005-0000-0000-00002C340000}"/>
    <cellStyle name="Percent 9 6 6 4 2" xfId="13357" xr:uid="{00000000-0005-0000-0000-00002D340000}"/>
    <cellStyle name="Percent 9 6 6 5" xfId="13358" xr:uid="{00000000-0005-0000-0000-00002E340000}"/>
    <cellStyle name="Percent 9 6 7" xfId="13359" xr:uid="{00000000-0005-0000-0000-00002F340000}"/>
    <cellStyle name="Percent 9 6 7 2" xfId="13360" xr:uid="{00000000-0005-0000-0000-000030340000}"/>
    <cellStyle name="Percent 9 6 7 2 2" xfId="13361" xr:uid="{00000000-0005-0000-0000-000031340000}"/>
    <cellStyle name="Percent 9 6 7 3" xfId="13362" xr:uid="{00000000-0005-0000-0000-000032340000}"/>
    <cellStyle name="Percent 9 6 7 3 2" xfId="13363" xr:uid="{00000000-0005-0000-0000-000033340000}"/>
    <cellStyle name="Percent 9 6 7 4" xfId="13364" xr:uid="{00000000-0005-0000-0000-000034340000}"/>
    <cellStyle name="Percent 9 6 8" xfId="13365" xr:uid="{00000000-0005-0000-0000-000035340000}"/>
    <cellStyle name="Percent 9 6 8 2" xfId="13366" xr:uid="{00000000-0005-0000-0000-000036340000}"/>
    <cellStyle name="Percent 9 6 9" xfId="13367" xr:uid="{00000000-0005-0000-0000-000037340000}"/>
    <cellStyle name="Percent 9 6 9 2" xfId="13368" xr:uid="{00000000-0005-0000-0000-000038340000}"/>
    <cellStyle name="Percent 9 7" xfId="13369" xr:uid="{00000000-0005-0000-0000-000039340000}"/>
    <cellStyle name="Percent 9 7 10" xfId="13370" xr:uid="{00000000-0005-0000-0000-00003A340000}"/>
    <cellStyle name="Percent 9 7 10 2" xfId="13371" xr:uid="{00000000-0005-0000-0000-00003B340000}"/>
    <cellStyle name="Percent 9 7 11" xfId="13372" xr:uid="{00000000-0005-0000-0000-00003C340000}"/>
    <cellStyle name="Percent 9 7 11 2" xfId="13373" xr:uid="{00000000-0005-0000-0000-00003D340000}"/>
    <cellStyle name="Percent 9 7 12" xfId="13374" xr:uid="{00000000-0005-0000-0000-00003E340000}"/>
    <cellStyle name="Percent 9 7 12 2" xfId="13375" xr:uid="{00000000-0005-0000-0000-00003F340000}"/>
    <cellStyle name="Percent 9 7 13" xfId="13376" xr:uid="{00000000-0005-0000-0000-000040340000}"/>
    <cellStyle name="Percent 9 7 13 2" xfId="13377" xr:uid="{00000000-0005-0000-0000-000041340000}"/>
    <cellStyle name="Percent 9 7 14" xfId="13378" xr:uid="{00000000-0005-0000-0000-000042340000}"/>
    <cellStyle name="Percent 9 7 2" xfId="13379" xr:uid="{00000000-0005-0000-0000-000043340000}"/>
    <cellStyle name="Percent 9 7 2 10" xfId="13380" xr:uid="{00000000-0005-0000-0000-000044340000}"/>
    <cellStyle name="Percent 9 7 2 10 2" xfId="13381" xr:uid="{00000000-0005-0000-0000-000045340000}"/>
    <cellStyle name="Percent 9 7 2 11" xfId="13382" xr:uid="{00000000-0005-0000-0000-000046340000}"/>
    <cellStyle name="Percent 9 7 2 2" xfId="13383" xr:uid="{00000000-0005-0000-0000-000047340000}"/>
    <cellStyle name="Percent 9 7 2 2 2" xfId="13384" xr:uid="{00000000-0005-0000-0000-000048340000}"/>
    <cellStyle name="Percent 9 7 2 2 2 2" xfId="13385" xr:uid="{00000000-0005-0000-0000-000049340000}"/>
    <cellStyle name="Percent 9 7 2 2 3" xfId="13386" xr:uid="{00000000-0005-0000-0000-00004A340000}"/>
    <cellStyle name="Percent 9 7 2 2 3 2" xfId="13387" xr:uid="{00000000-0005-0000-0000-00004B340000}"/>
    <cellStyle name="Percent 9 7 2 2 4" xfId="13388" xr:uid="{00000000-0005-0000-0000-00004C340000}"/>
    <cellStyle name="Percent 9 7 2 3" xfId="13389" xr:uid="{00000000-0005-0000-0000-00004D340000}"/>
    <cellStyle name="Percent 9 7 2 3 2" xfId="13390" xr:uid="{00000000-0005-0000-0000-00004E340000}"/>
    <cellStyle name="Percent 9 7 2 3 2 2" xfId="13391" xr:uid="{00000000-0005-0000-0000-00004F340000}"/>
    <cellStyle name="Percent 9 7 2 3 3" xfId="13392" xr:uid="{00000000-0005-0000-0000-000050340000}"/>
    <cellStyle name="Percent 9 7 2 3 3 2" xfId="13393" xr:uid="{00000000-0005-0000-0000-000051340000}"/>
    <cellStyle name="Percent 9 7 2 3 4" xfId="13394" xr:uid="{00000000-0005-0000-0000-000052340000}"/>
    <cellStyle name="Percent 9 7 2 4" xfId="13395" xr:uid="{00000000-0005-0000-0000-000053340000}"/>
    <cellStyle name="Percent 9 7 2 4 2" xfId="13396" xr:uid="{00000000-0005-0000-0000-000054340000}"/>
    <cellStyle name="Percent 9 7 2 4 2 2" xfId="13397" xr:uid="{00000000-0005-0000-0000-000055340000}"/>
    <cellStyle name="Percent 9 7 2 4 3" xfId="13398" xr:uid="{00000000-0005-0000-0000-000056340000}"/>
    <cellStyle name="Percent 9 7 2 4 3 2" xfId="13399" xr:uid="{00000000-0005-0000-0000-000057340000}"/>
    <cellStyle name="Percent 9 7 2 4 4" xfId="13400" xr:uid="{00000000-0005-0000-0000-000058340000}"/>
    <cellStyle name="Percent 9 7 2 5" xfId="13401" xr:uid="{00000000-0005-0000-0000-000059340000}"/>
    <cellStyle name="Percent 9 7 2 5 2" xfId="13402" xr:uid="{00000000-0005-0000-0000-00005A340000}"/>
    <cellStyle name="Percent 9 7 2 5 2 2" xfId="13403" xr:uid="{00000000-0005-0000-0000-00005B340000}"/>
    <cellStyle name="Percent 9 7 2 5 3" xfId="13404" xr:uid="{00000000-0005-0000-0000-00005C340000}"/>
    <cellStyle name="Percent 9 7 2 5 3 2" xfId="13405" xr:uid="{00000000-0005-0000-0000-00005D340000}"/>
    <cellStyle name="Percent 9 7 2 5 4" xfId="13406" xr:uid="{00000000-0005-0000-0000-00005E340000}"/>
    <cellStyle name="Percent 9 7 2 5 4 2" xfId="13407" xr:uid="{00000000-0005-0000-0000-00005F340000}"/>
    <cellStyle name="Percent 9 7 2 5 5" xfId="13408" xr:uid="{00000000-0005-0000-0000-000060340000}"/>
    <cellStyle name="Percent 9 7 2 6" xfId="13409" xr:uid="{00000000-0005-0000-0000-000061340000}"/>
    <cellStyle name="Percent 9 7 2 6 2" xfId="13410" xr:uid="{00000000-0005-0000-0000-000062340000}"/>
    <cellStyle name="Percent 9 7 2 6 2 2" xfId="13411" xr:uid="{00000000-0005-0000-0000-000063340000}"/>
    <cellStyle name="Percent 9 7 2 6 3" xfId="13412" xr:uid="{00000000-0005-0000-0000-000064340000}"/>
    <cellStyle name="Percent 9 7 2 6 3 2" xfId="13413" xr:uid="{00000000-0005-0000-0000-000065340000}"/>
    <cellStyle name="Percent 9 7 2 6 4" xfId="13414" xr:uid="{00000000-0005-0000-0000-000066340000}"/>
    <cellStyle name="Percent 9 7 2 7" xfId="13415" xr:uid="{00000000-0005-0000-0000-000067340000}"/>
    <cellStyle name="Percent 9 7 2 7 2" xfId="13416" xr:uid="{00000000-0005-0000-0000-000068340000}"/>
    <cellStyle name="Percent 9 7 2 8" xfId="13417" xr:uid="{00000000-0005-0000-0000-000069340000}"/>
    <cellStyle name="Percent 9 7 2 8 2" xfId="13418" xr:uid="{00000000-0005-0000-0000-00006A340000}"/>
    <cellStyle name="Percent 9 7 2 9" xfId="13419" xr:uid="{00000000-0005-0000-0000-00006B340000}"/>
    <cellStyle name="Percent 9 7 2 9 2" xfId="13420" xr:uid="{00000000-0005-0000-0000-00006C340000}"/>
    <cellStyle name="Percent 9 7 3" xfId="13421" xr:uid="{00000000-0005-0000-0000-00006D340000}"/>
    <cellStyle name="Percent 9 7 3 10" xfId="13422" xr:uid="{00000000-0005-0000-0000-00006E340000}"/>
    <cellStyle name="Percent 9 7 3 10 2" xfId="13423" xr:uid="{00000000-0005-0000-0000-00006F340000}"/>
    <cellStyle name="Percent 9 7 3 11" xfId="13424" xr:uid="{00000000-0005-0000-0000-000070340000}"/>
    <cellStyle name="Percent 9 7 3 2" xfId="13425" xr:uid="{00000000-0005-0000-0000-000071340000}"/>
    <cellStyle name="Percent 9 7 3 2 2" xfId="13426" xr:uid="{00000000-0005-0000-0000-000072340000}"/>
    <cellStyle name="Percent 9 7 3 2 2 2" xfId="13427" xr:uid="{00000000-0005-0000-0000-000073340000}"/>
    <cellStyle name="Percent 9 7 3 2 3" xfId="13428" xr:uid="{00000000-0005-0000-0000-000074340000}"/>
    <cellStyle name="Percent 9 7 3 2 3 2" xfId="13429" xr:uid="{00000000-0005-0000-0000-000075340000}"/>
    <cellStyle name="Percent 9 7 3 2 4" xfId="13430" xr:uid="{00000000-0005-0000-0000-000076340000}"/>
    <cellStyle name="Percent 9 7 3 3" xfId="13431" xr:uid="{00000000-0005-0000-0000-000077340000}"/>
    <cellStyle name="Percent 9 7 3 3 2" xfId="13432" xr:uid="{00000000-0005-0000-0000-000078340000}"/>
    <cellStyle name="Percent 9 7 3 3 2 2" xfId="13433" xr:uid="{00000000-0005-0000-0000-000079340000}"/>
    <cellStyle name="Percent 9 7 3 3 3" xfId="13434" xr:uid="{00000000-0005-0000-0000-00007A340000}"/>
    <cellStyle name="Percent 9 7 3 3 3 2" xfId="13435" xr:uid="{00000000-0005-0000-0000-00007B340000}"/>
    <cellStyle name="Percent 9 7 3 3 4" xfId="13436" xr:uid="{00000000-0005-0000-0000-00007C340000}"/>
    <cellStyle name="Percent 9 7 3 4" xfId="13437" xr:uid="{00000000-0005-0000-0000-00007D340000}"/>
    <cellStyle name="Percent 9 7 3 4 2" xfId="13438" xr:uid="{00000000-0005-0000-0000-00007E340000}"/>
    <cellStyle name="Percent 9 7 3 4 2 2" xfId="13439" xr:uid="{00000000-0005-0000-0000-00007F340000}"/>
    <cellStyle name="Percent 9 7 3 4 3" xfId="13440" xr:uid="{00000000-0005-0000-0000-000080340000}"/>
    <cellStyle name="Percent 9 7 3 4 3 2" xfId="13441" xr:uid="{00000000-0005-0000-0000-000081340000}"/>
    <cellStyle name="Percent 9 7 3 4 4" xfId="13442" xr:uid="{00000000-0005-0000-0000-000082340000}"/>
    <cellStyle name="Percent 9 7 3 5" xfId="13443" xr:uid="{00000000-0005-0000-0000-000083340000}"/>
    <cellStyle name="Percent 9 7 3 5 2" xfId="13444" xr:uid="{00000000-0005-0000-0000-000084340000}"/>
    <cellStyle name="Percent 9 7 3 5 2 2" xfId="13445" xr:uid="{00000000-0005-0000-0000-000085340000}"/>
    <cellStyle name="Percent 9 7 3 5 3" xfId="13446" xr:uid="{00000000-0005-0000-0000-000086340000}"/>
    <cellStyle name="Percent 9 7 3 5 3 2" xfId="13447" xr:uid="{00000000-0005-0000-0000-000087340000}"/>
    <cellStyle name="Percent 9 7 3 5 4" xfId="13448" xr:uid="{00000000-0005-0000-0000-000088340000}"/>
    <cellStyle name="Percent 9 7 3 5 4 2" xfId="13449" xr:uid="{00000000-0005-0000-0000-000089340000}"/>
    <cellStyle name="Percent 9 7 3 5 5" xfId="13450" xr:uid="{00000000-0005-0000-0000-00008A340000}"/>
    <cellStyle name="Percent 9 7 3 6" xfId="13451" xr:uid="{00000000-0005-0000-0000-00008B340000}"/>
    <cellStyle name="Percent 9 7 3 6 2" xfId="13452" xr:uid="{00000000-0005-0000-0000-00008C340000}"/>
    <cellStyle name="Percent 9 7 3 6 2 2" xfId="13453" xr:uid="{00000000-0005-0000-0000-00008D340000}"/>
    <cellStyle name="Percent 9 7 3 6 3" xfId="13454" xr:uid="{00000000-0005-0000-0000-00008E340000}"/>
    <cellStyle name="Percent 9 7 3 6 3 2" xfId="13455" xr:uid="{00000000-0005-0000-0000-00008F340000}"/>
    <cellStyle name="Percent 9 7 3 6 4" xfId="13456" xr:uid="{00000000-0005-0000-0000-000090340000}"/>
    <cellStyle name="Percent 9 7 3 7" xfId="13457" xr:uid="{00000000-0005-0000-0000-000091340000}"/>
    <cellStyle name="Percent 9 7 3 7 2" xfId="13458" xr:uid="{00000000-0005-0000-0000-000092340000}"/>
    <cellStyle name="Percent 9 7 3 8" xfId="13459" xr:uid="{00000000-0005-0000-0000-000093340000}"/>
    <cellStyle name="Percent 9 7 3 8 2" xfId="13460" xr:uid="{00000000-0005-0000-0000-000094340000}"/>
    <cellStyle name="Percent 9 7 3 9" xfId="13461" xr:uid="{00000000-0005-0000-0000-000095340000}"/>
    <cellStyle name="Percent 9 7 3 9 2" xfId="13462" xr:uid="{00000000-0005-0000-0000-000096340000}"/>
    <cellStyle name="Percent 9 7 4" xfId="13463" xr:uid="{00000000-0005-0000-0000-000097340000}"/>
    <cellStyle name="Percent 9 7 4 2" xfId="13464" xr:uid="{00000000-0005-0000-0000-000098340000}"/>
    <cellStyle name="Percent 9 7 4 2 2" xfId="13465" xr:uid="{00000000-0005-0000-0000-000099340000}"/>
    <cellStyle name="Percent 9 7 4 2 2 2" xfId="13466" xr:uid="{00000000-0005-0000-0000-00009A340000}"/>
    <cellStyle name="Percent 9 7 4 2 3" xfId="13467" xr:uid="{00000000-0005-0000-0000-00009B340000}"/>
    <cellStyle name="Percent 9 7 4 2 3 2" xfId="13468" xr:uid="{00000000-0005-0000-0000-00009C340000}"/>
    <cellStyle name="Percent 9 7 4 2 4" xfId="13469" xr:uid="{00000000-0005-0000-0000-00009D340000}"/>
    <cellStyle name="Percent 9 7 4 3" xfId="13470" xr:uid="{00000000-0005-0000-0000-00009E340000}"/>
    <cellStyle name="Percent 9 7 4 3 2" xfId="13471" xr:uid="{00000000-0005-0000-0000-00009F340000}"/>
    <cellStyle name="Percent 9 7 4 3 2 2" xfId="13472" xr:uid="{00000000-0005-0000-0000-0000A0340000}"/>
    <cellStyle name="Percent 9 7 4 3 3" xfId="13473" xr:uid="{00000000-0005-0000-0000-0000A1340000}"/>
    <cellStyle name="Percent 9 7 4 3 3 2" xfId="13474" xr:uid="{00000000-0005-0000-0000-0000A2340000}"/>
    <cellStyle name="Percent 9 7 4 3 4" xfId="13475" xr:uid="{00000000-0005-0000-0000-0000A3340000}"/>
    <cellStyle name="Percent 9 7 4 4" xfId="13476" xr:uid="{00000000-0005-0000-0000-0000A4340000}"/>
    <cellStyle name="Percent 9 7 4 4 2" xfId="13477" xr:uid="{00000000-0005-0000-0000-0000A5340000}"/>
    <cellStyle name="Percent 9 7 4 4 2 2" xfId="13478" xr:uid="{00000000-0005-0000-0000-0000A6340000}"/>
    <cellStyle name="Percent 9 7 4 4 3" xfId="13479" xr:uid="{00000000-0005-0000-0000-0000A7340000}"/>
    <cellStyle name="Percent 9 7 4 4 3 2" xfId="13480" xr:uid="{00000000-0005-0000-0000-0000A8340000}"/>
    <cellStyle name="Percent 9 7 4 4 4" xfId="13481" xr:uid="{00000000-0005-0000-0000-0000A9340000}"/>
    <cellStyle name="Percent 9 7 4 4 4 2" xfId="13482" xr:uid="{00000000-0005-0000-0000-0000AA340000}"/>
    <cellStyle name="Percent 9 7 4 4 5" xfId="13483" xr:uid="{00000000-0005-0000-0000-0000AB340000}"/>
    <cellStyle name="Percent 9 7 4 5" xfId="13484" xr:uid="{00000000-0005-0000-0000-0000AC340000}"/>
    <cellStyle name="Percent 9 7 4 5 2" xfId="13485" xr:uid="{00000000-0005-0000-0000-0000AD340000}"/>
    <cellStyle name="Percent 9 7 4 5 2 2" xfId="13486" xr:uid="{00000000-0005-0000-0000-0000AE340000}"/>
    <cellStyle name="Percent 9 7 4 5 3" xfId="13487" xr:uid="{00000000-0005-0000-0000-0000AF340000}"/>
    <cellStyle name="Percent 9 7 4 5 3 2" xfId="13488" xr:uid="{00000000-0005-0000-0000-0000B0340000}"/>
    <cellStyle name="Percent 9 7 4 5 4" xfId="13489" xr:uid="{00000000-0005-0000-0000-0000B1340000}"/>
    <cellStyle name="Percent 9 7 4 6" xfId="13490" xr:uid="{00000000-0005-0000-0000-0000B2340000}"/>
    <cellStyle name="Percent 9 7 4 6 2" xfId="13491" xr:uid="{00000000-0005-0000-0000-0000B3340000}"/>
    <cellStyle name="Percent 9 7 4 7" xfId="13492" xr:uid="{00000000-0005-0000-0000-0000B4340000}"/>
    <cellStyle name="Percent 9 7 4 7 2" xfId="13493" xr:uid="{00000000-0005-0000-0000-0000B5340000}"/>
    <cellStyle name="Percent 9 7 4 8" xfId="13494" xr:uid="{00000000-0005-0000-0000-0000B6340000}"/>
    <cellStyle name="Percent 9 7 4 8 2" xfId="13495" xr:uid="{00000000-0005-0000-0000-0000B7340000}"/>
    <cellStyle name="Percent 9 7 4 9" xfId="13496" xr:uid="{00000000-0005-0000-0000-0000B8340000}"/>
    <cellStyle name="Percent 9 7 5" xfId="13497" xr:uid="{00000000-0005-0000-0000-0000B9340000}"/>
    <cellStyle name="Percent 9 7 5 2" xfId="13498" xr:uid="{00000000-0005-0000-0000-0000BA340000}"/>
    <cellStyle name="Percent 9 7 5 2 2" xfId="13499" xr:uid="{00000000-0005-0000-0000-0000BB340000}"/>
    <cellStyle name="Percent 9 7 5 3" xfId="13500" xr:uid="{00000000-0005-0000-0000-0000BC340000}"/>
    <cellStyle name="Percent 9 7 5 3 2" xfId="13501" xr:uid="{00000000-0005-0000-0000-0000BD340000}"/>
    <cellStyle name="Percent 9 7 5 4" xfId="13502" xr:uid="{00000000-0005-0000-0000-0000BE340000}"/>
    <cellStyle name="Percent 9 7 6" xfId="13503" xr:uid="{00000000-0005-0000-0000-0000BF340000}"/>
    <cellStyle name="Percent 9 7 6 2" xfId="13504" xr:uid="{00000000-0005-0000-0000-0000C0340000}"/>
    <cellStyle name="Percent 9 7 6 2 2" xfId="13505" xr:uid="{00000000-0005-0000-0000-0000C1340000}"/>
    <cellStyle name="Percent 9 7 6 3" xfId="13506" xr:uid="{00000000-0005-0000-0000-0000C2340000}"/>
    <cellStyle name="Percent 9 7 6 3 2" xfId="13507" xr:uid="{00000000-0005-0000-0000-0000C3340000}"/>
    <cellStyle name="Percent 9 7 6 4" xfId="13508" xr:uid="{00000000-0005-0000-0000-0000C4340000}"/>
    <cellStyle name="Percent 9 7 7" xfId="13509" xr:uid="{00000000-0005-0000-0000-0000C5340000}"/>
    <cellStyle name="Percent 9 7 7 2" xfId="13510" xr:uid="{00000000-0005-0000-0000-0000C6340000}"/>
    <cellStyle name="Percent 9 7 7 2 2" xfId="13511" xr:uid="{00000000-0005-0000-0000-0000C7340000}"/>
    <cellStyle name="Percent 9 7 7 3" xfId="13512" xr:uid="{00000000-0005-0000-0000-0000C8340000}"/>
    <cellStyle name="Percent 9 7 7 3 2" xfId="13513" xr:uid="{00000000-0005-0000-0000-0000C9340000}"/>
    <cellStyle name="Percent 9 7 7 4" xfId="13514" xr:uid="{00000000-0005-0000-0000-0000CA340000}"/>
    <cellStyle name="Percent 9 7 8" xfId="13515" xr:uid="{00000000-0005-0000-0000-0000CB340000}"/>
    <cellStyle name="Percent 9 7 8 2" xfId="13516" xr:uid="{00000000-0005-0000-0000-0000CC340000}"/>
    <cellStyle name="Percent 9 7 8 2 2" xfId="13517" xr:uid="{00000000-0005-0000-0000-0000CD340000}"/>
    <cellStyle name="Percent 9 7 8 3" xfId="13518" xr:uid="{00000000-0005-0000-0000-0000CE340000}"/>
    <cellStyle name="Percent 9 7 8 3 2" xfId="13519" xr:uid="{00000000-0005-0000-0000-0000CF340000}"/>
    <cellStyle name="Percent 9 7 8 4" xfId="13520" xr:uid="{00000000-0005-0000-0000-0000D0340000}"/>
    <cellStyle name="Percent 9 7 8 4 2" xfId="13521" xr:uid="{00000000-0005-0000-0000-0000D1340000}"/>
    <cellStyle name="Percent 9 7 8 5" xfId="13522" xr:uid="{00000000-0005-0000-0000-0000D2340000}"/>
    <cellStyle name="Percent 9 7 9" xfId="13523" xr:uid="{00000000-0005-0000-0000-0000D3340000}"/>
    <cellStyle name="Percent 9 7 9 2" xfId="13524" xr:uid="{00000000-0005-0000-0000-0000D4340000}"/>
    <cellStyle name="Percent 9 7 9 2 2" xfId="13525" xr:uid="{00000000-0005-0000-0000-0000D5340000}"/>
    <cellStyle name="Percent 9 7 9 3" xfId="13526" xr:uid="{00000000-0005-0000-0000-0000D6340000}"/>
    <cellStyle name="Percent 9 7 9 3 2" xfId="13527" xr:uid="{00000000-0005-0000-0000-0000D7340000}"/>
    <cellStyle name="Percent 9 7 9 4" xfId="13528" xr:uid="{00000000-0005-0000-0000-0000D8340000}"/>
    <cellStyle name="Percent 9 8" xfId="13529" xr:uid="{00000000-0005-0000-0000-0000D9340000}"/>
    <cellStyle name="Percent 9 8 10" xfId="13530" xr:uid="{00000000-0005-0000-0000-0000DA340000}"/>
    <cellStyle name="Percent 9 8 10 2" xfId="13531" xr:uid="{00000000-0005-0000-0000-0000DB340000}"/>
    <cellStyle name="Percent 9 8 11" xfId="13532" xr:uid="{00000000-0005-0000-0000-0000DC340000}"/>
    <cellStyle name="Percent 9 8 11 2" xfId="13533" xr:uid="{00000000-0005-0000-0000-0000DD340000}"/>
    <cellStyle name="Percent 9 8 12" xfId="13534" xr:uid="{00000000-0005-0000-0000-0000DE340000}"/>
    <cellStyle name="Percent 9 8 2" xfId="13535" xr:uid="{00000000-0005-0000-0000-0000DF340000}"/>
    <cellStyle name="Percent 9 8 2 2" xfId="13536" xr:uid="{00000000-0005-0000-0000-0000E0340000}"/>
    <cellStyle name="Percent 9 8 2 2 2" xfId="13537" xr:uid="{00000000-0005-0000-0000-0000E1340000}"/>
    <cellStyle name="Percent 9 8 2 2 2 2" xfId="13538" xr:uid="{00000000-0005-0000-0000-0000E2340000}"/>
    <cellStyle name="Percent 9 8 2 2 3" xfId="13539" xr:uid="{00000000-0005-0000-0000-0000E3340000}"/>
    <cellStyle name="Percent 9 8 2 2 3 2" xfId="13540" xr:uid="{00000000-0005-0000-0000-0000E4340000}"/>
    <cellStyle name="Percent 9 8 2 2 4" xfId="13541" xr:uid="{00000000-0005-0000-0000-0000E5340000}"/>
    <cellStyle name="Percent 9 8 2 3" xfId="13542" xr:uid="{00000000-0005-0000-0000-0000E6340000}"/>
    <cellStyle name="Percent 9 8 2 3 2" xfId="13543" xr:uid="{00000000-0005-0000-0000-0000E7340000}"/>
    <cellStyle name="Percent 9 8 2 3 2 2" xfId="13544" xr:uid="{00000000-0005-0000-0000-0000E8340000}"/>
    <cellStyle name="Percent 9 8 2 3 3" xfId="13545" xr:uid="{00000000-0005-0000-0000-0000E9340000}"/>
    <cellStyle name="Percent 9 8 2 3 3 2" xfId="13546" xr:uid="{00000000-0005-0000-0000-0000EA340000}"/>
    <cellStyle name="Percent 9 8 2 3 4" xfId="13547" xr:uid="{00000000-0005-0000-0000-0000EB340000}"/>
    <cellStyle name="Percent 9 8 2 4" xfId="13548" xr:uid="{00000000-0005-0000-0000-0000EC340000}"/>
    <cellStyle name="Percent 9 8 2 4 2" xfId="13549" xr:uid="{00000000-0005-0000-0000-0000ED340000}"/>
    <cellStyle name="Percent 9 8 2 4 2 2" xfId="13550" xr:uid="{00000000-0005-0000-0000-0000EE340000}"/>
    <cellStyle name="Percent 9 8 2 4 3" xfId="13551" xr:uid="{00000000-0005-0000-0000-0000EF340000}"/>
    <cellStyle name="Percent 9 8 2 4 3 2" xfId="13552" xr:uid="{00000000-0005-0000-0000-0000F0340000}"/>
    <cellStyle name="Percent 9 8 2 4 4" xfId="13553" xr:uid="{00000000-0005-0000-0000-0000F1340000}"/>
    <cellStyle name="Percent 9 8 2 4 4 2" xfId="13554" xr:uid="{00000000-0005-0000-0000-0000F2340000}"/>
    <cellStyle name="Percent 9 8 2 4 5" xfId="13555" xr:uid="{00000000-0005-0000-0000-0000F3340000}"/>
    <cellStyle name="Percent 9 8 2 5" xfId="13556" xr:uid="{00000000-0005-0000-0000-0000F4340000}"/>
    <cellStyle name="Percent 9 8 2 5 2" xfId="13557" xr:uid="{00000000-0005-0000-0000-0000F5340000}"/>
    <cellStyle name="Percent 9 8 2 5 2 2" xfId="13558" xr:uid="{00000000-0005-0000-0000-0000F6340000}"/>
    <cellStyle name="Percent 9 8 2 5 3" xfId="13559" xr:uid="{00000000-0005-0000-0000-0000F7340000}"/>
    <cellStyle name="Percent 9 8 2 5 3 2" xfId="13560" xr:uid="{00000000-0005-0000-0000-0000F8340000}"/>
    <cellStyle name="Percent 9 8 2 5 4" xfId="13561" xr:uid="{00000000-0005-0000-0000-0000F9340000}"/>
    <cellStyle name="Percent 9 8 2 6" xfId="13562" xr:uid="{00000000-0005-0000-0000-0000FA340000}"/>
    <cellStyle name="Percent 9 8 2 6 2" xfId="13563" xr:uid="{00000000-0005-0000-0000-0000FB340000}"/>
    <cellStyle name="Percent 9 8 2 7" xfId="13564" xr:uid="{00000000-0005-0000-0000-0000FC340000}"/>
    <cellStyle name="Percent 9 8 2 7 2" xfId="13565" xr:uid="{00000000-0005-0000-0000-0000FD340000}"/>
    <cellStyle name="Percent 9 8 2 8" xfId="13566" xr:uid="{00000000-0005-0000-0000-0000FE340000}"/>
    <cellStyle name="Percent 9 8 2 8 2" xfId="13567" xr:uid="{00000000-0005-0000-0000-0000FF340000}"/>
    <cellStyle name="Percent 9 8 2 9" xfId="13568" xr:uid="{00000000-0005-0000-0000-000000350000}"/>
    <cellStyle name="Percent 9 8 3" xfId="13569" xr:uid="{00000000-0005-0000-0000-000001350000}"/>
    <cellStyle name="Percent 9 8 3 2" xfId="13570" xr:uid="{00000000-0005-0000-0000-000002350000}"/>
    <cellStyle name="Percent 9 8 3 2 2" xfId="13571" xr:uid="{00000000-0005-0000-0000-000003350000}"/>
    <cellStyle name="Percent 9 8 3 3" xfId="13572" xr:uid="{00000000-0005-0000-0000-000004350000}"/>
    <cellStyle name="Percent 9 8 3 3 2" xfId="13573" xr:uid="{00000000-0005-0000-0000-000005350000}"/>
    <cellStyle name="Percent 9 8 3 4" xfId="13574" xr:uid="{00000000-0005-0000-0000-000006350000}"/>
    <cellStyle name="Percent 9 8 4" xfId="13575" xr:uid="{00000000-0005-0000-0000-000007350000}"/>
    <cellStyle name="Percent 9 8 4 2" xfId="13576" xr:uid="{00000000-0005-0000-0000-000008350000}"/>
    <cellStyle name="Percent 9 8 4 2 2" xfId="13577" xr:uid="{00000000-0005-0000-0000-000009350000}"/>
    <cellStyle name="Percent 9 8 4 3" xfId="13578" xr:uid="{00000000-0005-0000-0000-00000A350000}"/>
    <cellStyle name="Percent 9 8 4 3 2" xfId="13579" xr:uid="{00000000-0005-0000-0000-00000B350000}"/>
    <cellStyle name="Percent 9 8 4 4" xfId="13580" xr:uid="{00000000-0005-0000-0000-00000C350000}"/>
    <cellStyle name="Percent 9 8 5" xfId="13581" xr:uid="{00000000-0005-0000-0000-00000D350000}"/>
    <cellStyle name="Percent 9 8 5 2" xfId="13582" xr:uid="{00000000-0005-0000-0000-00000E350000}"/>
    <cellStyle name="Percent 9 8 5 2 2" xfId="13583" xr:uid="{00000000-0005-0000-0000-00000F350000}"/>
    <cellStyle name="Percent 9 8 5 3" xfId="13584" xr:uid="{00000000-0005-0000-0000-000010350000}"/>
    <cellStyle name="Percent 9 8 5 3 2" xfId="13585" xr:uid="{00000000-0005-0000-0000-000011350000}"/>
    <cellStyle name="Percent 9 8 5 4" xfId="13586" xr:uid="{00000000-0005-0000-0000-000012350000}"/>
    <cellStyle name="Percent 9 8 6" xfId="13587" xr:uid="{00000000-0005-0000-0000-000013350000}"/>
    <cellStyle name="Percent 9 8 6 2" xfId="13588" xr:uid="{00000000-0005-0000-0000-000014350000}"/>
    <cellStyle name="Percent 9 8 6 2 2" xfId="13589" xr:uid="{00000000-0005-0000-0000-000015350000}"/>
    <cellStyle name="Percent 9 8 6 3" xfId="13590" xr:uid="{00000000-0005-0000-0000-000016350000}"/>
    <cellStyle name="Percent 9 8 6 3 2" xfId="13591" xr:uid="{00000000-0005-0000-0000-000017350000}"/>
    <cellStyle name="Percent 9 8 6 4" xfId="13592" xr:uid="{00000000-0005-0000-0000-000018350000}"/>
    <cellStyle name="Percent 9 8 6 4 2" xfId="13593" xr:uid="{00000000-0005-0000-0000-000019350000}"/>
    <cellStyle name="Percent 9 8 6 5" xfId="13594" xr:uid="{00000000-0005-0000-0000-00001A350000}"/>
    <cellStyle name="Percent 9 8 7" xfId="13595" xr:uid="{00000000-0005-0000-0000-00001B350000}"/>
    <cellStyle name="Percent 9 8 7 2" xfId="13596" xr:uid="{00000000-0005-0000-0000-00001C350000}"/>
    <cellStyle name="Percent 9 8 7 2 2" xfId="13597" xr:uid="{00000000-0005-0000-0000-00001D350000}"/>
    <cellStyle name="Percent 9 8 7 3" xfId="13598" xr:uid="{00000000-0005-0000-0000-00001E350000}"/>
    <cellStyle name="Percent 9 8 7 3 2" xfId="13599" xr:uid="{00000000-0005-0000-0000-00001F350000}"/>
    <cellStyle name="Percent 9 8 7 4" xfId="13600" xr:uid="{00000000-0005-0000-0000-000020350000}"/>
    <cellStyle name="Percent 9 8 8" xfId="13601" xr:uid="{00000000-0005-0000-0000-000021350000}"/>
    <cellStyle name="Percent 9 8 8 2" xfId="13602" xr:uid="{00000000-0005-0000-0000-000022350000}"/>
    <cellStyle name="Percent 9 8 9" xfId="13603" xr:uid="{00000000-0005-0000-0000-000023350000}"/>
    <cellStyle name="Percent 9 8 9 2" xfId="13604" xr:uid="{00000000-0005-0000-0000-000024350000}"/>
    <cellStyle name="Percent 9 9" xfId="13605" xr:uid="{00000000-0005-0000-0000-000025350000}"/>
    <cellStyle name="Percent 9 9 10" xfId="13606" xr:uid="{00000000-0005-0000-0000-000026350000}"/>
    <cellStyle name="Percent 9 9 10 2" xfId="13607" xr:uid="{00000000-0005-0000-0000-000027350000}"/>
    <cellStyle name="Percent 9 9 11" xfId="13608" xr:uid="{00000000-0005-0000-0000-000028350000}"/>
    <cellStyle name="Percent 9 9 2" xfId="13609" xr:uid="{00000000-0005-0000-0000-000029350000}"/>
    <cellStyle name="Percent 9 9 2 2" xfId="13610" xr:uid="{00000000-0005-0000-0000-00002A350000}"/>
    <cellStyle name="Percent 9 9 2 2 2" xfId="13611" xr:uid="{00000000-0005-0000-0000-00002B350000}"/>
    <cellStyle name="Percent 9 9 2 3" xfId="13612" xr:uid="{00000000-0005-0000-0000-00002C350000}"/>
    <cellStyle name="Percent 9 9 2 3 2" xfId="13613" xr:uid="{00000000-0005-0000-0000-00002D350000}"/>
    <cellStyle name="Percent 9 9 2 4" xfId="13614" xr:uid="{00000000-0005-0000-0000-00002E350000}"/>
    <cellStyle name="Percent 9 9 3" xfId="13615" xr:uid="{00000000-0005-0000-0000-00002F350000}"/>
    <cellStyle name="Percent 9 9 3 2" xfId="13616" xr:uid="{00000000-0005-0000-0000-000030350000}"/>
    <cellStyle name="Percent 9 9 3 2 2" xfId="13617" xr:uid="{00000000-0005-0000-0000-000031350000}"/>
    <cellStyle name="Percent 9 9 3 3" xfId="13618" xr:uid="{00000000-0005-0000-0000-000032350000}"/>
    <cellStyle name="Percent 9 9 3 3 2" xfId="13619" xr:uid="{00000000-0005-0000-0000-000033350000}"/>
    <cellStyle name="Percent 9 9 3 4" xfId="13620" xr:uid="{00000000-0005-0000-0000-000034350000}"/>
    <cellStyle name="Percent 9 9 4" xfId="13621" xr:uid="{00000000-0005-0000-0000-000035350000}"/>
    <cellStyle name="Percent 9 9 4 2" xfId="13622" xr:uid="{00000000-0005-0000-0000-000036350000}"/>
    <cellStyle name="Percent 9 9 4 2 2" xfId="13623" xr:uid="{00000000-0005-0000-0000-000037350000}"/>
    <cellStyle name="Percent 9 9 4 3" xfId="13624" xr:uid="{00000000-0005-0000-0000-000038350000}"/>
    <cellStyle name="Percent 9 9 4 3 2" xfId="13625" xr:uid="{00000000-0005-0000-0000-000039350000}"/>
    <cellStyle name="Percent 9 9 4 4" xfId="13626" xr:uid="{00000000-0005-0000-0000-00003A350000}"/>
    <cellStyle name="Percent 9 9 5" xfId="13627" xr:uid="{00000000-0005-0000-0000-00003B350000}"/>
    <cellStyle name="Percent 9 9 5 2" xfId="13628" xr:uid="{00000000-0005-0000-0000-00003C350000}"/>
    <cellStyle name="Percent 9 9 5 2 2" xfId="13629" xr:uid="{00000000-0005-0000-0000-00003D350000}"/>
    <cellStyle name="Percent 9 9 5 3" xfId="13630" xr:uid="{00000000-0005-0000-0000-00003E350000}"/>
    <cellStyle name="Percent 9 9 5 3 2" xfId="13631" xr:uid="{00000000-0005-0000-0000-00003F350000}"/>
    <cellStyle name="Percent 9 9 5 4" xfId="13632" xr:uid="{00000000-0005-0000-0000-000040350000}"/>
    <cellStyle name="Percent 9 9 5 4 2" xfId="13633" xr:uid="{00000000-0005-0000-0000-000041350000}"/>
    <cellStyle name="Percent 9 9 5 5" xfId="13634" xr:uid="{00000000-0005-0000-0000-000042350000}"/>
    <cellStyle name="Percent 9 9 6" xfId="13635" xr:uid="{00000000-0005-0000-0000-000043350000}"/>
    <cellStyle name="Percent 9 9 6 2" xfId="13636" xr:uid="{00000000-0005-0000-0000-000044350000}"/>
    <cellStyle name="Percent 9 9 6 2 2" xfId="13637" xr:uid="{00000000-0005-0000-0000-000045350000}"/>
    <cellStyle name="Percent 9 9 6 3" xfId="13638" xr:uid="{00000000-0005-0000-0000-000046350000}"/>
    <cellStyle name="Percent 9 9 6 3 2" xfId="13639" xr:uid="{00000000-0005-0000-0000-000047350000}"/>
    <cellStyle name="Percent 9 9 6 4" xfId="13640" xr:uid="{00000000-0005-0000-0000-000048350000}"/>
    <cellStyle name="Percent 9 9 7" xfId="13641" xr:uid="{00000000-0005-0000-0000-000049350000}"/>
    <cellStyle name="Percent 9 9 7 2" xfId="13642" xr:uid="{00000000-0005-0000-0000-00004A350000}"/>
    <cellStyle name="Percent 9 9 8" xfId="13643" xr:uid="{00000000-0005-0000-0000-00004B350000}"/>
    <cellStyle name="Percent 9 9 8 2" xfId="13644" xr:uid="{00000000-0005-0000-0000-00004C350000}"/>
    <cellStyle name="Percent 9 9 9" xfId="13645" xr:uid="{00000000-0005-0000-0000-00004D350000}"/>
    <cellStyle name="Percent 9 9 9 2" xfId="13646" xr:uid="{00000000-0005-0000-0000-00004E350000}"/>
    <cellStyle name="Percentagem 2 2" xfId="13647" xr:uid="{00000000-0005-0000-0000-00004F350000}"/>
    <cellStyle name="Percentagem 2 2 10" xfId="13648" xr:uid="{00000000-0005-0000-0000-000050350000}"/>
    <cellStyle name="Percentagem 2 2 10 2" xfId="13649" xr:uid="{00000000-0005-0000-0000-000051350000}"/>
    <cellStyle name="Percentagem 2 2 11" xfId="13650" xr:uid="{00000000-0005-0000-0000-000052350000}"/>
    <cellStyle name="Percentagem 2 2 2" xfId="13651" xr:uid="{00000000-0005-0000-0000-000053350000}"/>
    <cellStyle name="Percentagem 2 2 2 2" xfId="13652" xr:uid="{00000000-0005-0000-0000-000054350000}"/>
    <cellStyle name="Percentagem 2 2 2 2 2" xfId="13653" xr:uid="{00000000-0005-0000-0000-000055350000}"/>
    <cellStyle name="Percentagem 2 2 2 3" xfId="13654" xr:uid="{00000000-0005-0000-0000-000056350000}"/>
    <cellStyle name="Percentagem 2 2 2 3 2" xfId="13655" xr:uid="{00000000-0005-0000-0000-000057350000}"/>
    <cellStyle name="Percentagem 2 2 2 4" xfId="13656" xr:uid="{00000000-0005-0000-0000-000058350000}"/>
    <cellStyle name="Percentagem 2 2 3" xfId="13657" xr:uid="{00000000-0005-0000-0000-000059350000}"/>
    <cellStyle name="Percentagem 2 2 3 2" xfId="13658" xr:uid="{00000000-0005-0000-0000-00005A350000}"/>
    <cellStyle name="Percentagem 2 2 3 2 2" xfId="13659" xr:uid="{00000000-0005-0000-0000-00005B350000}"/>
    <cellStyle name="Percentagem 2 2 3 3" xfId="13660" xr:uid="{00000000-0005-0000-0000-00005C350000}"/>
    <cellStyle name="Percentagem 2 2 3 3 2" xfId="13661" xr:uid="{00000000-0005-0000-0000-00005D350000}"/>
    <cellStyle name="Percentagem 2 2 3 4" xfId="13662" xr:uid="{00000000-0005-0000-0000-00005E350000}"/>
    <cellStyle name="Percentagem 2 2 4" xfId="13663" xr:uid="{00000000-0005-0000-0000-00005F350000}"/>
    <cellStyle name="Percentagem 2 2 4 2" xfId="13664" xr:uid="{00000000-0005-0000-0000-000060350000}"/>
    <cellStyle name="Percentagem 2 2 4 2 2" xfId="13665" xr:uid="{00000000-0005-0000-0000-000061350000}"/>
    <cellStyle name="Percentagem 2 2 4 3" xfId="13666" xr:uid="{00000000-0005-0000-0000-000062350000}"/>
    <cellStyle name="Percentagem 2 2 4 3 2" xfId="13667" xr:uid="{00000000-0005-0000-0000-000063350000}"/>
    <cellStyle name="Percentagem 2 2 4 4" xfId="13668" xr:uid="{00000000-0005-0000-0000-000064350000}"/>
    <cellStyle name="Percentagem 2 2 5" xfId="13669" xr:uid="{00000000-0005-0000-0000-000065350000}"/>
    <cellStyle name="Percentagem 2 2 5 2" xfId="13670" xr:uid="{00000000-0005-0000-0000-000066350000}"/>
    <cellStyle name="Percentagem 2 2 5 2 2" xfId="13671" xr:uid="{00000000-0005-0000-0000-000067350000}"/>
    <cellStyle name="Percentagem 2 2 5 3" xfId="13672" xr:uid="{00000000-0005-0000-0000-000068350000}"/>
    <cellStyle name="Percentagem 2 2 5 3 2" xfId="13673" xr:uid="{00000000-0005-0000-0000-000069350000}"/>
    <cellStyle name="Percentagem 2 2 5 4" xfId="13674" xr:uid="{00000000-0005-0000-0000-00006A350000}"/>
    <cellStyle name="Percentagem 2 2 5 4 2" xfId="13675" xr:uid="{00000000-0005-0000-0000-00006B350000}"/>
    <cellStyle name="Percentagem 2 2 5 5" xfId="13676" xr:uid="{00000000-0005-0000-0000-00006C350000}"/>
    <cellStyle name="Percentagem 2 2 6" xfId="13677" xr:uid="{00000000-0005-0000-0000-00006D350000}"/>
    <cellStyle name="Percentagem 2 2 6 2" xfId="13678" xr:uid="{00000000-0005-0000-0000-00006E350000}"/>
    <cellStyle name="Percentagem 2 2 6 2 2" xfId="13679" xr:uid="{00000000-0005-0000-0000-00006F350000}"/>
    <cellStyle name="Percentagem 2 2 6 3" xfId="13680" xr:uid="{00000000-0005-0000-0000-000070350000}"/>
    <cellStyle name="Percentagem 2 2 6 3 2" xfId="13681" xr:uid="{00000000-0005-0000-0000-000071350000}"/>
    <cellStyle name="Percentagem 2 2 6 4" xfId="13682" xr:uid="{00000000-0005-0000-0000-000072350000}"/>
    <cellStyle name="Percentagem 2 2 7" xfId="13683" xr:uid="{00000000-0005-0000-0000-000073350000}"/>
    <cellStyle name="Percentagem 2 2 7 2" xfId="13684" xr:uid="{00000000-0005-0000-0000-000074350000}"/>
    <cellStyle name="Percentagem 2 2 8" xfId="13685" xr:uid="{00000000-0005-0000-0000-000075350000}"/>
    <cellStyle name="Percentagem 2 2 8 2" xfId="13686" xr:uid="{00000000-0005-0000-0000-000076350000}"/>
    <cellStyle name="Percentagem 2 2 9" xfId="13687" xr:uid="{00000000-0005-0000-0000-000077350000}"/>
    <cellStyle name="Percentagem 2 2 9 2" xfId="13688" xr:uid="{00000000-0005-0000-0000-000078350000}"/>
    <cellStyle name="Percentagem 2 3" xfId="13689" xr:uid="{00000000-0005-0000-0000-000079350000}"/>
    <cellStyle name="Percentagem 2 3 10" xfId="13690" xr:uid="{00000000-0005-0000-0000-00007A350000}"/>
    <cellStyle name="Percentagem 2 3 10 2" xfId="13691" xr:uid="{00000000-0005-0000-0000-00007B350000}"/>
    <cellStyle name="Percentagem 2 3 11" xfId="13692" xr:uid="{00000000-0005-0000-0000-00007C350000}"/>
    <cellStyle name="Percentagem 2 3 2" xfId="13693" xr:uid="{00000000-0005-0000-0000-00007D350000}"/>
    <cellStyle name="Percentagem 2 3 2 2" xfId="13694" xr:uid="{00000000-0005-0000-0000-00007E350000}"/>
    <cellStyle name="Percentagem 2 3 2 2 2" xfId="13695" xr:uid="{00000000-0005-0000-0000-00007F350000}"/>
    <cellStyle name="Percentagem 2 3 2 3" xfId="13696" xr:uid="{00000000-0005-0000-0000-000080350000}"/>
    <cellStyle name="Percentagem 2 3 2 3 2" xfId="13697" xr:uid="{00000000-0005-0000-0000-000081350000}"/>
    <cellStyle name="Percentagem 2 3 2 4" xfId="13698" xr:uid="{00000000-0005-0000-0000-000082350000}"/>
    <cellStyle name="Percentagem 2 3 3" xfId="13699" xr:uid="{00000000-0005-0000-0000-000083350000}"/>
    <cellStyle name="Percentagem 2 3 3 2" xfId="13700" xr:uid="{00000000-0005-0000-0000-000084350000}"/>
    <cellStyle name="Percentagem 2 3 3 2 2" xfId="13701" xr:uid="{00000000-0005-0000-0000-000085350000}"/>
    <cellStyle name="Percentagem 2 3 3 3" xfId="13702" xr:uid="{00000000-0005-0000-0000-000086350000}"/>
    <cellStyle name="Percentagem 2 3 3 3 2" xfId="13703" xr:uid="{00000000-0005-0000-0000-000087350000}"/>
    <cellStyle name="Percentagem 2 3 3 4" xfId="13704" xr:uid="{00000000-0005-0000-0000-000088350000}"/>
    <cellStyle name="Percentagem 2 3 4" xfId="13705" xr:uid="{00000000-0005-0000-0000-000089350000}"/>
    <cellStyle name="Percentagem 2 3 4 2" xfId="13706" xr:uid="{00000000-0005-0000-0000-00008A350000}"/>
    <cellStyle name="Percentagem 2 3 4 2 2" xfId="13707" xr:uid="{00000000-0005-0000-0000-00008B350000}"/>
    <cellStyle name="Percentagem 2 3 4 3" xfId="13708" xr:uid="{00000000-0005-0000-0000-00008C350000}"/>
    <cellStyle name="Percentagem 2 3 4 3 2" xfId="13709" xr:uid="{00000000-0005-0000-0000-00008D350000}"/>
    <cellStyle name="Percentagem 2 3 4 4" xfId="13710" xr:uid="{00000000-0005-0000-0000-00008E350000}"/>
    <cellStyle name="Percentagem 2 3 5" xfId="13711" xr:uid="{00000000-0005-0000-0000-00008F350000}"/>
    <cellStyle name="Percentagem 2 3 5 2" xfId="13712" xr:uid="{00000000-0005-0000-0000-000090350000}"/>
    <cellStyle name="Percentagem 2 3 5 2 2" xfId="13713" xr:uid="{00000000-0005-0000-0000-000091350000}"/>
    <cellStyle name="Percentagem 2 3 5 3" xfId="13714" xr:uid="{00000000-0005-0000-0000-000092350000}"/>
    <cellStyle name="Percentagem 2 3 5 3 2" xfId="13715" xr:uid="{00000000-0005-0000-0000-000093350000}"/>
    <cellStyle name="Percentagem 2 3 5 4" xfId="13716" xr:uid="{00000000-0005-0000-0000-000094350000}"/>
    <cellStyle name="Percentagem 2 3 5 4 2" xfId="13717" xr:uid="{00000000-0005-0000-0000-000095350000}"/>
    <cellStyle name="Percentagem 2 3 5 5" xfId="13718" xr:uid="{00000000-0005-0000-0000-000096350000}"/>
    <cellStyle name="Percentagem 2 3 6" xfId="13719" xr:uid="{00000000-0005-0000-0000-000097350000}"/>
    <cellStyle name="Percentagem 2 3 6 2" xfId="13720" xr:uid="{00000000-0005-0000-0000-000098350000}"/>
    <cellStyle name="Percentagem 2 3 6 2 2" xfId="13721" xr:uid="{00000000-0005-0000-0000-000099350000}"/>
    <cellStyle name="Percentagem 2 3 6 3" xfId="13722" xr:uid="{00000000-0005-0000-0000-00009A350000}"/>
    <cellStyle name="Percentagem 2 3 6 3 2" xfId="13723" xr:uid="{00000000-0005-0000-0000-00009B350000}"/>
    <cellStyle name="Percentagem 2 3 6 4" xfId="13724" xr:uid="{00000000-0005-0000-0000-00009C350000}"/>
    <cellStyle name="Percentagem 2 3 7" xfId="13725" xr:uid="{00000000-0005-0000-0000-00009D350000}"/>
    <cellStyle name="Percentagem 2 3 7 2" xfId="13726" xr:uid="{00000000-0005-0000-0000-00009E350000}"/>
    <cellStyle name="Percentagem 2 3 8" xfId="13727" xr:uid="{00000000-0005-0000-0000-00009F350000}"/>
    <cellStyle name="Percentagem 2 3 8 2" xfId="13728" xr:uid="{00000000-0005-0000-0000-0000A0350000}"/>
    <cellStyle name="Percentagem 2 3 9" xfId="13729" xr:uid="{00000000-0005-0000-0000-0000A1350000}"/>
    <cellStyle name="Percentagem 2 3 9 2" xfId="13730" xr:uid="{00000000-0005-0000-0000-0000A2350000}"/>
    <cellStyle name="Pilkku_Layo9704" xfId="13731" xr:uid="{00000000-0005-0000-0000-0000A3350000}"/>
    <cellStyle name="Pyör. luku_Layo9704" xfId="13732" xr:uid="{00000000-0005-0000-0000-0000A4350000}"/>
    <cellStyle name="Pyör. valuutta_Layo9704" xfId="13733" xr:uid="{00000000-0005-0000-0000-0000A5350000}"/>
    <cellStyle name="Schlecht" xfId="13734" xr:uid="{00000000-0005-0000-0000-0000A6350000}"/>
    <cellStyle name="Schlecht 10" xfId="13735" xr:uid="{00000000-0005-0000-0000-0000A7350000}"/>
    <cellStyle name="Schlecht 10 2" xfId="13736" xr:uid="{00000000-0005-0000-0000-0000A8350000}"/>
    <cellStyle name="Schlecht 11" xfId="13737" xr:uid="{00000000-0005-0000-0000-0000A9350000}"/>
    <cellStyle name="Schlecht 2" xfId="13738" xr:uid="{00000000-0005-0000-0000-0000AA350000}"/>
    <cellStyle name="Schlecht 2 2" xfId="13739" xr:uid="{00000000-0005-0000-0000-0000AB350000}"/>
    <cellStyle name="Schlecht 2 2 2" xfId="13740" xr:uid="{00000000-0005-0000-0000-0000AC350000}"/>
    <cellStyle name="Schlecht 2 3" xfId="13741" xr:uid="{00000000-0005-0000-0000-0000AD350000}"/>
    <cellStyle name="Schlecht 2 3 2" xfId="13742" xr:uid="{00000000-0005-0000-0000-0000AE350000}"/>
    <cellStyle name="Schlecht 2 4" xfId="13743" xr:uid="{00000000-0005-0000-0000-0000AF350000}"/>
    <cellStyle name="Schlecht 3" xfId="13744" xr:uid="{00000000-0005-0000-0000-0000B0350000}"/>
    <cellStyle name="Schlecht 3 2" xfId="13745" xr:uid="{00000000-0005-0000-0000-0000B1350000}"/>
    <cellStyle name="Schlecht 3 2 2" xfId="13746" xr:uid="{00000000-0005-0000-0000-0000B2350000}"/>
    <cellStyle name="Schlecht 3 3" xfId="13747" xr:uid="{00000000-0005-0000-0000-0000B3350000}"/>
    <cellStyle name="Schlecht 3 3 2" xfId="13748" xr:uid="{00000000-0005-0000-0000-0000B4350000}"/>
    <cellStyle name="Schlecht 3 4" xfId="13749" xr:uid="{00000000-0005-0000-0000-0000B5350000}"/>
    <cellStyle name="Schlecht 4" xfId="13750" xr:uid="{00000000-0005-0000-0000-0000B6350000}"/>
    <cellStyle name="Schlecht 4 2" xfId="13751" xr:uid="{00000000-0005-0000-0000-0000B7350000}"/>
    <cellStyle name="Schlecht 4 2 2" xfId="13752" xr:uid="{00000000-0005-0000-0000-0000B8350000}"/>
    <cellStyle name="Schlecht 4 3" xfId="13753" xr:uid="{00000000-0005-0000-0000-0000B9350000}"/>
    <cellStyle name="Schlecht 4 3 2" xfId="13754" xr:uid="{00000000-0005-0000-0000-0000BA350000}"/>
    <cellStyle name="Schlecht 4 4" xfId="13755" xr:uid="{00000000-0005-0000-0000-0000BB350000}"/>
    <cellStyle name="Schlecht 5" xfId="13756" xr:uid="{00000000-0005-0000-0000-0000BC350000}"/>
    <cellStyle name="Schlecht 5 2" xfId="13757" xr:uid="{00000000-0005-0000-0000-0000BD350000}"/>
    <cellStyle name="Schlecht 5 2 2" xfId="13758" xr:uid="{00000000-0005-0000-0000-0000BE350000}"/>
    <cellStyle name="Schlecht 5 3" xfId="13759" xr:uid="{00000000-0005-0000-0000-0000BF350000}"/>
    <cellStyle name="Schlecht 5 3 2" xfId="13760" xr:uid="{00000000-0005-0000-0000-0000C0350000}"/>
    <cellStyle name="Schlecht 5 4" xfId="13761" xr:uid="{00000000-0005-0000-0000-0000C1350000}"/>
    <cellStyle name="Schlecht 5 4 2" xfId="13762" xr:uid="{00000000-0005-0000-0000-0000C2350000}"/>
    <cellStyle name="Schlecht 5 5" xfId="13763" xr:uid="{00000000-0005-0000-0000-0000C3350000}"/>
    <cellStyle name="Schlecht 6" xfId="13764" xr:uid="{00000000-0005-0000-0000-0000C4350000}"/>
    <cellStyle name="Schlecht 6 2" xfId="13765" xr:uid="{00000000-0005-0000-0000-0000C5350000}"/>
    <cellStyle name="Schlecht 6 2 2" xfId="13766" xr:uid="{00000000-0005-0000-0000-0000C6350000}"/>
    <cellStyle name="Schlecht 6 3" xfId="13767" xr:uid="{00000000-0005-0000-0000-0000C7350000}"/>
    <cellStyle name="Schlecht 6 3 2" xfId="13768" xr:uid="{00000000-0005-0000-0000-0000C8350000}"/>
    <cellStyle name="Schlecht 6 4" xfId="13769" xr:uid="{00000000-0005-0000-0000-0000C9350000}"/>
    <cellStyle name="Schlecht 7" xfId="13770" xr:uid="{00000000-0005-0000-0000-0000CA350000}"/>
    <cellStyle name="Schlecht 7 2" xfId="13771" xr:uid="{00000000-0005-0000-0000-0000CB350000}"/>
    <cellStyle name="Schlecht 8" xfId="13772" xr:uid="{00000000-0005-0000-0000-0000CC350000}"/>
    <cellStyle name="Schlecht 8 2" xfId="13773" xr:uid="{00000000-0005-0000-0000-0000CD350000}"/>
    <cellStyle name="Schlecht 9" xfId="13774" xr:uid="{00000000-0005-0000-0000-0000CE350000}"/>
    <cellStyle name="Schlecht 9 2" xfId="13775" xr:uid="{00000000-0005-0000-0000-0000CF350000}"/>
    <cellStyle name="Shade" xfId="13776" xr:uid="{00000000-0005-0000-0000-0000D0350000}"/>
    <cellStyle name="Shade 10" xfId="13777" xr:uid="{00000000-0005-0000-0000-0000D1350000}"/>
    <cellStyle name="Shade 10 2" xfId="13778" xr:uid="{00000000-0005-0000-0000-0000D2350000}"/>
    <cellStyle name="Shade 11" xfId="13779" xr:uid="{00000000-0005-0000-0000-0000D3350000}"/>
    <cellStyle name="Shade 2" xfId="13780" xr:uid="{00000000-0005-0000-0000-0000D4350000}"/>
    <cellStyle name="Shade 2 2" xfId="13781" xr:uid="{00000000-0005-0000-0000-0000D5350000}"/>
    <cellStyle name="Shade 2 2 2" xfId="13782" xr:uid="{00000000-0005-0000-0000-0000D6350000}"/>
    <cellStyle name="Shade 2 3" xfId="13783" xr:uid="{00000000-0005-0000-0000-0000D7350000}"/>
    <cellStyle name="Shade 2 3 2" xfId="13784" xr:uid="{00000000-0005-0000-0000-0000D8350000}"/>
    <cellStyle name="Shade 2 4" xfId="13785" xr:uid="{00000000-0005-0000-0000-0000D9350000}"/>
    <cellStyle name="Shade 3" xfId="13786" xr:uid="{00000000-0005-0000-0000-0000DA350000}"/>
    <cellStyle name="Shade 3 2" xfId="13787" xr:uid="{00000000-0005-0000-0000-0000DB350000}"/>
    <cellStyle name="Shade 3 2 2" xfId="13788" xr:uid="{00000000-0005-0000-0000-0000DC350000}"/>
    <cellStyle name="Shade 3 3" xfId="13789" xr:uid="{00000000-0005-0000-0000-0000DD350000}"/>
    <cellStyle name="Shade 3 3 2" xfId="13790" xr:uid="{00000000-0005-0000-0000-0000DE350000}"/>
    <cellStyle name="Shade 3 4" xfId="13791" xr:uid="{00000000-0005-0000-0000-0000DF350000}"/>
    <cellStyle name="Shade 4" xfId="13792" xr:uid="{00000000-0005-0000-0000-0000E0350000}"/>
    <cellStyle name="Shade 4 2" xfId="13793" xr:uid="{00000000-0005-0000-0000-0000E1350000}"/>
    <cellStyle name="Shade 4 2 2" xfId="13794" xr:uid="{00000000-0005-0000-0000-0000E2350000}"/>
    <cellStyle name="Shade 4 3" xfId="13795" xr:uid="{00000000-0005-0000-0000-0000E3350000}"/>
    <cellStyle name="Shade 4 3 2" xfId="13796" xr:uid="{00000000-0005-0000-0000-0000E4350000}"/>
    <cellStyle name="Shade 4 4" xfId="13797" xr:uid="{00000000-0005-0000-0000-0000E5350000}"/>
    <cellStyle name="Shade 5" xfId="13798" xr:uid="{00000000-0005-0000-0000-0000E6350000}"/>
    <cellStyle name="Shade 5 2" xfId="13799" xr:uid="{00000000-0005-0000-0000-0000E7350000}"/>
    <cellStyle name="Shade 5 2 2" xfId="13800" xr:uid="{00000000-0005-0000-0000-0000E8350000}"/>
    <cellStyle name="Shade 5 3" xfId="13801" xr:uid="{00000000-0005-0000-0000-0000E9350000}"/>
    <cellStyle name="Shade 5 3 2" xfId="13802" xr:uid="{00000000-0005-0000-0000-0000EA350000}"/>
    <cellStyle name="Shade 5 4" xfId="13803" xr:uid="{00000000-0005-0000-0000-0000EB350000}"/>
    <cellStyle name="Shade 5 4 2" xfId="13804" xr:uid="{00000000-0005-0000-0000-0000EC350000}"/>
    <cellStyle name="Shade 5 5" xfId="13805" xr:uid="{00000000-0005-0000-0000-0000ED350000}"/>
    <cellStyle name="Shade 6" xfId="13806" xr:uid="{00000000-0005-0000-0000-0000EE350000}"/>
    <cellStyle name="Shade 6 2" xfId="13807" xr:uid="{00000000-0005-0000-0000-0000EF350000}"/>
    <cellStyle name="Shade 6 2 2" xfId="13808" xr:uid="{00000000-0005-0000-0000-0000F0350000}"/>
    <cellStyle name="Shade 6 3" xfId="13809" xr:uid="{00000000-0005-0000-0000-0000F1350000}"/>
    <cellStyle name="Shade 6 3 2" xfId="13810" xr:uid="{00000000-0005-0000-0000-0000F2350000}"/>
    <cellStyle name="Shade 6 4" xfId="13811" xr:uid="{00000000-0005-0000-0000-0000F3350000}"/>
    <cellStyle name="Shade 7" xfId="13812" xr:uid="{00000000-0005-0000-0000-0000F4350000}"/>
    <cellStyle name="Shade 7 2" xfId="13813" xr:uid="{00000000-0005-0000-0000-0000F5350000}"/>
    <cellStyle name="Shade 8" xfId="13814" xr:uid="{00000000-0005-0000-0000-0000F6350000}"/>
    <cellStyle name="Shade 8 2" xfId="13815" xr:uid="{00000000-0005-0000-0000-0000F7350000}"/>
    <cellStyle name="Shade 9" xfId="13816" xr:uid="{00000000-0005-0000-0000-0000F8350000}"/>
    <cellStyle name="Shade 9 2" xfId="13817" xr:uid="{00000000-0005-0000-0000-0000F9350000}"/>
    <cellStyle name="source" xfId="13818" xr:uid="{00000000-0005-0000-0000-0000FA350000}"/>
    <cellStyle name="source 10" xfId="13819" xr:uid="{00000000-0005-0000-0000-0000FB350000}"/>
    <cellStyle name="source 10 2" xfId="13820" xr:uid="{00000000-0005-0000-0000-0000FC350000}"/>
    <cellStyle name="source 11" xfId="13821" xr:uid="{00000000-0005-0000-0000-0000FD350000}"/>
    <cellStyle name="source 2" xfId="13822" xr:uid="{00000000-0005-0000-0000-0000FE350000}"/>
    <cellStyle name="source 2 2" xfId="13823" xr:uid="{00000000-0005-0000-0000-0000FF350000}"/>
    <cellStyle name="source 2 2 2" xfId="13824" xr:uid="{00000000-0005-0000-0000-000000360000}"/>
    <cellStyle name="source 2 3" xfId="13825" xr:uid="{00000000-0005-0000-0000-000001360000}"/>
    <cellStyle name="source 2 3 2" xfId="13826" xr:uid="{00000000-0005-0000-0000-000002360000}"/>
    <cellStyle name="source 2 4" xfId="13827" xr:uid="{00000000-0005-0000-0000-000003360000}"/>
    <cellStyle name="source 3" xfId="13828" xr:uid="{00000000-0005-0000-0000-000004360000}"/>
    <cellStyle name="source 3 2" xfId="13829" xr:uid="{00000000-0005-0000-0000-000005360000}"/>
    <cellStyle name="source 3 2 2" xfId="13830" xr:uid="{00000000-0005-0000-0000-000006360000}"/>
    <cellStyle name="source 3 3" xfId="13831" xr:uid="{00000000-0005-0000-0000-000007360000}"/>
    <cellStyle name="source 3 3 2" xfId="13832" xr:uid="{00000000-0005-0000-0000-000008360000}"/>
    <cellStyle name="source 3 4" xfId="13833" xr:uid="{00000000-0005-0000-0000-000009360000}"/>
    <cellStyle name="source 4" xfId="13834" xr:uid="{00000000-0005-0000-0000-00000A360000}"/>
    <cellStyle name="source 4 2" xfId="13835" xr:uid="{00000000-0005-0000-0000-00000B360000}"/>
    <cellStyle name="source 4 2 2" xfId="13836" xr:uid="{00000000-0005-0000-0000-00000C360000}"/>
    <cellStyle name="source 4 3" xfId="13837" xr:uid="{00000000-0005-0000-0000-00000D360000}"/>
    <cellStyle name="source 4 3 2" xfId="13838" xr:uid="{00000000-0005-0000-0000-00000E360000}"/>
    <cellStyle name="source 4 4" xfId="13839" xr:uid="{00000000-0005-0000-0000-00000F360000}"/>
    <cellStyle name="source 5" xfId="13840" xr:uid="{00000000-0005-0000-0000-000010360000}"/>
    <cellStyle name="source 5 2" xfId="13841" xr:uid="{00000000-0005-0000-0000-000011360000}"/>
    <cellStyle name="source 5 2 2" xfId="13842" xr:uid="{00000000-0005-0000-0000-000012360000}"/>
    <cellStyle name="source 5 3" xfId="13843" xr:uid="{00000000-0005-0000-0000-000013360000}"/>
    <cellStyle name="source 5 3 2" xfId="13844" xr:uid="{00000000-0005-0000-0000-000014360000}"/>
    <cellStyle name="source 5 4" xfId="13845" xr:uid="{00000000-0005-0000-0000-000015360000}"/>
    <cellStyle name="source 5 4 2" xfId="13846" xr:uid="{00000000-0005-0000-0000-000016360000}"/>
    <cellStyle name="source 5 5" xfId="13847" xr:uid="{00000000-0005-0000-0000-000017360000}"/>
    <cellStyle name="source 6" xfId="13848" xr:uid="{00000000-0005-0000-0000-000018360000}"/>
    <cellStyle name="source 6 2" xfId="13849" xr:uid="{00000000-0005-0000-0000-000019360000}"/>
    <cellStyle name="source 6 2 2" xfId="13850" xr:uid="{00000000-0005-0000-0000-00001A360000}"/>
    <cellStyle name="source 6 3" xfId="13851" xr:uid="{00000000-0005-0000-0000-00001B360000}"/>
    <cellStyle name="source 6 3 2" xfId="13852" xr:uid="{00000000-0005-0000-0000-00001C360000}"/>
    <cellStyle name="source 6 4" xfId="13853" xr:uid="{00000000-0005-0000-0000-00001D360000}"/>
    <cellStyle name="source 7" xfId="13854" xr:uid="{00000000-0005-0000-0000-00001E360000}"/>
    <cellStyle name="source 7 2" xfId="13855" xr:uid="{00000000-0005-0000-0000-00001F360000}"/>
    <cellStyle name="source 8" xfId="13856" xr:uid="{00000000-0005-0000-0000-000020360000}"/>
    <cellStyle name="source 8 2" xfId="13857" xr:uid="{00000000-0005-0000-0000-000021360000}"/>
    <cellStyle name="source 9" xfId="13858" xr:uid="{00000000-0005-0000-0000-000022360000}"/>
    <cellStyle name="source 9 2" xfId="13859" xr:uid="{00000000-0005-0000-0000-000023360000}"/>
    <cellStyle name="Standaard_Blad1" xfId="13860" xr:uid="{00000000-0005-0000-0000-000024360000}"/>
    <cellStyle name="Standard 2" xfId="13861" xr:uid="{00000000-0005-0000-0000-000025360000}"/>
    <cellStyle name="Standard 2 10" xfId="13862" xr:uid="{00000000-0005-0000-0000-000026360000}"/>
    <cellStyle name="Standard 2 2" xfId="13863" xr:uid="{00000000-0005-0000-0000-000027360000}"/>
    <cellStyle name="Standard 2 2 2" xfId="13864" xr:uid="{00000000-0005-0000-0000-000028360000}"/>
    <cellStyle name="Standard 2 2 2 2" xfId="13865" xr:uid="{00000000-0005-0000-0000-000029360000}"/>
    <cellStyle name="Standard 2 2 3" xfId="13866" xr:uid="{00000000-0005-0000-0000-00002A360000}"/>
    <cellStyle name="Standard 2 2 3 2" xfId="13867" xr:uid="{00000000-0005-0000-0000-00002B360000}"/>
    <cellStyle name="Standard 2 2 4" xfId="13868" xr:uid="{00000000-0005-0000-0000-00002C360000}"/>
    <cellStyle name="Standard 2 3" xfId="13869" xr:uid="{00000000-0005-0000-0000-00002D360000}"/>
    <cellStyle name="Standard 2 3 2" xfId="13870" xr:uid="{00000000-0005-0000-0000-00002E360000}"/>
    <cellStyle name="Standard 2 3 2 2" xfId="13871" xr:uid="{00000000-0005-0000-0000-00002F360000}"/>
    <cellStyle name="Standard 2 3 3" xfId="13872" xr:uid="{00000000-0005-0000-0000-000030360000}"/>
    <cellStyle name="Standard 2 3 3 2" xfId="13873" xr:uid="{00000000-0005-0000-0000-000031360000}"/>
    <cellStyle name="Standard 2 3 4" xfId="13874" xr:uid="{00000000-0005-0000-0000-000032360000}"/>
    <cellStyle name="Standard 2 4" xfId="13875" xr:uid="{00000000-0005-0000-0000-000033360000}"/>
    <cellStyle name="Standard 2 4 2" xfId="13876" xr:uid="{00000000-0005-0000-0000-000034360000}"/>
    <cellStyle name="Standard 2 4 2 2" xfId="13877" xr:uid="{00000000-0005-0000-0000-000035360000}"/>
    <cellStyle name="Standard 2 4 3" xfId="13878" xr:uid="{00000000-0005-0000-0000-000036360000}"/>
    <cellStyle name="Standard 2 4 3 2" xfId="13879" xr:uid="{00000000-0005-0000-0000-000037360000}"/>
    <cellStyle name="Standard 2 4 4" xfId="13880" xr:uid="{00000000-0005-0000-0000-000038360000}"/>
    <cellStyle name="Standard 2 4 4 2" xfId="13881" xr:uid="{00000000-0005-0000-0000-000039360000}"/>
    <cellStyle name="Standard 2 4 5" xfId="13882" xr:uid="{00000000-0005-0000-0000-00003A360000}"/>
    <cellStyle name="Standard 2 5" xfId="13883" xr:uid="{00000000-0005-0000-0000-00003B360000}"/>
    <cellStyle name="Standard 2 5 2" xfId="13884" xr:uid="{00000000-0005-0000-0000-00003C360000}"/>
    <cellStyle name="Standard 2 5 2 2" xfId="13885" xr:uid="{00000000-0005-0000-0000-00003D360000}"/>
    <cellStyle name="Standard 2 5 3" xfId="13886" xr:uid="{00000000-0005-0000-0000-00003E360000}"/>
    <cellStyle name="Standard 2 5 3 2" xfId="13887" xr:uid="{00000000-0005-0000-0000-00003F360000}"/>
    <cellStyle name="Standard 2 5 4" xfId="13888" xr:uid="{00000000-0005-0000-0000-000040360000}"/>
    <cellStyle name="Standard 2 6" xfId="13889" xr:uid="{00000000-0005-0000-0000-000041360000}"/>
    <cellStyle name="Standard 2 6 2" xfId="13890" xr:uid="{00000000-0005-0000-0000-000042360000}"/>
    <cellStyle name="Standard 2 7" xfId="13891" xr:uid="{00000000-0005-0000-0000-000043360000}"/>
    <cellStyle name="Standard 2 7 2" xfId="13892" xr:uid="{00000000-0005-0000-0000-000044360000}"/>
    <cellStyle name="Standard 2 8" xfId="13893" xr:uid="{00000000-0005-0000-0000-000045360000}"/>
    <cellStyle name="Standard 2 8 2" xfId="13894" xr:uid="{00000000-0005-0000-0000-000046360000}"/>
    <cellStyle name="Standard 2 9" xfId="13895" xr:uid="{00000000-0005-0000-0000-000047360000}"/>
    <cellStyle name="Standard 2 9 2" xfId="13896" xr:uid="{00000000-0005-0000-0000-000048360000}"/>
    <cellStyle name="Standard 3" xfId="13897" xr:uid="{00000000-0005-0000-0000-000049360000}"/>
    <cellStyle name="Standard 3 10" xfId="13898" xr:uid="{00000000-0005-0000-0000-00004A360000}"/>
    <cellStyle name="Standard 3 2" xfId="13899" xr:uid="{00000000-0005-0000-0000-00004B360000}"/>
    <cellStyle name="Standard 3 2 2" xfId="13900" xr:uid="{00000000-0005-0000-0000-00004C360000}"/>
    <cellStyle name="Standard 3 2 2 2" xfId="13901" xr:uid="{00000000-0005-0000-0000-00004D360000}"/>
    <cellStyle name="Standard 3 2 3" xfId="13902" xr:uid="{00000000-0005-0000-0000-00004E360000}"/>
    <cellStyle name="Standard 3 2 3 2" xfId="13903" xr:uid="{00000000-0005-0000-0000-00004F360000}"/>
    <cellStyle name="Standard 3 2 4" xfId="13904" xr:uid="{00000000-0005-0000-0000-000050360000}"/>
    <cellStyle name="Standard 3 3" xfId="13905" xr:uid="{00000000-0005-0000-0000-000051360000}"/>
    <cellStyle name="Standard 3 3 2" xfId="13906" xr:uid="{00000000-0005-0000-0000-000052360000}"/>
    <cellStyle name="Standard 3 3 2 2" xfId="13907" xr:uid="{00000000-0005-0000-0000-000053360000}"/>
    <cellStyle name="Standard 3 3 3" xfId="13908" xr:uid="{00000000-0005-0000-0000-000054360000}"/>
    <cellStyle name="Standard 3 3 3 2" xfId="13909" xr:uid="{00000000-0005-0000-0000-000055360000}"/>
    <cellStyle name="Standard 3 3 4" xfId="13910" xr:uid="{00000000-0005-0000-0000-000056360000}"/>
    <cellStyle name="Standard 3 4" xfId="13911" xr:uid="{00000000-0005-0000-0000-000057360000}"/>
    <cellStyle name="Standard 3 4 2" xfId="13912" xr:uid="{00000000-0005-0000-0000-000058360000}"/>
    <cellStyle name="Standard 3 4 2 2" xfId="13913" xr:uid="{00000000-0005-0000-0000-000059360000}"/>
    <cellStyle name="Standard 3 4 3" xfId="13914" xr:uid="{00000000-0005-0000-0000-00005A360000}"/>
    <cellStyle name="Standard 3 4 3 2" xfId="13915" xr:uid="{00000000-0005-0000-0000-00005B360000}"/>
    <cellStyle name="Standard 3 4 4" xfId="13916" xr:uid="{00000000-0005-0000-0000-00005C360000}"/>
    <cellStyle name="Standard 3 4 4 2" xfId="13917" xr:uid="{00000000-0005-0000-0000-00005D360000}"/>
    <cellStyle name="Standard 3 4 5" xfId="13918" xr:uid="{00000000-0005-0000-0000-00005E360000}"/>
    <cellStyle name="Standard 3 5" xfId="13919" xr:uid="{00000000-0005-0000-0000-00005F360000}"/>
    <cellStyle name="Standard 3 5 2" xfId="13920" xr:uid="{00000000-0005-0000-0000-000060360000}"/>
    <cellStyle name="Standard 3 5 2 2" xfId="13921" xr:uid="{00000000-0005-0000-0000-000061360000}"/>
    <cellStyle name="Standard 3 5 3" xfId="13922" xr:uid="{00000000-0005-0000-0000-000062360000}"/>
    <cellStyle name="Standard 3 5 3 2" xfId="13923" xr:uid="{00000000-0005-0000-0000-000063360000}"/>
    <cellStyle name="Standard 3 5 4" xfId="13924" xr:uid="{00000000-0005-0000-0000-000064360000}"/>
    <cellStyle name="Standard 3 6" xfId="13925" xr:uid="{00000000-0005-0000-0000-000065360000}"/>
    <cellStyle name="Standard 3 6 2" xfId="13926" xr:uid="{00000000-0005-0000-0000-000066360000}"/>
    <cellStyle name="Standard 3 7" xfId="13927" xr:uid="{00000000-0005-0000-0000-000067360000}"/>
    <cellStyle name="Standard 3 7 2" xfId="13928" xr:uid="{00000000-0005-0000-0000-000068360000}"/>
    <cellStyle name="Standard 3 8" xfId="13929" xr:uid="{00000000-0005-0000-0000-000069360000}"/>
    <cellStyle name="Standard 3 8 2" xfId="13930" xr:uid="{00000000-0005-0000-0000-00006A360000}"/>
    <cellStyle name="Standard 3 9" xfId="13931" xr:uid="{00000000-0005-0000-0000-00006B360000}"/>
    <cellStyle name="Standard 3 9 2" xfId="13932" xr:uid="{00000000-0005-0000-0000-00006C360000}"/>
    <cellStyle name="Standard_Results_Pan_EU_OLGA_NUC" xfId="13933" xr:uid="{00000000-0005-0000-0000-00006D360000}"/>
    <cellStyle name="Style 1" xfId="13934" xr:uid="{00000000-0005-0000-0000-00006E360000}"/>
    <cellStyle name="Style 1 10" xfId="13935" xr:uid="{00000000-0005-0000-0000-00006F360000}"/>
    <cellStyle name="Style 1 10 2" xfId="13936" xr:uid="{00000000-0005-0000-0000-000070360000}"/>
    <cellStyle name="Style 1 11" xfId="13937" xr:uid="{00000000-0005-0000-0000-000071360000}"/>
    <cellStyle name="Style 1 2" xfId="13938" xr:uid="{00000000-0005-0000-0000-000072360000}"/>
    <cellStyle name="Style 1 2 2" xfId="13939" xr:uid="{00000000-0005-0000-0000-000073360000}"/>
    <cellStyle name="Style 1 2 2 2" xfId="13940" xr:uid="{00000000-0005-0000-0000-000074360000}"/>
    <cellStyle name="Style 1 2 3" xfId="13941" xr:uid="{00000000-0005-0000-0000-000075360000}"/>
    <cellStyle name="Style 1 2 3 2" xfId="13942" xr:uid="{00000000-0005-0000-0000-000076360000}"/>
    <cellStyle name="Style 1 2 4" xfId="13943" xr:uid="{00000000-0005-0000-0000-000077360000}"/>
    <cellStyle name="Style 1 3" xfId="13944" xr:uid="{00000000-0005-0000-0000-000078360000}"/>
    <cellStyle name="Style 1 3 2" xfId="13945" xr:uid="{00000000-0005-0000-0000-000079360000}"/>
    <cellStyle name="Style 1 3 2 2" xfId="13946" xr:uid="{00000000-0005-0000-0000-00007A360000}"/>
    <cellStyle name="Style 1 3 3" xfId="13947" xr:uid="{00000000-0005-0000-0000-00007B360000}"/>
    <cellStyle name="Style 1 3 3 2" xfId="13948" xr:uid="{00000000-0005-0000-0000-00007C360000}"/>
    <cellStyle name="Style 1 3 4" xfId="13949" xr:uid="{00000000-0005-0000-0000-00007D360000}"/>
    <cellStyle name="Style 1 4" xfId="13950" xr:uid="{00000000-0005-0000-0000-00007E360000}"/>
    <cellStyle name="Style 1 4 2" xfId="13951" xr:uid="{00000000-0005-0000-0000-00007F360000}"/>
    <cellStyle name="Style 1 4 2 2" xfId="13952" xr:uid="{00000000-0005-0000-0000-000080360000}"/>
    <cellStyle name="Style 1 4 3" xfId="13953" xr:uid="{00000000-0005-0000-0000-000081360000}"/>
    <cellStyle name="Style 1 4 3 2" xfId="13954" xr:uid="{00000000-0005-0000-0000-000082360000}"/>
    <cellStyle name="Style 1 4 4" xfId="13955" xr:uid="{00000000-0005-0000-0000-000083360000}"/>
    <cellStyle name="Style 1 5" xfId="13956" xr:uid="{00000000-0005-0000-0000-000084360000}"/>
    <cellStyle name="Style 1 5 2" xfId="13957" xr:uid="{00000000-0005-0000-0000-000085360000}"/>
    <cellStyle name="Style 1 5 2 2" xfId="13958" xr:uid="{00000000-0005-0000-0000-000086360000}"/>
    <cellStyle name="Style 1 5 3" xfId="13959" xr:uid="{00000000-0005-0000-0000-000087360000}"/>
    <cellStyle name="Style 1 5 3 2" xfId="13960" xr:uid="{00000000-0005-0000-0000-000088360000}"/>
    <cellStyle name="Style 1 5 4" xfId="13961" xr:uid="{00000000-0005-0000-0000-000089360000}"/>
    <cellStyle name="Style 1 5 4 2" xfId="13962" xr:uid="{00000000-0005-0000-0000-00008A360000}"/>
    <cellStyle name="Style 1 5 5" xfId="13963" xr:uid="{00000000-0005-0000-0000-00008B360000}"/>
    <cellStyle name="Style 1 6" xfId="13964" xr:uid="{00000000-0005-0000-0000-00008C360000}"/>
    <cellStyle name="Style 1 6 2" xfId="13965" xr:uid="{00000000-0005-0000-0000-00008D360000}"/>
    <cellStyle name="Style 1 6 2 2" xfId="13966" xr:uid="{00000000-0005-0000-0000-00008E360000}"/>
    <cellStyle name="Style 1 6 3" xfId="13967" xr:uid="{00000000-0005-0000-0000-00008F360000}"/>
    <cellStyle name="Style 1 6 3 2" xfId="13968" xr:uid="{00000000-0005-0000-0000-000090360000}"/>
    <cellStyle name="Style 1 6 4" xfId="13969" xr:uid="{00000000-0005-0000-0000-000091360000}"/>
    <cellStyle name="Style 1 7" xfId="13970" xr:uid="{00000000-0005-0000-0000-000092360000}"/>
    <cellStyle name="Style 1 7 2" xfId="13971" xr:uid="{00000000-0005-0000-0000-000093360000}"/>
    <cellStyle name="Style 1 8" xfId="13972" xr:uid="{00000000-0005-0000-0000-000094360000}"/>
    <cellStyle name="Style 1 8 2" xfId="13973" xr:uid="{00000000-0005-0000-0000-000095360000}"/>
    <cellStyle name="Style 1 9" xfId="13974" xr:uid="{00000000-0005-0000-0000-000096360000}"/>
    <cellStyle name="Style 1 9 2" xfId="13975" xr:uid="{00000000-0005-0000-0000-000097360000}"/>
    <cellStyle name="Style 21" xfId="13976" xr:uid="{00000000-0005-0000-0000-000098360000}"/>
    <cellStyle name="Style 21 10" xfId="13977" xr:uid="{00000000-0005-0000-0000-000099360000}"/>
    <cellStyle name="Style 21 10 2" xfId="13978" xr:uid="{00000000-0005-0000-0000-00009A360000}"/>
    <cellStyle name="Style 21 11" xfId="13979" xr:uid="{00000000-0005-0000-0000-00009B360000}"/>
    <cellStyle name="Style 21 11 2" xfId="13980" xr:uid="{00000000-0005-0000-0000-00009C360000}"/>
    <cellStyle name="Style 21 12" xfId="13981" xr:uid="{00000000-0005-0000-0000-00009D360000}"/>
    <cellStyle name="Style 21 2" xfId="13982" xr:uid="{00000000-0005-0000-0000-00009E360000}"/>
    <cellStyle name="Style 21 2 10" xfId="13983" xr:uid="{00000000-0005-0000-0000-00009F360000}"/>
    <cellStyle name="Style 21 2 10 2" xfId="13984" xr:uid="{00000000-0005-0000-0000-0000A0360000}"/>
    <cellStyle name="Style 21 2 11" xfId="13985" xr:uid="{00000000-0005-0000-0000-0000A1360000}"/>
    <cellStyle name="Style 21 2 2" xfId="13986" xr:uid="{00000000-0005-0000-0000-0000A2360000}"/>
    <cellStyle name="Style 21 2 2 2" xfId="13987" xr:uid="{00000000-0005-0000-0000-0000A3360000}"/>
    <cellStyle name="Style 21 2 2 2 2" xfId="13988" xr:uid="{00000000-0005-0000-0000-0000A4360000}"/>
    <cellStyle name="Style 21 2 2 3" xfId="13989" xr:uid="{00000000-0005-0000-0000-0000A5360000}"/>
    <cellStyle name="Style 21 2 2 3 2" xfId="13990" xr:uid="{00000000-0005-0000-0000-0000A6360000}"/>
    <cellStyle name="Style 21 2 2 4" xfId="13991" xr:uid="{00000000-0005-0000-0000-0000A7360000}"/>
    <cellStyle name="Style 21 2 3" xfId="13992" xr:uid="{00000000-0005-0000-0000-0000A8360000}"/>
    <cellStyle name="Style 21 2 3 2" xfId="13993" xr:uid="{00000000-0005-0000-0000-0000A9360000}"/>
    <cellStyle name="Style 21 2 3 2 2" xfId="13994" xr:uid="{00000000-0005-0000-0000-0000AA360000}"/>
    <cellStyle name="Style 21 2 3 3" xfId="13995" xr:uid="{00000000-0005-0000-0000-0000AB360000}"/>
    <cellStyle name="Style 21 2 3 3 2" xfId="13996" xr:uid="{00000000-0005-0000-0000-0000AC360000}"/>
    <cellStyle name="Style 21 2 3 4" xfId="13997" xr:uid="{00000000-0005-0000-0000-0000AD360000}"/>
    <cellStyle name="Style 21 2 4" xfId="13998" xr:uid="{00000000-0005-0000-0000-0000AE360000}"/>
    <cellStyle name="Style 21 2 4 2" xfId="13999" xr:uid="{00000000-0005-0000-0000-0000AF360000}"/>
    <cellStyle name="Style 21 2 4 2 2" xfId="14000" xr:uid="{00000000-0005-0000-0000-0000B0360000}"/>
    <cellStyle name="Style 21 2 4 3" xfId="14001" xr:uid="{00000000-0005-0000-0000-0000B1360000}"/>
    <cellStyle name="Style 21 2 4 3 2" xfId="14002" xr:uid="{00000000-0005-0000-0000-0000B2360000}"/>
    <cellStyle name="Style 21 2 4 4" xfId="14003" xr:uid="{00000000-0005-0000-0000-0000B3360000}"/>
    <cellStyle name="Style 21 2 5" xfId="14004" xr:uid="{00000000-0005-0000-0000-0000B4360000}"/>
    <cellStyle name="Style 21 2 5 2" xfId="14005" xr:uid="{00000000-0005-0000-0000-0000B5360000}"/>
    <cellStyle name="Style 21 2 5 2 2" xfId="14006" xr:uid="{00000000-0005-0000-0000-0000B6360000}"/>
    <cellStyle name="Style 21 2 5 3" xfId="14007" xr:uid="{00000000-0005-0000-0000-0000B7360000}"/>
    <cellStyle name="Style 21 2 5 3 2" xfId="14008" xr:uid="{00000000-0005-0000-0000-0000B8360000}"/>
    <cellStyle name="Style 21 2 5 4" xfId="14009" xr:uid="{00000000-0005-0000-0000-0000B9360000}"/>
    <cellStyle name="Style 21 2 5 4 2" xfId="14010" xr:uid="{00000000-0005-0000-0000-0000BA360000}"/>
    <cellStyle name="Style 21 2 5 5" xfId="14011" xr:uid="{00000000-0005-0000-0000-0000BB360000}"/>
    <cellStyle name="Style 21 2 6" xfId="14012" xr:uid="{00000000-0005-0000-0000-0000BC360000}"/>
    <cellStyle name="Style 21 2 6 2" xfId="14013" xr:uid="{00000000-0005-0000-0000-0000BD360000}"/>
    <cellStyle name="Style 21 2 6 2 2" xfId="14014" xr:uid="{00000000-0005-0000-0000-0000BE360000}"/>
    <cellStyle name="Style 21 2 6 3" xfId="14015" xr:uid="{00000000-0005-0000-0000-0000BF360000}"/>
    <cellStyle name="Style 21 2 6 3 2" xfId="14016" xr:uid="{00000000-0005-0000-0000-0000C0360000}"/>
    <cellStyle name="Style 21 2 6 4" xfId="14017" xr:uid="{00000000-0005-0000-0000-0000C1360000}"/>
    <cellStyle name="Style 21 2 7" xfId="14018" xr:uid="{00000000-0005-0000-0000-0000C2360000}"/>
    <cellStyle name="Style 21 2 7 2" xfId="14019" xr:uid="{00000000-0005-0000-0000-0000C3360000}"/>
    <cellStyle name="Style 21 2 8" xfId="14020" xr:uid="{00000000-0005-0000-0000-0000C4360000}"/>
    <cellStyle name="Style 21 2 8 2" xfId="14021" xr:uid="{00000000-0005-0000-0000-0000C5360000}"/>
    <cellStyle name="Style 21 2 9" xfId="14022" xr:uid="{00000000-0005-0000-0000-0000C6360000}"/>
    <cellStyle name="Style 21 2 9 2" xfId="14023" xr:uid="{00000000-0005-0000-0000-0000C7360000}"/>
    <cellStyle name="Style 21 3" xfId="14024" xr:uid="{00000000-0005-0000-0000-0000C8360000}"/>
    <cellStyle name="Style 21 3 2" xfId="14025" xr:uid="{00000000-0005-0000-0000-0000C9360000}"/>
    <cellStyle name="Style 21 3 2 2" xfId="14026" xr:uid="{00000000-0005-0000-0000-0000CA360000}"/>
    <cellStyle name="Style 21 3 3" xfId="14027" xr:uid="{00000000-0005-0000-0000-0000CB360000}"/>
    <cellStyle name="Style 21 3 3 2" xfId="14028" xr:uid="{00000000-0005-0000-0000-0000CC360000}"/>
    <cellStyle name="Style 21 3 4" xfId="14029" xr:uid="{00000000-0005-0000-0000-0000CD360000}"/>
    <cellStyle name="Style 21 4" xfId="14030" xr:uid="{00000000-0005-0000-0000-0000CE360000}"/>
    <cellStyle name="Style 21 4 2" xfId="14031" xr:uid="{00000000-0005-0000-0000-0000CF360000}"/>
    <cellStyle name="Style 21 4 2 2" xfId="14032" xr:uid="{00000000-0005-0000-0000-0000D0360000}"/>
    <cellStyle name="Style 21 4 3" xfId="14033" xr:uid="{00000000-0005-0000-0000-0000D1360000}"/>
    <cellStyle name="Style 21 4 3 2" xfId="14034" xr:uid="{00000000-0005-0000-0000-0000D2360000}"/>
    <cellStyle name="Style 21 4 4" xfId="14035" xr:uid="{00000000-0005-0000-0000-0000D3360000}"/>
    <cellStyle name="Style 21 5" xfId="14036" xr:uid="{00000000-0005-0000-0000-0000D4360000}"/>
    <cellStyle name="Style 21 5 2" xfId="14037" xr:uid="{00000000-0005-0000-0000-0000D5360000}"/>
    <cellStyle name="Style 21 5 2 2" xfId="14038" xr:uid="{00000000-0005-0000-0000-0000D6360000}"/>
    <cellStyle name="Style 21 5 3" xfId="14039" xr:uid="{00000000-0005-0000-0000-0000D7360000}"/>
    <cellStyle name="Style 21 5 3 2" xfId="14040" xr:uid="{00000000-0005-0000-0000-0000D8360000}"/>
    <cellStyle name="Style 21 5 4" xfId="14041" xr:uid="{00000000-0005-0000-0000-0000D9360000}"/>
    <cellStyle name="Style 21 6" xfId="14042" xr:uid="{00000000-0005-0000-0000-0000DA360000}"/>
    <cellStyle name="Style 21 6 2" xfId="14043" xr:uid="{00000000-0005-0000-0000-0000DB360000}"/>
    <cellStyle name="Style 21 6 2 2" xfId="14044" xr:uid="{00000000-0005-0000-0000-0000DC360000}"/>
    <cellStyle name="Style 21 6 3" xfId="14045" xr:uid="{00000000-0005-0000-0000-0000DD360000}"/>
    <cellStyle name="Style 21 6 3 2" xfId="14046" xr:uid="{00000000-0005-0000-0000-0000DE360000}"/>
    <cellStyle name="Style 21 6 4" xfId="14047" xr:uid="{00000000-0005-0000-0000-0000DF360000}"/>
    <cellStyle name="Style 21 6 4 2" xfId="14048" xr:uid="{00000000-0005-0000-0000-0000E0360000}"/>
    <cellStyle name="Style 21 6 5" xfId="14049" xr:uid="{00000000-0005-0000-0000-0000E1360000}"/>
    <cellStyle name="Style 21 7" xfId="14050" xr:uid="{00000000-0005-0000-0000-0000E2360000}"/>
    <cellStyle name="Style 21 7 2" xfId="14051" xr:uid="{00000000-0005-0000-0000-0000E3360000}"/>
    <cellStyle name="Style 21 7 2 2" xfId="14052" xr:uid="{00000000-0005-0000-0000-0000E4360000}"/>
    <cellStyle name="Style 21 7 3" xfId="14053" xr:uid="{00000000-0005-0000-0000-0000E5360000}"/>
    <cellStyle name="Style 21 7 3 2" xfId="14054" xr:uid="{00000000-0005-0000-0000-0000E6360000}"/>
    <cellStyle name="Style 21 7 4" xfId="14055" xr:uid="{00000000-0005-0000-0000-0000E7360000}"/>
    <cellStyle name="Style 21 8" xfId="14056" xr:uid="{00000000-0005-0000-0000-0000E8360000}"/>
    <cellStyle name="Style 21 8 2" xfId="14057" xr:uid="{00000000-0005-0000-0000-0000E9360000}"/>
    <cellStyle name="Style 21 9" xfId="14058" xr:uid="{00000000-0005-0000-0000-0000EA360000}"/>
    <cellStyle name="Style 21 9 2" xfId="14059" xr:uid="{00000000-0005-0000-0000-0000EB360000}"/>
    <cellStyle name="Style 22" xfId="14060" xr:uid="{00000000-0005-0000-0000-0000EC360000}"/>
    <cellStyle name="Style 22 10" xfId="14061" xr:uid="{00000000-0005-0000-0000-0000ED360000}"/>
    <cellStyle name="Style 22 10 2" xfId="14062" xr:uid="{00000000-0005-0000-0000-0000EE360000}"/>
    <cellStyle name="Style 22 11" xfId="14063" xr:uid="{00000000-0005-0000-0000-0000EF360000}"/>
    <cellStyle name="Style 22 2" xfId="14064" xr:uid="{00000000-0005-0000-0000-0000F0360000}"/>
    <cellStyle name="Style 22 2 2" xfId="14065" xr:uid="{00000000-0005-0000-0000-0000F1360000}"/>
    <cellStyle name="Style 22 2 2 2" xfId="14066" xr:uid="{00000000-0005-0000-0000-0000F2360000}"/>
    <cellStyle name="Style 22 2 3" xfId="14067" xr:uid="{00000000-0005-0000-0000-0000F3360000}"/>
    <cellStyle name="Style 22 2 3 2" xfId="14068" xr:uid="{00000000-0005-0000-0000-0000F4360000}"/>
    <cellStyle name="Style 22 2 4" xfId="14069" xr:uid="{00000000-0005-0000-0000-0000F5360000}"/>
    <cellStyle name="Style 22 3" xfId="14070" xr:uid="{00000000-0005-0000-0000-0000F6360000}"/>
    <cellStyle name="Style 22 3 2" xfId="14071" xr:uid="{00000000-0005-0000-0000-0000F7360000}"/>
    <cellStyle name="Style 22 3 2 2" xfId="14072" xr:uid="{00000000-0005-0000-0000-0000F8360000}"/>
    <cellStyle name="Style 22 3 3" xfId="14073" xr:uid="{00000000-0005-0000-0000-0000F9360000}"/>
    <cellStyle name="Style 22 3 3 2" xfId="14074" xr:uid="{00000000-0005-0000-0000-0000FA360000}"/>
    <cellStyle name="Style 22 3 4" xfId="14075" xr:uid="{00000000-0005-0000-0000-0000FB360000}"/>
    <cellStyle name="Style 22 4" xfId="14076" xr:uid="{00000000-0005-0000-0000-0000FC360000}"/>
    <cellStyle name="Style 22 4 2" xfId="14077" xr:uid="{00000000-0005-0000-0000-0000FD360000}"/>
    <cellStyle name="Style 22 4 2 2" xfId="14078" xr:uid="{00000000-0005-0000-0000-0000FE360000}"/>
    <cellStyle name="Style 22 4 3" xfId="14079" xr:uid="{00000000-0005-0000-0000-0000FF360000}"/>
    <cellStyle name="Style 22 4 3 2" xfId="14080" xr:uid="{00000000-0005-0000-0000-000000370000}"/>
    <cellStyle name="Style 22 4 4" xfId="14081" xr:uid="{00000000-0005-0000-0000-000001370000}"/>
    <cellStyle name="Style 22 5" xfId="14082" xr:uid="{00000000-0005-0000-0000-000002370000}"/>
    <cellStyle name="Style 22 5 2" xfId="14083" xr:uid="{00000000-0005-0000-0000-000003370000}"/>
    <cellStyle name="Style 22 5 2 2" xfId="14084" xr:uid="{00000000-0005-0000-0000-000004370000}"/>
    <cellStyle name="Style 22 5 3" xfId="14085" xr:uid="{00000000-0005-0000-0000-000005370000}"/>
    <cellStyle name="Style 22 5 3 2" xfId="14086" xr:uid="{00000000-0005-0000-0000-000006370000}"/>
    <cellStyle name="Style 22 5 4" xfId="14087" xr:uid="{00000000-0005-0000-0000-000007370000}"/>
    <cellStyle name="Style 22 5 4 2" xfId="14088" xr:uid="{00000000-0005-0000-0000-000008370000}"/>
    <cellStyle name="Style 22 5 5" xfId="14089" xr:uid="{00000000-0005-0000-0000-000009370000}"/>
    <cellStyle name="Style 22 6" xfId="14090" xr:uid="{00000000-0005-0000-0000-00000A370000}"/>
    <cellStyle name="Style 22 6 2" xfId="14091" xr:uid="{00000000-0005-0000-0000-00000B370000}"/>
    <cellStyle name="Style 22 6 2 2" xfId="14092" xr:uid="{00000000-0005-0000-0000-00000C370000}"/>
    <cellStyle name="Style 22 6 3" xfId="14093" xr:uid="{00000000-0005-0000-0000-00000D370000}"/>
    <cellStyle name="Style 22 6 3 2" xfId="14094" xr:uid="{00000000-0005-0000-0000-00000E370000}"/>
    <cellStyle name="Style 22 6 4" xfId="14095" xr:uid="{00000000-0005-0000-0000-00000F370000}"/>
    <cellStyle name="Style 22 7" xfId="14096" xr:uid="{00000000-0005-0000-0000-000010370000}"/>
    <cellStyle name="Style 22 7 2" xfId="14097" xr:uid="{00000000-0005-0000-0000-000011370000}"/>
    <cellStyle name="Style 22 8" xfId="14098" xr:uid="{00000000-0005-0000-0000-000012370000}"/>
    <cellStyle name="Style 22 8 2" xfId="14099" xr:uid="{00000000-0005-0000-0000-000013370000}"/>
    <cellStyle name="Style 22 9" xfId="14100" xr:uid="{00000000-0005-0000-0000-000014370000}"/>
    <cellStyle name="Style 22 9 2" xfId="14101" xr:uid="{00000000-0005-0000-0000-000015370000}"/>
    <cellStyle name="Style 23" xfId="14102" xr:uid="{00000000-0005-0000-0000-000016370000}"/>
    <cellStyle name="Style 23 10" xfId="14103" xr:uid="{00000000-0005-0000-0000-000017370000}"/>
    <cellStyle name="Style 23 10 2" xfId="14104" xr:uid="{00000000-0005-0000-0000-000018370000}"/>
    <cellStyle name="Style 23 11" xfId="14105" xr:uid="{00000000-0005-0000-0000-000019370000}"/>
    <cellStyle name="Style 23 2" xfId="14106" xr:uid="{00000000-0005-0000-0000-00001A370000}"/>
    <cellStyle name="Style 23 2 2" xfId="14107" xr:uid="{00000000-0005-0000-0000-00001B370000}"/>
    <cellStyle name="Style 23 2 2 2" xfId="14108" xr:uid="{00000000-0005-0000-0000-00001C370000}"/>
    <cellStyle name="Style 23 2 3" xfId="14109" xr:uid="{00000000-0005-0000-0000-00001D370000}"/>
    <cellStyle name="Style 23 2 3 2" xfId="14110" xr:uid="{00000000-0005-0000-0000-00001E370000}"/>
    <cellStyle name="Style 23 2 4" xfId="14111" xr:uid="{00000000-0005-0000-0000-00001F370000}"/>
    <cellStyle name="Style 23 3" xfId="14112" xr:uid="{00000000-0005-0000-0000-000020370000}"/>
    <cellStyle name="Style 23 3 2" xfId="14113" xr:uid="{00000000-0005-0000-0000-000021370000}"/>
    <cellStyle name="Style 23 3 2 2" xfId="14114" xr:uid="{00000000-0005-0000-0000-000022370000}"/>
    <cellStyle name="Style 23 3 3" xfId="14115" xr:uid="{00000000-0005-0000-0000-000023370000}"/>
    <cellStyle name="Style 23 3 3 2" xfId="14116" xr:uid="{00000000-0005-0000-0000-000024370000}"/>
    <cellStyle name="Style 23 3 4" xfId="14117" xr:uid="{00000000-0005-0000-0000-000025370000}"/>
    <cellStyle name="Style 23 4" xfId="14118" xr:uid="{00000000-0005-0000-0000-000026370000}"/>
    <cellStyle name="Style 23 4 2" xfId="14119" xr:uid="{00000000-0005-0000-0000-000027370000}"/>
    <cellStyle name="Style 23 4 2 2" xfId="14120" xr:uid="{00000000-0005-0000-0000-000028370000}"/>
    <cellStyle name="Style 23 4 3" xfId="14121" xr:uid="{00000000-0005-0000-0000-000029370000}"/>
    <cellStyle name="Style 23 4 3 2" xfId="14122" xr:uid="{00000000-0005-0000-0000-00002A370000}"/>
    <cellStyle name="Style 23 4 4" xfId="14123" xr:uid="{00000000-0005-0000-0000-00002B370000}"/>
    <cellStyle name="Style 23 5" xfId="14124" xr:uid="{00000000-0005-0000-0000-00002C370000}"/>
    <cellStyle name="Style 23 5 2" xfId="14125" xr:uid="{00000000-0005-0000-0000-00002D370000}"/>
    <cellStyle name="Style 23 5 2 2" xfId="14126" xr:uid="{00000000-0005-0000-0000-00002E370000}"/>
    <cellStyle name="Style 23 5 3" xfId="14127" xr:uid="{00000000-0005-0000-0000-00002F370000}"/>
    <cellStyle name="Style 23 5 3 2" xfId="14128" xr:uid="{00000000-0005-0000-0000-000030370000}"/>
    <cellStyle name="Style 23 5 4" xfId="14129" xr:uid="{00000000-0005-0000-0000-000031370000}"/>
    <cellStyle name="Style 23 5 4 2" xfId="14130" xr:uid="{00000000-0005-0000-0000-000032370000}"/>
    <cellStyle name="Style 23 5 5" xfId="14131" xr:uid="{00000000-0005-0000-0000-000033370000}"/>
    <cellStyle name="Style 23 6" xfId="14132" xr:uid="{00000000-0005-0000-0000-000034370000}"/>
    <cellStyle name="Style 23 6 2" xfId="14133" xr:uid="{00000000-0005-0000-0000-000035370000}"/>
    <cellStyle name="Style 23 6 2 2" xfId="14134" xr:uid="{00000000-0005-0000-0000-000036370000}"/>
    <cellStyle name="Style 23 6 3" xfId="14135" xr:uid="{00000000-0005-0000-0000-000037370000}"/>
    <cellStyle name="Style 23 6 3 2" xfId="14136" xr:uid="{00000000-0005-0000-0000-000038370000}"/>
    <cellStyle name="Style 23 6 4" xfId="14137" xr:uid="{00000000-0005-0000-0000-000039370000}"/>
    <cellStyle name="Style 23 7" xfId="14138" xr:uid="{00000000-0005-0000-0000-00003A370000}"/>
    <cellStyle name="Style 23 7 2" xfId="14139" xr:uid="{00000000-0005-0000-0000-00003B370000}"/>
    <cellStyle name="Style 23 8" xfId="14140" xr:uid="{00000000-0005-0000-0000-00003C370000}"/>
    <cellStyle name="Style 23 8 2" xfId="14141" xr:uid="{00000000-0005-0000-0000-00003D370000}"/>
    <cellStyle name="Style 23 9" xfId="14142" xr:uid="{00000000-0005-0000-0000-00003E370000}"/>
    <cellStyle name="Style 23 9 2" xfId="14143" xr:uid="{00000000-0005-0000-0000-00003F370000}"/>
    <cellStyle name="Style 24" xfId="14144" xr:uid="{00000000-0005-0000-0000-000040370000}"/>
    <cellStyle name="Style 24 10" xfId="14145" xr:uid="{00000000-0005-0000-0000-000041370000}"/>
    <cellStyle name="Style 24 10 2" xfId="14146" xr:uid="{00000000-0005-0000-0000-000042370000}"/>
    <cellStyle name="Style 24 11" xfId="14147" xr:uid="{00000000-0005-0000-0000-000043370000}"/>
    <cellStyle name="Style 24 2" xfId="14148" xr:uid="{00000000-0005-0000-0000-000044370000}"/>
    <cellStyle name="Style 24 2 2" xfId="14149" xr:uid="{00000000-0005-0000-0000-000045370000}"/>
    <cellStyle name="Style 24 2 2 2" xfId="14150" xr:uid="{00000000-0005-0000-0000-000046370000}"/>
    <cellStyle name="Style 24 2 3" xfId="14151" xr:uid="{00000000-0005-0000-0000-000047370000}"/>
    <cellStyle name="Style 24 2 3 2" xfId="14152" xr:uid="{00000000-0005-0000-0000-000048370000}"/>
    <cellStyle name="Style 24 2 4" xfId="14153" xr:uid="{00000000-0005-0000-0000-000049370000}"/>
    <cellStyle name="Style 24 3" xfId="14154" xr:uid="{00000000-0005-0000-0000-00004A370000}"/>
    <cellStyle name="Style 24 3 2" xfId="14155" xr:uid="{00000000-0005-0000-0000-00004B370000}"/>
    <cellStyle name="Style 24 3 2 2" xfId="14156" xr:uid="{00000000-0005-0000-0000-00004C370000}"/>
    <cellStyle name="Style 24 3 3" xfId="14157" xr:uid="{00000000-0005-0000-0000-00004D370000}"/>
    <cellStyle name="Style 24 3 3 2" xfId="14158" xr:uid="{00000000-0005-0000-0000-00004E370000}"/>
    <cellStyle name="Style 24 3 4" xfId="14159" xr:uid="{00000000-0005-0000-0000-00004F370000}"/>
    <cellStyle name="Style 24 4" xfId="14160" xr:uid="{00000000-0005-0000-0000-000050370000}"/>
    <cellStyle name="Style 24 4 2" xfId="14161" xr:uid="{00000000-0005-0000-0000-000051370000}"/>
    <cellStyle name="Style 24 4 2 2" xfId="14162" xr:uid="{00000000-0005-0000-0000-000052370000}"/>
    <cellStyle name="Style 24 4 3" xfId="14163" xr:uid="{00000000-0005-0000-0000-000053370000}"/>
    <cellStyle name="Style 24 4 3 2" xfId="14164" xr:uid="{00000000-0005-0000-0000-000054370000}"/>
    <cellStyle name="Style 24 4 4" xfId="14165" xr:uid="{00000000-0005-0000-0000-000055370000}"/>
    <cellStyle name="Style 24 5" xfId="14166" xr:uid="{00000000-0005-0000-0000-000056370000}"/>
    <cellStyle name="Style 24 5 2" xfId="14167" xr:uid="{00000000-0005-0000-0000-000057370000}"/>
    <cellStyle name="Style 24 5 2 2" xfId="14168" xr:uid="{00000000-0005-0000-0000-000058370000}"/>
    <cellStyle name="Style 24 5 3" xfId="14169" xr:uid="{00000000-0005-0000-0000-000059370000}"/>
    <cellStyle name="Style 24 5 3 2" xfId="14170" xr:uid="{00000000-0005-0000-0000-00005A370000}"/>
    <cellStyle name="Style 24 5 4" xfId="14171" xr:uid="{00000000-0005-0000-0000-00005B370000}"/>
    <cellStyle name="Style 24 5 4 2" xfId="14172" xr:uid="{00000000-0005-0000-0000-00005C370000}"/>
    <cellStyle name="Style 24 5 5" xfId="14173" xr:uid="{00000000-0005-0000-0000-00005D370000}"/>
    <cellStyle name="Style 24 6" xfId="14174" xr:uid="{00000000-0005-0000-0000-00005E370000}"/>
    <cellStyle name="Style 24 6 2" xfId="14175" xr:uid="{00000000-0005-0000-0000-00005F370000}"/>
    <cellStyle name="Style 24 6 2 2" xfId="14176" xr:uid="{00000000-0005-0000-0000-000060370000}"/>
    <cellStyle name="Style 24 6 3" xfId="14177" xr:uid="{00000000-0005-0000-0000-000061370000}"/>
    <cellStyle name="Style 24 6 3 2" xfId="14178" xr:uid="{00000000-0005-0000-0000-000062370000}"/>
    <cellStyle name="Style 24 6 4" xfId="14179" xr:uid="{00000000-0005-0000-0000-000063370000}"/>
    <cellStyle name="Style 24 7" xfId="14180" xr:uid="{00000000-0005-0000-0000-000064370000}"/>
    <cellStyle name="Style 24 7 2" xfId="14181" xr:uid="{00000000-0005-0000-0000-000065370000}"/>
    <cellStyle name="Style 24 8" xfId="14182" xr:uid="{00000000-0005-0000-0000-000066370000}"/>
    <cellStyle name="Style 24 8 2" xfId="14183" xr:uid="{00000000-0005-0000-0000-000067370000}"/>
    <cellStyle name="Style 24 9" xfId="14184" xr:uid="{00000000-0005-0000-0000-000068370000}"/>
    <cellStyle name="Style 24 9 2" xfId="14185" xr:uid="{00000000-0005-0000-0000-000069370000}"/>
    <cellStyle name="Style 25" xfId="14186" xr:uid="{00000000-0005-0000-0000-00006A370000}"/>
    <cellStyle name="Style 25 10" xfId="14187" xr:uid="{00000000-0005-0000-0000-00006B370000}"/>
    <cellStyle name="Style 25 10 2" xfId="14188" xr:uid="{00000000-0005-0000-0000-00006C370000}"/>
    <cellStyle name="Style 25 11" xfId="14189" xr:uid="{00000000-0005-0000-0000-00006D370000}"/>
    <cellStyle name="Style 25 11 2" xfId="14190" xr:uid="{00000000-0005-0000-0000-00006E370000}"/>
    <cellStyle name="Style 25 12" xfId="14191" xr:uid="{00000000-0005-0000-0000-00006F370000}"/>
    <cellStyle name="Style 25 2" xfId="14192" xr:uid="{00000000-0005-0000-0000-000070370000}"/>
    <cellStyle name="Style 25 2 10" xfId="14193" xr:uid="{00000000-0005-0000-0000-000071370000}"/>
    <cellStyle name="Style 25 2 10 2" xfId="14194" xr:uid="{00000000-0005-0000-0000-000072370000}"/>
    <cellStyle name="Style 25 2 11" xfId="14195" xr:uid="{00000000-0005-0000-0000-000073370000}"/>
    <cellStyle name="Style 25 2 2" xfId="14196" xr:uid="{00000000-0005-0000-0000-000074370000}"/>
    <cellStyle name="Style 25 2 2 2" xfId="14197" xr:uid="{00000000-0005-0000-0000-000075370000}"/>
    <cellStyle name="Style 25 2 2 2 2" xfId="14198" xr:uid="{00000000-0005-0000-0000-000076370000}"/>
    <cellStyle name="Style 25 2 2 3" xfId="14199" xr:uid="{00000000-0005-0000-0000-000077370000}"/>
    <cellStyle name="Style 25 2 2 3 2" xfId="14200" xr:uid="{00000000-0005-0000-0000-000078370000}"/>
    <cellStyle name="Style 25 2 2 4" xfId="14201" xr:uid="{00000000-0005-0000-0000-000079370000}"/>
    <cellStyle name="Style 25 2 3" xfId="14202" xr:uid="{00000000-0005-0000-0000-00007A370000}"/>
    <cellStyle name="Style 25 2 3 2" xfId="14203" xr:uid="{00000000-0005-0000-0000-00007B370000}"/>
    <cellStyle name="Style 25 2 3 2 2" xfId="14204" xr:uid="{00000000-0005-0000-0000-00007C370000}"/>
    <cellStyle name="Style 25 2 3 3" xfId="14205" xr:uid="{00000000-0005-0000-0000-00007D370000}"/>
    <cellStyle name="Style 25 2 3 3 2" xfId="14206" xr:uid="{00000000-0005-0000-0000-00007E370000}"/>
    <cellStyle name="Style 25 2 3 4" xfId="14207" xr:uid="{00000000-0005-0000-0000-00007F370000}"/>
    <cellStyle name="Style 25 2 4" xfId="14208" xr:uid="{00000000-0005-0000-0000-000080370000}"/>
    <cellStyle name="Style 25 2 4 2" xfId="14209" xr:uid="{00000000-0005-0000-0000-000081370000}"/>
    <cellStyle name="Style 25 2 4 2 2" xfId="14210" xr:uid="{00000000-0005-0000-0000-000082370000}"/>
    <cellStyle name="Style 25 2 4 3" xfId="14211" xr:uid="{00000000-0005-0000-0000-000083370000}"/>
    <cellStyle name="Style 25 2 4 3 2" xfId="14212" xr:uid="{00000000-0005-0000-0000-000084370000}"/>
    <cellStyle name="Style 25 2 4 4" xfId="14213" xr:uid="{00000000-0005-0000-0000-000085370000}"/>
    <cellStyle name="Style 25 2 5" xfId="14214" xr:uid="{00000000-0005-0000-0000-000086370000}"/>
    <cellStyle name="Style 25 2 5 2" xfId="14215" xr:uid="{00000000-0005-0000-0000-000087370000}"/>
    <cellStyle name="Style 25 2 5 2 2" xfId="14216" xr:uid="{00000000-0005-0000-0000-000088370000}"/>
    <cellStyle name="Style 25 2 5 3" xfId="14217" xr:uid="{00000000-0005-0000-0000-000089370000}"/>
    <cellStyle name="Style 25 2 5 3 2" xfId="14218" xr:uid="{00000000-0005-0000-0000-00008A370000}"/>
    <cellStyle name="Style 25 2 5 4" xfId="14219" xr:uid="{00000000-0005-0000-0000-00008B370000}"/>
    <cellStyle name="Style 25 2 5 4 2" xfId="14220" xr:uid="{00000000-0005-0000-0000-00008C370000}"/>
    <cellStyle name="Style 25 2 5 5" xfId="14221" xr:uid="{00000000-0005-0000-0000-00008D370000}"/>
    <cellStyle name="Style 25 2 6" xfId="14222" xr:uid="{00000000-0005-0000-0000-00008E370000}"/>
    <cellStyle name="Style 25 2 6 2" xfId="14223" xr:uid="{00000000-0005-0000-0000-00008F370000}"/>
    <cellStyle name="Style 25 2 6 2 2" xfId="14224" xr:uid="{00000000-0005-0000-0000-000090370000}"/>
    <cellStyle name="Style 25 2 6 3" xfId="14225" xr:uid="{00000000-0005-0000-0000-000091370000}"/>
    <cellStyle name="Style 25 2 6 3 2" xfId="14226" xr:uid="{00000000-0005-0000-0000-000092370000}"/>
    <cellStyle name="Style 25 2 6 4" xfId="14227" xr:uid="{00000000-0005-0000-0000-000093370000}"/>
    <cellStyle name="Style 25 2 7" xfId="14228" xr:uid="{00000000-0005-0000-0000-000094370000}"/>
    <cellStyle name="Style 25 2 7 2" xfId="14229" xr:uid="{00000000-0005-0000-0000-000095370000}"/>
    <cellStyle name="Style 25 2 8" xfId="14230" xr:uid="{00000000-0005-0000-0000-000096370000}"/>
    <cellStyle name="Style 25 2 8 2" xfId="14231" xr:uid="{00000000-0005-0000-0000-000097370000}"/>
    <cellStyle name="Style 25 2 9" xfId="14232" xr:uid="{00000000-0005-0000-0000-000098370000}"/>
    <cellStyle name="Style 25 2 9 2" xfId="14233" xr:uid="{00000000-0005-0000-0000-000099370000}"/>
    <cellStyle name="Style 25 3" xfId="14234" xr:uid="{00000000-0005-0000-0000-00009A370000}"/>
    <cellStyle name="Style 25 3 2" xfId="14235" xr:uid="{00000000-0005-0000-0000-00009B370000}"/>
    <cellStyle name="Style 25 3 2 2" xfId="14236" xr:uid="{00000000-0005-0000-0000-00009C370000}"/>
    <cellStyle name="Style 25 3 3" xfId="14237" xr:uid="{00000000-0005-0000-0000-00009D370000}"/>
    <cellStyle name="Style 25 3 3 2" xfId="14238" xr:uid="{00000000-0005-0000-0000-00009E370000}"/>
    <cellStyle name="Style 25 3 4" xfId="14239" xr:uid="{00000000-0005-0000-0000-00009F370000}"/>
    <cellStyle name="Style 25 4" xfId="14240" xr:uid="{00000000-0005-0000-0000-0000A0370000}"/>
    <cellStyle name="Style 25 4 2" xfId="14241" xr:uid="{00000000-0005-0000-0000-0000A1370000}"/>
    <cellStyle name="Style 25 4 2 2" xfId="14242" xr:uid="{00000000-0005-0000-0000-0000A2370000}"/>
    <cellStyle name="Style 25 4 3" xfId="14243" xr:uid="{00000000-0005-0000-0000-0000A3370000}"/>
    <cellStyle name="Style 25 4 3 2" xfId="14244" xr:uid="{00000000-0005-0000-0000-0000A4370000}"/>
    <cellStyle name="Style 25 4 4" xfId="14245" xr:uid="{00000000-0005-0000-0000-0000A5370000}"/>
    <cellStyle name="Style 25 5" xfId="14246" xr:uid="{00000000-0005-0000-0000-0000A6370000}"/>
    <cellStyle name="Style 25 5 2" xfId="14247" xr:uid="{00000000-0005-0000-0000-0000A7370000}"/>
    <cellStyle name="Style 25 5 2 2" xfId="14248" xr:uid="{00000000-0005-0000-0000-0000A8370000}"/>
    <cellStyle name="Style 25 5 3" xfId="14249" xr:uid="{00000000-0005-0000-0000-0000A9370000}"/>
    <cellStyle name="Style 25 5 3 2" xfId="14250" xr:uid="{00000000-0005-0000-0000-0000AA370000}"/>
    <cellStyle name="Style 25 5 4" xfId="14251" xr:uid="{00000000-0005-0000-0000-0000AB370000}"/>
    <cellStyle name="Style 25 6" xfId="14252" xr:uid="{00000000-0005-0000-0000-0000AC370000}"/>
    <cellStyle name="Style 25 6 2" xfId="14253" xr:uid="{00000000-0005-0000-0000-0000AD370000}"/>
    <cellStyle name="Style 25 6 2 2" xfId="14254" xr:uid="{00000000-0005-0000-0000-0000AE370000}"/>
    <cellStyle name="Style 25 6 3" xfId="14255" xr:uid="{00000000-0005-0000-0000-0000AF370000}"/>
    <cellStyle name="Style 25 6 3 2" xfId="14256" xr:uid="{00000000-0005-0000-0000-0000B0370000}"/>
    <cellStyle name="Style 25 6 4" xfId="14257" xr:uid="{00000000-0005-0000-0000-0000B1370000}"/>
    <cellStyle name="Style 25 6 4 2" xfId="14258" xr:uid="{00000000-0005-0000-0000-0000B2370000}"/>
    <cellStyle name="Style 25 6 5" xfId="14259" xr:uid="{00000000-0005-0000-0000-0000B3370000}"/>
    <cellStyle name="Style 25 7" xfId="14260" xr:uid="{00000000-0005-0000-0000-0000B4370000}"/>
    <cellStyle name="Style 25 7 2" xfId="14261" xr:uid="{00000000-0005-0000-0000-0000B5370000}"/>
    <cellStyle name="Style 25 7 2 2" xfId="14262" xr:uid="{00000000-0005-0000-0000-0000B6370000}"/>
    <cellStyle name="Style 25 7 3" xfId="14263" xr:uid="{00000000-0005-0000-0000-0000B7370000}"/>
    <cellStyle name="Style 25 7 3 2" xfId="14264" xr:uid="{00000000-0005-0000-0000-0000B8370000}"/>
    <cellStyle name="Style 25 7 4" xfId="14265" xr:uid="{00000000-0005-0000-0000-0000B9370000}"/>
    <cellStyle name="Style 25 8" xfId="14266" xr:uid="{00000000-0005-0000-0000-0000BA370000}"/>
    <cellStyle name="Style 25 8 2" xfId="14267" xr:uid="{00000000-0005-0000-0000-0000BB370000}"/>
    <cellStyle name="Style 25 9" xfId="14268" xr:uid="{00000000-0005-0000-0000-0000BC370000}"/>
    <cellStyle name="Style 25 9 2" xfId="14269" xr:uid="{00000000-0005-0000-0000-0000BD370000}"/>
    <cellStyle name="Style 26" xfId="14270" xr:uid="{00000000-0005-0000-0000-0000BE370000}"/>
    <cellStyle name="Style 26 10" xfId="14271" xr:uid="{00000000-0005-0000-0000-0000BF370000}"/>
    <cellStyle name="Style 26 10 2" xfId="14272" xr:uid="{00000000-0005-0000-0000-0000C0370000}"/>
    <cellStyle name="Style 26 11" xfId="14273" xr:uid="{00000000-0005-0000-0000-0000C1370000}"/>
    <cellStyle name="Style 26 2" xfId="14274" xr:uid="{00000000-0005-0000-0000-0000C2370000}"/>
    <cellStyle name="Style 26 2 2" xfId="14275" xr:uid="{00000000-0005-0000-0000-0000C3370000}"/>
    <cellStyle name="Style 26 2 2 2" xfId="14276" xr:uid="{00000000-0005-0000-0000-0000C4370000}"/>
    <cellStyle name="Style 26 2 3" xfId="14277" xr:uid="{00000000-0005-0000-0000-0000C5370000}"/>
    <cellStyle name="Style 26 2 3 2" xfId="14278" xr:uid="{00000000-0005-0000-0000-0000C6370000}"/>
    <cellStyle name="Style 26 2 4" xfId="14279" xr:uid="{00000000-0005-0000-0000-0000C7370000}"/>
    <cellStyle name="Style 26 3" xfId="14280" xr:uid="{00000000-0005-0000-0000-0000C8370000}"/>
    <cellStyle name="Style 26 3 2" xfId="14281" xr:uid="{00000000-0005-0000-0000-0000C9370000}"/>
    <cellStyle name="Style 26 3 2 2" xfId="14282" xr:uid="{00000000-0005-0000-0000-0000CA370000}"/>
    <cellStyle name="Style 26 3 3" xfId="14283" xr:uid="{00000000-0005-0000-0000-0000CB370000}"/>
    <cellStyle name="Style 26 3 3 2" xfId="14284" xr:uid="{00000000-0005-0000-0000-0000CC370000}"/>
    <cellStyle name="Style 26 3 4" xfId="14285" xr:uid="{00000000-0005-0000-0000-0000CD370000}"/>
    <cellStyle name="Style 26 4" xfId="14286" xr:uid="{00000000-0005-0000-0000-0000CE370000}"/>
    <cellStyle name="Style 26 4 2" xfId="14287" xr:uid="{00000000-0005-0000-0000-0000CF370000}"/>
    <cellStyle name="Style 26 4 2 2" xfId="14288" xr:uid="{00000000-0005-0000-0000-0000D0370000}"/>
    <cellStyle name="Style 26 4 3" xfId="14289" xr:uid="{00000000-0005-0000-0000-0000D1370000}"/>
    <cellStyle name="Style 26 4 3 2" xfId="14290" xr:uid="{00000000-0005-0000-0000-0000D2370000}"/>
    <cellStyle name="Style 26 4 4" xfId="14291" xr:uid="{00000000-0005-0000-0000-0000D3370000}"/>
    <cellStyle name="Style 26 5" xfId="14292" xr:uid="{00000000-0005-0000-0000-0000D4370000}"/>
    <cellStyle name="Style 26 5 2" xfId="14293" xr:uid="{00000000-0005-0000-0000-0000D5370000}"/>
    <cellStyle name="Style 26 5 2 2" xfId="14294" xr:uid="{00000000-0005-0000-0000-0000D6370000}"/>
    <cellStyle name="Style 26 5 3" xfId="14295" xr:uid="{00000000-0005-0000-0000-0000D7370000}"/>
    <cellStyle name="Style 26 5 3 2" xfId="14296" xr:uid="{00000000-0005-0000-0000-0000D8370000}"/>
    <cellStyle name="Style 26 5 4" xfId="14297" xr:uid="{00000000-0005-0000-0000-0000D9370000}"/>
    <cellStyle name="Style 26 5 4 2" xfId="14298" xr:uid="{00000000-0005-0000-0000-0000DA370000}"/>
    <cellStyle name="Style 26 5 5" xfId="14299" xr:uid="{00000000-0005-0000-0000-0000DB370000}"/>
    <cellStyle name="Style 26 6" xfId="14300" xr:uid="{00000000-0005-0000-0000-0000DC370000}"/>
    <cellStyle name="Style 26 6 2" xfId="14301" xr:uid="{00000000-0005-0000-0000-0000DD370000}"/>
    <cellStyle name="Style 26 6 2 2" xfId="14302" xr:uid="{00000000-0005-0000-0000-0000DE370000}"/>
    <cellStyle name="Style 26 6 3" xfId="14303" xr:uid="{00000000-0005-0000-0000-0000DF370000}"/>
    <cellStyle name="Style 26 6 3 2" xfId="14304" xr:uid="{00000000-0005-0000-0000-0000E0370000}"/>
    <cellStyle name="Style 26 6 4" xfId="14305" xr:uid="{00000000-0005-0000-0000-0000E1370000}"/>
    <cellStyle name="Style 26 7" xfId="14306" xr:uid="{00000000-0005-0000-0000-0000E2370000}"/>
    <cellStyle name="Style 26 7 2" xfId="14307" xr:uid="{00000000-0005-0000-0000-0000E3370000}"/>
    <cellStyle name="Style 26 8" xfId="14308" xr:uid="{00000000-0005-0000-0000-0000E4370000}"/>
    <cellStyle name="Style 26 8 2" xfId="14309" xr:uid="{00000000-0005-0000-0000-0000E5370000}"/>
    <cellStyle name="Style 26 9" xfId="14310" xr:uid="{00000000-0005-0000-0000-0000E6370000}"/>
    <cellStyle name="Style 26 9 2" xfId="14311" xr:uid="{00000000-0005-0000-0000-0000E7370000}"/>
    <cellStyle name="tableau | cellule | normal | decimal 1" xfId="14312" xr:uid="{00000000-0005-0000-0000-0000E8370000}"/>
    <cellStyle name="tableau | cellule | normal | decimal 1 10" xfId="14313" xr:uid="{00000000-0005-0000-0000-0000E9370000}"/>
    <cellStyle name="tableau | cellule | normal | decimal 1 10 2" xfId="14314" xr:uid="{00000000-0005-0000-0000-0000EA370000}"/>
    <cellStyle name="tableau | cellule | normal | decimal 1 11" xfId="14315" xr:uid="{00000000-0005-0000-0000-0000EB370000}"/>
    <cellStyle name="tableau | cellule | normal | decimal 1 2" xfId="14316" xr:uid="{00000000-0005-0000-0000-0000EC370000}"/>
    <cellStyle name="tableau | cellule | normal | decimal 1 2 2" xfId="14317" xr:uid="{00000000-0005-0000-0000-0000ED370000}"/>
    <cellStyle name="tableau | cellule | normal | decimal 1 2 2 2" xfId="14318" xr:uid="{00000000-0005-0000-0000-0000EE370000}"/>
    <cellStyle name="tableau | cellule | normal | decimal 1 2 3" xfId="14319" xr:uid="{00000000-0005-0000-0000-0000EF370000}"/>
    <cellStyle name="tableau | cellule | normal | decimal 1 2 3 2" xfId="14320" xr:uid="{00000000-0005-0000-0000-0000F0370000}"/>
    <cellStyle name="tableau | cellule | normal | decimal 1 2 4" xfId="14321" xr:uid="{00000000-0005-0000-0000-0000F1370000}"/>
    <cellStyle name="tableau | cellule | normal | decimal 1 3" xfId="14322" xr:uid="{00000000-0005-0000-0000-0000F2370000}"/>
    <cellStyle name="tableau | cellule | normal | decimal 1 3 2" xfId="14323" xr:uid="{00000000-0005-0000-0000-0000F3370000}"/>
    <cellStyle name="tableau | cellule | normal | decimal 1 3 2 2" xfId="14324" xr:uid="{00000000-0005-0000-0000-0000F4370000}"/>
    <cellStyle name="tableau | cellule | normal | decimal 1 3 3" xfId="14325" xr:uid="{00000000-0005-0000-0000-0000F5370000}"/>
    <cellStyle name="tableau | cellule | normal | decimal 1 3 3 2" xfId="14326" xr:uid="{00000000-0005-0000-0000-0000F6370000}"/>
    <cellStyle name="tableau | cellule | normal | decimal 1 3 4" xfId="14327" xr:uid="{00000000-0005-0000-0000-0000F7370000}"/>
    <cellStyle name="tableau | cellule | normal | decimal 1 4" xfId="14328" xr:uid="{00000000-0005-0000-0000-0000F8370000}"/>
    <cellStyle name="tableau | cellule | normal | decimal 1 4 2" xfId="14329" xr:uid="{00000000-0005-0000-0000-0000F9370000}"/>
    <cellStyle name="tableau | cellule | normal | decimal 1 4 2 2" xfId="14330" xr:uid="{00000000-0005-0000-0000-0000FA370000}"/>
    <cellStyle name="tableau | cellule | normal | decimal 1 4 3" xfId="14331" xr:uid="{00000000-0005-0000-0000-0000FB370000}"/>
    <cellStyle name="tableau | cellule | normal | decimal 1 4 3 2" xfId="14332" xr:uid="{00000000-0005-0000-0000-0000FC370000}"/>
    <cellStyle name="tableau | cellule | normal | decimal 1 4 4" xfId="14333" xr:uid="{00000000-0005-0000-0000-0000FD370000}"/>
    <cellStyle name="tableau | cellule | normal | decimal 1 5" xfId="14334" xr:uid="{00000000-0005-0000-0000-0000FE370000}"/>
    <cellStyle name="tableau | cellule | normal | decimal 1 5 2" xfId="14335" xr:uid="{00000000-0005-0000-0000-0000FF370000}"/>
    <cellStyle name="tableau | cellule | normal | decimal 1 5 2 2" xfId="14336" xr:uid="{00000000-0005-0000-0000-000000380000}"/>
    <cellStyle name="tableau | cellule | normal | decimal 1 5 3" xfId="14337" xr:uid="{00000000-0005-0000-0000-000001380000}"/>
    <cellStyle name="tableau | cellule | normal | decimal 1 5 3 2" xfId="14338" xr:uid="{00000000-0005-0000-0000-000002380000}"/>
    <cellStyle name="tableau | cellule | normal | decimal 1 5 4" xfId="14339" xr:uid="{00000000-0005-0000-0000-000003380000}"/>
    <cellStyle name="tableau | cellule | normal | decimal 1 5 4 2" xfId="14340" xr:uid="{00000000-0005-0000-0000-000004380000}"/>
    <cellStyle name="tableau | cellule | normal | decimal 1 5 5" xfId="14341" xr:uid="{00000000-0005-0000-0000-000005380000}"/>
    <cellStyle name="tableau | cellule | normal | decimal 1 6" xfId="14342" xr:uid="{00000000-0005-0000-0000-000006380000}"/>
    <cellStyle name="tableau | cellule | normal | decimal 1 6 2" xfId="14343" xr:uid="{00000000-0005-0000-0000-000007380000}"/>
    <cellStyle name="tableau | cellule | normal | decimal 1 6 2 2" xfId="14344" xr:uid="{00000000-0005-0000-0000-000008380000}"/>
    <cellStyle name="tableau | cellule | normal | decimal 1 6 3" xfId="14345" xr:uid="{00000000-0005-0000-0000-000009380000}"/>
    <cellStyle name="tableau | cellule | normal | decimal 1 6 3 2" xfId="14346" xr:uid="{00000000-0005-0000-0000-00000A380000}"/>
    <cellStyle name="tableau | cellule | normal | decimal 1 6 4" xfId="14347" xr:uid="{00000000-0005-0000-0000-00000B380000}"/>
    <cellStyle name="tableau | cellule | normal | decimal 1 7" xfId="14348" xr:uid="{00000000-0005-0000-0000-00000C380000}"/>
    <cellStyle name="tableau | cellule | normal | decimal 1 7 2" xfId="14349" xr:uid="{00000000-0005-0000-0000-00000D380000}"/>
    <cellStyle name="tableau | cellule | normal | decimal 1 8" xfId="14350" xr:uid="{00000000-0005-0000-0000-00000E380000}"/>
    <cellStyle name="tableau | cellule | normal | decimal 1 8 2" xfId="14351" xr:uid="{00000000-0005-0000-0000-00000F380000}"/>
    <cellStyle name="tableau | cellule | normal | decimal 1 9" xfId="14352" xr:uid="{00000000-0005-0000-0000-000010380000}"/>
    <cellStyle name="tableau | cellule | normal | decimal 1 9 2" xfId="14353" xr:uid="{00000000-0005-0000-0000-000011380000}"/>
    <cellStyle name="tableau | cellule | normal | pourcentage | decimal 1" xfId="14354" xr:uid="{00000000-0005-0000-0000-000012380000}"/>
    <cellStyle name="tableau | cellule | normal | pourcentage | decimal 1 10" xfId="14355" xr:uid="{00000000-0005-0000-0000-000013380000}"/>
    <cellStyle name="tableau | cellule | normal | pourcentage | decimal 1 10 2" xfId="14356" xr:uid="{00000000-0005-0000-0000-000014380000}"/>
    <cellStyle name="tableau | cellule | normal | pourcentage | decimal 1 11" xfId="14357" xr:uid="{00000000-0005-0000-0000-000015380000}"/>
    <cellStyle name="tableau | cellule | normal | pourcentage | decimal 1 2" xfId="14358" xr:uid="{00000000-0005-0000-0000-000016380000}"/>
    <cellStyle name="tableau | cellule | normal | pourcentage | decimal 1 2 2" xfId="14359" xr:uid="{00000000-0005-0000-0000-000017380000}"/>
    <cellStyle name="tableau | cellule | normal | pourcentage | decimal 1 2 2 2" xfId="14360" xr:uid="{00000000-0005-0000-0000-000018380000}"/>
    <cellStyle name="tableau | cellule | normal | pourcentage | decimal 1 2 3" xfId="14361" xr:uid="{00000000-0005-0000-0000-000019380000}"/>
    <cellStyle name="tableau | cellule | normal | pourcentage | decimal 1 2 3 2" xfId="14362" xr:uid="{00000000-0005-0000-0000-00001A380000}"/>
    <cellStyle name="tableau | cellule | normal | pourcentage | decimal 1 2 4" xfId="14363" xr:uid="{00000000-0005-0000-0000-00001B380000}"/>
    <cellStyle name="tableau | cellule | normal | pourcentage | decimal 1 3" xfId="14364" xr:uid="{00000000-0005-0000-0000-00001C380000}"/>
    <cellStyle name="tableau | cellule | normal | pourcentage | decimal 1 3 2" xfId="14365" xr:uid="{00000000-0005-0000-0000-00001D380000}"/>
    <cellStyle name="tableau | cellule | normal | pourcentage | decimal 1 3 2 2" xfId="14366" xr:uid="{00000000-0005-0000-0000-00001E380000}"/>
    <cellStyle name="tableau | cellule | normal | pourcentage | decimal 1 3 3" xfId="14367" xr:uid="{00000000-0005-0000-0000-00001F380000}"/>
    <cellStyle name="tableau | cellule | normal | pourcentage | decimal 1 3 3 2" xfId="14368" xr:uid="{00000000-0005-0000-0000-000020380000}"/>
    <cellStyle name="tableau | cellule | normal | pourcentage | decimal 1 3 4" xfId="14369" xr:uid="{00000000-0005-0000-0000-000021380000}"/>
    <cellStyle name="tableau | cellule | normal | pourcentage | decimal 1 4" xfId="14370" xr:uid="{00000000-0005-0000-0000-000022380000}"/>
    <cellStyle name="tableau | cellule | normal | pourcentage | decimal 1 4 2" xfId="14371" xr:uid="{00000000-0005-0000-0000-000023380000}"/>
    <cellStyle name="tableau | cellule | normal | pourcentage | decimal 1 4 2 2" xfId="14372" xr:uid="{00000000-0005-0000-0000-000024380000}"/>
    <cellStyle name="tableau | cellule | normal | pourcentage | decimal 1 4 3" xfId="14373" xr:uid="{00000000-0005-0000-0000-000025380000}"/>
    <cellStyle name="tableau | cellule | normal | pourcentage | decimal 1 4 3 2" xfId="14374" xr:uid="{00000000-0005-0000-0000-000026380000}"/>
    <cellStyle name="tableau | cellule | normal | pourcentage | decimal 1 4 4" xfId="14375" xr:uid="{00000000-0005-0000-0000-000027380000}"/>
    <cellStyle name="tableau | cellule | normal | pourcentage | decimal 1 5" xfId="14376" xr:uid="{00000000-0005-0000-0000-000028380000}"/>
    <cellStyle name="tableau | cellule | normal | pourcentage | decimal 1 5 2" xfId="14377" xr:uid="{00000000-0005-0000-0000-000029380000}"/>
    <cellStyle name="tableau | cellule | normal | pourcentage | decimal 1 5 2 2" xfId="14378" xr:uid="{00000000-0005-0000-0000-00002A380000}"/>
    <cellStyle name="tableau | cellule | normal | pourcentage | decimal 1 5 3" xfId="14379" xr:uid="{00000000-0005-0000-0000-00002B380000}"/>
    <cellStyle name="tableau | cellule | normal | pourcentage | decimal 1 5 3 2" xfId="14380" xr:uid="{00000000-0005-0000-0000-00002C380000}"/>
    <cellStyle name="tableau | cellule | normal | pourcentage | decimal 1 5 4" xfId="14381" xr:uid="{00000000-0005-0000-0000-00002D380000}"/>
    <cellStyle name="tableau | cellule | normal | pourcentage | decimal 1 5 4 2" xfId="14382" xr:uid="{00000000-0005-0000-0000-00002E380000}"/>
    <cellStyle name="tableau | cellule | normal | pourcentage | decimal 1 5 5" xfId="14383" xr:uid="{00000000-0005-0000-0000-00002F380000}"/>
    <cellStyle name="tableau | cellule | normal | pourcentage | decimal 1 6" xfId="14384" xr:uid="{00000000-0005-0000-0000-000030380000}"/>
    <cellStyle name="tableau | cellule | normal | pourcentage | decimal 1 6 2" xfId="14385" xr:uid="{00000000-0005-0000-0000-000031380000}"/>
    <cellStyle name="tableau | cellule | normal | pourcentage | decimal 1 6 2 2" xfId="14386" xr:uid="{00000000-0005-0000-0000-000032380000}"/>
    <cellStyle name="tableau | cellule | normal | pourcentage | decimal 1 6 3" xfId="14387" xr:uid="{00000000-0005-0000-0000-000033380000}"/>
    <cellStyle name="tableau | cellule | normal | pourcentage | decimal 1 6 3 2" xfId="14388" xr:uid="{00000000-0005-0000-0000-000034380000}"/>
    <cellStyle name="tableau | cellule | normal | pourcentage | decimal 1 6 4" xfId="14389" xr:uid="{00000000-0005-0000-0000-000035380000}"/>
    <cellStyle name="tableau | cellule | normal | pourcentage | decimal 1 7" xfId="14390" xr:uid="{00000000-0005-0000-0000-000036380000}"/>
    <cellStyle name="tableau | cellule | normal | pourcentage | decimal 1 7 2" xfId="14391" xr:uid="{00000000-0005-0000-0000-000037380000}"/>
    <cellStyle name="tableau | cellule | normal | pourcentage | decimal 1 8" xfId="14392" xr:uid="{00000000-0005-0000-0000-000038380000}"/>
    <cellStyle name="tableau | cellule | normal | pourcentage | decimal 1 8 2" xfId="14393" xr:uid="{00000000-0005-0000-0000-000039380000}"/>
    <cellStyle name="tableau | cellule | normal | pourcentage | decimal 1 9" xfId="14394" xr:uid="{00000000-0005-0000-0000-00003A380000}"/>
    <cellStyle name="tableau | cellule | normal | pourcentage | decimal 1 9 2" xfId="14395" xr:uid="{00000000-0005-0000-0000-00003B380000}"/>
    <cellStyle name="tableau | cellule | total | decimal 1" xfId="14396" xr:uid="{00000000-0005-0000-0000-00003C380000}"/>
    <cellStyle name="tableau | cellule | total | decimal 1 10" xfId="14397" xr:uid="{00000000-0005-0000-0000-00003D380000}"/>
    <cellStyle name="tableau | cellule | total | decimal 1 10 2" xfId="14398" xr:uid="{00000000-0005-0000-0000-00003E380000}"/>
    <cellStyle name="tableau | cellule | total | decimal 1 11" xfId="14399" xr:uid="{00000000-0005-0000-0000-00003F380000}"/>
    <cellStyle name="tableau | cellule | total | decimal 1 2" xfId="14400" xr:uid="{00000000-0005-0000-0000-000040380000}"/>
    <cellStyle name="tableau | cellule | total | decimal 1 2 2" xfId="14401" xr:uid="{00000000-0005-0000-0000-000041380000}"/>
    <cellStyle name="tableau | cellule | total | decimal 1 2 2 2" xfId="14402" xr:uid="{00000000-0005-0000-0000-000042380000}"/>
    <cellStyle name="tableau | cellule | total | decimal 1 2 3" xfId="14403" xr:uid="{00000000-0005-0000-0000-000043380000}"/>
    <cellStyle name="tableau | cellule | total | decimal 1 2 3 2" xfId="14404" xr:uid="{00000000-0005-0000-0000-000044380000}"/>
    <cellStyle name="tableau | cellule | total | decimal 1 2 4" xfId="14405" xr:uid="{00000000-0005-0000-0000-000045380000}"/>
    <cellStyle name="tableau | cellule | total | decimal 1 3" xfId="14406" xr:uid="{00000000-0005-0000-0000-000046380000}"/>
    <cellStyle name="tableau | cellule | total | decimal 1 3 2" xfId="14407" xr:uid="{00000000-0005-0000-0000-000047380000}"/>
    <cellStyle name="tableau | cellule | total | decimal 1 3 2 2" xfId="14408" xr:uid="{00000000-0005-0000-0000-000048380000}"/>
    <cellStyle name="tableau | cellule | total | decimal 1 3 3" xfId="14409" xr:uid="{00000000-0005-0000-0000-000049380000}"/>
    <cellStyle name="tableau | cellule | total | decimal 1 3 3 2" xfId="14410" xr:uid="{00000000-0005-0000-0000-00004A380000}"/>
    <cellStyle name="tableau | cellule | total | decimal 1 3 4" xfId="14411" xr:uid="{00000000-0005-0000-0000-00004B380000}"/>
    <cellStyle name="tableau | cellule | total | decimal 1 4" xfId="14412" xr:uid="{00000000-0005-0000-0000-00004C380000}"/>
    <cellStyle name="tableau | cellule | total | decimal 1 4 2" xfId="14413" xr:uid="{00000000-0005-0000-0000-00004D380000}"/>
    <cellStyle name="tableau | cellule | total | decimal 1 4 2 2" xfId="14414" xr:uid="{00000000-0005-0000-0000-00004E380000}"/>
    <cellStyle name="tableau | cellule | total | decimal 1 4 3" xfId="14415" xr:uid="{00000000-0005-0000-0000-00004F380000}"/>
    <cellStyle name="tableau | cellule | total | decimal 1 4 3 2" xfId="14416" xr:uid="{00000000-0005-0000-0000-000050380000}"/>
    <cellStyle name="tableau | cellule | total | decimal 1 4 4" xfId="14417" xr:uid="{00000000-0005-0000-0000-000051380000}"/>
    <cellStyle name="tableau | cellule | total | decimal 1 5" xfId="14418" xr:uid="{00000000-0005-0000-0000-000052380000}"/>
    <cellStyle name="tableau | cellule | total | decimal 1 5 2" xfId="14419" xr:uid="{00000000-0005-0000-0000-000053380000}"/>
    <cellStyle name="tableau | cellule | total | decimal 1 5 2 2" xfId="14420" xr:uid="{00000000-0005-0000-0000-000054380000}"/>
    <cellStyle name="tableau | cellule | total | decimal 1 5 3" xfId="14421" xr:uid="{00000000-0005-0000-0000-000055380000}"/>
    <cellStyle name="tableau | cellule | total | decimal 1 5 3 2" xfId="14422" xr:uid="{00000000-0005-0000-0000-000056380000}"/>
    <cellStyle name="tableau | cellule | total | decimal 1 5 4" xfId="14423" xr:uid="{00000000-0005-0000-0000-000057380000}"/>
    <cellStyle name="tableau | cellule | total | decimal 1 5 4 2" xfId="14424" xr:uid="{00000000-0005-0000-0000-000058380000}"/>
    <cellStyle name="tableau | cellule | total | decimal 1 5 5" xfId="14425" xr:uid="{00000000-0005-0000-0000-000059380000}"/>
    <cellStyle name="tableau | cellule | total | decimal 1 6" xfId="14426" xr:uid="{00000000-0005-0000-0000-00005A380000}"/>
    <cellStyle name="tableau | cellule | total | decimal 1 6 2" xfId="14427" xr:uid="{00000000-0005-0000-0000-00005B380000}"/>
    <cellStyle name="tableau | cellule | total | decimal 1 6 2 2" xfId="14428" xr:uid="{00000000-0005-0000-0000-00005C380000}"/>
    <cellStyle name="tableau | cellule | total | decimal 1 6 3" xfId="14429" xr:uid="{00000000-0005-0000-0000-00005D380000}"/>
    <cellStyle name="tableau | cellule | total | decimal 1 6 3 2" xfId="14430" xr:uid="{00000000-0005-0000-0000-00005E380000}"/>
    <cellStyle name="tableau | cellule | total | decimal 1 6 4" xfId="14431" xr:uid="{00000000-0005-0000-0000-00005F380000}"/>
    <cellStyle name="tableau | cellule | total | decimal 1 7" xfId="14432" xr:uid="{00000000-0005-0000-0000-000060380000}"/>
    <cellStyle name="tableau | cellule | total | decimal 1 7 2" xfId="14433" xr:uid="{00000000-0005-0000-0000-000061380000}"/>
    <cellStyle name="tableau | cellule | total | decimal 1 8" xfId="14434" xr:uid="{00000000-0005-0000-0000-000062380000}"/>
    <cellStyle name="tableau | cellule | total | decimal 1 8 2" xfId="14435" xr:uid="{00000000-0005-0000-0000-000063380000}"/>
    <cellStyle name="tableau | cellule | total | decimal 1 9" xfId="14436" xr:uid="{00000000-0005-0000-0000-000064380000}"/>
    <cellStyle name="tableau | cellule | total | decimal 1 9 2" xfId="14437" xr:uid="{00000000-0005-0000-0000-000065380000}"/>
    <cellStyle name="tableau | coin superieur gauche" xfId="14438" xr:uid="{00000000-0005-0000-0000-000066380000}"/>
    <cellStyle name="tableau | coin superieur gauche 10" xfId="14439" xr:uid="{00000000-0005-0000-0000-000067380000}"/>
    <cellStyle name="tableau | coin superieur gauche 10 2" xfId="14440" xr:uid="{00000000-0005-0000-0000-000068380000}"/>
    <cellStyle name="tableau | coin superieur gauche 11" xfId="14441" xr:uid="{00000000-0005-0000-0000-000069380000}"/>
    <cellStyle name="tableau | coin superieur gauche 2" xfId="14442" xr:uid="{00000000-0005-0000-0000-00006A380000}"/>
    <cellStyle name="tableau | coin superieur gauche 2 2" xfId="14443" xr:uid="{00000000-0005-0000-0000-00006B380000}"/>
    <cellStyle name="tableau | coin superieur gauche 2 2 2" xfId="14444" xr:uid="{00000000-0005-0000-0000-00006C380000}"/>
    <cellStyle name="tableau | coin superieur gauche 2 3" xfId="14445" xr:uid="{00000000-0005-0000-0000-00006D380000}"/>
    <cellStyle name="tableau | coin superieur gauche 2 3 2" xfId="14446" xr:uid="{00000000-0005-0000-0000-00006E380000}"/>
    <cellStyle name="tableau | coin superieur gauche 2 4" xfId="14447" xr:uid="{00000000-0005-0000-0000-00006F380000}"/>
    <cellStyle name="tableau | coin superieur gauche 3" xfId="14448" xr:uid="{00000000-0005-0000-0000-000070380000}"/>
    <cellStyle name="tableau | coin superieur gauche 3 2" xfId="14449" xr:uid="{00000000-0005-0000-0000-000071380000}"/>
    <cellStyle name="tableau | coin superieur gauche 3 2 2" xfId="14450" xr:uid="{00000000-0005-0000-0000-000072380000}"/>
    <cellStyle name="tableau | coin superieur gauche 3 3" xfId="14451" xr:uid="{00000000-0005-0000-0000-000073380000}"/>
    <cellStyle name="tableau | coin superieur gauche 3 3 2" xfId="14452" xr:uid="{00000000-0005-0000-0000-000074380000}"/>
    <cellStyle name="tableau | coin superieur gauche 3 4" xfId="14453" xr:uid="{00000000-0005-0000-0000-000075380000}"/>
    <cellStyle name="tableau | coin superieur gauche 4" xfId="14454" xr:uid="{00000000-0005-0000-0000-000076380000}"/>
    <cellStyle name="tableau | coin superieur gauche 4 2" xfId="14455" xr:uid="{00000000-0005-0000-0000-000077380000}"/>
    <cellStyle name="tableau | coin superieur gauche 4 2 2" xfId="14456" xr:uid="{00000000-0005-0000-0000-000078380000}"/>
    <cellStyle name="tableau | coin superieur gauche 4 3" xfId="14457" xr:uid="{00000000-0005-0000-0000-000079380000}"/>
    <cellStyle name="tableau | coin superieur gauche 4 3 2" xfId="14458" xr:uid="{00000000-0005-0000-0000-00007A380000}"/>
    <cellStyle name="tableau | coin superieur gauche 4 4" xfId="14459" xr:uid="{00000000-0005-0000-0000-00007B380000}"/>
    <cellStyle name="tableau | coin superieur gauche 5" xfId="14460" xr:uid="{00000000-0005-0000-0000-00007C380000}"/>
    <cellStyle name="tableau | coin superieur gauche 5 2" xfId="14461" xr:uid="{00000000-0005-0000-0000-00007D380000}"/>
    <cellStyle name="tableau | coin superieur gauche 5 2 2" xfId="14462" xr:uid="{00000000-0005-0000-0000-00007E380000}"/>
    <cellStyle name="tableau | coin superieur gauche 5 3" xfId="14463" xr:uid="{00000000-0005-0000-0000-00007F380000}"/>
    <cellStyle name="tableau | coin superieur gauche 5 3 2" xfId="14464" xr:uid="{00000000-0005-0000-0000-000080380000}"/>
    <cellStyle name="tableau | coin superieur gauche 5 4" xfId="14465" xr:uid="{00000000-0005-0000-0000-000081380000}"/>
    <cellStyle name="tableau | coin superieur gauche 5 4 2" xfId="14466" xr:uid="{00000000-0005-0000-0000-000082380000}"/>
    <cellStyle name="tableau | coin superieur gauche 5 5" xfId="14467" xr:uid="{00000000-0005-0000-0000-000083380000}"/>
    <cellStyle name="tableau | coin superieur gauche 6" xfId="14468" xr:uid="{00000000-0005-0000-0000-000084380000}"/>
    <cellStyle name="tableau | coin superieur gauche 6 2" xfId="14469" xr:uid="{00000000-0005-0000-0000-000085380000}"/>
    <cellStyle name="tableau | coin superieur gauche 6 2 2" xfId="14470" xr:uid="{00000000-0005-0000-0000-000086380000}"/>
    <cellStyle name="tableau | coin superieur gauche 6 3" xfId="14471" xr:uid="{00000000-0005-0000-0000-000087380000}"/>
    <cellStyle name="tableau | coin superieur gauche 6 3 2" xfId="14472" xr:uid="{00000000-0005-0000-0000-000088380000}"/>
    <cellStyle name="tableau | coin superieur gauche 6 4" xfId="14473" xr:uid="{00000000-0005-0000-0000-000089380000}"/>
    <cellStyle name="tableau | coin superieur gauche 7" xfId="14474" xr:uid="{00000000-0005-0000-0000-00008A380000}"/>
    <cellStyle name="tableau | coin superieur gauche 7 2" xfId="14475" xr:uid="{00000000-0005-0000-0000-00008B380000}"/>
    <cellStyle name="tableau | coin superieur gauche 8" xfId="14476" xr:uid="{00000000-0005-0000-0000-00008C380000}"/>
    <cellStyle name="tableau | coin superieur gauche 8 2" xfId="14477" xr:uid="{00000000-0005-0000-0000-00008D380000}"/>
    <cellStyle name="tableau | coin superieur gauche 9" xfId="14478" xr:uid="{00000000-0005-0000-0000-00008E380000}"/>
    <cellStyle name="tableau | coin superieur gauche 9 2" xfId="14479" xr:uid="{00000000-0005-0000-0000-00008F380000}"/>
    <cellStyle name="tableau | entete-colonne | series" xfId="14480" xr:uid="{00000000-0005-0000-0000-000090380000}"/>
    <cellStyle name="tableau | entete-colonne | series 10" xfId="14481" xr:uid="{00000000-0005-0000-0000-000091380000}"/>
    <cellStyle name="tableau | entete-colonne | series 10 2" xfId="14482" xr:uid="{00000000-0005-0000-0000-000092380000}"/>
    <cellStyle name="tableau | entete-colonne | series 11" xfId="14483" xr:uid="{00000000-0005-0000-0000-000093380000}"/>
    <cellStyle name="tableau | entete-colonne | series 2" xfId="14484" xr:uid="{00000000-0005-0000-0000-000094380000}"/>
    <cellStyle name="tableau | entete-colonne | series 2 2" xfId="14485" xr:uid="{00000000-0005-0000-0000-000095380000}"/>
    <cellStyle name="tableau | entete-colonne | series 2 2 2" xfId="14486" xr:uid="{00000000-0005-0000-0000-000096380000}"/>
    <cellStyle name="tableau | entete-colonne | series 2 3" xfId="14487" xr:uid="{00000000-0005-0000-0000-000097380000}"/>
    <cellStyle name="tableau | entete-colonne | series 2 3 2" xfId="14488" xr:uid="{00000000-0005-0000-0000-000098380000}"/>
    <cellStyle name="tableau | entete-colonne | series 2 4" xfId="14489" xr:uid="{00000000-0005-0000-0000-000099380000}"/>
    <cellStyle name="tableau | entete-colonne | series 3" xfId="14490" xr:uid="{00000000-0005-0000-0000-00009A380000}"/>
    <cellStyle name="tableau | entete-colonne | series 3 2" xfId="14491" xr:uid="{00000000-0005-0000-0000-00009B380000}"/>
    <cellStyle name="tableau | entete-colonne | series 3 2 2" xfId="14492" xr:uid="{00000000-0005-0000-0000-00009C380000}"/>
    <cellStyle name="tableau | entete-colonne | series 3 3" xfId="14493" xr:uid="{00000000-0005-0000-0000-00009D380000}"/>
    <cellStyle name="tableau | entete-colonne | series 3 3 2" xfId="14494" xr:uid="{00000000-0005-0000-0000-00009E380000}"/>
    <cellStyle name="tableau | entete-colonne | series 3 4" xfId="14495" xr:uid="{00000000-0005-0000-0000-00009F380000}"/>
    <cellStyle name="tableau | entete-colonne | series 4" xfId="14496" xr:uid="{00000000-0005-0000-0000-0000A0380000}"/>
    <cellStyle name="tableau | entete-colonne | series 4 2" xfId="14497" xr:uid="{00000000-0005-0000-0000-0000A1380000}"/>
    <cellStyle name="tableau | entete-colonne | series 4 2 2" xfId="14498" xr:uid="{00000000-0005-0000-0000-0000A2380000}"/>
    <cellStyle name="tableau | entete-colonne | series 4 3" xfId="14499" xr:uid="{00000000-0005-0000-0000-0000A3380000}"/>
    <cellStyle name="tableau | entete-colonne | series 4 3 2" xfId="14500" xr:uid="{00000000-0005-0000-0000-0000A4380000}"/>
    <cellStyle name="tableau | entete-colonne | series 4 4" xfId="14501" xr:uid="{00000000-0005-0000-0000-0000A5380000}"/>
    <cellStyle name="tableau | entete-colonne | series 5" xfId="14502" xr:uid="{00000000-0005-0000-0000-0000A6380000}"/>
    <cellStyle name="tableau | entete-colonne | series 5 2" xfId="14503" xr:uid="{00000000-0005-0000-0000-0000A7380000}"/>
    <cellStyle name="tableau | entete-colonne | series 5 2 2" xfId="14504" xr:uid="{00000000-0005-0000-0000-0000A8380000}"/>
    <cellStyle name="tableau | entete-colonne | series 5 3" xfId="14505" xr:uid="{00000000-0005-0000-0000-0000A9380000}"/>
    <cellStyle name="tableau | entete-colonne | series 5 3 2" xfId="14506" xr:uid="{00000000-0005-0000-0000-0000AA380000}"/>
    <cellStyle name="tableau | entete-colonne | series 5 4" xfId="14507" xr:uid="{00000000-0005-0000-0000-0000AB380000}"/>
    <cellStyle name="tableau | entete-colonne | series 5 4 2" xfId="14508" xr:uid="{00000000-0005-0000-0000-0000AC380000}"/>
    <cellStyle name="tableau | entete-colonne | series 5 5" xfId="14509" xr:uid="{00000000-0005-0000-0000-0000AD380000}"/>
    <cellStyle name="tableau | entete-colonne | series 6" xfId="14510" xr:uid="{00000000-0005-0000-0000-0000AE380000}"/>
    <cellStyle name="tableau | entete-colonne | series 6 2" xfId="14511" xr:uid="{00000000-0005-0000-0000-0000AF380000}"/>
    <cellStyle name="tableau | entete-colonne | series 6 2 2" xfId="14512" xr:uid="{00000000-0005-0000-0000-0000B0380000}"/>
    <cellStyle name="tableau | entete-colonne | series 6 3" xfId="14513" xr:uid="{00000000-0005-0000-0000-0000B1380000}"/>
    <cellStyle name="tableau | entete-colonne | series 6 3 2" xfId="14514" xr:uid="{00000000-0005-0000-0000-0000B2380000}"/>
    <cellStyle name="tableau | entete-colonne | series 6 4" xfId="14515" xr:uid="{00000000-0005-0000-0000-0000B3380000}"/>
    <cellStyle name="tableau | entete-colonne | series 7" xfId="14516" xr:uid="{00000000-0005-0000-0000-0000B4380000}"/>
    <cellStyle name="tableau | entete-colonne | series 7 2" xfId="14517" xr:uid="{00000000-0005-0000-0000-0000B5380000}"/>
    <cellStyle name="tableau | entete-colonne | series 8" xfId="14518" xr:uid="{00000000-0005-0000-0000-0000B6380000}"/>
    <cellStyle name="tableau | entete-colonne | series 8 2" xfId="14519" xr:uid="{00000000-0005-0000-0000-0000B7380000}"/>
    <cellStyle name="tableau | entete-colonne | series 9" xfId="14520" xr:uid="{00000000-0005-0000-0000-0000B8380000}"/>
    <cellStyle name="tableau | entete-colonne | series 9 2" xfId="14521" xr:uid="{00000000-0005-0000-0000-0000B9380000}"/>
    <cellStyle name="tableau | entete-ligne | normal" xfId="14522" xr:uid="{00000000-0005-0000-0000-0000BA380000}"/>
    <cellStyle name="tableau | entete-ligne | normal 10" xfId="14523" xr:uid="{00000000-0005-0000-0000-0000BB380000}"/>
    <cellStyle name="tableau | entete-ligne | normal 10 2" xfId="14524" xr:uid="{00000000-0005-0000-0000-0000BC380000}"/>
    <cellStyle name="tableau | entete-ligne | normal 11" xfId="14525" xr:uid="{00000000-0005-0000-0000-0000BD380000}"/>
    <cellStyle name="tableau | entete-ligne | normal 2" xfId="14526" xr:uid="{00000000-0005-0000-0000-0000BE380000}"/>
    <cellStyle name="tableau | entete-ligne | normal 2 2" xfId="14527" xr:uid="{00000000-0005-0000-0000-0000BF380000}"/>
    <cellStyle name="tableau | entete-ligne | normal 2 2 2" xfId="14528" xr:uid="{00000000-0005-0000-0000-0000C0380000}"/>
    <cellStyle name="tableau | entete-ligne | normal 2 3" xfId="14529" xr:uid="{00000000-0005-0000-0000-0000C1380000}"/>
    <cellStyle name="tableau | entete-ligne | normal 2 3 2" xfId="14530" xr:uid="{00000000-0005-0000-0000-0000C2380000}"/>
    <cellStyle name="tableau | entete-ligne | normal 2 4" xfId="14531" xr:uid="{00000000-0005-0000-0000-0000C3380000}"/>
    <cellStyle name="tableau | entete-ligne | normal 3" xfId="14532" xr:uid="{00000000-0005-0000-0000-0000C4380000}"/>
    <cellStyle name="tableau | entete-ligne | normal 3 2" xfId="14533" xr:uid="{00000000-0005-0000-0000-0000C5380000}"/>
    <cellStyle name="tableau | entete-ligne | normal 3 2 2" xfId="14534" xr:uid="{00000000-0005-0000-0000-0000C6380000}"/>
    <cellStyle name="tableau | entete-ligne | normal 3 3" xfId="14535" xr:uid="{00000000-0005-0000-0000-0000C7380000}"/>
    <cellStyle name="tableau | entete-ligne | normal 3 3 2" xfId="14536" xr:uid="{00000000-0005-0000-0000-0000C8380000}"/>
    <cellStyle name="tableau | entete-ligne | normal 3 4" xfId="14537" xr:uid="{00000000-0005-0000-0000-0000C9380000}"/>
    <cellStyle name="tableau | entete-ligne | normal 4" xfId="14538" xr:uid="{00000000-0005-0000-0000-0000CA380000}"/>
    <cellStyle name="tableau | entete-ligne | normal 4 2" xfId="14539" xr:uid="{00000000-0005-0000-0000-0000CB380000}"/>
    <cellStyle name="tableau | entete-ligne | normal 4 2 2" xfId="14540" xr:uid="{00000000-0005-0000-0000-0000CC380000}"/>
    <cellStyle name="tableau | entete-ligne | normal 4 3" xfId="14541" xr:uid="{00000000-0005-0000-0000-0000CD380000}"/>
    <cellStyle name="tableau | entete-ligne | normal 4 3 2" xfId="14542" xr:uid="{00000000-0005-0000-0000-0000CE380000}"/>
    <cellStyle name="tableau | entete-ligne | normal 4 4" xfId="14543" xr:uid="{00000000-0005-0000-0000-0000CF380000}"/>
    <cellStyle name="tableau | entete-ligne | normal 5" xfId="14544" xr:uid="{00000000-0005-0000-0000-0000D0380000}"/>
    <cellStyle name="tableau | entete-ligne | normal 5 2" xfId="14545" xr:uid="{00000000-0005-0000-0000-0000D1380000}"/>
    <cellStyle name="tableau | entete-ligne | normal 5 2 2" xfId="14546" xr:uid="{00000000-0005-0000-0000-0000D2380000}"/>
    <cellStyle name="tableau | entete-ligne | normal 5 3" xfId="14547" xr:uid="{00000000-0005-0000-0000-0000D3380000}"/>
    <cellStyle name="tableau | entete-ligne | normal 5 3 2" xfId="14548" xr:uid="{00000000-0005-0000-0000-0000D4380000}"/>
    <cellStyle name="tableau | entete-ligne | normal 5 4" xfId="14549" xr:uid="{00000000-0005-0000-0000-0000D5380000}"/>
    <cellStyle name="tableau | entete-ligne | normal 5 4 2" xfId="14550" xr:uid="{00000000-0005-0000-0000-0000D6380000}"/>
    <cellStyle name="tableau | entete-ligne | normal 5 5" xfId="14551" xr:uid="{00000000-0005-0000-0000-0000D7380000}"/>
    <cellStyle name="tableau | entete-ligne | normal 6" xfId="14552" xr:uid="{00000000-0005-0000-0000-0000D8380000}"/>
    <cellStyle name="tableau | entete-ligne | normal 6 2" xfId="14553" xr:uid="{00000000-0005-0000-0000-0000D9380000}"/>
    <cellStyle name="tableau | entete-ligne | normal 6 2 2" xfId="14554" xr:uid="{00000000-0005-0000-0000-0000DA380000}"/>
    <cellStyle name="tableau | entete-ligne | normal 6 3" xfId="14555" xr:uid="{00000000-0005-0000-0000-0000DB380000}"/>
    <cellStyle name="tableau | entete-ligne | normal 6 3 2" xfId="14556" xr:uid="{00000000-0005-0000-0000-0000DC380000}"/>
    <cellStyle name="tableau | entete-ligne | normal 6 4" xfId="14557" xr:uid="{00000000-0005-0000-0000-0000DD380000}"/>
    <cellStyle name="tableau | entete-ligne | normal 7" xfId="14558" xr:uid="{00000000-0005-0000-0000-0000DE380000}"/>
    <cellStyle name="tableau | entete-ligne | normal 7 2" xfId="14559" xr:uid="{00000000-0005-0000-0000-0000DF380000}"/>
    <cellStyle name="tableau | entete-ligne | normal 8" xfId="14560" xr:uid="{00000000-0005-0000-0000-0000E0380000}"/>
    <cellStyle name="tableau | entete-ligne | normal 8 2" xfId="14561" xr:uid="{00000000-0005-0000-0000-0000E1380000}"/>
    <cellStyle name="tableau | entete-ligne | normal 9" xfId="14562" xr:uid="{00000000-0005-0000-0000-0000E2380000}"/>
    <cellStyle name="tableau | entete-ligne | normal 9 2" xfId="14563" xr:uid="{00000000-0005-0000-0000-0000E3380000}"/>
    <cellStyle name="tableau | entete-ligne | total" xfId="14564" xr:uid="{00000000-0005-0000-0000-0000E4380000}"/>
    <cellStyle name="tableau | entete-ligne | total 10" xfId="14565" xr:uid="{00000000-0005-0000-0000-0000E5380000}"/>
    <cellStyle name="tableau | entete-ligne | total 10 2" xfId="14566" xr:uid="{00000000-0005-0000-0000-0000E6380000}"/>
    <cellStyle name="tableau | entete-ligne | total 11" xfId="14567" xr:uid="{00000000-0005-0000-0000-0000E7380000}"/>
    <cellStyle name="tableau | entete-ligne | total 2" xfId="14568" xr:uid="{00000000-0005-0000-0000-0000E8380000}"/>
    <cellStyle name="tableau | entete-ligne | total 2 2" xfId="14569" xr:uid="{00000000-0005-0000-0000-0000E9380000}"/>
    <cellStyle name="tableau | entete-ligne | total 2 2 2" xfId="14570" xr:uid="{00000000-0005-0000-0000-0000EA380000}"/>
    <cellStyle name="tableau | entete-ligne | total 2 3" xfId="14571" xr:uid="{00000000-0005-0000-0000-0000EB380000}"/>
    <cellStyle name="tableau | entete-ligne | total 2 3 2" xfId="14572" xr:uid="{00000000-0005-0000-0000-0000EC380000}"/>
    <cellStyle name="tableau | entete-ligne | total 2 4" xfId="14573" xr:uid="{00000000-0005-0000-0000-0000ED380000}"/>
    <cellStyle name="tableau | entete-ligne | total 3" xfId="14574" xr:uid="{00000000-0005-0000-0000-0000EE380000}"/>
    <cellStyle name="tableau | entete-ligne | total 3 2" xfId="14575" xr:uid="{00000000-0005-0000-0000-0000EF380000}"/>
    <cellStyle name="tableau | entete-ligne | total 3 2 2" xfId="14576" xr:uid="{00000000-0005-0000-0000-0000F0380000}"/>
    <cellStyle name="tableau | entete-ligne | total 3 3" xfId="14577" xr:uid="{00000000-0005-0000-0000-0000F1380000}"/>
    <cellStyle name="tableau | entete-ligne | total 3 3 2" xfId="14578" xr:uid="{00000000-0005-0000-0000-0000F2380000}"/>
    <cellStyle name="tableau | entete-ligne | total 3 4" xfId="14579" xr:uid="{00000000-0005-0000-0000-0000F3380000}"/>
    <cellStyle name="tableau | entete-ligne | total 4" xfId="14580" xr:uid="{00000000-0005-0000-0000-0000F4380000}"/>
    <cellStyle name="tableau | entete-ligne | total 4 2" xfId="14581" xr:uid="{00000000-0005-0000-0000-0000F5380000}"/>
    <cellStyle name="tableau | entete-ligne | total 4 2 2" xfId="14582" xr:uid="{00000000-0005-0000-0000-0000F6380000}"/>
    <cellStyle name="tableau | entete-ligne | total 4 3" xfId="14583" xr:uid="{00000000-0005-0000-0000-0000F7380000}"/>
    <cellStyle name="tableau | entete-ligne | total 4 3 2" xfId="14584" xr:uid="{00000000-0005-0000-0000-0000F8380000}"/>
    <cellStyle name="tableau | entete-ligne | total 4 4" xfId="14585" xr:uid="{00000000-0005-0000-0000-0000F9380000}"/>
    <cellStyle name="tableau | entete-ligne | total 5" xfId="14586" xr:uid="{00000000-0005-0000-0000-0000FA380000}"/>
    <cellStyle name="tableau | entete-ligne | total 5 2" xfId="14587" xr:uid="{00000000-0005-0000-0000-0000FB380000}"/>
    <cellStyle name="tableau | entete-ligne | total 5 2 2" xfId="14588" xr:uid="{00000000-0005-0000-0000-0000FC380000}"/>
    <cellStyle name="tableau | entete-ligne | total 5 3" xfId="14589" xr:uid="{00000000-0005-0000-0000-0000FD380000}"/>
    <cellStyle name="tableau | entete-ligne | total 5 3 2" xfId="14590" xr:uid="{00000000-0005-0000-0000-0000FE380000}"/>
    <cellStyle name="tableau | entete-ligne | total 5 4" xfId="14591" xr:uid="{00000000-0005-0000-0000-0000FF380000}"/>
    <cellStyle name="tableau | entete-ligne | total 5 4 2" xfId="14592" xr:uid="{00000000-0005-0000-0000-000000390000}"/>
    <cellStyle name="tableau | entete-ligne | total 5 5" xfId="14593" xr:uid="{00000000-0005-0000-0000-000001390000}"/>
    <cellStyle name="tableau | entete-ligne | total 6" xfId="14594" xr:uid="{00000000-0005-0000-0000-000002390000}"/>
    <cellStyle name="tableau | entete-ligne | total 6 2" xfId="14595" xr:uid="{00000000-0005-0000-0000-000003390000}"/>
    <cellStyle name="tableau | entete-ligne | total 6 2 2" xfId="14596" xr:uid="{00000000-0005-0000-0000-000004390000}"/>
    <cellStyle name="tableau | entete-ligne | total 6 3" xfId="14597" xr:uid="{00000000-0005-0000-0000-000005390000}"/>
    <cellStyle name="tableau | entete-ligne | total 6 3 2" xfId="14598" xr:uid="{00000000-0005-0000-0000-000006390000}"/>
    <cellStyle name="tableau | entete-ligne | total 6 4" xfId="14599" xr:uid="{00000000-0005-0000-0000-000007390000}"/>
    <cellStyle name="tableau | entete-ligne | total 7" xfId="14600" xr:uid="{00000000-0005-0000-0000-000008390000}"/>
    <cellStyle name="tableau | entete-ligne | total 7 2" xfId="14601" xr:uid="{00000000-0005-0000-0000-000009390000}"/>
    <cellStyle name="tableau | entete-ligne | total 8" xfId="14602" xr:uid="{00000000-0005-0000-0000-00000A390000}"/>
    <cellStyle name="tableau | entete-ligne | total 8 2" xfId="14603" xr:uid="{00000000-0005-0000-0000-00000B390000}"/>
    <cellStyle name="tableau | entete-ligne | total 9" xfId="14604" xr:uid="{00000000-0005-0000-0000-00000C390000}"/>
    <cellStyle name="tableau | entete-ligne | total 9 2" xfId="14605" xr:uid="{00000000-0005-0000-0000-00000D390000}"/>
    <cellStyle name="tableau | ligne-titre | niveau1" xfId="14606" xr:uid="{00000000-0005-0000-0000-00000E390000}"/>
    <cellStyle name="tableau | ligne-titre | niveau1 10" xfId="14607" xr:uid="{00000000-0005-0000-0000-00000F390000}"/>
    <cellStyle name="tableau | ligne-titre | niveau1 10 2" xfId="14608" xr:uid="{00000000-0005-0000-0000-000010390000}"/>
    <cellStyle name="tableau | ligne-titre | niveau1 11" xfId="14609" xr:uid="{00000000-0005-0000-0000-000011390000}"/>
    <cellStyle name="tableau | ligne-titre | niveau1 2" xfId="14610" xr:uid="{00000000-0005-0000-0000-000012390000}"/>
    <cellStyle name="tableau | ligne-titre | niveau1 2 2" xfId="14611" xr:uid="{00000000-0005-0000-0000-000013390000}"/>
    <cellStyle name="tableau | ligne-titre | niveau1 2 2 2" xfId="14612" xr:uid="{00000000-0005-0000-0000-000014390000}"/>
    <cellStyle name="tableau | ligne-titre | niveau1 2 3" xfId="14613" xr:uid="{00000000-0005-0000-0000-000015390000}"/>
    <cellStyle name="tableau | ligne-titre | niveau1 2 3 2" xfId="14614" xr:uid="{00000000-0005-0000-0000-000016390000}"/>
    <cellStyle name="tableau | ligne-titre | niveau1 2 4" xfId="14615" xr:uid="{00000000-0005-0000-0000-000017390000}"/>
    <cellStyle name="tableau | ligne-titre | niveau1 3" xfId="14616" xr:uid="{00000000-0005-0000-0000-000018390000}"/>
    <cellStyle name="tableau | ligne-titre | niveau1 3 2" xfId="14617" xr:uid="{00000000-0005-0000-0000-000019390000}"/>
    <cellStyle name="tableau | ligne-titre | niveau1 3 2 2" xfId="14618" xr:uid="{00000000-0005-0000-0000-00001A390000}"/>
    <cellStyle name="tableau | ligne-titre | niveau1 3 3" xfId="14619" xr:uid="{00000000-0005-0000-0000-00001B390000}"/>
    <cellStyle name="tableau | ligne-titre | niveau1 3 3 2" xfId="14620" xr:uid="{00000000-0005-0000-0000-00001C390000}"/>
    <cellStyle name="tableau | ligne-titre | niveau1 3 4" xfId="14621" xr:uid="{00000000-0005-0000-0000-00001D390000}"/>
    <cellStyle name="tableau | ligne-titre | niveau1 4" xfId="14622" xr:uid="{00000000-0005-0000-0000-00001E390000}"/>
    <cellStyle name="tableau | ligne-titre | niveau1 4 2" xfId="14623" xr:uid="{00000000-0005-0000-0000-00001F390000}"/>
    <cellStyle name="tableau | ligne-titre | niveau1 4 2 2" xfId="14624" xr:uid="{00000000-0005-0000-0000-000020390000}"/>
    <cellStyle name="tableau | ligne-titre | niveau1 4 3" xfId="14625" xr:uid="{00000000-0005-0000-0000-000021390000}"/>
    <cellStyle name="tableau | ligne-titre | niveau1 4 3 2" xfId="14626" xr:uid="{00000000-0005-0000-0000-000022390000}"/>
    <cellStyle name="tableau | ligne-titre | niveau1 4 4" xfId="14627" xr:uid="{00000000-0005-0000-0000-000023390000}"/>
    <cellStyle name="tableau | ligne-titre | niveau1 5" xfId="14628" xr:uid="{00000000-0005-0000-0000-000024390000}"/>
    <cellStyle name="tableau | ligne-titre | niveau1 5 2" xfId="14629" xr:uid="{00000000-0005-0000-0000-000025390000}"/>
    <cellStyle name="tableau | ligne-titre | niveau1 5 2 2" xfId="14630" xr:uid="{00000000-0005-0000-0000-000026390000}"/>
    <cellStyle name="tableau | ligne-titre | niveau1 5 3" xfId="14631" xr:uid="{00000000-0005-0000-0000-000027390000}"/>
    <cellStyle name="tableau | ligne-titre | niveau1 5 3 2" xfId="14632" xr:uid="{00000000-0005-0000-0000-000028390000}"/>
    <cellStyle name="tableau | ligne-titre | niveau1 5 4" xfId="14633" xr:uid="{00000000-0005-0000-0000-000029390000}"/>
    <cellStyle name="tableau | ligne-titre | niveau1 5 4 2" xfId="14634" xr:uid="{00000000-0005-0000-0000-00002A390000}"/>
    <cellStyle name="tableau | ligne-titre | niveau1 5 5" xfId="14635" xr:uid="{00000000-0005-0000-0000-00002B390000}"/>
    <cellStyle name="tableau | ligne-titre | niveau1 6" xfId="14636" xr:uid="{00000000-0005-0000-0000-00002C390000}"/>
    <cellStyle name="tableau | ligne-titre | niveau1 6 2" xfId="14637" xr:uid="{00000000-0005-0000-0000-00002D390000}"/>
    <cellStyle name="tableau | ligne-titre | niveau1 6 2 2" xfId="14638" xr:uid="{00000000-0005-0000-0000-00002E390000}"/>
    <cellStyle name="tableau | ligne-titre | niveau1 6 3" xfId="14639" xr:uid="{00000000-0005-0000-0000-00002F390000}"/>
    <cellStyle name="tableau | ligne-titre | niveau1 6 3 2" xfId="14640" xr:uid="{00000000-0005-0000-0000-000030390000}"/>
    <cellStyle name="tableau | ligne-titre | niveau1 6 4" xfId="14641" xr:uid="{00000000-0005-0000-0000-000031390000}"/>
    <cellStyle name="tableau | ligne-titre | niveau1 7" xfId="14642" xr:uid="{00000000-0005-0000-0000-000032390000}"/>
    <cellStyle name="tableau | ligne-titre | niveau1 7 2" xfId="14643" xr:uid="{00000000-0005-0000-0000-000033390000}"/>
    <cellStyle name="tableau | ligne-titre | niveau1 8" xfId="14644" xr:uid="{00000000-0005-0000-0000-000034390000}"/>
    <cellStyle name="tableau | ligne-titre | niveau1 8 2" xfId="14645" xr:uid="{00000000-0005-0000-0000-000035390000}"/>
    <cellStyle name="tableau | ligne-titre | niveau1 9" xfId="14646" xr:uid="{00000000-0005-0000-0000-000036390000}"/>
    <cellStyle name="tableau | ligne-titre | niveau1 9 2" xfId="14647" xr:uid="{00000000-0005-0000-0000-000037390000}"/>
    <cellStyle name="tableau | ligne-titre | niveau2" xfId="14648" xr:uid="{00000000-0005-0000-0000-000038390000}"/>
    <cellStyle name="tableau | ligne-titre | niveau2 10" xfId="14649" xr:uid="{00000000-0005-0000-0000-000039390000}"/>
    <cellStyle name="tableau | ligne-titre | niveau2 10 2" xfId="14650" xr:uid="{00000000-0005-0000-0000-00003A390000}"/>
    <cellStyle name="tableau | ligne-titre | niveau2 11" xfId="14651" xr:uid="{00000000-0005-0000-0000-00003B390000}"/>
    <cellStyle name="tableau | ligne-titre | niveau2 2" xfId="14652" xr:uid="{00000000-0005-0000-0000-00003C390000}"/>
    <cellStyle name="tableau | ligne-titre | niveau2 2 2" xfId="14653" xr:uid="{00000000-0005-0000-0000-00003D390000}"/>
    <cellStyle name="tableau | ligne-titre | niveau2 2 2 2" xfId="14654" xr:uid="{00000000-0005-0000-0000-00003E390000}"/>
    <cellStyle name="tableau | ligne-titre | niveau2 2 3" xfId="14655" xr:uid="{00000000-0005-0000-0000-00003F390000}"/>
    <cellStyle name="tableau | ligne-titre | niveau2 2 3 2" xfId="14656" xr:uid="{00000000-0005-0000-0000-000040390000}"/>
    <cellStyle name="tableau | ligne-titre | niveau2 2 4" xfId="14657" xr:uid="{00000000-0005-0000-0000-000041390000}"/>
    <cellStyle name="tableau | ligne-titre | niveau2 3" xfId="14658" xr:uid="{00000000-0005-0000-0000-000042390000}"/>
    <cellStyle name="tableau | ligne-titre | niveau2 3 2" xfId="14659" xr:uid="{00000000-0005-0000-0000-000043390000}"/>
    <cellStyle name="tableau | ligne-titre | niveau2 3 2 2" xfId="14660" xr:uid="{00000000-0005-0000-0000-000044390000}"/>
    <cellStyle name="tableau | ligne-titre | niveau2 3 3" xfId="14661" xr:uid="{00000000-0005-0000-0000-000045390000}"/>
    <cellStyle name="tableau | ligne-titre | niveau2 3 3 2" xfId="14662" xr:uid="{00000000-0005-0000-0000-000046390000}"/>
    <cellStyle name="tableau | ligne-titre | niveau2 3 4" xfId="14663" xr:uid="{00000000-0005-0000-0000-000047390000}"/>
    <cellStyle name="tableau | ligne-titre | niveau2 4" xfId="14664" xr:uid="{00000000-0005-0000-0000-000048390000}"/>
    <cellStyle name="tableau | ligne-titre | niveau2 4 2" xfId="14665" xr:uid="{00000000-0005-0000-0000-000049390000}"/>
    <cellStyle name="tableau | ligne-titre | niveau2 4 2 2" xfId="14666" xr:uid="{00000000-0005-0000-0000-00004A390000}"/>
    <cellStyle name="tableau | ligne-titre | niveau2 4 3" xfId="14667" xr:uid="{00000000-0005-0000-0000-00004B390000}"/>
    <cellStyle name="tableau | ligne-titre | niveau2 4 3 2" xfId="14668" xr:uid="{00000000-0005-0000-0000-00004C390000}"/>
    <cellStyle name="tableau | ligne-titre | niveau2 4 4" xfId="14669" xr:uid="{00000000-0005-0000-0000-00004D390000}"/>
    <cellStyle name="tableau | ligne-titre | niveau2 5" xfId="14670" xr:uid="{00000000-0005-0000-0000-00004E390000}"/>
    <cellStyle name="tableau | ligne-titre | niveau2 5 2" xfId="14671" xr:uid="{00000000-0005-0000-0000-00004F390000}"/>
    <cellStyle name="tableau | ligne-titre | niveau2 5 2 2" xfId="14672" xr:uid="{00000000-0005-0000-0000-000050390000}"/>
    <cellStyle name="tableau | ligne-titre | niveau2 5 3" xfId="14673" xr:uid="{00000000-0005-0000-0000-000051390000}"/>
    <cellStyle name="tableau | ligne-titre | niveau2 5 3 2" xfId="14674" xr:uid="{00000000-0005-0000-0000-000052390000}"/>
    <cellStyle name="tableau | ligne-titre | niveau2 5 4" xfId="14675" xr:uid="{00000000-0005-0000-0000-000053390000}"/>
    <cellStyle name="tableau | ligne-titre | niveau2 5 4 2" xfId="14676" xr:uid="{00000000-0005-0000-0000-000054390000}"/>
    <cellStyle name="tableau | ligne-titre | niveau2 5 5" xfId="14677" xr:uid="{00000000-0005-0000-0000-000055390000}"/>
    <cellStyle name="tableau | ligne-titre | niveau2 6" xfId="14678" xr:uid="{00000000-0005-0000-0000-000056390000}"/>
    <cellStyle name="tableau | ligne-titre | niveau2 6 2" xfId="14679" xr:uid="{00000000-0005-0000-0000-000057390000}"/>
    <cellStyle name="tableau | ligne-titre | niveau2 6 2 2" xfId="14680" xr:uid="{00000000-0005-0000-0000-000058390000}"/>
    <cellStyle name="tableau | ligne-titre | niveau2 6 3" xfId="14681" xr:uid="{00000000-0005-0000-0000-000059390000}"/>
    <cellStyle name="tableau | ligne-titre | niveau2 6 3 2" xfId="14682" xr:uid="{00000000-0005-0000-0000-00005A390000}"/>
    <cellStyle name="tableau | ligne-titre | niveau2 6 4" xfId="14683" xr:uid="{00000000-0005-0000-0000-00005B390000}"/>
    <cellStyle name="tableau | ligne-titre | niveau2 7" xfId="14684" xr:uid="{00000000-0005-0000-0000-00005C390000}"/>
    <cellStyle name="tableau | ligne-titre | niveau2 7 2" xfId="14685" xr:uid="{00000000-0005-0000-0000-00005D390000}"/>
    <cellStyle name="tableau | ligne-titre | niveau2 8" xfId="14686" xr:uid="{00000000-0005-0000-0000-00005E390000}"/>
    <cellStyle name="tableau | ligne-titre | niveau2 8 2" xfId="14687" xr:uid="{00000000-0005-0000-0000-00005F390000}"/>
    <cellStyle name="tableau | ligne-titre | niveau2 9" xfId="14688" xr:uid="{00000000-0005-0000-0000-000060390000}"/>
    <cellStyle name="tableau | ligne-titre | niveau2 9 2" xfId="14689" xr:uid="{00000000-0005-0000-0000-000061390000}"/>
    <cellStyle name="Title" xfId="14690" builtinId="15" customBuiltin="1"/>
    <cellStyle name="Title 10" xfId="14691" xr:uid="{00000000-0005-0000-0000-000063390000}"/>
    <cellStyle name="Title 10 10" xfId="14692" xr:uid="{00000000-0005-0000-0000-000064390000}"/>
    <cellStyle name="Title 10 10 2" xfId="14693" xr:uid="{00000000-0005-0000-0000-000065390000}"/>
    <cellStyle name="Title 10 11" xfId="14694" xr:uid="{00000000-0005-0000-0000-000066390000}"/>
    <cellStyle name="Title 10 2" xfId="14695" xr:uid="{00000000-0005-0000-0000-000067390000}"/>
    <cellStyle name="Title 10 2 2" xfId="14696" xr:uid="{00000000-0005-0000-0000-000068390000}"/>
    <cellStyle name="Title 10 2 2 2" xfId="14697" xr:uid="{00000000-0005-0000-0000-000069390000}"/>
    <cellStyle name="Title 10 2 3" xfId="14698" xr:uid="{00000000-0005-0000-0000-00006A390000}"/>
    <cellStyle name="Title 10 2 3 2" xfId="14699" xr:uid="{00000000-0005-0000-0000-00006B390000}"/>
    <cellStyle name="Title 10 2 4" xfId="14700" xr:uid="{00000000-0005-0000-0000-00006C390000}"/>
    <cellStyle name="Title 10 3" xfId="14701" xr:uid="{00000000-0005-0000-0000-00006D390000}"/>
    <cellStyle name="Title 10 3 2" xfId="14702" xr:uid="{00000000-0005-0000-0000-00006E390000}"/>
    <cellStyle name="Title 10 3 2 2" xfId="14703" xr:uid="{00000000-0005-0000-0000-00006F390000}"/>
    <cellStyle name="Title 10 3 3" xfId="14704" xr:uid="{00000000-0005-0000-0000-000070390000}"/>
    <cellStyle name="Title 10 3 3 2" xfId="14705" xr:uid="{00000000-0005-0000-0000-000071390000}"/>
    <cellStyle name="Title 10 3 4" xfId="14706" xr:uid="{00000000-0005-0000-0000-000072390000}"/>
    <cellStyle name="Title 10 4" xfId="14707" xr:uid="{00000000-0005-0000-0000-000073390000}"/>
    <cellStyle name="Title 10 4 2" xfId="14708" xr:uid="{00000000-0005-0000-0000-000074390000}"/>
    <cellStyle name="Title 10 4 2 2" xfId="14709" xr:uid="{00000000-0005-0000-0000-000075390000}"/>
    <cellStyle name="Title 10 4 3" xfId="14710" xr:uid="{00000000-0005-0000-0000-000076390000}"/>
    <cellStyle name="Title 10 4 3 2" xfId="14711" xr:uid="{00000000-0005-0000-0000-000077390000}"/>
    <cellStyle name="Title 10 4 4" xfId="14712" xr:uid="{00000000-0005-0000-0000-000078390000}"/>
    <cellStyle name="Title 10 5" xfId="14713" xr:uid="{00000000-0005-0000-0000-000079390000}"/>
    <cellStyle name="Title 10 5 2" xfId="14714" xr:uid="{00000000-0005-0000-0000-00007A390000}"/>
    <cellStyle name="Title 10 5 2 2" xfId="14715" xr:uid="{00000000-0005-0000-0000-00007B390000}"/>
    <cellStyle name="Title 10 5 3" xfId="14716" xr:uid="{00000000-0005-0000-0000-00007C390000}"/>
    <cellStyle name="Title 10 5 3 2" xfId="14717" xr:uid="{00000000-0005-0000-0000-00007D390000}"/>
    <cellStyle name="Title 10 5 4" xfId="14718" xr:uid="{00000000-0005-0000-0000-00007E390000}"/>
    <cellStyle name="Title 10 5 4 2" xfId="14719" xr:uid="{00000000-0005-0000-0000-00007F390000}"/>
    <cellStyle name="Title 10 5 5" xfId="14720" xr:uid="{00000000-0005-0000-0000-000080390000}"/>
    <cellStyle name="Title 10 6" xfId="14721" xr:uid="{00000000-0005-0000-0000-000081390000}"/>
    <cellStyle name="Title 10 6 2" xfId="14722" xr:uid="{00000000-0005-0000-0000-000082390000}"/>
    <cellStyle name="Title 10 6 2 2" xfId="14723" xr:uid="{00000000-0005-0000-0000-000083390000}"/>
    <cellStyle name="Title 10 6 3" xfId="14724" xr:uid="{00000000-0005-0000-0000-000084390000}"/>
    <cellStyle name="Title 10 6 3 2" xfId="14725" xr:uid="{00000000-0005-0000-0000-000085390000}"/>
    <cellStyle name="Title 10 6 4" xfId="14726" xr:uid="{00000000-0005-0000-0000-000086390000}"/>
    <cellStyle name="Title 10 7" xfId="14727" xr:uid="{00000000-0005-0000-0000-000087390000}"/>
    <cellStyle name="Title 10 7 2" xfId="14728" xr:uid="{00000000-0005-0000-0000-000088390000}"/>
    <cellStyle name="Title 10 8" xfId="14729" xr:uid="{00000000-0005-0000-0000-000089390000}"/>
    <cellStyle name="Title 10 8 2" xfId="14730" xr:uid="{00000000-0005-0000-0000-00008A390000}"/>
    <cellStyle name="Title 10 9" xfId="14731" xr:uid="{00000000-0005-0000-0000-00008B390000}"/>
    <cellStyle name="Title 10 9 2" xfId="14732" xr:uid="{00000000-0005-0000-0000-00008C390000}"/>
    <cellStyle name="Title 11" xfId="14733" xr:uid="{00000000-0005-0000-0000-00008D390000}"/>
    <cellStyle name="Title 11 10" xfId="14734" xr:uid="{00000000-0005-0000-0000-00008E390000}"/>
    <cellStyle name="Title 11 10 2" xfId="14735" xr:uid="{00000000-0005-0000-0000-00008F390000}"/>
    <cellStyle name="Title 11 11" xfId="14736" xr:uid="{00000000-0005-0000-0000-000090390000}"/>
    <cellStyle name="Title 11 2" xfId="14737" xr:uid="{00000000-0005-0000-0000-000091390000}"/>
    <cellStyle name="Title 11 2 2" xfId="14738" xr:uid="{00000000-0005-0000-0000-000092390000}"/>
    <cellStyle name="Title 11 2 2 2" xfId="14739" xr:uid="{00000000-0005-0000-0000-000093390000}"/>
    <cellStyle name="Title 11 2 3" xfId="14740" xr:uid="{00000000-0005-0000-0000-000094390000}"/>
    <cellStyle name="Title 11 2 3 2" xfId="14741" xr:uid="{00000000-0005-0000-0000-000095390000}"/>
    <cellStyle name="Title 11 2 4" xfId="14742" xr:uid="{00000000-0005-0000-0000-000096390000}"/>
    <cellStyle name="Title 11 3" xfId="14743" xr:uid="{00000000-0005-0000-0000-000097390000}"/>
    <cellStyle name="Title 11 3 2" xfId="14744" xr:uid="{00000000-0005-0000-0000-000098390000}"/>
    <cellStyle name="Title 11 3 2 2" xfId="14745" xr:uid="{00000000-0005-0000-0000-000099390000}"/>
    <cellStyle name="Title 11 3 3" xfId="14746" xr:uid="{00000000-0005-0000-0000-00009A390000}"/>
    <cellStyle name="Title 11 3 3 2" xfId="14747" xr:uid="{00000000-0005-0000-0000-00009B390000}"/>
    <cellStyle name="Title 11 3 4" xfId="14748" xr:uid="{00000000-0005-0000-0000-00009C390000}"/>
    <cellStyle name="Title 11 4" xfId="14749" xr:uid="{00000000-0005-0000-0000-00009D390000}"/>
    <cellStyle name="Title 11 4 2" xfId="14750" xr:uid="{00000000-0005-0000-0000-00009E390000}"/>
    <cellStyle name="Title 11 4 2 2" xfId="14751" xr:uid="{00000000-0005-0000-0000-00009F390000}"/>
    <cellStyle name="Title 11 4 3" xfId="14752" xr:uid="{00000000-0005-0000-0000-0000A0390000}"/>
    <cellStyle name="Title 11 4 3 2" xfId="14753" xr:uid="{00000000-0005-0000-0000-0000A1390000}"/>
    <cellStyle name="Title 11 4 4" xfId="14754" xr:uid="{00000000-0005-0000-0000-0000A2390000}"/>
    <cellStyle name="Title 11 5" xfId="14755" xr:uid="{00000000-0005-0000-0000-0000A3390000}"/>
    <cellStyle name="Title 11 5 2" xfId="14756" xr:uid="{00000000-0005-0000-0000-0000A4390000}"/>
    <cellStyle name="Title 11 5 2 2" xfId="14757" xr:uid="{00000000-0005-0000-0000-0000A5390000}"/>
    <cellStyle name="Title 11 5 3" xfId="14758" xr:uid="{00000000-0005-0000-0000-0000A6390000}"/>
    <cellStyle name="Title 11 5 3 2" xfId="14759" xr:uid="{00000000-0005-0000-0000-0000A7390000}"/>
    <cellStyle name="Title 11 5 4" xfId="14760" xr:uid="{00000000-0005-0000-0000-0000A8390000}"/>
    <cellStyle name="Title 11 5 4 2" xfId="14761" xr:uid="{00000000-0005-0000-0000-0000A9390000}"/>
    <cellStyle name="Title 11 5 5" xfId="14762" xr:uid="{00000000-0005-0000-0000-0000AA390000}"/>
    <cellStyle name="Title 11 6" xfId="14763" xr:uid="{00000000-0005-0000-0000-0000AB390000}"/>
    <cellStyle name="Title 11 6 2" xfId="14764" xr:uid="{00000000-0005-0000-0000-0000AC390000}"/>
    <cellStyle name="Title 11 6 2 2" xfId="14765" xr:uid="{00000000-0005-0000-0000-0000AD390000}"/>
    <cellStyle name="Title 11 6 3" xfId="14766" xr:uid="{00000000-0005-0000-0000-0000AE390000}"/>
    <cellStyle name="Title 11 6 3 2" xfId="14767" xr:uid="{00000000-0005-0000-0000-0000AF390000}"/>
    <cellStyle name="Title 11 6 4" xfId="14768" xr:uid="{00000000-0005-0000-0000-0000B0390000}"/>
    <cellStyle name="Title 11 7" xfId="14769" xr:uid="{00000000-0005-0000-0000-0000B1390000}"/>
    <cellStyle name="Title 11 7 2" xfId="14770" xr:uid="{00000000-0005-0000-0000-0000B2390000}"/>
    <cellStyle name="Title 11 8" xfId="14771" xr:uid="{00000000-0005-0000-0000-0000B3390000}"/>
    <cellStyle name="Title 11 8 2" xfId="14772" xr:uid="{00000000-0005-0000-0000-0000B4390000}"/>
    <cellStyle name="Title 11 9" xfId="14773" xr:uid="{00000000-0005-0000-0000-0000B5390000}"/>
    <cellStyle name="Title 11 9 2" xfId="14774" xr:uid="{00000000-0005-0000-0000-0000B6390000}"/>
    <cellStyle name="Title 12" xfId="14775" xr:uid="{00000000-0005-0000-0000-0000B7390000}"/>
    <cellStyle name="Title 12 10" xfId="14776" xr:uid="{00000000-0005-0000-0000-0000B8390000}"/>
    <cellStyle name="Title 12 10 2" xfId="14777" xr:uid="{00000000-0005-0000-0000-0000B9390000}"/>
    <cellStyle name="Title 12 11" xfId="14778" xr:uid="{00000000-0005-0000-0000-0000BA390000}"/>
    <cellStyle name="Title 12 2" xfId="14779" xr:uid="{00000000-0005-0000-0000-0000BB390000}"/>
    <cellStyle name="Title 12 2 2" xfId="14780" xr:uid="{00000000-0005-0000-0000-0000BC390000}"/>
    <cellStyle name="Title 12 2 2 2" xfId="14781" xr:uid="{00000000-0005-0000-0000-0000BD390000}"/>
    <cellStyle name="Title 12 2 3" xfId="14782" xr:uid="{00000000-0005-0000-0000-0000BE390000}"/>
    <cellStyle name="Title 12 2 3 2" xfId="14783" xr:uid="{00000000-0005-0000-0000-0000BF390000}"/>
    <cellStyle name="Title 12 2 4" xfId="14784" xr:uid="{00000000-0005-0000-0000-0000C0390000}"/>
    <cellStyle name="Title 12 3" xfId="14785" xr:uid="{00000000-0005-0000-0000-0000C1390000}"/>
    <cellStyle name="Title 12 3 2" xfId="14786" xr:uid="{00000000-0005-0000-0000-0000C2390000}"/>
    <cellStyle name="Title 12 3 2 2" xfId="14787" xr:uid="{00000000-0005-0000-0000-0000C3390000}"/>
    <cellStyle name="Title 12 3 3" xfId="14788" xr:uid="{00000000-0005-0000-0000-0000C4390000}"/>
    <cellStyle name="Title 12 3 3 2" xfId="14789" xr:uid="{00000000-0005-0000-0000-0000C5390000}"/>
    <cellStyle name="Title 12 3 4" xfId="14790" xr:uid="{00000000-0005-0000-0000-0000C6390000}"/>
    <cellStyle name="Title 12 4" xfId="14791" xr:uid="{00000000-0005-0000-0000-0000C7390000}"/>
    <cellStyle name="Title 12 4 2" xfId="14792" xr:uid="{00000000-0005-0000-0000-0000C8390000}"/>
    <cellStyle name="Title 12 4 2 2" xfId="14793" xr:uid="{00000000-0005-0000-0000-0000C9390000}"/>
    <cellStyle name="Title 12 4 3" xfId="14794" xr:uid="{00000000-0005-0000-0000-0000CA390000}"/>
    <cellStyle name="Title 12 4 3 2" xfId="14795" xr:uid="{00000000-0005-0000-0000-0000CB390000}"/>
    <cellStyle name="Title 12 4 4" xfId="14796" xr:uid="{00000000-0005-0000-0000-0000CC390000}"/>
    <cellStyle name="Title 12 5" xfId="14797" xr:uid="{00000000-0005-0000-0000-0000CD390000}"/>
    <cellStyle name="Title 12 5 2" xfId="14798" xr:uid="{00000000-0005-0000-0000-0000CE390000}"/>
    <cellStyle name="Title 12 5 2 2" xfId="14799" xr:uid="{00000000-0005-0000-0000-0000CF390000}"/>
    <cellStyle name="Title 12 5 3" xfId="14800" xr:uid="{00000000-0005-0000-0000-0000D0390000}"/>
    <cellStyle name="Title 12 5 3 2" xfId="14801" xr:uid="{00000000-0005-0000-0000-0000D1390000}"/>
    <cellStyle name="Title 12 5 4" xfId="14802" xr:uid="{00000000-0005-0000-0000-0000D2390000}"/>
    <cellStyle name="Title 12 5 4 2" xfId="14803" xr:uid="{00000000-0005-0000-0000-0000D3390000}"/>
    <cellStyle name="Title 12 5 5" xfId="14804" xr:uid="{00000000-0005-0000-0000-0000D4390000}"/>
    <cellStyle name="Title 12 6" xfId="14805" xr:uid="{00000000-0005-0000-0000-0000D5390000}"/>
    <cellStyle name="Title 12 6 2" xfId="14806" xr:uid="{00000000-0005-0000-0000-0000D6390000}"/>
    <cellStyle name="Title 12 6 2 2" xfId="14807" xr:uid="{00000000-0005-0000-0000-0000D7390000}"/>
    <cellStyle name="Title 12 6 3" xfId="14808" xr:uid="{00000000-0005-0000-0000-0000D8390000}"/>
    <cellStyle name="Title 12 6 3 2" xfId="14809" xr:uid="{00000000-0005-0000-0000-0000D9390000}"/>
    <cellStyle name="Title 12 6 4" xfId="14810" xr:uid="{00000000-0005-0000-0000-0000DA390000}"/>
    <cellStyle name="Title 12 7" xfId="14811" xr:uid="{00000000-0005-0000-0000-0000DB390000}"/>
    <cellStyle name="Title 12 7 2" xfId="14812" xr:uid="{00000000-0005-0000-0000-0000DC390000}"/>
    <cellStyle name="Title 12 8" xfId="14813" xr:uid="{00000000-0005-0000-0000-0000DD390000}"/>
    <cellStyle name="Title 12 8 2" xfId="14814" xr:uid="{00000000-0005-0000-0000-0000DE390000}"/>
    <cellStyle name="Title 12 9" xfId="14815" xr:uid="{00000000-0005-0000-0000-0000DF390000}"/>
    <cellStyle name="Title 12 9 2" xfId="14816" xr:uid="{00000000-0005-0000-0000-0000E0390000}"/>
    <cellStyle name="Title 13" xfId="14817" xr:uid="{00000000-0005-0000-0000-0000E1390000}"/>
    <cellStyle name="Title 13 10" xfId="14818" xr:uid="{00000000-0005-0000-0000-0000E2390000}"/>
    <cellStyle name="Title 13 10 2" xfId="14819" xr:uid="{00000000-0005-0000-0000-0000E3390000}"/>
    <cellStyle name="Title 13 11" xfId="14820" xr:uid="{00000000-0005-0000-0000-0000E4390000}"/>
    <cellStyle name="Title 13 2" xfId="14821" xr:uid="{00000000-0005-0000-0000-0000E5390000}"/>
    <cellStyle name="Title 13 2 2" xfId="14822" xr:uid="{00000000-0005-0000-0000-0000E6390000}"/>
    <cellStyle name="Title 13 2 2 2" xfId="14823" xr:uid="{00000000-0005-0000-0000-0000E7390000}"/>
    <cellStyle name="Title 13 2 3" xfId="14824" xr:uid="{00000000-0005-0000-0000-0000E8390000}"/>
    <cellStyle name="Title 13 2 3 2" xfId="14825" xr:uid="{00000000-0005-0000-0000-0000E9390000}"/>
    <cellStyle name="Title 13 2 4" xfId="14826" xr:uid="{00000000-0005-0000-0000-0000EA390000}"/>
    <cellStyle name="Title 13 3" xfId="14827" xr:uid="{00000000-0005-0000-0000-0000EB390000}"/>
    <cellStyle name="Title 13 3 2" xfId="14828" xr:uid="{00000000-0005-0000-0000-0000EC390000}"/>
    <cellStyle name="Title 13 3 2 2" xfId="14829" xr:uid="{00000000-0005-0000-0000-0000ED390000}"/>
    <cellStyle name="Title 13 3 3" xfId="14830" xr:uid="{00000000-0005-0000-0000-0000EE390000}"/>
    <cellStyle name="Title 13 3 3 2" xfId="14831" xr:uid="{00000000-0005-0000-0000-0000EF390000}"/>
    <cellStyle name="Title 13 3 4" xfId="14832" xr:uid="{00000000-0005-0000-0000-0000F0390000}"/>
    <cellStyle name="Title 13 4" xfId="14833" xr:uid="{00000000-0005-0000-0000-0000F1390000}"/>
    <cellStyle name="Title 13 4 2" xfId="14834" xr:uid="{00000000-0005-0000-0000-0000F2390000}"/>
    <cellStyle name="Title 13 4 2 2" xfId="14835" xr:uid="{00000000-0005-0000-0000-0000F3390000}"/>
    <cellStyle name="Title 13 4 3" xfId="14836" xr:uid="{00000000-0005-0000-0000-0000F4390000}"/>
    <cellStyle name="Title 13 4 3 2" xfId="14837" xr:uid="{00000000-0005-0000-0000-0000F5390000}"/>
    <cellStyle name="Title 13 4 4" xfId="14838" xr:uid="{00000000-0005-0000-0000-0000F6390000}"/>
    <cellStyle name="Title 13 5" xfId="14839" xr:uid="{00000000-0005-0000-0000-0000F7390000}"/>
    <cellStyle name="Title 13 5 2" xfId="14840" xr:uid="{00000000-0005-0000-0000-0000F8390000}"/>
    <cellStyle name="Title 13 5 2 2" xfId="14841" xr:uid="{00000000-0005-0000-0000-0000F9390000}"/>
    <cellStyle name="Title 13 5 3" xfId="14842" xr:uid="{00000000-0005-0000-0000-0000FA390000}"/>
    <cellStyle name="Title 13 5 3 2" xfId="14843" xr:uid="{00000000-0005-0000-0000-0000FB390000}"/>
    <cellStyle name="Title 13 5 4" xfId="14844" xr:uid="{00000000-0005-0000-0000-0000FC390000}"/>
    <cellStyle name="Title 13 5 4 2" xfId="14845" xr:uid="{00000000-0005-0000-0000-0000FD390000}"/>
    <cellStyle name="Title 13 5 5" xfId="14846" xr:uid="{00000000-0005-0000-0000-0000FE390000}"/>
    <cellStyle name="Title 13 6" xfId="14847" xr:uid="{00000000-0005-0000-0000-0000FF390000}"/>
    <cellStyle name="Title 13 6 2" xfId="14848" xr:uid="{00000000-0005-0000-0000-0000003A0000}"/>
    <cellStyle name="Title 13 6 2 2" xfId="14849" xr:uid="{00000000-0005-0000-0000-0000013A0000}"/>
    <cellStyle name="Title 13 6 3" xfId="14850" xr:uid="{00000000-0005-0000-0000-0000023A0000}"/>
    <cellStyle name="Title 13 6 3 2" xfId="14851" xr:uid="{00000000-0005-0000-0000-0000033A0000}"/>
    <cellStyle name="Title 13 6 4" xfId="14852" xr:uid="{00000000-0005-0000-0000-0000043A0000}"/>
    <cellStyle name="Title 13 7" xfId="14853" xr:uid="{00000000-0005-0000-0000-0000053A0000}"/>
    <cellStyle name="Title 13 7 2" xfId="14854" xr:uid="{00000000-0005-0000-0000-0000063A0000}"/>
    <cellStyle name="Title 13 8" xfId="14855" xr:uid="{00000000-0005-0000-0000-0000073A0000}"/>
    <cellStyle name="Title 13 8 2" xfId="14856" xr:uid="{00000000-0005-0000-0000-0000083A0000}"/>
    <cellStyle name="Title 13 9" xfId="14857" xr:uid="{00000000-0005-0000-0000-0000093A0000}"/>
    <cellStyle name="Title 13 9 2" xfId="14858" xr:uid="{00000000-0005-0000-0000-00000A3A0000}"/>
    <cellStyle name="Title 14" xfId="14859" xr:uid="{00000000-0005-0000-0000-00000B3A0000}"/>
    <cellStyle name="Title 14 10" xfId="14860" xr:uid="{00000000-0005-0000-0000-00000C3A0000}"/>
    <cellStyle name="Title 14 10 2" xfId="14861" xr:uid="{00000000-0005-0000-0000-00000D3A0000}"/>
    <cellStyle name="Title 14 11" xfId="14862" xr:uid="{00000000-0005-0000-0000-00000E3A0000}"/>
    <cellStyle name="Title 14 2" xfId="14863" xr:uid="{00000000-0005-0000-0000-00000F3A0000}"/>
    <cellStyle name="Title 14 2 2" xfId="14864" xr:uid="{00000000-0005-0000-0000-0000103A0000}"/>
    <cellStyle name="Title 14 2 2 2" xfId="14865" xr:uid="{00000000-0005-0000-0000-0000113A0000}"/>
    <cellStyle name="Title 14 2 3" xfId="14866" xr:uid="{00000000-0005-0000-0000-0000123A0000}"/>
    <cellStyle name="Title 14 2 3 2" xfId="14867" xr:uid="{00000000-0005-0000-0000-0000133A0000}"/>
    <cellStyle name="Title 14 2 4" xfId="14868" xr:uid="{00000000-0005-0000-0000-0000143A0000}"/>
    <cellStyle name="Title 14 3" xfId="14869" xr:uid="{00000000-0005-0000-0000-0000153A0000}"/>
    <cellStyle name="Title 14 3 2" xfId="14870" xr:uid="{00000000-0005-0000-0000-0000163A0000}"/>
    <cellStyle name="Title 14 3 2 2" xfId="14871" xr:uid="{00000000-0005-0000-0000-0000173A0000}"/>
    <cellStyle name="Title 14 3 3" xfId="14872" xr:uid="{00000000-0005-0000-0000-0000183A0000}"/>
    <cellStyle name="Title 14 3 3 2" xfId="14873" xr:uid="{00000000-0005-0000-0000-0000193A0000}"/>
    <cellStyle name="Title 14 3 4" xfId="14874" xr:uid="{00000000-0005-0000-0000-00001A3A0000}"/>
    <cellStyle name="Title 14 4" xfId="14875" xr:uid="{00000000-0005-0000-0000-00001B3A0000}"/>
    <cellStyle name="Title 14 4 2" xfId="14876" xr:uid="{00000000-0005-0000-0000-00001C3A0000}"/>
    <cellStyle name="Title 14 4 2 2" xfId="14877" xr:uid="{00000000-0005-0000-0000-00001D3A0000}"/>
    <cellStyle name="Title 14 4 3" xfId="14878" xr:uid="{00000000-0005-0000-0000-00001E3A0000}"/>
    <cellStyle name="Title 14 4 3 2" xfId="14879" xr:uid="{00000000-0005-0000-0000-00001F3A0000}"/>
    <cellStyle name="Title 14 4 4" xfId="14880" xr:uid="{00000000-0005-0000-0000-0000203A0000}"/>
    <cellStyle name="Title 14 5" xfId="14881" xr:uid="{00000000-0005-0000-0000-0000213A0000}"/>
    <cellStyle name="Title 14 5 2" xfId="14882" xr:uid="{00000000-0005-0000-0000-0000223A0000}"/>
    <cellStyle name="Title 14 5 2 2" xfId="14883" xr:uid="{00000000-0005-0000-0000-0000233A0000}"/>
    <cellStyle name="Title 14 5 3" xfId="14884" xr:uid="{00000000-0005-0000-0000-0000243A0000}"/>
    <cellStyle name="Title 14 5 3 2" xfId="14885" xr:uid="{00000000-0005-0000-0000-0000253A0000}"/>
    <cellStyle name="Title 14 5 4" xfId="14886" xr:uid="{00000000-0005-0000-0000-0000263A0000}"/>
    <cellStyle name="Title 14 5 4 2" xfId="14887" xr:uid="{00000000-0005-0000-0000-0000273A0000}"/>
    <cellStyle name="Title 14 5 5" xfId="14888" xr:uid="{00000000-0005-0000-0000-0000283A0000}"/>
    <cellStyle name="Title 14 6" xfId="14889" xr:uid="{00000000-0005-0000-0000-0000293A0000}"/>
    <cellStyle name="Title 14 6 2" xfId="14890" xr:uid="{00000000-0005-0000-0000-00002A3A0000}"/>
    <cellStyle name="Title 14 6 2 2" xfId="14891" xr:uid="{00000000-0005-0000-0000-00002B3A0000}"/>
    <cellStyle name="Title 14 6 3" xfId="14892" xr:uid="{00000000-0005-0000-0000-00002C3A0000}"/>
    <cellStyle name="Title 14 6 3 2" xfId="14893" xr:uid="{00000000-0005-0000-0000-00002D3A0000}"/>
    <cellStyle name="Title 14 6 4" xfId="14894" xr:uid="{00000000-0005-0000-0000-00002E3A0000}"/>
    <cellStyle name="Title 14 7" xfId="14895" xr:uid="{00000000-0005-0000-0000-00002F3A0000}"/>
    <cellStyle name="Title 14 7 2" xfId="14896" xr:uid="{00000000-0005-0000-0000-0000303A0000}"/>
    <cellStyle name="Title 14 8" xfId="14897" xr:uid="{00000000-0005-0000-0000-0000313A0000}"/>
    <cellStyle name="Title 14 8 2" xfId="14898" xr:uid="{00000000-0005-0000-0000-0000323A0000}"/>
    <cellStyle name="Title 14 9" xfId="14899" xr:uid="{00000000-0005-0000-0000-0000333A0000}"/>
    <cellStyle name="Title 14 9 2" xfId="14900" xr:uid="{00000000-0005-0000-0000-0000343A0000}"/>
    <cellStyle name="Title 15" xfId="14901" xr:uid="{00000000-0005-0000-0000-0000353A0000}"/>
    <cellStyle name="Title 15 10" xfId="14902" xr:uid="{00000000-0005-0000-0000-0000363A0000}"/>
    <cellStyle name="Title 15 10 2" xfId="14903" xr:uid="{00000000-0005-0000-0000-0000373A0000}"/>
    <cellStyle name="Title 15 11" xfId="14904" xr:uid="{00000000-0005-0000-0000-0000383A0000}"/>
    <cellStyle name="Title 15 2" xfId="14905" xr:uid="{00000000-0005-0000-0000-0000393A0000}"/>
    <cellStyle name="Title 15 2 2" xfId="14906" xr:uid="{00000000-0005-0000-0000-00003A3A0000}"/>
    <cellStyle name="Title 15 2 2 2" xfId="14907" xr:uid="{00000000-0005-0000-0000-00003B3A0000}"/>
    <cellStyle name="Title 15 2 3" xfId="14908" xr:uid="{00000000-0005-0000-0000-00003C3A0000}"/>
    <cellStyle name="Title 15 2 3 2" xfId="14909" xr:uid="{00000000-0005-0000-0000-00003D3A0000}"/>
    <cellStyle name="Title 15 2 4" xfId="14910" xr:uid="{00000000-0005-0000-0000-00003E3A0000}"/>
    <cellStyle name="Title 15 3" xfId="14911" xr:uid="{00000000-0005-0000-0000-00003F3A0000}"/>
    <cellStyle name="Title 15 3 2" xfId="14912" xr:uid="{00000000-0005-0000-0000-0000403A0000}"/>
    <cellStyle name="Title 15 3 2 2" xfId="14913" xr:uid="{00000000-0005-0000-0000-0000413A0000}"/>
    <cellStyle name="Title 15 3 3" xfId="14914" xr:uid="{00000000-0005-0000-0000-0000423A0000}"/>
    <cellStyle name="Title 15 3 3 2" xfId="14915" xr:uid="{00000000-0005-0000-0000-0000433A0000}"/>
    <cellStyle name="Title 15 3 4" xfId="14916" xr:uid="{00000000-0005-0000-0000-0000443A0000}"/>
    <cellStyle name="Title 15 4" xfId="14917" xr:uid="{00000000-0005-0000-0000-0000453A0000}"/>
    <cellStyle name="Title 15 4 2" xfId="14918" xr:uid="{00000000-0005-0000-0000-0000463A0000}"/>
    <cellStyle name="Title 15 4 2 2" xfId="14919" xr:uid="{00000000-0005-0000-0000-0000473A0000}"/>
    <cellStyle name="Title 15 4 3" xfId="14920" xr:uid="{00000000-0005-0000-0000-0000483A0000}"/>
    <cellStyle name="Title 15 4 3 2" xfId="14921" xr:uid="{00000000-0005-0000-0000-0000493A0000}"/>
    <cellStyle name="Title 15 4 4" xfId="14922" xr:uid="{00000000-0005-0000-0000-00004A3A0000}"/>
    <cellStyle name="Title 15 5" xfId="14923" xr:uid="{00000000-0005-0000-0000-00004B3A0000}"/>
    <cellStyle name="Title 15 5 2" xfId="14924" xr:uid="{00000000-0005-0000-0000-00004C3A0000}"/>
    <cellStyle name="Title 15 5 2 2" xfId="14925" xr:uid="{00000000-0005-0000-0000-00004D3A0000}"/>
    <cellStyle name="Title 15 5 3" xfId="14926" xr:uid="{00000000-0005-0000-0000-00004E3A0000}"/>
    <cellStyle name="Title 15 5 3 2" xfId="14927" xr:uid="{00000000-0005-0000-0000-00004F3A0000}"/>
    <cellStyle name="Title 15 5 4" xfId="14928" xr:uid="{00000000-0005-0000-0000-0000503A0000}"/>
    <cellStyle name="Title 15 5 4 2" xfId="14929" xr:uid="{00000000-0005-0000-0000-0000513A0000}"/>
    <cellStyle name="Title 15 5 5" xfId="14930" xr:uid="{00000000-0005-0000-0000-0000523A0000}"/>
    <cellStyle name="Title 15 6" xfId="14931" xr:uid="{00000000-0005-0000-0000-0000533A0000}"/>
    <cellStyle name="Title 15 6 2" xfId="14932" xr:uid="{00000000-0005-0000-0000-0000543A0000}"/>
    <cellStyle name="Title 15 6 2 2" xfId="14933" xr:uid="{00000000-0005-0000-0000-0000553A0000}"/>
    <cellStyle name="Title 15 6 3" xfId="14934" xr:uid="{00000000-0005-0000-0000-0000563A0000}"/>
    <cellStyle name="Title 15 6 3 2" xfId="14935" xr:uid="{00000000-0005-0000-0000-0000573A0000}"/>
    <cellStyle name="Title 15 6 4" xfId="14936" xr:uid="{00000000-0005-0000-0000-0000583A0000}"/>
    <cellStyle name="Title 15 7" xfId="14937" xr:uid="{00000000-0005-0000-0000-0000593A0000}"/>
    <cellStyle name="Title 15 7 2" xfId="14938" xr:uid="{00000000-0005-0000-0000-00005A3A0000}"/>
    <cellStyle name="Title 15 8" xfId="14939" xr:uid="{00000000-0005-0000-0000-00005B3A0000}"/>
    <cellStyle name="Title 15 8 2" xfId="14940" xr:uid="{00000000-0005-0000-0000-00005C3A0000}"/>
    <cellStyle name="Title 15 9" xfId="14941" xr:uid="{00000000-0005-0000-0000-00005D3A0000}"/>
    <cellStyle name="Title 15 9 2" xfId="14942" xr:uid="{00000000-0005-0000-0000-00005E3A0000}"/>
    <cellStyle name="Title 16" xfId="14943" xr:uid="{00000000-0005-0000-0000-00005F3A0000}"/>
    <cellStyle name="Title 16 10" xfId="14944" xr:uid="{00000000-0005-0000-0000-0000603A0000}"/>
    <cellStyle name="Title 16 10 2" xfId="14945" xr:uid="{00000000-0005-0000-0000-0000613A0000}"/>
    <cellStyle name="Title 16 11" xfId="14946" xr:uid="{00000000-0005-0000-0000-0000623A0000}"/>
    <cellStyle name="Title 16 2" xfId="14947" xr:uid="{00000000-0005-0000-0000-0000633A0000}"/>
    <cellStyle name="Title 16 2 2" xfId="14948" xr:uid="{00000000-0005-0000-0000-0000643A0000}"/>
    <cellStyle name="Title 16 2 2 2" xfId="14949" xr:uid="{00000000-0005-0000-0000-0000653A0000}"/>
    <cellStyle name="Title 16 2 3" xfId="14950" xr:uid="{00000000-0005-0000-0000-0000663A0000}"/>
    <cellStyle name="Title 16 2 3 2" xfId="14951" xr:uid="{00000000-0005-0000-0000-0000673A0000}"/>
    <cellStyle name="Title 16 2 4" xfId="14952" xr:uid="{00000000-0005-0000-0000-0000683A0000}"/>
    <cellStyle name="Title 16 3" xfId="14953" xr:uid="{00000000-0005-0000-0000-0000693A0000}"/>
    <cellStyle name="Title 16 3 2" xfId="14954" xr:uid="{00000000-0005-0000-0000-00006A3A0000}"/>
    <cellStyle name="Title 16 3 2 2" xfId="14955" xr:uid="{00000000-0005-0000-0000-00006B3A0000}"/>
    <cellStyle name="Title 16 3 3" xfId="14956" xr:uid="{00000000-0005-0000-0000-00006C3A0000}"/>
    <cellStyle name="Title 16 3 3 2" xfId="14957" xr:uid="{00000000-0005-0000-0000-00006D3A0000}"/>
    <cellStyle name="Title 16 3 4" xfId="14958" xr:uid="{00000000-0005-0000-0000-00006E3A0000}"/>
    <cellStyle name="Title 16 4" xfId="14959" xr:uid="{00000000-0005-0000-0000-00006F3A0000}"/>
    <cellStyle name="Title 16 4 2" xfId="14960" xr:uid="{00000000-0005-0000-0000-0000703A0000}"/>
    <cellStyle name="Title 16 4 2 2" xfId="14961" xr:uid="{00000000-0005-0000-0000-0000713A0000}"/>
    <cellStyle name="Title 16 4 3" xfId="14962" xr:uid="{00000000-0005-0000-0000-0000723A0000}"/>
    <cellStyle name="Title 16 4 3 2" xfId="14963" xr:uid="{00000000-0005-0000-0000-0000733A0000}"/>
    <cellStyle name="Title 16 4 4" xfId="14964" xr:uid="{00000000-0005-0000-0000-0000743A0000}"/>
    <cellStyle name="Title 16 5" xfId="14965" xr:uid="{00000000-0005-0000-0000-0000753A0000}"/>
    <cellStyle name="Title 16 5 2" xfId="14966" xr:uid="{00000000-0005-0000-0000-0000763A0000}"/>
    <cellStyle name="Title 16 5 2 2" xfId="14967" xr:uid="{00000000-0005-0000-0000-0000773A0000}"/>
    <cellStyle name="Title 16 5 3" xfId="14968" xr:uid="{00000000-0005-0000-0000-0000783A0000}"/>
    <cellStyle name="Title 16 5 3 2" xfId="14969" xr:uid="{00000000-0005-0000-0000-0000793A0000}"/>
    <cellStyle name="Title 16 5 4" xfId="14970" xr:uid="{00000000-0005-0000-0000-00007A3A0000}"/>
    <cellStyle name="Title 16 5 4 2" xfId="14971" xr:uid="{00000000-0005-0000-0000-00007B3A0000}"/>
    <cellStyle name="Title 16 5 5" xfId="14972" xr:uid="{00000000-0005-0000-0000-00007C3A0000}"/>
    <cellStyle name="Title 16 6" xfId="14973" xr:uid="{00000000-0005-0000-0000-00007D3A0000}"/>
    <cellStyle name="Title 16 6 2" xfId="14974" xr:uid="{00000000-0005-0000-0000-00007E3A0000}"/>
    <cellStyle name="Title 16 6 2 2" xfId="14975" xr:uid="{00000000-0005-0000-0000-00007F3A0000}"/>
    <cellStyle name="Title 16 6 3" xfId="14976" xr:uid="{00000000-0005-0000-0000-0000803A0000}"/>
    <cellStyle name="Title 16 6 3 2" xfId="14977" xr:uid="{00000000-0005-0000-0000-0000813A0000}"/>
    <cellStyle name="Title 16 6 4" xfId="14978" xr:uid="{00000000-0005-0000-0000-0000823A0000}"/>
    <cellStyle name="Title 16 7" xfId="14979" xr:uid="{00000000-0005-0000-0000-0000833A0000}"/>
    <cellStyle name="Title 16 7 2" xfId="14980" xr:uid="{00000000-0005-0000-0000-0000843A0000}"/>
    <cellStyle name="Title 16 8" xfId="14981" xr:uid="{00000000-0005-0000-0000-0000853A0000}"/>
    <cellStyle name="Title 16 8 2" xfId="14982" xr:uid="{00000000-0005-0000-0000-0000863A0000}"/>
    <cellStyle name="Title 16 9" xfId="14983" xr:uid="{00000000-0005-0000-0000-0000873A0000}"/>
    <cellStyle name="Title 16 9 2" xfId="14984" xr:uid="{00000000-0005-0000-0000-0000883A0000}"/>
    <cellStyle name="Title 17" xfId="14985" xr:uid="{00000000-0005-0000-0000-0000893A0000}"/>
    <cellStyle name="Title 17 10" xfId="14986" xr:uid="{00000000-0005-0000-0000-00008A3A0000}"/>
    <cellStyle name="Title 17 10 2" xfId="14987" xr:uid="{00000000-0005-0000-0000-00008B3A0000}"/>
    <cellStyle name="Title 17 11" xfId="14988" xr:uid="{00000000-0005-0000-0000-00008C3A0000}"/>
    <cellStyle name="Title 17 2" xfId="14989" xr:uid="{00000000-0005-0000-0000-00008D3A0000}"/>
    <cellStyle name="Title 17 2 2" xfId="14990" xr:uid="{00000000-0005-0000-0000-00008E3A0000}"/>
    <cellStyle name="Title 17 2 2 2" xfId="14991" xr:uid="{00000000-0005-0000-0000-00008F3A0000}"/>
    <cellStyle name="Title 17 2 3" xfId="14992" xr:uid="{00000000-0005-0000-0000-0000903A0000}"/>
    <cellStyle name="Title 17 2 3 2" xfId="14993" xr:uid="{00000000-0005-0000-0000-0000913A0000}"/>
    <cellStyle name="Title 17 2 4" xfId="14994" xr:uid="{00000000-0005-0000-0000-0000923A0000}"/>
    <cellStyle name="Title 17 3" xfId="14995" xr:uid="{00000000-0005-0000-0000-0000933A0000}"/>
    <cellStyle name="Title 17 3 2" xfId="14996" xr:uid="{00000000-0005-0000-0000-0000943A0000}"/>
    <cellStyle name="Title 17 3 2 2" xfId="14997" xr:uid="{00000000-0005-0000-0000-0000953A0000}"/>
    <cellStyle name="Title 17 3 3" xfId="14998" xr:uid="{00000000-0005-0000-0000-0000963A0000}"/>
    <cellStyle name="Title 17 3 3 2" xfId="14999" xr:uid="{00000000-0005-0000-0000-0000973A0000}"/>
    <cellStyle name="Title 17 3 4" xfId="15000" xr:uid="{00000000-0005-0000-0000-0000983A0000}"/>
    <cellStyle name="Title 17 4" xfId="15001" xr:uid="{00000000-0005-0000-0000-0000993A0000}"/>
    <cellStyle name="Title 17 4 2" xfId="15002" xr:uid="{00000000-0005-0000-0000-00009A3A0000}"/>
    <cellStyle name="Title 17 4 2 2" xfId="15003" xr:uid="{00000000-0005-0000-0000-00009B3A0000}"/>
    <cellStyle name="Title 17 4 3" xfId="15004" xr:uid="{00000000-0005-0000-0000-00009C3A0000}"/>
    <cellStyle name="Title 17 4 3 2" xfId="15005" xr:uid="{00000000-0005-0000-0000-00009D3A0000}"/>
    <cellStyle name="Title 17 4 4" xfId="15006" xr:uid="{00000000-0005-0000-0000-00009E3A0000}"/>
    <cellStyle name="Title 17 5" xfId="15007" xr:uid="{00000000-0005-0000-0000-00009F3A0000}"/>
    <cellStyle name="Title 17 5 2" xfId="15008" xr:uid="{00000000-0005-0000-0000-0000A03A0000}"/>
    <cellStyle name="Title 17 5 2 2" xfId="15009" xr:uid="{00000000-0005-0000-0000-0000A13A0000}"/>
    <cellStyle name="Title 17 5 3" xfId="15010" xr:uid="{00000000-0005-0000-0000-0000A23A0000}"/>
    <cellStyle name="Title 17 5 3 2" xfId="15011" xr:uid="{00000000-0005-0000-0000-0000A33A0000}"/>
    <cellStyle name="Title 17 5 4" xfId="15012" xr:uid="{00000000-0005-0000-0000-0000A43A0000}"/>
    <cellStyle name="Title 17 5 4 2" xfId="15013" xr:uid="{00000000-0005-0000-0000-0000A53A0000}"/>
    <cellStyle name="Title 17 5 5" xfId="15014" xr:uid="{00000000-0005-0000-0000-0000A63A0000}"/>
    <cellStyle name="Title 17 6" xfId="15015" xr:uid="{00000000-0005-0000-0000-0000A73A0000}"/>
    <cellStyle name="Title 17 6 2" xfId="15016" xr:uid="{00000000-0005-0000-0000-0000A83A0000}"/>
    <cellStyle name="Title 17 6 2 2" xfId="15017" xr:uid="{00000000-0005-0000-0000-0000A93A0000}"/>
    <cellStyle name="Title 17 6 3" xfId="15018" xr:uid="{00000000-0005-0000-0000-0000AA3A0000}"/>
    <cellStyle name="Title 17 6 3 2" xfId="15019" xr:uid="{00000000-0005-0000-0000-0000AB3A0000}"/>
    <cellStyle name="Title 17 6 4" xfId="15020" xr:uid="{00000000-0005-0000-0000-0000AC3A0000}"/>
    <cellStyle name="Title 17 7" xfId="15021" xr:uid="{00000000-0005-0000-0000-0000AD3A0000}"/>
    <cellStyle name="Title 17 7 2" xfId="15022" xr:uid="{00000000-0005-0000-0000-0000AE3A0000}"/>
    <cellStyle name="Title 17 8" xfId="15023" xr:uid="{00000000-0005-0000-0000-0000AF3A0000}"/>
    <cellStyle name="Title 17 8 2" xfId="15024" xr:uid="{00000000-0005-0000-0000-0000B03A0000}"/>
    <cellStyle name="Title 17 9" xfId="15025" xr:uid="{00000000-0005-0000-0000-0000B13A0000}"/>
    <cellStyle name="Title 17 9 2" xfId="15026" xr:uid="{00000000-0005-0000-0000-0000B23A0000}"/>
    <cellStyle name="Title 18" xfId="15027" xr:uid="{00000000-0005-0000-0000-0000B33A0000}"/>
    <cellStyle name="Title 18 10" xfId="15028" xr:uid="{00000000-0005-0000-0000-0000B43A0000}"/>
    <cellStyle name="Title 18 10 2" xfId="15029" xr:uid="{00000000-0005-0000-0000-0000B53A0000}"/>
    <cellStyle name="Title 18 11" xfId="15030" xr:uid="{00000000-0005-0000-0000-0000B63A0000}"/>
    <cellStyle name="Title 18 2" xfId="15031" xr:uid="{00000000-0005-0000-0000-0000B73A0000}"/>
    <cellStyle name="Title 18 2 2" xfId="15032" xr:uid="{00000000-0005-0000-0000-0000B83A0000}"/>
    <cellStyle name="Title 18 2 2 2" xfId="15033" xr:uid="{00000000-0005-0000-0000-0000B93A0000}"/>
    <cellStyle name="Title 18 2 3" xfId="15034" xr:uid="{00000000-0005-0000-0000-0000BA3A0000}"/>
    <cellStyle name="Title 18 2 3 2" xfId="15035" xr:uid="{00000000-0005-0000-0000-0000BB3A0000}"/>
    <cellStyle name="Title 18 2 4" xfId="15036" xr:uid="{00000000-0005-0000-0000-0000BC3A0000}"/>
    <cellStyle name="Title 18 3" xfId="15037" xr:uid="{00000000-0005-0000-0000-0000BD3A0000}"/>
    <cellStyle name="Title 18 3 2" xfId="15038" xr:uid="{00000000-0005-0000-0000-0000BE3A0000}"/>
    <cellStyle name="Title 18 3 2 2" xfId="15039" xr:uid="{00000000-0005-0000-0000-0000BF3A0000}"/>
    <cellStyle name="Title 18 3 3" xfId="15040" xr:uid="{00000000-0005-0000-0000-0000C03A0000}"/>
    <cellStyle name="Title 18 3 3 2" xfId="15041" xr:uid="{00000000-0005-0000-0000-0000C13A0000}"/>
    <cellStyle name="Title 18 3 4" xfId="15042" xr:uid="{00000000-0005-0000-0000-0000C23A0000}"/>
    <cellStyle name="Title 18 4" xfId="15043" xr:uid="{00000000-0005-0000-0000-0000C33A0000}"/>
    <cellStyle name="Title 18 4 2" xfId="15044" xr:uid="{00000000-0005-0000-0000-0000C43A0000}"/>
    <cellStyle name="Title 18 4 2 2" xfId="15045" xr:uid="{00000000-0005-0000-0000-0000C53A0000}"/>
    <cellStyle name="Title 18 4 3" xfId="15046" xr:uid="{00000000-0005-0000-0000-0000C63A0000}"/>
    <cellStyle name="Title 18 4 3 2" xfId="15047" xr:uid="{00000000-0005-0000-0000-0000C73A0000}"/>
    <cellStyle name="Title 18 4 4" xfId="15048" xr:uid="{00000000-0005-0000-0000-0000C83A0000}"/>
    <cellStyle name="Title 18 5" xfId="15049" xr:uid="{00000000-0005-0000-0000-0000C93A0000}"/>
    <cellStyle name="Title 18 5 2" xfId="15050" xr:uid="{00000000-0005-0000-0000-0000CA3A0000}"/>
    <cellStyle name="Title 18 5 2 2" xfId="15051" xr:uid="{00000000-0005-0000-0000-0000CB3A0000}"/>
    <cellStyle name="Title 18 5 3" xfId="15052" xr:uid="{00000000-0005-0000-0000-0000CC3A0000}"/>
    <cellStyle name="Title 18 5 3 2" xfId="15053" xr:uid="{00000000-0005-0000-0000-0000CD3A0000}"/>
    <cellStyle name="Title 18 5 4" xfId="15054" xr:uid="{00000000-0005-0000-0000-0000CE3A0000}"/>
    <cellStyle name="Title 18 5 4 2" xfId="15055" xr:uid="{00000000-0005-0000-0000-0000CF3A0000}"/>
    <cellStyle name="Title 18 5 5" xfId="15056" xr:uid="{00000000-0005-0000-0000-0000D03A0000}"/>
    <cellStyle name="Title 18 6" xfId="15057" xr:uid="{00000000-0005-0000-0000-0000D13A0000}"/>
    <cellStyle name="Title 18 6 2" xfId="15058" xr:uid="{00000000-0005-0000-0000-0000D23A0000}"/>
    <cellStyle name="Title 18 6 2 2" xfId="15059" xr:uid="{00000000-0005-0000-0000-0000D33A0000}"/>
    <cellStyle name="Title 18 6 3" xfId="15060" xr:uid="{00000000-0005-0000-0000-0000D43A0000}"/>
    <cellStyle name="Title 18 6 3 2" xfId="15061" xr:uid="{00000000-0005-0000-0000-0000D53A0000}"/>
    <cellStyle name="Title 18 6 4" xfId="15062" xr:uid="{00000000-0005-0000-0000-0000D63A0000}"/>
    <cellStyle name="Title 18 7" xfId="15063" xr:uid="{00000000-0005-0000-0000-0000D73A0000}"/>
    <cellStyle name="Title 18 7 2" xfId="15064" xr:uid="{00000000-0005-0000-0000-0000D83A0000}"/>
    <cellStyle name="Title 18 8" xfId="15065" xr:uid="{00000000-0005-0000-0000-0000D93A0000}"/>
    <cellStyle name="Title 18 8 2" xfId="15066" xr:uid="{00000000-0005-0000-0000-0000DA3A0000}"/>
    <cellStyle name="Title 18 9" xfId="15067" xr:uid="{00000000-0005-0000-0000-0000DB3A0000}"/>
    <cellStyle name="Title 18 9 2" xfId="15068" xr:uid="{00000000-0005-0000-0000-0000DC3A0000}"/>
    <cellStyle name="Title 19" xfId="15069" xr:uid="{00000000-0005-0000-0000-0000DD3A0000}"/>
    <cellStyle name="Title 19 10" xfId="15070" xr:uid="{00000000-0005-0000-0000-0000DE3A0000}"/>
    <cellStyle name="Title 19 10 2" xfId="15071" xr:uid="{00000000-0005-0000-0000-0000DF3A0000}"/>
    <cellStyle name="Title 19 11" xfId="15072" xr:uid="{00000000-0005-0000-0000-0000E03A0000}"/>
    <cellStyle name="Title 19 2" xfId="15073" xr:uid="{00000000-0005-0000-0000-0000E13A0000}"/>
    <cellStyle name="Title 19 2 2" xfId="15074" xr:uid="{00000000-0005-0000-0000-0000E23A0000}"/>
    <cellStyle name="Title 19 2 2 2" xfId="15075" xr:uid="{00000000-0005-0000-0000-0000E33A0000}"/>
    <cellStyle name="Title 19 2 3" xfId="15076" xr:uid="{00000000-0005-0000-0000-0000E43A0000}"/>
    <cellStyle name="Title 19 2 3 2" xfId="15077" xr:uid="{00000000-0005-0000-0000-0000E53A0000}"/>
    <cellStyle name="Title 19 2 4" xfId="15078" xr:uid="{00000000-0005-0000-0000-0000E63A0000}"/>
    <cellStyle name="Title 19 3" xfId="15079" xr:uid="{00000000-0005-0000-0000-0000E73A0000}"/>
    <cellStyle name="Title 19 3 2" xfId="15080" xr:uid="{00000000-0005-0000-0000-0000E83A0000}"/>
    <cellStyle name="Title 19 3 2 2" xfId="15081" xr:uid="{00000000-0005-0000-0000-0000E93A0000}"/>
    <cellStyle name="Title 19 3 3" xfId="15082" xr:uid="{00000000-0005-0000-0000-0000EA3A0000}"/>
    <cellStyle name="Title 19 3 3 2" xfId="15083" xr:uid="{00000000-0005-0000-0000-0000EB3A0000}"/>
    <cellStyle name="Title 19 3 4" xfId="15084" xr:uid="{00000000-0005-0000-0000-0000EC3A0000}"/>
    <cellStyle name="Title 19 4" xfId="15085" xr:uid="{00000000-0005-0000-0000-0000ED3A0000}"/>
    <cellStyle name="Title 19 4 2" xfId="15086" xr:uid="{00000000-0005-0000-0000-0000EE3A0000}"/>
    <cellStyle name="Title 19 4 2 2" xfId="15087" xr:uid="{00000000-0005-0000-0000-0000EF3A0000}"/>
    <cellStyle name="Title 19 4 3" xfId="15088" xr:uid="{00000000-0005-0000-0000-0000F03A0000}"/>
    <cellStyle name="Title 19 4 3 2" xfId="15089" xr:uid="{00000000-0005-0000-0000-0000F13A0000}"/>
    <cellStyle name="Title 19 4 4" xfId="15090" xr:uid="{00000000-0005-0000-0000-0000F23A0000}"/>
    <cellStyle name="Title 19 5" xfId="15091" xr:uid="{00000000-0005-0000-0000-0000F33A0000}"/>
    <cellStyle name="Title 19 5 2" xfId="15092" xr:uid="{00000000-0005-0000-0000-0000F43A0000}"/>
    <cellStyle name="Title 19 5 2 2" xfId="15093" xr:uid="{00000000-0005-0000-0000-0000F53A0000}"/>
    <cellStyle name="Title 19 5 3" xfId="15094" xr:uid="{00000000-0005-0000-0000-0000F63A0000}"/>
    <cellStyle name="Title 19 5 3 2" xfId="15095" xr:uid="{00000000-0005-0000-0000-0000F73A0000}"/>
    <cellStyle name="Title 19 5 4" xfId="15096" xr:uid="{00000000-0005-0000-0000-0000F83A0000}"/>
    <cellStyle name="Title 19 5 4 2" xfId="15097" xr:uid="{00000000-0005-0000-0000-0000F93A0000}"/>
    <cellStyle name="Title 19 5 5" xfId="15098" xr:uid="{00000000-0005-0000-0000-0000FA3A0000}"/>
    <cellStyle name="Title 19 6" xfId="15099" xr:uid="{00000000-0005-0000-0000-0000FB3A0000}"/>
    <cellStyle name="Title 19 6 2" xfId="15100" xr:uid="{00000000-0005-0000-0000-0000FC3A0000}"/>
    <cellStyle name="Title 19 6 2 2" xfId="15101" xr:uid="{00000000-0005-0000-0000-0000FD3A0000}"/>
    <cellStyle name="Title 19 6 3" xfId="15102" xr:uid="{00000000-0005-0000-0000-0000FE3A0000}"/>
    <cellStyle name="Title 19 6 3 2" xfId="15103" xr:uid="{00000000-0005-0000-0000-0000FF3A0000}"/>
    <cellStyle name="Title 19 6 4" xfId="15104" xr:uid="{00000000-0005-0000-0000-0000003B0000}"/>
    <cellStyle name="Title 19 7" xfId="15105" xr:uid="{00000000-0005-0000-0000-0000013B0000}"/>
    <cellStyle name="Title 19 7 2" xfId="15106" xr:uid="{00000000-0005-0000-0000-0000023B0000}"/>
    <cellStyle name="Title 19 8" xfId="15107" xr:uid="{00000000-0005-0000-0000-0000033B0000}"/>
    <cellStyle name="Title 19 8 2" xfId="15108" xr:uid="{00000000-0005-0000-0000-0000043B0000}"/>
    <cellStyle name="Title 19 9" xfId="15109" xr:uid="{00000000-0005-0000-0000-0000053B0000}"/>
    <cellStyle name="Title 19 9 2" xfId="15110" xr:uid="{00000000-0005-0000-0000-0000063B0000}"/>
    <cellStyle name="Title 2" xfId="15111" xr:uid="{00000000-0005-0000-0000-0000073B0000}"/>
    <cellStyle name="Title 2 10" xfId="15112" xr:uid="{00000000-0005-0000-0000-0000083B0000}"/>
    <cellStyle name="Title 2 10 2" xfId="15113" xr:uid="{00000000-0005-0000-0000-0000093B0000}"/>
    <cellStyle name="Title 2 10 2 2" xfId="15114" xr:uid="{00000000-0005-0000-0000-00000A3B0000}"/>
    <cellStyle name="Title 2 10 2 2 2" xfId="15115" xr:uid="{00000000-0005-0000-0000-00000B3B0000}"/>
    <cellStyle name="Title 2 10 2 3" xfId="15116" xr:uid="{00000000-0005-0000-0000-00000C3B0000}"/>
    <cellStyle name="Title 2 10 2 3 2" xfId="15117" xr:uid="{00000000-0005-0000-0000-00000D3B0000}"/>
    <cellStyle name="Title 2 10 2 4" xfId="15118" xr:uid="{00000000-0005-0000-0000-00000E3B0000}"/>
    <cellStyle name="Title 2 10 3" xfId="15119" xr:uid="{00000000-0005-0000-0000-00000F3B0000}"/>
    <cellStyle name="Title 2 10 3 2" xfId="15120" xr:uid="{00000000-0005-0000-0000-0000103B0000}"/>
    <cellStyle name="Title 2 10 3 2 2" xfId="15121" xr:uid="{00000000-0005-0000-0000-0000113B0000}"/>
    <cellStyle name="Title 2 10 3 3" xfId="15122" xr:uid="{00000000-0005-0000-0000-0000123B0000}"/>
    <cellStyle name="Title 2 10 3 3 2" xfId="15123" xr:uid="{00000000-0005-0000-0000-0000133B0000}"/>
    <cellStyle name="Title 2 10 3 4" xfId="15124" xr:uid="{00000000-0005-0000-0000-0000143B0000}"/>
    <cellStyle name="Title 2 10 4" xfId="15125" xr:uid="{00000000-0005-0000-0000-0000153B0000}"/>
    <cellStyle name="Title 2 10 4 2" xfId="15126" xr:uid="{00000000-0005-0000-0000-0000163B0000}"/>
    <cellStyle name="Title 2 10 4 2 2" xfId="15127" xr:uid="{00000000-0005-0000-0000-0000173B0000}"/>
    <cellStyle name="Title 2 10 4 3" xfId="15128" xr:uid="{00000000-0005-0000-0000-0000183B0000}"/>
    <cellStyle name="Title 2 10 4 3 2" xfId="15129" xr:uid="{00000000-0005-0000-0000-0000193B0000}"/>
    <cellStyle name="Title 2 10 4 4" xfId="15130" xr:uid="{00000000-0005-0000-0000-00001A3B0000}"/>
    <cellStyle name="Title 2 10 4 4 2" xfId="15131" xr:uid="{00000000-0005-0000-0000-00001B3B0000}"/>
    <cellStyle name="Title 2 10 4 5" xfId="15132" xr:uid="{00000000-0005-0000-0000-00001C3B0000}"/>
    <cellStyle name="Title 2 10 5" xfId="15133" xr:uid="{00000000-0005-0000-0000-00001D3B0000}"/>
    <cellStyle name="Title 2 10 5 2" xfId="15134" xr:uid="{00000000-0005-0000-0000-00001E3B0000}"/>
    <cellStyle name="Title 2 10 5 2 2" xfId="15135" xr:uid="{00000000-0005-0000-0000-00001F3B0000}"/>
    <cellStyle name="Title 2 10 5 3" xfId="15136" xr:uid="{00000000-0005-0000-0000-0000203B0000}"/>
    <cellStyle name="Title 2 10 5 3 2" xfId="15137" xr:uid="{00000000-0005-0000-0000-0000213B0000}"/>
    <cellStyle name="Title 2 10 5 4" xfId="15138" xr:uid="{00000000-0005-0000-0000-0000223B0000}"/>
    <cellStyle name="Title 2 10 6" xfId="15139" xr:uid="{00000000-0005-0000-0000-0000233B0000}"/>
    <cellStyle name="Title 2 10 6 2" xfId="15140" xr:uid="{00000000-0005-0000-0000-0000243B0000}"/>
    <cellStyle name="Title 2 10 7" xfId="15141" xr:uid="{00000000-0005-0000-0000-0000253B0000}"/>
    <cellStyle name="Title 2 10 7 2" xfId="15142" xr:uid="{00000000-0005-0000-0000-0000263B0000}"/>
    <cellStyle name="Title 2 10 8" xfId="15143" xr:uid="{00000000-0005-0000-0000-0000273B0000}"/>
    <cellStyle name="Title 2 10 8 2" xfId="15144" xr:uid="{00000000-0005-0000-0000-0000283B0000}"/>
    <cellStyle name="Title 2 10 9" xfId="15145" xr:uid="{00000000-0005-0000-0000-0000293B0000}"/>
    <cellStyle name="Title 2 11" xfId="15146" xr:uid="{00000000-0005-0000-0000-00002A3B0000}"/>
    <cellStyle name="Title 2 11 2" xfId="15147" xr:uid="{00000000-0005-0000-0000-00002B3B0000}"/>
    <cellStyle name="Title 2 11 2 2" xfId="15148" xr:uid="{00000000-0005-0000-0000-00002C3B0000}"/>
    <cellStyle name="Title 2 11 2 2 2" xfId="15149" xr:uid="{00000000-0005-0000-0000-00002D3B0000}"/>
    <cellStyle name="Title 2 11 2 3" xfId="15150" xr:uid="{00000000-0005-0000-0000-00002E3B0000}"/>
    <cellStyle name="Title 2 11 2 3 2" xfId="15151" xr:uid="{00000000-0005-0000-0000-00002F3B0000}"/>
    <cellStyle name="Title 2 11 2 4" xfId="15152" xr:uid="{00000000-0005-0000-0000-0000303B0000}"/>
    <cellStyle name="Title 2 11 3" xfId="15153" xr:uid="{00000000-0005-0000-0000-0000313B0000}"/>
    <cellStyle name="Title 2 11 3 2" xfId="15154" xr:uid="{00000000-0005-0000-0000-0000323B0000}"/>
    <cellStyle name="Title 2 11 3 2 2" xfId="15155" xr:uid="{00000000-0005-0000-0000-0000333B0000}"/>
    <cellStyle name="Title 2 11 3 3" xfId="15156" xr:uid="{00000000-0005-0000-0000-0000343B0000}"/>
    <cellStyle name="Title 2 11 3 3 2" xfId="15157" xr:uid="{00000000-0005-0000-0000-0000353B0000}"/>
    <cellStyle name="Title 2 11 3 4" xfId="15158" xr:uid="{00000000-0005-0000-0000-0000363B0000}"/>
    <cellStyle name="Title 2 11 4" xfId="15159" xr:uid="{00000000-0005-0000-0000-0000373B0000}"/>
    <cellStyle name="Title 2 11 4 2" xfId="15160" xr:uid="{00000000-0005-0000-0000-0000383B0000}"/>
    <cellStyle name="Title 2 11 4 2 2" xfId="15161" xr:uid="{00000000-0005-0000-0000-0000393B0000}"/>
    <cellStyle name="Title 2 11 4 3" xfId="15162" xr:uid="{00000000-0005-0000-0000-00003A3B0000}"/>
    <cellStyle name="Title 2 11 4 3 2" xfId="15163" xr:uid="{00000000-0005-0000-0000-00003B3B0000}"/>
    <cellStyle name="Title 2 11 4 4" xfId="15164" xr:uid="{00000000-0005-0000-0000-00003C3B0000}"/>
    <cellStyle name="Title 2 11 4 4 2" xfId="15165" xr:uid="{00000000-0005-0000-0000-00003D3B0000}"/>
    <cellStyle name="Title 2 11 4 5" xfId="15166" xr:uid="{00000000-0005-0000-0000-00003E3B0000}"/>
    <cellStyle name="Title 2 11 5" xfId="15167" xr:uid="{00000000-0005-0000-0000-00003F3B0000}"/>
    <cellStyle name="Title 2 11 5 2" xfId="15168" xr:uid="{00000000-0005-0000-0000-0000403B0000}"/>
    <cellStyle name="Title 2 11 5 2 2" xfId="15169" xr:uid="{00000000-0005-0000-0000-0000413B0000}"/>
    <cellStyle name="Title 2 11 5 3" xfId="15170" xr:uid="{00000000-0005-0000-0000-0000423B0000}"/>
    <cellStyle name="Title 2 11 5 3 2" xfId="15171" xr:uid="{00000000-0005-0000-0000-0000433B0000}"/>
    <cellStyle name="Title 2 11 5 4" xfId="15172" xr:uid="{00000000-0005-0000-0000-0000443B0000}"/>
    <cellStyle name="Title 2 11 6" xfId="15173" xr:uid="{00000000-0005-0000-0000-0000453B0000}"/>
    <cellStyle name="Title 2 11 6 2" xfId="15174" xr:uid="{00000000-0005-0000-0000-0000463B0000}"/>
    <cellStyle name="Title 2 11 7" xfId="15175" xr:uid="{00000000-0005-0000-0000-0000473B0000}"/>
    <cellStyle name="Title 2 11 7 2" xfId="15176" xr:uid="{00000000-0005-0000-0000-0000483B0000}"/>
    <cellStyle name="Title 2 11 8" xfId="15177" xr:uid="{00000000-0005-0000-0000-0000493B0000}"/>
    <cellStyle name="Title 2 11 8 2" xfId="15178" xr:uid="{00000000-0005-0000-0000-00004A3B0000}"/>
    <cellStyle name="Title 2 11 9" xfId="15179" xr:uid="{00000000-0005-0000-0000-00004B3B0000}"/>
    <cellStyle name="Title 2 12" xfId="15180" xr:uid="{00000000-0005-0000-0000-00004C3B0000}"/>
    <cellStyle name="Title 2 12 2" xfId="15181" xr:uid="{00000000-0005-0000-0000-00004D3B0000}"/>
    <cellStyle name="Title 2 12 2 2" xfId="15182" xr:uid="{00000000-0005-0000-0000-00004E3B0000}"/>
    <cellStyle name="Title 2 12 3" xfId="15183" xr:uid="{00000000-0005-0000-0000-00004F3B0000}"/>
    <cellStyle name="Title 2 12 3 2" xfId="15184" xr:uid="{00000000-0005-0000-0000-0000503B0000}"/>
    <cellStyle name="Title 2 12 4" xfId="15185" xr:uid="{00000000-0005-0000-0000-0000513B0000}"/>
    <cellStyle name="Title 2 13" xfId="15186" xr:uid="{00000000-0005-0000-0000-0000523B0000}"/>
    <cellStyle name="Title 2 13 2" xfId="15187" xr:uid="{00000000-0005-0000-0000-0000533B0000}"/>
    <cellStyle name="Title 2 13 2 2" xfId="15188" xr:uid="{00000000-0005-0000-0000-0000543B0000}"/>
    <cellStyle name="Title 2 13 3" xfId="15189" xr:uid="{00000000-0005-0000-0000-0000553B0000}"/>
    <cellStyle name="Title 2 13 3 2" xfId="15190" xr:uid="{00000000-0005-0000-0000-0000563B0000}"/>
    <cellStyle name="Title 2 13 4" xfId="15191" xr:uid="{00000000-0005-0000-0000-0000573B0000}"/>
    <cellStyle name="Title 2 14" xfId="15192" xr:uid="{00000000-0005-0000-0000-0000583B0000}"/>
    <cellStyle name="Title 2 14 2" xfId="15193" xr:uid="{00000000-0005-0000-0000-0000593B0000}"/>
    <cellStyle name="Title 2 14 2 2" xfId="15194" xr:uid="{00000000-0005-0000-0000-00005A3B0000}"/>
    <cellStyle name="Title 2 14 3" xfId="15195" xr:uid="{00000000-0005-0000-0000-00005B3B0000}"/>
    <cellStyle name="Title 2 14 3 2" xfId="15196" xr:uid="{00000000-0005-0000-0000-00005C3B0000}"/>
    <cellStyle name="Title 2 14 4" xfId="15197" xr:uid="{00000000-0005-0000-0000-00005D3B0000}"/>
    <cellStyle name="Title 2 15" xfId="15198" xr:uid="{00000000-0005-0000-0000-00005E3B0000}"/>
    <cellStyle name="Title 2 15 2" xfId="15199" xr:uid="{00000000-0005-0000-0000-00005F3B0000}"/>
    <cellStyle name="Title 2 15 2 2" xfId="15200" xr:uid="{00000000-0005-0000-0000-0000603B0000}"/>
    <cellStyle name="Title 2 15 3" xfId="15201" xr:uid="{00000000-0005-0000-0000-0000613B0000}"/>
    <cellStyle name="Title 2 15 3 2" xfId="15202" xr:uid="{00000000-0005-0000-0000-0000623B0000}"/>
    <cellStyle name="Title 2 15 4" xfId="15203" xr:uid="{00000000-0005-0000-0000-0000633B0000}"/>
    <cellStyle name="Title 2 15 4 2" xfId="15204" xr:uid="{00000000-0005-0000-0000-0000643B0000}"/>
    <cellStyle name="Title 2 15 5" xfId="15205" xr:uid="{00000000-0005-0000-0000-0000653B0000}"/>
    <cellStyle name="Title 2 16" xfId="15206" xr:uid="{00000000-0005-0000-0000-0000663B0000}"/>
    <cellStyle name="Title 2 16 2" xfId="15207" xr:uid="{00000000-0005-0000-0000-0000673B0000}"/>
    <cellStyle name="Title 2 16 2 2" xfId="15208" xr:uid="{00000000-0005-0000-0000-0000683B0000}"/>
    <cellStyle name="Title 2 16 3" xfId="15209" xr:uid="{00000000-0005-0000-0000-0000693B0000}"/>
    <cellStyle name="Title 2 16 3 2" xfId="15210" xr:uid="{00000000-0005-0000-0000-00006A3B0000}"/>
    <cellStyle name="Title 2 16 4" xfId="15211" xr:uid="{00000000-0005-0000-0000-00006B3B0000}"/>
    <cellStyle name="Title 2 17" xfId="15212" xr:uid="{00000000-0005-0000-0000-00006C3B0000}"/>
    <cellStyle name="Title 2 17 2" xfId="15213" xr:uid="{00000000-0005-0000-0000-00006D3B0000}"/>
    <cellStyle name="Title 2 18" xfId="15214" xr:uid="{00000000-0005-0000-0000-00006E3B0000}"/>
    <cellStyle name="Title 2 18 2" xfId="15215" xr:uid="{00000000-0005-0000-0000-00006F3B0000}"/>
    <cellStyle name="Title 2 19" xfId="15216" xr:uid="{00000000-0005-0000-0000-0000703B0000}"/>
    <cellStyle name="Title 2 19 2" xfId="15217" xr:uid="{00000000-0005-0000-0000-0000713B0000}"/>
    <cellStyle name="Title 2 2" xfId="15218" xr:uid="{00000000-0005-0000-0000-0000723B0000}"/>
    <cellStyle name="Title 2 2 2" xfId="15219" xr:uid="{00000000-0005-0000-0000-0000733B0000}"/>
    <cellStyle name="Title 2 2 2 2" xfId="15220" xr:uid="{00000000-0005-0000-0000-0000743B0000}"/>
    <cellStyle name="Title 2 2 2 2 2" xfId="15221" xr:uid="{00000000-0005-0000-0000-0000753B0000}"/>
    <cellStyle name="Title 2 2 2 3" xfId="15222" xr:uid="{00000000-0005-0000-0000-0000763B0000}"/>
    <cellStyle name="Title 2 2 2 3 2" xfId="15223" xr:uid="{00000000-0005-0000-0000-0000773B0000}"/>
    <cellStyle name="Title 2 2 2 4" xfId="15224" xr:uid="{00000000-0005-0000-0000-0000783B0000}"/>
    <cellStyle name="Title 2 2 3" xfId="15225" xr:uid="{00000000-0005-0000-0000-0000793B0000}"/>
    <cellStyle name="Title 2 2 3 2" xfId="15226" xr:uid="{00000000-0005-0000-0000-00007A3B0000}"/>
    <cellStyle name="Title 2 2 3 2 2" xfId="15227" xr:uid="{00000000-0005-0000-0000-00007B3B0000}"/>
    <cellStyle name="Title 2 2 3 3" xfId="15228" xr:uid="{00000000-0005-0000-0000-00007C3B0000}"/>
    <cellStyle name="Title 2 2 3 3 2" xfId="15229" xr:uid="{00000000-0005-0000-0000-00007D3B0000}"/>
    <cellStyle name="Title 2 2 3 4" xfId="15230" xr:uid="{00000000-0005-0000-0000-00007E3B0000}"/>
    <cellStyle name="Title 2 2 4" xfId="15231" xr:uid="{00000000-0005-0000-0000-00007F3B0000}"/>
    <cellStyle name="Title 2 2 4 2" xfId="15232" xr:uid="{00000000-0005-0000-0000-0000803B0000}"/>
    <cellStyle name="Title 2 2 4 2 2" xfId="15233" xr:uid="{00000000-0005-0000-0000-0000813B0000}"/>
    <cellStyle name="Title 2 2 4 3" xfId="15234" xr:uid="{00000000-0005-0000-0000-0000823B0000}"/>
    <cellStyle name="Title 2 2 4 3 2" xfId="15235" xr:uid="{00000000-0005-0000-0000-0000833B0000}"/>
    <cellStyle name="Title 2 2 4 4" xfId="15236" xr:uid="{00000000-0005-0000-0000-0000843B0000}"/>
    <cellStyle name="Title 2 2 4 4 2" xfId="15237" xr:uid="{00000000-0005-0000-0000-0000853B0000}"/>
    <cellStyle name="Title 2 2 4 5" xfId="15238" xr:uid="{00000000-0005-0000-0000-0000863B0000}"/>
    <cellStyle name="Title 2 2 5" xfId="15239" xr:uid="{00000000-0005-0000-0000-0000873B0000}"/>
    <cellStyle name="Title 2 2 5 2" xfId="15240" xr:uid="{00000000-0005-0000-0000-0000883B0000}"/>
    <cellStyle name="Title 2 2 5 2 2" xfId="15241" xr:uid="{00000000-0005-0000-0000-0000893B0000}"/>
    <cellStyle name="Title 2 2 5 3" xfId="15242" xr:uid="{00000000-0005-0000-0000-00008A3B0000}"/>
    <cellStyle name="Title 2 2 5 3 2" xfId="15243" xr:uid="{00000000-0005-0000-0000-00008B3B0000}"/>
    <cellStyle name="Title 2 2 5 4" xfId="15244" xr:uid="{00000000-0005-0000-0000-00008C3B0000}"/>
    <cellStyle name="Title 2 2 6" xfId="15245" xr:uid="{00000000-0005-0000-0000-00008D3B0000}"/>
    <cellStyle name="Title 2 2 6 2" xfId="15246" xr:uid="{00000000-0005-0000-0000-00008E3B0000}"/>
    <cellStyle name="Title 2 2 7" xfId="15247" xr:uid="{00000000-0005-0000-0000-00008F3B0000}"/>
    <cellStyle name="Title 2 2 7 2" xfId="15248" xr:uid="{00000000-0005-0000-0000-0000903B0000}"/>
    <cellStyle name="Title 2 2 8" xfId="15249" xr:uid="{00000000-0005-0000-0000-0000913B0000}"/>
    <cellStyle name="Title 2 2 8 2" xfId="15250" xr:uid="{00000000-0005-0000-0000-0000923B0000}"/>
    <cellStyle name="Title 2 2 9" xfId="15251" xr:uid="{00000000-0005-0000-0000-0000933B0000}"/>
    <cellStyle name="Title 2 20" xfId="15252" xr:uid="{00000000-0005-0000-0000-0000943B0000}"/>
    <cellStyle name="Title 2 20 2" xfId="15253" xr:uid="{00000000-0005-0000-0000-0000953B0000}"/>
    <cellStyle name="Title 2 21" xfId="15254" xr:uid="{00000000-0005-0000-0000-0000963B0000}"/>
    <cellStyle name="Title 2 22" xfId="15255" xr:uid="{00000000-0005-0000-0000-0000973B0000}"/>
    <cellStyle name="Title 2 3" xfId="15256" xr:uid="{00000000-0005-0000-0000-0000983B0000}"/>
    <cellStyle name="Title 2 3 2" xfId="15257" xr:uid="{00000000-0005-0000-0000-0000993B0000}"/>
    <cellStyle name="Title 2 3 2 2" xfId="15258" xr:uid="{00000000-0005-0000-0000-00009A3B0000}"/>
    <cellStyle name="Title 2 3 2 2 2" xfId="15259" xr:uid="{00000000-0005-0000-0000-00009B3B0000}"/>
    <cellStyle name="Title 2 3 2 3" xfId="15260" xr:uid="{00000000-0005-0000-0000-00009C3B0000}"/>
    <cellStyle name="Title 2 3 2 3 2" xfId="15261" xr:uid="{00000000-0005-0000-0000-00009D3B0000}"/>
    <cellStyle name="Title 2 3 2 4" xfId="15262" xr:uid="{00000000-0005-0000-0000-00009E3B0000}"/>
    <cellStyle name="Title 2 3 3" xfId="15263" xr:uid="{00000000-0005-0000-0000-00009F3B0000}"/>
    <cellStyle name="Title 2 3 3 2" xfId="15264" xr:uid="{00000000-0005-0000-0000-0000A03B0000}"/>
    <cellStyle name="Title 2 3 3 2 2" xfId="15265" xr:uid="{00000000-0005-0000-0000-0000A13B0000}"/>
    <cellStyle name="Title 2 3 3 3" xfId="15266" xr:uid="{00000000-0005-0000-0000-0000A23B0000}"/>
    <cellStyle name="Title 2 3 3 3 2" xfId="15267" xr:uid="{00000000-0005-0000-0000-0000A33B0000}"/>
    <cellStyle name="Title 2 3 3 4" xfId="15268" xr:uid="{00000000-0005-0000-0000-0000A43B0000}"/>
    <cellStyle name="Title 2 3 4" xfId="15269" xr:uid="{00000000-0005-0000-0000-0000A53B0000}"/>
    <cellStyle name="Title 2 3 4 2" xfId="15270" xr:uid="{00000000-0005-0000-0000-0000A63B0000}"/>
    <cellStyle name="Title 2 3 4 2 2" xfId="15271" xr:uid="{00000000-0005-0000-0000-0000A73B0000}"/>
    <cellStyle name="Title 2 3 4 3" xfId="15272" xr:uid="{00000000-0005-0000-0000-0000A83B0000}"/>
    <cellStyle name="Title 2 3 4 3 2" xfId="15273" xr:uid="{00000000-0005-0000-0000-0000A93B0000}"/>
    <cellStyle name="Title 2 3 4 4" xfId="15274" xr:uid="{00000000-0005-0000-0000-0000AA3B0000}"/>
    <cellStyle name="Title 2 3 4 4 2" xfId="15275" xr:uid="{00000000-0005-0000-0000-0000AB3B0000}"/>
    <cellStyle name="Title 2 3 4 5" xfId="15276" xr:uid="{00000000-0005-0000-0000-0000AC3B0000}"/>
    <cellStyle name="Title 2 3 5" xfId="15277" xr:uid="{00000000-0005-0000-0000-0000AD3B0000}"/>
    <cellStyle name="Title 2 3 5 2" xfId="15278" xr:uid="{00000000-0005-0000-0000-0000AE3B0000}"/>
    <cellStyle name="Title 2 3 5 2 2" xfId="15279" xr:uid="{00000000-0005-0000-0000-0000AF3B0000}"/>
    <cellStyle name="Title 2 3 5 3" xfId="15280" xr:uid="{00000000-0005-0000-0000-0000B03B0000}"/>
    <cellStyle name="Title 2 3 5 3 2" xfId="15281" xr:uid="{00000000-0005-0000-0000-0000B13B0000}"/>
    <cellStyle name="Title 2 3 5 4" xfId="15282" xr:uid="{00000000-0005-0000-0000-0000B23B0000}"/>
    <cellStyle name="Title 2 3 6" xfId="15283" xr:uid="{00000000-0005-0000-0000-0000B33B0000}"/>
    <cellStyle name="Title 2 3 6 2" xfId="15284" xr:uid="{00000000-0005-0000-0000-0000B43B0000}"/>
    <cellStyle name="Title 2 3 7" xfId="15285" xr:uid="{00000000-0005-0000-0000-0000B53B0000}"/>
    <cellStyle name="Title 2 3 7 2" xfId="15286" xr:uid="{00000000-0005-0000-0000-0000B63B0000}"/>
    <cellStyle name="Title 2 3 8" xfId="15287" xr:uid="{00000000-0005-0000-0000-0000B73B0000}"/>
    <cellStyle name="Title 2 3 8 2" xfId="15288" xr:uid="{00000000-0005-0000-0000-0000B83B0000}"/>
    <cellStyle name="Title 2 3 9" xfId="15289" xr:uid="{00000000-0005-0000-0000-0000B93B0000}"/>
    <cellStyle name="Title 2 4" xfId="15290" xr:uid="{00000000-0005-0000-0000-0000BA3B0000}"/>
    <cellStyle name="Title 2 4 2" xfId="15291" xr:uid="{00000000-0005-0000-0000-0000BB3B0000}"/>
    <cellStyle name="Title 2 4 2 2" xfId="15292" xr:uid="{00000000-0005-0000-0000-0000BC3B0000}"/>
    <cellStyle name="Title 2 4 2 2 2" xfId="15293" xr:uid="{00000000-0005-0000-0000-0000BD3B0000}"/>
    <cellStyle name="Title 2 4 2 3" xfId="15294" xr:uid="{00000000-0005-0000-0000-0000BE3B0000}"/>
    <cellStyle name="Title 2 4 2 3 2" xfId="15295" xr:uid="{00000000-0005-0000-0000-0000BF3B0000}"/>
    <cellStyle name="Title 2 4 2 4" xfId="15296" xr:uid="{00000000-0005-0000-0000-0000C03B0000}"/>
    <cellStyle name="Title 2 4 3" xfId="15297" xr:uid="{00000000-0005-0000-0000-0000C13B0000}"/>
    <cellStyle name="Title 2 4 3 2" xfId="15298" xr:uid="{00000000-0005-0000-0000-0000C23B0000}"/>
    <cellStyle name="Title 2 4 3 2 2" xfId="15299" xr:uid="{00000000-0005-0000-0000-0000C33B0000}"/>
    <cellStyle name="Title 2 4 3 3" xfId="15300" xr:uid="{00000000-0005-0000-0000-0000C43B0000}"/>
    <cellStyle name="Title 2 4 3 3 2" xfId="15301" xr:uid="{00000000-0005-0000-0000-0000C53B0000}"/>
    <cellStyle name="Title 2 4 3 4" xfId="15302" xr:uid="{00000000-0005-0000-0000-0000C63B0000}"/>
    <cellStyle name="Title 2 4 4" xfId="15303" xr:uid="{00000000-0005-0000-0000-0000C73B0000}"/>
    <cellStyle name="Title 2 4 4 2" xfId="15304" xr:uid="{00000000-0005-0000-0000-0000C83B0000}"/>
    <cellStyle name="Title 2 4 4 2 2" xfId="15305" xr:uid="{00000000-0005-0000-0000-0000C93B0000}"/>
    <cellStyle name="Title 2 4 4 3" xfId="15306" xr:uid="{00000000-0005-0000-0000-0000CA3B0000}"/>
    <cellStyle name="Title 2 4 4 3 2" xfId="15307" xr:uid="{00000000-0005-0000-0000-0000CB3B0000}"/>
    <cellStyle name="Title 2 4 4 4" xfId="15308" xr:uid="{00000000-0005-0000-0000-0000CC3B0000}"/>
    <cellStyle name="Title 2 4 4 4 2" xfId="15309" xr:uid="{00000000-0005-0000-0000-0000CD3B0000}"/>
    <cellStyle name="Title 2 4 4 5" xfId="15310" xr:uid="{00000000-0005-0000-0000-0000CE3B0000}"/>
    <cellStyle name="Title 2 4 5" xfId="15311" xr:uid="{00000000-0005-0000-0000-0000CF3B0000}"/>
    <cellStyle name="Title 2 4 5 2" xfId="15312" xr:uid="{00000000-0005-0000-0000-0000D03B0000}"/>
    <cellStyle name="Title 2 4 5 2 2" xfId="15313" xr:uid="{00000000-0005-0000-0000-0000D13B0000}"/>
    <cellStyle name="Title 2 4 5 3" xfId="15314" xr:uid="{00000000-0005-0000-0000-0000D23B0000}"/>
    <cellStyle name="Title 2 4 5 3 2" xfId="15315" xr:uid="{00000000-0005-0000-0000-0000D33B0000}"/>
    <cellStyle name="Title 2 4 5 4" xfId="15316" xr:uid="{00000000-0005-0000-0000-0000D43B0000}"/>
    <cellStyle name="Title 2 4 6" xfId="15317" xr:uid="{00000000-0005-0000-0000-0000D53B0000}"/>
    <cellStyle name="Title 2 4 6 2" xfId="15318" xr:uid="{00000000-0005-0000-0000-0000D63B0000}"/>
    <cellStyle name="Title 2 4 7" xfId="15319" xr:uid="{00000000-0005-0000-0000-0000D73B0000}"/>
    <cellStyle name="Title 2 4 7 2" xfId="15320" xr:uid="{00000000-0005-0000-0000-0000D83B0000}"/>
    <cellStyle name="Title 2 4 8" xfId="15321" xr:uid="{00000000-0005-0000-0000-0000D93B0000}"/>
    <cellStyle name="Title 2 4 8 2" xfId="15322" xr:uid="{00000000-0005-0000-0000-0000DA3B0000}"/>
    <cellStyle name="Title 2 4 9" xfId="15323" xr:uid="{00000000-0005-0000-0000-0000DB3B0000}"/>
    <cellStyle name="Title 2 5" xfId="15324" xr:uid="{00000000-0005-0000-0000-0000DC3B0000}"/>
    <cellStyle name="Title 2 5 2" xfId="15325" xr:uid="{00000000-0005-0000-0000-0000DD3B0000}"/>
    <cellStyle name="Title 2 5 2 2" xfId="15326" xr:uid="{00000000-0005-0000-0000-0000DE3B0000}"/>
    <cellStyle name="Title 2 5 2 2 2" xfId="15327" xr:uid="{00000000-0005-0000-0000-0000DF3B0000}"/>
    <cellStyle name="Title 2 5 2 3" xfId="15328" xr:uid="{00000000-0005-0000-0000-0000E03B0000}"/>
    <cellStyle name="Title 2 5 2 3 2" xfId="15329" xr:uid="{00000000-0005-0000-0000-0000E13B0000}"/>
    <cellStyle name="Title 2 5 2 4" xfId="15330" xr:uid="{00000000-0005-0000-0000-0000E23B0000}"/>
    <cellStyle name="Title 2 5 3" xfId="15331" xr:uid="{00000000-0005-0000-0000-0000E33B0000}"/>
    <cellStyle name="Title 2 5 3 2" xfId="15332" xr:uid="{00000000-0005-0000-0000-0000E43B0000}"/>
    <cellStyle name="Title 2 5 3 2 2" xfId="15333" xr:uid="{00000000-0005-0000-0000-0000E53B0000}"/>
    <cellStyle name="Title 2 5 3 3" xfId="15334" xr:uid="{00000000-0005-0000-0000-0000E63B0000}"/>
    <cellStyle name="Title 2 5 3 3 2" xfId="15335" xr:uid="{00000000-0005-0000-0000-0000E73B0000}"/>
    <cellStyle name="Title 2 5 3 4" xfId="15336" xr:uid="{00000000-0005-0000-0000-0000E83B0000}"/>
    <cellStyle name="Title 2 5 4" xfId="15337" xr:uid="{00000000-0005-0000-0000-0000E93B0000}"/>
    <cellStyle name="Title 2 5 4 2" xfId="15338" xr:uid="{00000000-0005-0000-0000-0000EA3B0000}"/>
    <cellStyle name="Title 2 5 4 2 2" xfId="15339" xr:uid="{00000000-0005-0000-0000-0000EB3B0000}"/>
    <cellStyle name="Title 2 5 4 3" xfId="15340" xr:uid="{00000000-0005-0000-0000-0000EC3B0000}"/>
    <cellStyle name="Title 2 5 4 3 2" xfId="15341" xr:uid="{00000000-0005-0000-0000-0000ED3B0000}"/>
    <cellStyle name="Title 2 5 4 4" xfId="15342" xr:uid="{00000000-0005-0000-0000-0000EE3B0000}"/>
    <cellStyle name="Title 2 5 4 4 2" xfId="15343" xr:uid="{00000000-0005-0000-0000-0000EF3B0000}"/>
    <cellStyle name="Title 2 5 4 5" xfId="15344" xr:uid="{00000000-0005-0000-0000-0000F03B0000}"/>
    <cellStyle name="Title 2 5 5" xfId="15345" xr:uid="{00000000-0005-0000-0000-0000F13B0000}"/>
    <cellStyle name="Title 2 5 5 2" xfId="15346" xr:uid="{00000000-0005-0000-0000-0000F23B0000}"/>
    <cellStyle name="Title 2 5 5 2 2" xfId="15347" xr:uid="{00000000-0005-0000-0000-0000F33B0000}"/>
    <cellStyle name="Title 2 5 5 3" xfId="15348" xr:uid="{00000000-0005-0000-0000-0000F43B0000}"/>
    <cellStyle name="Title 2 5 5 3 2" xfId="15349" xr:uid="{00000000-0005-0000-0000-0000F53B0000}"/>
    <cellStyle name="Title 2 5 5 4" xfId="15350" xr:uid="{00000000-0005-0000-0000-0000F63B0000}"/>
    <cellStyle name="Title 2 5 6" xfId="15351" xr:uid="{00000000-0005-0000-0000-0000F73B0000}"/>
    <cellStyle name="Title 2 5 6 2" xfId="15352" xr:uid="{00000000-0005-0000-0000-0000F83B0000}"/>
    <cellStyle name="Title 2 5 7" xfId="15353" xr:uid="{00000000-0005-0000-0000-0000F93B0000}"/>
    <cellStyle name="Title 2 5 7 2" xfId="15354" xr:uid="{00000000-0005-0000-0000-0000FA3B0000}"/>
    <cellStyle name="Title 2 5 8" xfId="15355" xr:uid="{00000000-0005-0000-0000-0000FB3B0000}"/>
    <cellStyle name="Title 2 5 8 2" xfId="15356" xr:uid="{00000000-0005-0000-0000-0000FC3B0000}"/>
    <cellStyle name="Title 2 5 9" xfId="15357" xr:uid="{00000000-0005-0000-0000-0000FD3B0000}"/>
    <cellStyle name="Title 2 6" xfId="15358" xr:uid="{00000000-0005-0000-0000-0000FE3B0000}"/>
    <cellStyle name="Title 2 6 2" xfId="15359" xr:uid="{00000000-0005-0000-0000-0000FF3B0000}"/>
    <cellStyle name="Title 2 6 2 2" xfId="15360" xr:uid="{00000000-0005-0000-0000-0000003C0000}"/>
    <cellStyle name="Title 2 6 2 2 2" xfId="15361" xr:uid="{00000000-0005-0000-0000-0000013C0000}"/>
    <cellStyle name="Title 2 6 2 3" xfId="15362" xr:uid="{00000000-0005-0000-0000-0000023C0000}"/>
    <cellStyle name="Title 2 6 2 3 2" xfId="15363" xr:uid="{00000000-0005-0000-0000-0000033C0000}"/>
    <cellStyle name="Title 2 6 2 4" xfId="15364" xr:uid="{00000000-0005-0000-0000-0000043C0000}"/>
    <cellStyle name="Title 2 6 3" xfId="15365" xr:uid="{00000000-0005-0000-0000-0000053C0000}"/>
    <cellStyle name="Title 2 6 3 2" xfId="15366" xr:uid="{00000000-0005-0000-0000-0000063C0000}"/>
    <cellStyle name="Title 2 6 3 2 2" xfId="15367" xr:uid="{00000000-0005-0000-0000-0000073C0000}"/>
    <cellStyle name="Title 2 6 3 3" xfId="15368" xr:uid="{00000000-0005-0000-0000-0000083C0000}"/>
    <cellStyle name="Title 2 6 3 3 2" xfId="15369" xr:uid="{00000000-0005-0000-0000-0000093C0000}"/>
    <cellStyle name="Title 2 6 3 4" xfId="15370" xr:uid="{00000000-0005-0000-0000-00000A3C0000}"/>
    <cellStyle name="Title 2 6 4" xfId="15371" xr:uid="{00000000-0005-0000-0000-00000B3C0000}"/>
    <cellStyle name="Title 2 6 4 2" xfId="15372" xr:uid="{00000000-0005-0000-0000-00000C3C0000}"/>
    <cellStyle name="Title 2 6 4 2 2" xfId="15373" xr:uid="{00000000-0005-0000-0000-00000D3C0000}"/>
    <cellStyle name="Title 2 6 4 3" xfId="15374" xr:uid="{00000000-0005-0000-0000-00000E3C0000}"/>
    <cellStyle name="Title 2 6 4 3 2" xfId="15375" xr:uid="{00000000-0005-0000-0000-00000F3C0000}"/>
    <cellStyle name="Title 2 6 4 4" xfId="15376" xr:uid="{00000000-0005-0000-0000-0000103C0000}"/>
    <cellStyle name="Title 2 6 4 4 2" xfId="15377" xr:uid="{00000000-0005-0000-0000-0000113C0000}"/>
    <cellStyle name="Title 2 6 4 5" xfId="15378" xr:uid="{00000000-0005-0000-0000-0000123C0000}"/>
    <cellStyle name="Title 2 6 5" xfId="15379" xr:uid="{00000000-0005-0000-0000-0000133C0000}"/>
    <cellStyle name="Title 2 6 5 2" xfId="15380" xr:uid="{00000000-0005-0000-0000-0000143C0000}"/>
    <cellStyle name="Title 2 6 5 2 2" xfId="15381" xr:uid="{00000000-0005-0000-0000-0000153C0000}"/>
    <cellStyle name="Title 2 6 5 3" xfId="15382" xr:uid="{00000000-0005-0000-0000-0000163C0000}"/>
    <cellStyle name="Title 2 6 5 3 2" xfId="15383" xr:uid="{00000000-0005-0000-0000-0000173C0000}"/>
    <cellStyle name="Title 2 6 5 4" xfId="15384" xr:uid="{00000000-0005-0000-0000-0000183C0000}"/>
    <cellStyle name="Title 2 6 6" xfId="15385" xr:uid="{00000000-0005-0000-0000-0000193C0000}"/>
    <cellStyle name="Title 2 6 6 2" xfId="15386" xr:uid="{00000000-0005-0000-0000-00001A3C0000}"/>
    <cellStyle name="Title 2 6 7" xfId="15387" xr:uid="{00000000-0005-0000-0000-00001B3C0000}"/>
    <cellStyle name="Title 2 6 7 2" xfId="15388" xr:uid="{00000000-0005-0000-0000-00001C3C0000}"/>
    <cellStyle name="Title 2 6 8" xfId="15389" xr:uid="{00000000-0005-0000-0000-00001D3C0000}"/>
    <cellStyle name="Title 2 6 8 2" xfId="15390" xr:uid="{00000000-0005-0000-0000-00001E3C0000}"/>
    <cellStyle name="Title 2 6 9" xfId="15391" xr:uid="{00000000-0005-0000-0000-00001F3C0000}"/>
    <cellStyle name="Title 2 7" xfId="15392" xr:uid="{00000000-0005-0000-0000-0000203C0000}"/>
    <cellStyle name="Title 2 7 2" xfId="15393" xr:uid="{00000000-0005-0000-0000-0000213C0000}"/>
    <cellStyle name="Title 2 7 2 2" xfId="15394" xr:uid="{00000000-0005-0000-0000-0000223C0000}"/>
    <cellStyle name="Title 2 7 2 2 2" xfId="15395" xr:uid="{00000000-0005-0000-0000-0000233C0000}"/>
    <cellStyle name="Title 2 7 2 3" xfId="15396" xr:uid="{00000000-0005-0000-0000-0000243C0000}"/>
    <cellStyle name="Title 2 7 2 3 2" xfId="15397" xr:uid="{00000000-0005-0000-0000-0000253C0000}"/>
    <cellStyle name="Title 2 7 2 4" xfId="15398" xr:uid="{00000000-0005-0000-0000-0000263C0000}"/>
    <cellStyle name="Title 2 7 3" xfId="15399" xr:uid="{00000000-0005-0000-0000-0000273C0000}"/>
    <cellStyle name="Title 2 7 3 2" xfId="15400" xr:uid="{00000000-0005-0000-0000-0000283C0000}"/>
    <cellStyle name="Title 2 7 3 2 2" xfId="15401" xr:uid="{00000000-0005-0000-0000-0000293C0000}"/>
    <cellStyle name="Title 2 7 3 3" xfId="15402" xr:uid="{00000000-0005-0000-0000-00002A3C0000}"/>
    <cellStyle name="Title 2 7 3 3 2" xfId="15403" xr:uid="{00000000-0005-0000-0000-00002B3C0000}"/>
    <cellStyle name="Title 2 7 3 4" xfId="15404" xr:uid="{00000000-0005-0000-0000-00002C3C0000}"/>
    <cellStyle name="Title 2 7 4" xfId="15405" xr:uid="{00000000-0005-0000-0000-00002D3C0000}"/>
    <cellStyle name="Title 2 7 4 2" xfId="15406" xr:uid="{00000000-0005-0000-0000-00002E3C0000}"/>
    <cellStyle name="Title 2 7 4 2 2" xfId="15407" xr:uid="{00000000-0005-0000-0000-00002F3C0000}"/>
    <cellStyle name="Title 2 7 4 3" xfId="15408" xr:uid="{00000000-0005-0000-0000-0000303C0000}"/>
    <cellStyle name="Title 2 7 4 3 2" xfId="15409" xr:uid="{00000000-0005-0000-0000-0000313C0000}"/>
    <cellStyle name="Title 2 7 4 4" xfId="15410" xr:uid="{00000000-0005-0000-0000-0000323C0000}"/>
    <cellStyle name="Title 2 7 4 4 2" xfId="15411" xr:uid="{00000000-0005-0000-0000-0000333C0000}"/>
    <cellStyle name="Title 2 7 4 5" xfId="15412" xr:uid="{00000000-0005-0000-0000-0000343C0000}"/>
    <cellStyle name="Title 2 7 5" xfId="15413" xr:uid="{00000000-0005-0000-0000-0000353C0000}"/>
    <cellStyle name="Title 2 7 5 2" xfId="15414" xr:uid="{00000000-0005-0000-0000-0000363C0000}"/>
    <cellStyle name="Title 2 7 5 2 2" xfId="15415" xr:uid="{00000000-0005-0000-0000-0000373C0000}"/>
    <cellStyle name="Title 2 7 5 3" xfId="15416" xr:uid="{00000000-0005-0000-0000-0000383C0000}"/>
    <cellStyle name="Title 2 7 5 3 2" xfId="15417" xr:uid="{00000000-0005-0000-0000-0000393C0000}"/>
    <cellStyle name="Title 2 7 5 4" xfId="15418" xr:uid="{00000000-0005-0000-0000-00003A3C0000}"/>
    <cellStyle name="Title 2 7 6" xfId="15419" xr:uid="{00000000-0005-0000-0000-00003B3C0000}"/>
    <cellStyle name="Title 2 7 6 2" xfId="15420" xr:uid="{00000000-0005-0000-0000-00003C3C0000}"/>
    <cellStyle name="Title 2 7 7" xfId="15421" xr:uid="{00000000-0005-0000-0000-00003D3C0000}"/>
    <cellStyle name="Title 2 7 7 2" xfId="15422" xr:uid="{00000000-0005-0000-0000-00003E3C0000}"/>
    <cellStyle name="Title 2 7 8" xfId="15423" xr:uid="{00000000-0005-0000-0000-00003F3C0000}"/>
    <cellStyle name="Title 2 7 8 2" xfId="15424" xr:uid="{00000000-0005-0000-0000-0000403C0000}"/>
    <cellStyle name="Title 2 7 9" xfId="15425" xr:uid="{00000000-0005-0000-0000-0000413C0000}"/>
    <cellStyle name="Title 2 8" xfId="15426" xr:uid="{00000000-0005-0000-0000-0000423C0000}"/>
    <cellStyle name="Title 2 8 2" xfId="15427" xr:uid="{00000000-0005-0000-0000-0000433C0000}"/>
    <cellStyle name="Title 2 8 2 2" xfId="15428" xr:uid="{00000000-0005-0000-0000-0000443C0000}"/>
    <cellStyle name="Title 2 8 2 2 2" xfId="15429" xr:uid="{00000000-0005-0000-0000-0000453C0000}"/>
    <cellStyle name="Title 2 8 2 3" xfId="15430" xr:uid="{00000000-0005-0000-0000-0000463C0000}"/>
    <cellStyle name="Title 2 8 2 3 2" xfId="15431" xr:uid="{00000000-0005-0000-0000-0000473C0000}"/>
    <cellStyle name="Title 2 8 2 4" xfId="15432" xr:uid="{00000000-0005-0000-0000-0000483C0000}"/>
    <cellStyle name="Title 2 8 3" xfId="15433" xr:uid="{00000000-0005-0000-0000-0000493C0000}"/>
    <cellStyle name="Title 2 8 3 2" xfId="15434" xr:uid="{00000000-0005-0000-0000-00004A3C0000}"/>
    <cellStyle name="Title 2 8 3 2 2" xfId="15435" xr:uid="{00000000-0005-0000-0000-00004B3C0000}"/>
    <cellStyle name="Title 2 8 3 3" xfId="15436" xr:uid="{00000000-0005-0000-0000-00004C3C0000}"/>
    <cellStyle name="Title 2 8 3 3 2" xfId="15437" xr:uid="{00000000-0005-0000-0000-00004D3C0000}"/>
    <cellStyle name="Title 2 8 3 4" xfId="15438" xr:uid="{00000000-0005-0000-0000-00004E3C0000}"/>
    <cellStyle name="Title 2 8 4" xfId="15439" xr:uid="{00000000-0005-0000-0000-00004F3C0000}"/>
    <cellStyle name="Title 2 8 4 2" xfId="15440" xr:uid="{00000000-0005-0000-0000-0000503C0000}"/>
    <cellStyle name="Title 2 8 4 2 2" xfId="15441" xr:uid="{00000000-0005-0000-0000-0000513C0000}"/>
    <cellStyle name="Title 2 8 4 3" xfId="15442" xr:uid="{00000000-0005-0000-0000-0000523C0000}"/>
    <cellStyle name="Title 2 8 4 3 2" xfId="15443" xr:uid="{00000000-0005-0000-0000-0000533C0000}"/>
    <cellStyle name="Title 2 8 4 4" xfId="15444" xr:uid="{00000000-0005-0000-0000-0000543C0000}"/>
    <cellStyle name="Title 2 8 4 4 2" xfId="15445" xr:uid="{00000000-0005-0000-0000-0000553C0000}"/>
    <cellStyle name="Title 2 8 4 5" xfId="15446" xr:uid="{00000000-0005-0000-0000-0000563C0000}"/>
    <cellStyle name="Title 2 8 5" xfId="15447" xr:uid="{00000000-0005-0000-0000-0000573C0000}"/>
    <cellStyle name="Title 2 8 5 2" xfId="15448" xr:uid="{00000000-0005-0000-0000-0000583C0000}"/>
    <cellStyle name="Title 2 8 5 2 2" xfId="15449" xr:uid="{00000000-0005-0000-0000-0000593C0000}"/>
    <cellStyle name="Title 2 8 5 3" xfId="15450" xr:uid="{00000000-0005-0000-0000-00005A3C0000}"/>
    <cellStyle name="Title 2 8 5 3 2" xfId="15451" xr:uid="{00000000-0005-0000-0000-00005B3C0000}"/>
    <cellStyle name="Title 2 8 5 4" xfId="15452" xr:uid="{00000000-0005-0000-0000-00005C3C0000}"/>
    <cellStyle name="Title 2 8 6" xfId="15453" xr:uid="{00000000-0005-0000-0000-00005D3C0000}"/>
    <cellStyle name="Title 2 8 6 2" xfId="15454" xr:uid="{00000000-0005-0000-0000-00005E3C0000}"/>
    <cellStyle name="Title 2 8 7" xfId="15455" xr:uid="{00000000-0005-0000-0000-00005F3C0000}"/>
    <cellStyle name="Title 2 8 7 2" xfId="15456" xr:uid="{00000000-0005-0000-0000-0000603C0000}"/>
    <cellStyle name="Title 2 8 8" xfId="15457" xr:uid="{00000000-0005-0000-0000-0000613C0000}"/>
    <cellStyle name="Title 2 8 8 2" xfId="15458" xr:uid="{00000000-0005-0000-0000-0000623C0000}"/>
    <cellStyle name="Title 2 8 9" xfId="15459" xr:uid="{00000000-0005-0000-0000-0000633C0000}"/>
    <cellStyle name="Title 2 9" xfId="15460" xr:uid="{00000000-0005-0000-0000-0000643C0000}"/>
    <cellStyle name="Title 2 9 2" xfId="15461" xr:uid="{00000000-0005-0000-0000-0000653C0000}"/>
    <cellStyle name="Title 2 9 2 2" xfId="15462" xr:uid="{00000000-0005-0000-0000-0000663C0000}"/>
    <cellStyle name="Title 2 9 2 2 2" xfId="15463" xr:uid="{00000000-0005-0000-0000-0000673C0000}"/>
    <cellStyle name="Title 2 9 2 3" xfId="15464" xr:uid="{00000000-0005-0000-0000-0000683C0000}"/>
    <cellStyle name="Title 2 9 2 3 2" xfId="15465" xr:uid="{00000000-0005-0000-0000-0000693C0000}"/>
    <cellStyle name="Title 2 9 2 4" xfId="15466" xr:uid="{00000000-0005-0000-0000-00006A3C0000}"/>
    <cellStyle name="Title 2 9 3" xfId="15467" xr:uid="{00000000-0005-0000-0000-00006B3C0000}"/>
    <cellStyle name="Title 2 9 3 2" xfId="15468" xr:uid="{00000000-0005-0000-0000-00006C3C0000}"/>
    <cellStyle name="Title 2 9 3 2 2" xfId="15469" xr:uid="{00000000-0005-0000-0000-00006D3C0000}"/>
    <cellStyle name="Title 2 9 3 3" xfId="15470" xr:uid="{00000000-0005-0000-0000-00006E3C0000}"/>
    <cellStyle name="Title 2 9 3 3 2" xfId="15471" xr:uid="{00000000-0005-0000-0000-00006F3C0000}"/>
    <cellStyle name="Title 2 9 3 4" xfId="15472" xr:uid="{00000000-0005-0000-0000-0000703C0000}"/>
    <cellStyle name="Title 2 9 4" xfId="15473" xr:uid="{00000000-0005-0000-0000-0000713C0000}"/>
    <cellStyle name="Title 2 9 4 2" xfId="15474" xr:uid="{00000000-0005-0000-0000-0000723C0000}"/>
    <cellStyle name="Title 2 9 4 2 2" xfId="15475" xr:uid="{00000000-0005-0000-0000-0000733C0000}"/>
    <cellStyle name="Title 2 9 4 3" xfId="15476" xr:uid="{00000000-0005-0000-0000-0000743C0000}"/>
    <cellStyle name="Title 2 9 4 3 2" xfId="15477" xr:uid="{00000000-0005-0000-0000-0000753C0000}"/>
    <cellStyle name="Title 2 9 4 4" xfId="15478" xr:uid="{00000000-0005-0000-0000-0000763C0000}"/>
    <cellStyle name="Title 2 9 4 4 2" xfId="15479" xr:uid="{00000000-0005-0000-0000-0000773C0000}"/>
    <cellStyle name="Title 2 9 4 5" xfId="15480" xr:uid="{00000000-0005-0000-0000-0000783C0000}"/>
    <cellStyle name="Title 2 9 5" xfId="15481" xr:uid="{00000000-0005-0000-0000-0000793C0000}"/>
    <cellStyle name="Title 2 9 5 2" xfId="15482" xr:uid="{00000000-0005-0000-0000-00007A3C0000}"/>
    <cellStyle name="Title 2 9 5 2 2" xfId="15483" xr:uid="{00000000-0005-0000-0000-00007B3C0000}"/>
    <cellStyle name="Title 2 9 5 3" xfId="15484" xr:uid="{00000000-0005-0000-0000-00007C3C0000}"/>
    <cellStyle name="Title 2 9 5 3 2" xfId="15485" xr:uid="{00000000-0005-0000-0000-00007D3C0000}"/>
    <cellStyle name="Title 2 9 5 4" xfId="15486" xr:uid="{00000000-0005-0000-0000-00007E3C0000}"/>
    <cellStyle name="Title 2 9 6" xfId="15487" xr:uid="{00000000-0005-0000-0000-00007F3C0000}"/>
    <cellStyle name="Title 2 9 6 2" xfId="15488" xr:uid="{00000000-0005-0000-0000-0000803C0000}"/>
    <cellStyle name="Title 2 9 7" xfId="15489" xr:uid="{00000000-0005-0000-0000-0000813C0000}"/>
    <cellStyle name="Title 2 9 7 2" xfId="15490" xr:uid="{00000000-0005-0000-0000-0000823C0000}"/>
    <cellStyle name="Title 2 9 8" xfId="15491" xr:uid="{00000000-0005-0000-0000-0000833C0000}"/>
    <cellStyle name="Title 2 9 8 2" xfId="15492" xr:uid="{00000000-0005-0000-0000-0000843C0000}"/>
    <cellStyle name="Title 2 9 9" xfId="15493" xr:uid="{00000000-0005-0000-0000-0000853C0000}"/>
    <cellStyle name="Title 20" xfId="15494" xr:uid="{00000000-0005-0000-0000-0000863C0000}"/>
    <cellStyle name="Title 20 10" xfId="15495" xr:uid="{00000000-0005-0000-0000-0000873C0000}"/>
    <cellStyle name="Title 20 10 2" xfId="15496" xr:uid="{00000000-0005-0000-0000-0000883C0000}"/>
    <cellStyle name="Title 20 11" xfId="15497" xr:uid="{00000000-0005-0000-0000-0000893C0000}"/>
    <cellStyle name="Title 20 2" xfId="15498" xr:uid="{00000000-0005-0000-0000-00008A3C0000}"/>
    <cellStyle name="Title 20 2 2" xfId="15499" xr:uid="{00000000-0005-0000-0000-00008B3C0000}"/>
    <cellStyle name="Title 20 2 2 2" xfId="15500" xr:uid="{00000000-0005-0000-0000-00008C3C0000}"/>
    <cellStyle name="Title 20 2 3" xfId="15501" xr:uid="{00000000-0005-0000-0000-00008D3C0000}"/>
    <cellStyle name="Title 20 2 3 2" xfId="15502" xr:uid="{00000000-0005-0000-0000-00008E3C0000}"/>
    <cellStyle name="Title 20 2 4" xfId="15503" xr:uid="{00000000-0005-0000-0000-00008F3C0000}"/>
    <cellStyle name="Title 20 3" xfId="15504" xr:uid="{00000000-0005-0000-0000-0000903C0000}"/>
    <cellStyle name="Title 20 3 2" xfId="15505" xr:uid="{00000000-0005-0000-0000-0000913C0000}"/>
    <cellStyle name="Title 20 3 2 2" xfId="15506" xr:uid="{00000000-0005-0000-0000-0000923C0000}"/>
    <cellStyle name="Title 20 3 3" xfId="15507" xr:uid="{00000000-0005-0000-0000-0000933C0000}"/>
    <cellStyle name="Title 20 3 3 2" xfId="15508" xr:uid="{00000000-0005-0000-0000-0000943C0000}"/>
    <cellStyle name="Title 20 3 4" xfId="15509" xr:uid="{00000000-0005-0000-0000-0000953C0000}"/>
    <cellStyle name="Title 20 4" xfId="15510" xr:uid="{00000000-0005-0000-0000-0000963C0000}"/>
    <cellStyle name="Title 20 4 2" xfId="15511" xr:uid="{00000000-0005-0000-0000-0000973C0000}"/>
    <cellStyle name="Title 20 4 2 2" xfId="15512" xr:uid="{00000000-0005-0000-0000-0000983C0000}"/>
    <cellStyle name="Title 20 4 3" xfId="15513" xr:uid="{00000000-0005-0000-0000-0000993C0000}"/>
    <cellStyle name="Title 20 4 3 2" xfId="15514" xr:uid="{00000000-0005-0000-0000-00009A3C0000}"/>
    <cellStyle name="Title 20 4 4" xfId="15515" xr:uid="{00000000-0005-0000-0000-00009B3C0000}"/>
    <cellStyle name="Title 20 5" xfId="15516" xr:uid="{00000000-0005-0000-0000-00009C3C0000}"/>
    <cellStyle name="Title 20 5 2" xfId="15517" xr:uid="{00000000-0005-0000-0000-00009D3C0000}"/>
    <cellStyle name="Title 20 5 2 2" xfId="15518" xr:uid="{00000000-0005-0000-0000-00009E3C0000}"/>
    <cellStyle name="Title 20 5 3" xfId="15519" xr:uid="{00000000-0005-0000-0000-00009F3C0000}"/>
    <cellStyle name="Title 20 5 3 2" xfId="15520" xr:uid="{00000000-0005-0000-0000-0000A03C0000}"/>
    <cellStyle name="Title 20 5 4" xfId="15521" xr:uid="{00000000-0005-0000-0000-0000A13C0000}"/>
    <cellStyle name="Title 20 5 4 2" xfId="15522" xr:uid="{00000000-0005-0000-0000-0000A23C0000}"/>
    <cellStyle name="Title 20 5 5" xfId="15523" xr:uid="{00000000-0005-0000-0000-0000A33C0000}"/>
    <cellStyle name="Title 20 6" xfId="15524" xr:uid="{00000000-0005-0000-0000-0000A43C0000}"/>
    <cellStyle name="Title 20 6 2" xfId="15525" xr:uid="{00000000-0005-0000-0000-0000A53C0000}"/>
    <cellStyle name="Title 20 6 2 2" xfId="15526" xr:uid="{00000000-0005-0000-0000-0000A63C0000}"/>
    <cellStyle name="Title 20 6 3" xfId="15527" xr:uid="{00000000-0005-0000-0000-0000A73C0000}"/>
    <cellStyle name="Title 20 6 3 2" xfId="15528" xr:uid="{00000000-0005-0000-0000-0000A83C0000}"/>
    <cellStyle name="Title 20 6 4" xfId="15529" xr:uid="{00000000-0005-0000-0000-0000A93C0000}"/>
    <cellStyle name="Title 20 7" xfId="15530" xr:uid="{00000000-0005-0000-0000-0000AA3C0000}"/>
    <cellStyle name="Title 20 7 2" xfId="15531" xr:uid="{00000000-0005-0000-0000-0000AB3C0000}"/>
    <cellStyle name="Title 20 8" xfId="15532" xr:uid="{00000000-0005-0000-0000-0000AC3C0000}"/>
    <cellStyle name="Title 20 8 2" xfId="15533" xr:uid="{00000000-0005-0000-0000-0000AD3C0000}"/>
    <cellStyle name="Title 20 9" xfId="15534" xr:uid="{00000000-0005-0000-0000-0000AE3C0000}"/>
    <cellStyle name="Title 20 9 2" xfId="15535" xr:uid="{00000000-0005-0000-0000-0000AF3C0000}"/>
    <cellStyle name="Title 21" xfId="15536" xr:uid="{00000000-0005-0000-0000-0000B03C0000}"/>
    <cellStyle name="Title 21 10" xfId="15537" xr:uid="{00000000-0005-0000-0000-0000B13C0000}"/>
    <cellStyle name="Title 21 10 2" xfId="15538" xr:uid="{00000000-0005-0000-0000-0000B23C0000}"/>
    <cellStyle name="Title 21 11" xfId="15539" xr:uid="{00000000-0005-0000-0000-0000B33C0000}"/>
    <cellStyle name="Title 21 2" xfId="15540" xr:uid="{00000000-0005-0000-0000-0000B43C0000}"/>
    <cellStyle name="Title 21 2 2" xfId="15541" xr:uid="{00000000-0005-0000-0000-0000B53C0000}"/>
    <cellStyle name="Title 21 2 2 2" xfId="15542" xr:uid="{00000000-0005-0000-0000-0000B63C0000}"/>
    <cellStyle name="Title 21 2 3" xfId="15543" xr:uid="{00000000-0005-0000-0000-0000B73C0000}"/>
    <cellStyle name="Title 21 2 3 2" xfId="15544" xr:uid="{00000000-0005-0000-0000-0000B83C0000}"/>
    <cellStyle name="Title 21 2 4" xfId="15545" xr:uid="{00000000-0005-0000-0000-0000B93C0000}"/>
    <cellStyle name="Title 21 3" xfId="15546" xr:uid="{00000000-0005-0000-0000-0000BA3C0000}"/>
    <cellStyle name="Title 21 3 2" xfId="15547" xr:uid="{00000000-0005-0000-0000-0000BB3C0000}"/>
    <cellStyle name="Title 21 3 2 2" xfId="15548" xr:uid="{00000000-0005-0000-0000-0000BC3C0000}"/>
    <cellStyle name="Title 21 3 3" xfId="15549" xr:uid="{00000000-0005-0000-0000-0000BD3C0000}"/>
    <cellStyle name="Title 21 3 3 2" xfId="15550" xr:uid="{00000000-0005-0000-0000-0000BE3C0000}"/>
    <cellStyle name="Title 21 3 4" xfId="15551" xr:uid="{00000000-0005-0000-0000-0000BF3C0000}"/>
    <cellStyle name="Title 21 4" xfId="15552" xr:uid="{00000000-0005-0000-0000-0000C03C0000}"/>
    <cellStyle name="Title 21 4 2" xfId="15553" xr:uid="{00000000-0005-0000-0000-0000C13C0000}"/>
    <cellStyle name="Title 21 4 2 2" xfId="15554" xr:uid="{00000000-0005-0000-0000-0000C23C0000}"/>
    <cellStyle name="Title 21 4 3" xfId="15555" xr:uid="{00000000-0005-0000-0000-0000C33C0000}"/>
    <cellStyle name="Title 21 4 3 2" xfId="15556" xr:uid="{00000000-0005-0000-0000-0000C43C0000}"/>
    <cellStyle name="Title 21 4 4" xfId="15557" xr:uid="{00000000-0005-0000-0000-0000C53C0000}"/>
    <cellStyle name="Title 21 5" xfId="15558" xr:uid="{00000000-0005-0000-0000-0000C63C0000}"/>
    <cellStyle name="Title 21 5 2" xfId="15559" xr:uid="{00000000-0005-0000-0000-0000C73C0000}"/>
    <cellStyle name="Title 21 5 2 2" xfId="15560" xr:uid="{00000000-0005-0000-0000-0000C83C0000}"/>
    <cellStyle name="Title 21 5 3" xfId="15561" xr:uid="{00000000-0005-0000-0000-0000C93C0000}"/>
    <cellStyle name="Title 21 5 3 2" xfId="15562" xr:uid="{00000000-0005-0000-0000-0000CA3C0000}"/>
    <cellStyle name="Title 21 5 4" xfId="15563" xr:uid="{00000000-0005-0000-0000-0000CB3C0000}"/>
    <cellStyle name="Title 21 5 4 2" xfId="15564" xr:uid="{00000000-0005-0000-0000-0000CC3C0000}"/>
    <cellStyle name="Title 21 5 5" xfId="15565" xr:uid="{00000000-0005-0000-0000-0000CD3C0000}"/>
    <cellStyle name="Title 21 6" xfId="15566" xr:uid="{00000000-0005-0000-0000-0000CE3C0000}"/>
    <cellStyle name="Title 21 6 2" xfId="15567" xr:uid="{00000000-0005-0000-0000-0000CF3C0000}"/>
    <cellStyle name="Title 21 6 2 2" xfId="15568" xr:uid="{00000000-0005-0000-0000-0000D03C0000}"/>
    <cellStyle name="Title 21 6 3" xfId="15569" xr:uid="{00000000-0005-0000-0000-0000D13C0000}"/>
    <cellStyle name="Title 21 6 3 2" xfId="15570" xr:uid="{00000000-0005-0000-0000-0000D23C0000}"/>
    <cellStyle name="Title 21 6 4" xfId="15571" xr:uid="{00000000-0005-0000-0000-0000D33C0000}"/>
    <cellStyle name="Title 21 7" xfId="15572" xr:uid="{00000000-0005-0000-0000-0000D43C0000}"/>
    <cellStyle name="Title 21 7 2" xfId="15573" xr:uid="{00000000-0005-0000-0000-0000D53C0000}"/>
    <cellStyle name="Title 21 8" xfId="15574" xr:uid="{00000000-0005-0000-0000-0000D63C0000}"/>
    <cellStyle name="Title 21 8 2" xfId="15575" xr:uid="{00000000-0005-0000-0000-0000D73C0000}"/>
    <cellStyle name="Title 21 9" xfId="15576" xr:uid="{00000000-0005-0000-0000-0000D83C0000}"/>
    <cellStyle name="Title 21 9 2" xfId="15577" xr:uid="{00000000-0005-0000-0000-0000D93C0000}"/>
    <cellStyle name="Title 22" xfId="15578" xr:uid="{00000000-0005-0000-0000-0000DA3C0000}"/>
    <cellStyle name="Title 22 10" xfId="15579" xr:uid="{00000000-0005-0000-0000-0000DB3C0000}"/>
    <cellStyle name="Title 22 10 2" xfId="15580" xr:uid="{00000000-0005-0000-0000-0000DC3C0000}"/>
    <cellStyle name="Title 22 11" xfId="15581" xr:uid="{00000000-0005-0000-0000-0000DD3C0000}"/>
    <cellStyle name="Title 22 2" xfId="15582" xr:uid="{00000000-0005-0000-0000-0000DE3C0000}"/>
    <cellStyle name="Title 22 2 2" xfId="15583" xr:uid="{00000000-0005-0000-0000-0000DF3C0000}"/>
    <cellStyle name="Title 22 2 2 2" xfId="15584" xr:uid="{00000000-0005-0000-0000-0000E03C0000}"/>
    <cellStyle name="Title 22 2 3" xfId="15585" xr:uid="{00000000-0005-0000-0000-0000E13C0000}"/>
    <cellStyle name="Title 22 2 3 2" xfId="15586" xr:uid="{00000000-0005-0000-0000-0000E23C0000}"/>
    <cellStyle name="Title 22 2 4" xfId="15587" xr:uid="{00000000-0005-0000-0000-0000E33C0000}"/>
    <cellStyle name="Title 22 3" xfId="15588" xr:uid="{00000000-0005-0000-0000-0000E43C0000}"/>
    <cellStyle name="Title 22 3 2" xfId="15589" xr:uid="{00000000-0005-0000-0000-0000E53C0000}"/>
    <cellStyle name="Title 22 3 2 2" xfId="15590" xr:uid="{00000000-0005-0000-0000-0000E63C0000}"/>
    <cellStyle name="Title 22 3 3" xfId="15591" xr:uid="{00000000-0005-0000-0000-0000E73C0000}"/>
    <cellStyle name="Title 22 3 3 2" xfId="15592" xr:uid="{00000000-0005-0000-0000-0000E83C0000}"/>
    <cellStyle name="Title 22 3 4" xfId="15593" xr:uid="{00000000-0005-0000-0000-0000E93C0000}"/>
    <cellStyle name="Title 22 4" xfId="15594" xr:uid="{00000000-0005-0000-0000-0000EA3C0000}"/>
    <cellStyle name="Title 22 4 2" xfId="15595" xr:uid="{00000000-0005-0000-0000-0000EB3C0000}"/>
    <cellStyle name="Title 22 4 2 2" xfId="15596" xr:uid="{00000000-0005-0000-0000-0000EC3C0000}"/>
    <cellStyle name="Title 22 4 3" xfId="15597" xr:uid="{00000000-0005-0000-0000-0000ED3C0000}"/>
    <cellStyle name="Title 22 4 3 2" xfId="15598" xr:uid="{00000000-0005-0000-0000-0000EE3C0000}"/>
    <cellStyle name="Title 22 4 4" xfId="15599" xr:uid="{00000000-0005-0000-0000-0000EF3C0000}"/>
    <cellStyle name="Title 22 5" xfId="15600" xr:uid="{00000000-0005-0000-0000-0000F03C0000}"/>
    <cellStyle name="Title 22 5 2" xfId="15601" xr:uid="{00000000-0005-0000-0000-0000F13C0000}"/>
    <cellStyle name="Title 22 5 2 2" xfId="15602" xr:uid="{00000000-0005-0000-0000-0000F23C0000}"/>
    <cellStyle name="Title 22 5 3" xfId="15603" xr:uid="{00000000-0005-0000-0000-0000F33C0000}"/>
    <cellStyle name="Title 22 5 3 2" xfId="15604" xr:uid="{00000000-0005-0000-0000-0000F43C0000}"/>
    <cellStyle name="Title 22 5 4" xfId="15605" xr:uid="{00000000-0005-0000-0000-0000F53C0000}"/>
    <cellStyle name="Title 22 5 4 2" xfId="15606" xr:uid="{00000000-0005-0000-0000-0000F63C0000}"/>
    <cellStyle name="Title 22 5 5" xfId="15607" xr:uid="{00000000-0005-0000-0000-0000F73C0000}"/>
    <cellStyle name="Title 22 6" xfId="15608" xr:uid="{00000000-0005-0000-0000-0000F83C0000}"/>
    <cellStyle name="Title 22 6 2" xfId="15609" xr:uid="{00000000-0005-0000-0000-0000F93C0000}"/>
    <cellStyle name="Title 22 6 2 2" xfId="15610" xr:uid="{00000000-0005-0000-0000-0000FA3C0000}"/>
    <cellStyle name="Title 22 6 3" xfId="15611" xr:uid="{00000000-0005-0000-0000-0000FB3C0000}"/>
    <cellStyle name="Title 22 6 3 2" xfId="15612" xr:uid="{00000000-0005-0000-0000-0000FC3C0000}"/>
    <cellStyle name="Title 22 6 4" xfId="15613" xr:uid="{00000000-0005-0000-0000-0000FD3C0000}"/>
    <cellStyle name="Title 22 7" xfId="15614" xr:uid="{00000000-0005-0000-0000-0000FE3C0000}"/>
    <cellStyle name="Title 22 7 2" xfId="15615" xr:uid="{00000000-0005-0000-0000-0000FF3C0000}"/>
    <cellStyle name="Title 22 8" xfId="15616" xr:uid="{00000000-0005-0000-0000-0000003D0000}"/>
    <cellStyle name="Title 22 8 2" xfId="15617" xr:uid="{00000000-0005-0000-0000-0000013D0000}"/>
    <cellStyle name="Title 22 9" xfId="15618" xr:uid="{00000000-0005-0000-0000-0000023D0000}"/>
    <cellStyle name="Title 22 9 2" xfId="15619" xr:uid="{00000000-0005-0000-0000-0000033D0000}"/>
    <cellStyle name="Title 23" xfId="15620" xr:uid="{00000000-0005-0000-0000-0000043D0000}"/>
    <cellStyle name="Title 23 10" xfId="15621" xr:uid="{00000000-0005-0000-0000-0000053D0000}"/>
    <cellStyle name="Title 23 10 2" xfId="15622" xr:uid="{00000000-0005-0000-0000-0000063D0000}"/>
    <cellStyle name="Title 23 11" xfId="15623" xr:uid="{00000000-0005-0000-0000-0000073D0000}"/>
    <cellStyle name="Title 23 2" xfId="15624" xr:uid="{00000000-0005-0000-0000-0000083D0000}"/>
    <cellStyle name="Title 23 2 2" xfId="15625" xr:uid="{00000000-0005-0000-0000-0000093D0000}"/>
    <cellStyle name="Title 23 2 2 2" xfId="15626" xr:uid="{00000000-0005-0000-0000-00000A3D0000}"/>
    <cellStyle name="Title 23 2 3" xfId="15627" xr:uid="{00000000-0005-0000-0000-00000B3D0000}"/>
    <cellStyle name="Title 23 2 3 2" xfId="15628" xr:uid="{00000000-0005-0000-0000-00000C3D0000}"/>
    <cellStyle name="Title 23 2 4" xfId="15629" xr:uid="{00000000-0005-0000-0000-00000D3D0000}"/>
    <cellStyle name="Title 23 3" xfId="15630" xr:uid="{00000000-0005-0000-0000-00000E3D0000}"/>
    <cellStyle name="Title 23 3 2" xfId="15631" xr:uid="{00000000-0005-0000-0000-00000F3D0000}"/>
    <cellStyle name="Title 23 3 2 2" xfId="15632" xr:uid="{00000000-0005-0000-0000-0000103D0000}"/>
    <cellStyle name="Title 23 3 3" xfId="15633" xr:uid="{00000000-0005-0000-0000-0000113D0000}"/>
    <cellStyle name="Title 23 3 3 2" xfId="15634" xr:uid="{00000000-0005-0000-0000-0000123D0000}"/>
    <cellStyle name="Title 23 3 4" xfId="15635" xr:uid="{00000000-0005-0000-0000-0000133D0000}"/>
    <cellStyle name="Title 23 4" xfId="15636" xr:uid="{00000000-0005-0000-0000-0000143D0000}"/>
    <cellStyle name="Title 23 4 2" xfId="15637" xr:uid="{00000000-0005-0000-0000-0000153D0000}"/>
    <cellStyle name="Title 23 4 2 2" xfId="15638" xr:uid="{00000000-0005-0000-0000-0000163D0000}"/>
    <cellStyle name="Title 23 4 3" xfId="15639" xr:uid="{00000000-0005-0000-0000-0000173D0000}"/>
    <cellStyle name="Title 23 4 3 2" xfId="15640" xr:uid="{00000000-0005-0000-0000-0000183D0000}"/>
    <cellStyle name="Title 23 4 4" xfId="15641" xr:uid="{00000000-0005-0000-0000-0000193D0000}"/>
    <cellStyle name="Title 23 5" xfId="15642" xr:uid="{00000000-0005-0000-0000-00001A3D0000}"/>
    <cellStyle name="Title 23 5 2" xfId="15643" xr:uid="{00000000-0005-0000-0000-00001B3D0000}"/>
    <cellStyle name="Title 23 5 2 2" xfId="15644" xr:uid="{00000000-0005-0000-0000-00001C3D0000}"/>
    <cellStyle name="Title 23 5 3" xfId="15645" xr:uid="{00000000-0005-0000-0000-00001D3D0000}"/>
    <cellStyle name="Title 23 5 3 2" xfId="15646" xr:uid="{00000000-0005-0000-0000-00001E3D0000}"/>
    <cellStyle name="Title 23 5 4" xfId="15647" xr:uid="{00000000-0005-0000-0000-00001F3D0000}"/>
    <cellStyle name="Title 23 5 4 2" xfId="15648" xr:uid="{00000000-0005-0000-0000-0000203D0000}"/>
    <cellStyle name="Title 23 5 5" xfId="15649" xr:uid="{00000000-0005-0000-0000-0000213D0000}"/>
    <cellStyle name="Title 23 6" xfId="15650" xr:uid="{00000000-0005-0000-0000-0000223D0000}"/>
    <cellStyle name="Title 23 6 2" xfId="15651" xr:uid="{00000000-0005-0000-0000-0000233D0000}"/>
    <cellStyle name="Title 23 6 2 2" xfId="15652" xr:uid="{00000000-0005-0000-0000-0000243D0000}"/>
    <cellStyle name="Title 23 6 3" xfId="15653" xr:uid="{00000000-0005-0000-0000-0000253D0000}"/>
    <cellStyle name="Title 23 6 3 2" xfId="15654" xr:uid="{00000000-0005-0000-0000-0000263D0000}"/>
    <cellStyle name="Title 23 6 4" xfId="15655" xr:uid="{00000000-0005-0000-0000-0000273D0000}"/>
    <cellStyle name="Title 23 7" xfId="15656" xr:uid="{00000000-0005-0000-0000-0000283D0000}"/>
    <cellStyle name="Title 23 7 2" xfId="15657" xr:uid="{00000000-0005-0000-0000-0000293D0000}"/>
    <cellStyle name="Title 23 8" xfId="15658" xr:uid="{00000000-0005-0000-0000-00002A3D0000}"/>
    <cellStyle name="Title 23 8 2" xfId="15659" xr:uid="{00000000-0005-0000-0000-00002B3D0000}"/>
    <cellStyle name="Title 23 9" xfId="15660" xr:uid="{00000000-0005-0000-0000-00002C3D0000}"/>
    <cellStyle name="Title 23 9 2" xfId="15661" xr:uid="{00000000-0005-0000-0000-00002D3D0000}"/>
    <cellStyle name="Title 24" xfId="15662" xr:uid="{00000000-0005-0000-0000-00002E3D0000}"/>
    <cellStyle name="Title 24 10" xfId="15663" xr:uid="{00000000-0005-0000-0000-00002F3D0000}"/>
    <cellStyle name="Title 24 10 2" xfId="15664" xr:uid="{00000000-0005-0000-0000-0000303D0000}"/>
    <cellStyle name="Title 24 11" xfId="15665" xr:uid="{00000000-0005-0000-0000-0000313D0000}"/>
    <cellStyle name="Title 24 2" xfId="15666" xr:uid="{00000000-0005-0000-0000-0000323D0000}"/>
    <cellStyle name="Title 24 2 2" xfId="15667" xr:uid="{00000000-0005-0000-0000-0000333D0000}"/>
    <cellStyle name="Title 24 2 2 2" xfId="15668" xr:uid="{00000000-0005-0000-0000-0000343D0000}"/>
    <cellStyle name="Title 24 2 3" xfId="15669" xr:uid="{00000000-0005-0000-0000-0000353D0000}"/>
    <cellStyle name="Title 24 2 3 2" xfId="15670" xr:uid="{00000000-0005-0000-0000-0000363D0000}"/>
    <cellStyle name="Title 24 2 4" xfId="15671" xr:uid="{00000000-0005-0000-0000-0000373D0000}"/>
    <cellStyle name="Title 24 3" xfId="15672" xr:uid="{00000000-0005-0000-0000-0000383D0000}"/>
    <cellStyle name="Title 24 3 2" xfId="15673" xr:uid="{00000000-0005-0000-0000-0000393D0000}"/>
    <cellStyle name="Title 24 3 2 2" xfId="15674" xr:uid="{00000000-0005-0000-0000-00003A3D0000}"/>
    <cellStyle name="Title 24 3 3" xfId="15675" xr:uid="{00000000-0005-0000-0000-00003B3D0000}"/>
    <cellStyle name="Title 24 3 3 2" xfId="15676" xr:uid="{00000000-0005-0000-0000-00003C3D0000}"/>
    <cellStyle name="Title 24 3 4" xfId="15677" xr:uid="{00000000-0005-0000-0000-00003D3D0000}"/>
    <cellStyle name="Title 24 4" xfId="15678" xr:uid="{00000000-0005-0000-0000-00003E3D0000}"/>
    <cellStyle name="Title 24 4 2" xfId="15679" xr:uid="{00000000-0005-0000-0000-00003F3D0000}"/>
    <cellStyle name="Title 24 4 2 2" xfId="15680" xr:uid="{00000000-0005-0000-0000-0000403D0000}"/>
    <cellStyle name="Title 24 4 3" xfId="15681" xr:uid="{00000000-0005-0000-0000-0000413D0000}"/>
    <cellStyle name="Title 24 4 3 2" xfId="15682" xr:uid="{00000000-0005-0000-0000-0000423D0000}"/>
    <cellStyle name="Title 24 4 4" xfId="15683" xr:uid="{00000000-0005-0000-0000-0000433D0000}"/>
    <cellStyle name="Title 24 5" xfId="15684" xr:uid="{00000000-0005-0000-0000-0000443D0000}"/>
    <cellStyle name="Title 24 5 2" xfId="15685" xr:uid="{00000000-0005-0000-0000-0000453D0000}"/>
    <cellStyle name="Title 24 5 2 2" xfId="15686" xr:uid="{00000000-0005-0000-0000-0000463D0000}"/>
    <cellStyle name="Title 24 5 3" xfId="15687" xr:uid="{00000000-0005-0000-0000-0000473D0000}"/>
    <cellStyle name="Title 24 5 3 2" xfId="15688" xr:uid="{00000000-0005-0000-0000-0000483D0000}"/>
    <cellStyle name="Title 24 5 4" xfId="15689" xr:uid="{00000000-0005-0000-0000-0000493D0000}"/>
    <cellStyle name="Title 24 5 4 2" xfId="15690" xr:uid="{00000000-0005-0000-0000-00004A3D0000}"/>
    <cellStyle name="Title 24 5 5" xfId="15691" xr:uid="{00000000-0005-0000-0000-00004B3D0000}"/>
    <cellStyle name="Title 24 6" xfId="15692" xr:uid="{00000000-0005-0000-0000-00004C3D0000}"/>
    <cellStyle name="Title 24 6 2" xfId="15693" xr:uid="{00000000-0005-0000-0000-00004D3D0000}"/>
    <cellStyle name="Title 24 6 2 2" xfId="15694" xr:uid="{00000000-0005-0000-0000-00004E3D0000}"/>
    <cellStyle name="Title 24 6 3" xfId="15695" xr:uid="{00000000-0005-0000-0000-00004F3D0000}"/>
    <cellStyle name="Title 24 6 3 2" xfId="15696" xr:uid="{00000000-0005-0000-0000-0000503D0000}"/>
    <cellStyle name="Title 24 6 4" xfId="15697" xr:uid="{00000000-0005-0000-0000-0000513D0000}"/>
    <cellStyle name="Title 24 7" xfId="15698" xr:uid="{00000000-0005-0000-0000-0000523D0000}"/>
    <cellStyle name="Title 24 7 2" xfId="15699" xr:uid="{00000000-0005-0000-0000-0000533D0000}"/>
    <cellStyle name="Title 24 8" xfId="15700" xr:uid="{00000000-0005-0000-0000-0000543D0000}"/>
    <cellStyle name="Title 24 8 2" xfId="15701" xr:uid="{00000000-0005-0000-0000-0000553D0000}"/>
    <cellStyle name="Title 24 9" xfId="15702" xr:uid="{00000000-0005-0000-0000-0000563D0000}"/>
    <cellStyle name="Title 24 9 2" xfId="15703" xr:uid="{00000000-0005-0000-0000-0000573D0000}"/>
    <cellStyle name="Title 25" xfId="15704" xr:uid="{00000000-0005-0000-0000-0000583D0000}"/>
    <cellStyle name="Title 25 10" xfId="15705" xr:uid="{00000000-0005-0000-0000-0000593D0000}"/>
    <cellStyle name="Title 25 10 2" xfId="15706" xr:uid="{00000000-0005-0000-0000-00005A3D0000}"/>
    <cellStyle name="Title 25 11" xfId="15707" xr:uid="{00000000-0005-0000-0000-00005B3D0000}"/>
    <cellStyle name="Title 25 2" xfId="15708" xr:uid="{00000000-0005-0000-0000-00005C3D0000}"/>
    <cellStyle name="Title 25 2 2" xfId="15709" xr:uid="{00000000-0005-0000-0000-00005D3D0000}"/>
    <cellStyle name="Title 25 2 2 2" xfId="15710" xr:uid="{00000000-0005-0000-0000-00005E3D0000}"/>
    <cellStyle name="Title 25 2 3" xfId="15711" xr:uid="{00000000-0005-0000-0000-00005F3D0000}"/>
    <cellStyle name="Title 25 2 3 2" xfId="15712" xr:uid="{00000000-0005-0000-0000-0000603D0000}"/>
    <cellStyle name="Title 25 2 4" xfId="15713" xr:uid="{00000000-0005-0000-0000-0000613D0000}"/>
    <cellStyle name="Title 25 3" xfId="15714" xr:uid="{00000000-0005-0000-0000-0000623D0000}"/>
    <cellStyle name="Title 25 3 2" xfId="15715" xr:uid="{00000000-0005-0000-0000-0000633D0000}"/>
    <cellStyle name="Title 25 3 2 2" xfId="15716" xr:uid="{00000000-0005-0000-0000-0000643D0000}"/>
    <cellStyle name="Title 25 3 3" xfId="15717" xr:uid="{00000000-0005-0000-0000-0000653D0000}"/>
    <cellStyle name="Title 25 3 3 2" xfId="15718" xr:uid="{00000000-0005-0000-0000-0000663D0000}"/>
    <cellStyle name="Title 25 3 4" xfId="15719" xr:uid="{00000000-0005-0000-0000-0000673D0000}"/>
    <cellStyle name="Title 25 4" xfId="15720" xr:uid="{00000000-0005-0000-0000-0000683D0000}"/>
    <cellStyle name="Title 25 4 2" xfId="15721" xr:uid="{00000000-0005-0000-0000-0000693D0000}"/>
    <cellStyle name="Title 25 4 2 2" xfId="15722" xr:uid="{00000000-0005-0000-0000-00006A3D0000}"/>
    <cellStyle name="Title 25 4 3" xfId="15723" xr:uid="{00000000-0005-0000-0000-00006B3D0000}"/>
    <cellStyle name="Title 25 4 3 2" xfId="15724" xr:uid="{00000000-0005-0000-0000-00006C3D0000}"/>
    <cellStyle name="Title 25 4 4" xfId="15725" xr:uid="{00000000-0005-0000-0000-00006D3D0000}"/>
    <cellStyle name="Title 25 5" xfId="15726" xr:uid="{00000000-0005-0000-0000-00006E3D0000}"/>
    <cellStyle name="Title 25 5 2" xfId="15727" xr:uid="{00000000-0005-0000-0000-00006F3D0000}"/>
    <cellStyle name="Title 25 5 2 2" xfId="15728" xr:uid="{00000000-0005-0000-0000-0000703D0000}"/>
    <cellStyle name="Title 25 5 3" xfId="15729" xr:uid="{00000000-0005-0000-0000-0000713D0000}"/>
    <cellStyle name="Title 25 5 3 2" xfId="15730" xr:uid="{00000000-0005-0000-0000-0000723D0000}"/>
    <cellStyle name="Title 25 5 4" xfId="15731" xr:uid="{00000000-0005-0000-0000-0000733D0000}"/>
    <cellStyle name="Title 25 5 4 2" xfId="15732" xr:uid="{00000000-0005-0000-0000-0000743D0000}"/>
    <cellStyle name="Title 25 5 5" xfId="15733" xr:uid="{00000000-0005-0000-0000-0000753D0000}"/>
    <cellStyle name="Title 25 6" xfId="15734" xr:uid="{00000000-0005-0000-0000-0000763D0000}"/>
    <cellStyle name="Title 25 6 2" xfId="15735" xr:uid="{00000000-0005-0000-0000-0000773D0000}"/>
    <cellStyle name="Title 25 6 2 2" xfId="15736" xr:uid="{00000000-0005-0000-0000-0000783D0000}"/>
    <cellStyle name="Title 25 6 3" xfId="15737" xr:uid="{00000000-0005-0000-0000-0000793D0000}"/>
    <cellStyle name="Title 25 6 3 2" xfId="15738" xr:uid="{00000000-0005-0000-0000-00007A3D0000}"/>
    <cellStyle name="Title 25 6 4" xfId="15739" xr:uid="{00000000-0005-0000-0000-00007B3D0000}"/>
    <cellStyle name="Title 25 7" xfId="15740" xr:uid="{00000000-0005-0000-0000-00007C3D0000}"/>
    <cellStyle name="Title 25 7 2" xfId="15741" xr:uid="{00000000-0005-0000-0000-00007D3D0000}"/>
    <cellStyle name="Title 25 8" xfId="15742" xr:uid="{00000000-0005-0000-0000-00007E3D0000}"/>
    <cellStyle name="Title 25 8 2" xfId="15743" xr:uid="{00000000-0005-0000-0000-00007F3D0000}"/>
    <cellStyle name="Title 25 9" xfId="15744" xr:uid="{00000000-0005-0000-0000-0000803D0000}"/>
    <cellStyle name="Title 25 9 2" xfId="15745" xr:uid="{00000000-0005-0000-0000-0000813D0000}"/>
    <cellStyle name="Title 26" xfId="15746" xr:uid="{00000000-0005-0000-0000-0000823D0000}"/>
    <cellStyle name="Title 26 10" xfId="15747" xr:uid="{00000000-0005-0000-0000-0000833D0000}"/>
    <cellStyle name="Title 26 10 2" xfId="15748" xr:uid="{00000000-0005-0000-0000-0000843D0000}"/>
    <cellStyle name="Title 26 11" xfId="15749" xr:uid="{00000000-0005-0000-0000-0000853D0000}"/>
    <cellStyle name="Title 26 2" xfId="15750" xr:uid="{00000000-0005-0000-0000-0000863D0000}"/>
    <cellStyle name="Title 26 2 2" xfId="15751" xr:uid="{00000000-0005-0000-0000-0000873D0000}"/>
    <cellStyle name="Title 26 2 2 2" xfId="15752" xr:uid="{00000000-0005-0000-0000-0000883D0000}"/>
    <cellStyle name="Title 26 2 3" xfId="15753" xr:uid="{00000000-0005-0000-0000-0000893D0000}"/>
    <cellStyle name="Title 26 2 3 2" xfId="15754" xr:uid="{00000000-0005-0000-0000-00008A3D0000}"/>
    <cellStyle name="Title 26 2 4" xfId="15755" xr:uid="{00000000-0005-0000-0000-00008B3D0000}"/>
    <cellStyle name="Title 26 3" xfId="15756" xr:uid="{00000000-0005-0000-0000-00008C3D0000}"/>
    <cellStyle name="Title 26 3 2" xfId="15757" xr:uid="{00000000-0005-0000-0000-00008D3D0000}"/>
    <cellStyle name="Title 26 3 2 2" xfId="15758" xr:uid="{00000000-0005-0000-0000-00008E3D0000}"/>
    <cellStyle name="Title 26 3 3" xfId="15759" xr:uid="{00000000-0005-0000-0000-00008F3D0000}"/>
    <cellStyle name="Title 26 3 3 2" xfId="15760" xr:uid="{00000000-0005-0000-0000-0000903D0000}"/>
    <cellStyle name="Title 26 3 4" xfId="15761" xr:uid="{00000000-0005-0000-0000-0000913D0000}"/>
    <cellStyle name="Title 26 4" xfId="15762" xr:uid="{00000000-0005-0000-0000-0000923D0000}"/>
    <cellStyle name="Title 26 4 2" xfId="15763" xr:uid="{00000000-0005-0000-0000-0000933D0000}"/>
    <cellStyle name="Title 26 4 2 2" xfId="15764" xr:uid="{00000000-0005-0000-0000-0000943D0000}"/>
    <cellStyle name="Title 26 4 3" xfId="15765" xr:uid="{00000000-0005-0000-0000-0000953D0000}"/>
    <cellStyle name="Title 26 4 3 2" xfId="15766" xr:uid="{00000000-0005-0000-0000-0000963D0000}"/>
    <cellStyle name="Title 26 4 4" xfId="15767" xr:uid="{00000000-0005-0000-0000-0000973D0000}"/>
    <cellStyle name="Title 26 5" xfId="15768" xr:uid="{00000000-0005-0000-0000-0000983D0000}"/>
    <cellStyle name="Title 26 5 2" xfId="15769" xr:uid="{00000000-0005-0000-0000-0000993D0000}"/>
    <cellStyle name="Title 26 5 2 2" xfId="15770" xr:uid="{00000000-0005-0000-0000-00009A3D0000}"/>
    <cellStyle name="Title 26 5 3" xfId="15771" xr:uid="{00000000-0005-0000-0000-00009B3D0000}"/>
    <cellStyle name="Title 26 5 3 2" xfId="15772" xr:uid="{00000000-0005-0000-0000-00009C3D0000}"/>
    <cellStyle name="Title 26 5 4" xfId="15773" xr:uid="{00000000-0005-0000-0000-00009D3D0000}"/>
    <cellStyle name="Title 26 5 4 2" xfId="15774" xr:uid="{00000000-0005-0000-0000-00009E3D0000}"/>
    <cellStyle name="Title 26 5 5" xfId="15775" xr:uid="{00000000-0005-0000-0000-00009F3D0000}"/>
    <cellStyle name="Title 26 6" xfId="15776" xr:uid="{00000000-0005-0000-0000-0000A03D0000}"/>
    <cellStyle name="Title 26 6 2" xfId="15777" xr:uid="{00000000-0005-0000-0000-0000A13D0000}"/>
    <cellStyle name="Title 26 6 2 2" xfId="15778" xr:uid="{00000000-0005-0000-0000-0000A23D0000}"/>
    <cellStyle name="Title 26 6 3" xfId="15779" xr:uid="{00000000-0005-0000-0000-0000A33D0000}"/>
    <cellStyle name="Title 26 6 3 2" xfId="15780" xr:uid="{00000000-0005-0000-0000-0000A43D0000}"/>
    <cellStyle name="Title 26 6 4" xfId="15781" xr:uid="{00000000-0005-0000-0000-0000A53D0000}"/>
    <cellStyle name="Title 26 7" xfId="15782" xr:uid="{00000000-0005-0000-0000-0000A63D0000}"/>
    <cellStyle name="Title 26 7 2" xfId="15783" xr:uid="{00000000-0005-0000-0000-0000A73D0000}"/>
    <cellStyle name="Title 26 8" xfId="15784" xr:uid="{00000000-0005-0000-0000-0000A83D0000}"/>
    <cellStyle name="Title 26 8 2" xfId="15785" xr:uid="{00000000-0005-0000-0000-0000A93D0000}"/>
    <cellStyle name="Title 26 9" xfId="15786" xr:uid="{00000000-0005-0000-0000-0000AA3D0000}"/>
    <cellStyle name="Title 26 9 2" xfId="15787" xr:uid="{00000000-0005-0000-0000-0000AB3D0000}"/>
    <cellStyle name="Title 27" xfId="15788" xr:uid="{00000000-0005-0000-0000-0000AC3D0000}"/>
    <cellStyle name="Title 27 10" xfId="15789" xr:uid="{00000000-0005-0000-0000-0000AD3D0000}"/>
    <cellStyle name="Title 27 10 2" xfId="15790" xr:uid="{00000000-0005-0000-0000-0000AE3D0000}"/>
    <cellStyle name="Title 27 11" xfId="15791" xr:uid="{00000000-0005-0000-0000-0000AF3D0000}"/>
    <cellStyle name="Title 27 2" xfId="15792" xr:uid="{00000000-0005-0000-0000-0000B03D0000}"/>
    <cellStyle name="Title 27 2 2" xfId="15793" xr:uid="{00000000-0005-0000-0000-0000B13D0000}"/>
    <cellStyle name="Title 27 2 2 2" xfId="15794" xr:uid="{00000000-0005-0000-0000-0000B23D0000}"/>
    <cellStyle name="Title 27 2 3" xfId="15795" xr:uid="{00000000-0005-0000-0000-0000B33D0000}"/>
    <cellStyle name="Title 27 2 3 2" xfId="15796" xr:uid="{00000000-0005-0000-0000-0000B43D0000}"/>
    <cellStyle name="Title 27 2 4" xfId="15797" xr:uid="{00000000-0005-0000-0000-0000B53D0000}"/>
    <cellStyle name="Title 27 3" xfId="15798" xr:uid="{00000000-0005-0000-0000-0000B63D0000}"/>
    <cellStyle name="Title 27 3 2" xfId="15799" xr:uid="{00000000-0005-0000-0000-0000B73D0000}"/>
    <cellStyle name="Title 27 3 2 2" xfId="15800" xr:uid="{00000000-0005-0000-0000-0000B83D0000}"/>
    <cellStyle name="Title 27 3 3" xfId="15801" xr:uid="{00000000-0005-0000-0000-0000B93D0000}"/>
    <cellStyle name="Title 27 3 3 2" xfId="15802" xr:uid="{00000000-0005-0000-0000-0000BA3D0000}"/>
    <cellStyle name="Title 27 3 4" xfId="15803" xr:uid="{00000000-0005-0000-0000-0000BB3D0000}"/>
    <cellStyle name="Title 27 4" xfId="15804" xr:uid="{00000000-0005-0000-0000-0000BC3D0000}"/>
    <cellStyle name="Title 27 4 2" xfId="15805" xr:uid="{00000000-0005-0000-0000-0000BD3D0000}"/>
    <cellStyle name="Title 27 4 2 2" xfId="15806" xr:uid="{00000000-0005-0000-0000-0000BE3D0000}"/>
    <cellStyle name="Title 27 4 3" xfId="15807" xr:uid="{00000000-0005-0000-0000-0000BF3D0000}"/>
    <cellStyle name="Title 27 4 3 2" xfId="15808" xr:uid="{00000000-0005-0000-0000-0000C03D0000}"/>
    <cellStyle name="Title 27 4 4" xfId="15809" xr:uid="{00000000-0005-0000-0000-0000C13D0000}"/>
    <cellStyle name="Title 27 5" xfId="15810" xr:uid="{00000000-0005-0000-0000-0000C23D0000}"/>
    <cellStyle name="Title 27 5 2" xfId="15811" xr:uid="{00000000-0005-0000-0000-0000C33D0000}"/>
    <cellStyle name="Title 27 5 2 2" xfId="15812" xr:uid="{00000000-0005-0000-0000-0000C43D0000}"/>
    <cellStyle name="Title 27 5 3" xfId="15813" xr:uid="{00000000-0005-0000-0000-0000C53D0000}"/>
    <cellStyle name="Title 27 5 3 2" xfId="15814" xr:uid="{00000000-0005-0000-0000-0000C63D0000}"/>
    <cellStyle name="Title 27 5 4" xfId="15815" xr:uid="{00000000-0005-0000-0000-0000C73D0000}"/>
    <cellStyle name="Title 27 5 4 2" xfId="15816" xr:uid="{00000000-0005-0000-0000-0000C83D0000}"/>
    <cellStyle name="Title 27 5 5" xfId="15817" xr:uid="{00000000-0005-0000-0000-0000C93D0000}"/>
    <cellStyle name="Title 27 6" xfId="15818" xr:uid="{00000000-0005-0000-0000-0000CA3D0000}"/>
    <cellStyle name="Title 27 6 2" xfId="15819" xr:uid="{00000000-0005-0000-0000-0000CB3D0000}"/>
    <cellStyle name="Title 27 6 2 2" xfId="15820" xr:uid="{00000000-0005-0000-0000-0000CC3D0000}"/>
    <cellStyle name="Title 27 6 3" xfId="15821" xr:uid="{00000000-0005-0000-0000-0000CD3D0000}"/>
    <cellStyle name="Title 27 6 3 2" xfId="15822" xr:uid="{00000000-0005-0000-0000-0000CE3D0000}"/>
    <cellStyle name="Title 27 6 4" xfId="15823" xr:uid="{00000000-0005-0000-0000-0000CF3D0000}"/>
    <cellStyle name="Title 27 7" xfId="15824" xr:uid="{00000000-0005-0000-0000-0000D03D0000}"/>
    <cellStyle name="Title 27 7 2" xfId="15825" xr:uid="{00000000-0005-0000-0000-0000D13D0000}"/>
    <cellStyle name="Title 27 8" xfId="15826" xr:uid="{00000000-0005-0000-0000-0000D23D0000}"/>
    <cellStyle name="Title 27 8 2" xfId="15827" xr:uid="{00000000-0005-0000-0000-0000D33D0000}"/>
    <cellStyle name="Title 27 9" xfId="15828" xr:uid="{00000000-0005-0000-0000-0000D43D0000}"/>
    <cellStyle name="Title 27 9 2" xfId="15829" xr:uid="{00000000-0005-0000-0000-0000D53D0000}"/>
    <cellStyle name="Title 28" xfId="15830" xr:uid="{00000000-0005-0000-0000-0000D63D0000}"/>
    <cellStyle name="Title 28 10" xfId="15831" xr:uid="{00000000-0005-0000-0000-0000D73D0000}"/>
    <cellStyle name="Title 28 10 2" xfId="15832" xr:uid="{00000000-0005-0000-0000-0000D83D0000}"/>
    <cellStyle name="Title 28 11" xfId="15833" xr:uid="{00000000-0005-0000-0000-0000D93D0000}"/>
    <cellStyle name="Title 28 2" xfId="15834" xr:uid="{00000000-0005-0000-0000-0000DA3D0000}"/>
    <cellStyle name="Title 28 2 2" xfId="15835" xr:uid="{00000000-0005-0000-0000-0000DB3D0000}"/>
    <cellStyle name="Title 28 2 2 2" xfId="15836" xr:uid="{00000000-0005-0000-0000-0000DC3D0000}"/>
    <cellStyle name="Title 28 2 3" xfId="15837" xr:uid="{00000000-0005-0000-0000-0000DD3D0000}"/>
    <cellStyle name="Title 28 2 3 2" xfId="15838" xr:uid="{00000000-0005-0000-0000-0000DE3D0000}"/>
    <cellStyle name="Title 28 2 4" xfId="15839" xr:uid="{00000000-0005-0000-0000-0000DF3D0000}"/>
    <cellStyle name="Title 28 3" xfId="15840" xr:uid="{00000000-0005-0000-0000-0000E03D0000}"/>
    <cellStyle name="Title 28 3 2" xfId="15841" xr:uid="{00000000-0005-0000-0000-0000E13D0000}"/>
    <cellStyle name="Title 28 3 2 2" xfId="15842" xr:uid="{00000000-0005-0000-0000-0000E23D0000}"/>
    <cellStyle name="Title 28 3 3" xfId="15843" xr:uid="{00000000-0005-0000-0000-0000E33D0000}"/>
    <cellStyle name="Title 28 3 3 2" xfId="15844" xr:uid="{00000000-0005-0000-0000-0000E43D0000}"/>
    <cellStyle name="Title 28 3 4" xfId="15845" xr:uid="{00000000-0005-0000-0000-0000E53D0000}"/>
    <cellStyle name="Title 28 4" xfId="15846" xr:uid="{00000000-0005-0000-0000-0000E63D0000}"/>
    <cellStyle name="Title 28 4 2" xfId="15847" xr:uid="{00000000-0005-0000-0000-0000E73D0000}"/>
    <cellStyle name="Title 28 4 2 2" xfId="15848" xr:uid="{00000000-0005-0000-0000-0000E83D0000}"/>
    <cellStyle name="Title 28 4 3" xfId="15849" xr:uid="{00000000-0005-0000-0000-0000E93D0000}"/>
    <cellStyle name="Title 28 4 3 2" xfId="15850" xr:uid="{00000000-0005-0000-0000-0000EA3D0000}"/>
    <cellStyle name="Title 28 4 4" xfId="15851" xr:uid="{00000000-0005-0000-0000-0000EB3D0000}"/>
    <cellStyle name="Title 28 5" xfId="15852" xr:uid="{00000000-0005-0000-0000-0000EC3D0000}"/>
    <cellStyle name="Title 28 5 2" xfId="15853" xr:uid="{00000000-0005-0000-0000-0000ED3D0000}"/>
    <cellStyle name="Title 28 5 2 2" xfId="15854" xr:uid="{00000000-0005-0000-0000-0000EE3D0000}"/>
    <cellStyle name="Title 28 5 3" xfId="15855" xr:uid="{00000000-0005-0000-0000-0000EF3D0000}"/>
    <cellStyle name="Title 28 5 3 2" xfId="15856" xr:uid="{00000000-0005-0000-0000-0000F03D0000}"/>
    <cellStyle name="Title 28 5 4" xfId="15857" xr:uid="{00000000-0005-0000-0000-0000F13D0000}"/>
    <cellStyle name="Title 28 5 4 2" xfId="15858" xr:uid="{00000000-0005-0000-0000-0000F23D0000}"/>
    <cellStyle name="Title 28 5 5" xfId="15859" xr:uid="{00000000-0005-0000-0000-0000F33D0000}"/>
    <cellStyle name="Title 28 6" xfId="15860" xr:uid="{00000000-0005-0000-0000-0000F43D0000}"/>
    <cellStyle name="Title 28 6 2" xfId="15861" xr:uid="{00000000-0005-0000-0000-0000F53D0000}"/>
    <cellStyle name="Title 28 6 2 2" xfId="15862" xr:uid="{00000000-0005-0000-0000-0000F63D0000}"/>
    <cellStyle name="Title 28 6 3" xfId="15863" xr:uid="{00000000-0005-0000-0000-0000F73D0000}"/>
    <cellStyle name="Title 28 6 3 2" xfId="15864" xr:uid="{00000000-0005-0000-0000-0000F83D0000}"/>
    <cellStyle name="Title 28 6 4" xfId="15865" xr:uid="{00000000-0005-0000-0000-0000F93D0000}"/>
    <cellStyle name="Title 28 7" xfId="15866" xr:uid="{00000000-0005-0000-0000-0000FA3D0000}"/>
    <cellStyle name="Title 28 7 2" xfId="15867" xr:uid="{00000000-0005-0000-0000-0000FB3D0000}"/>
    <cellStyle name="Title 28 8" xfId="15868" xr:uid="{00000000-0005-0000-0000-0000FC3D0000}"/>
    <cellStyle name="Title 28 8 2" xfId="15869" xr:uid="{00000000-0005-0000-0000-0000FD3D0000}"/>
    <cellStyle name="Title 28 9" xfId="15870" xr:uid="{00000000-0005-0000-0000-0000FE3D0000}"/>
    <cellStyle name="Title 28 9 2" xfId="15871" xr:uid="{00000000-0005-0000-0000-0000FF3D0000}"/>
    <cellStyle name="Title 29" xfId="15872" xr:uid="{00000000-0005-0000-0000-0000003E0000}"/>
    <cellStyle name="Title 29 10" xfId="15873" xr:uid="{00000000-0005-0000-0000-0000013E0000}"/>
    <cellStyle name="Title 29 10 2" xfId="15874" xr:uid="{00000000-0005-0000-0000-0000023E0000}"/>
    <cellStyle name="Title 29 11" xfId="15875" xr:uid="{00000000-0005-0000-0000-0000033E0000}"/>
    <cellStyle name="Title 29 2" xfId="15876" xr:uid="{00000000-0005-0000-0000-0000043E0000}"/>
    <cellStyle name="Title 29 2 2" xfId="15877" xr:uid="{00000000-0005-0000-0000-0000053E0000}"/>
    <cellStyle name="Title 29 2 2 2" xfId="15878" xr:uid="{00000000-0005-0000-0000-0000063E0000}"/>
    <cellStyle name="Title 29 2 3" xfId="15879" xr:uid="{00000000-0005-0000-0000-0000073E0000}"/>
    <cellStyle name="Title 29 2 3 2" xfId="15880" xr:uid="{00000000-0005-0000-0000-0000083E0000}"/>
    <cellStyle name="Title 29 2 4" xfId="15881" xr:uid="{00000000-0005-0000-0000-0000093E0000}"/>
    <cellStyle name="Title 29 3" xfId="15882" xr:uid="{00000000-0005-0000-0000-00000A3E0000}"/>
    <cellStyle name="Title 29 3 2" xfId="15883" xr:uid="{00000000-0005-0000-0000-00000B3E0000}"/>
    <cellStyle name="Title 29 3 2 2" xfId="15884" xr:uid="{00000000-0005-0000-0000-00000C3E0000}"/>
    <cellStyle name="Title 29 3 3" xfId="15885" xr:uid="{00000000-0005-0000-0000-00000D3E0000}"/>
    <cellStyle name="Title 29 3 3 2" xfId="15886" xr:uid="{00000000-0005-0000-0000-00000E3E0000}"/>
    <cellStyle name="Title 29 3 4" xfId="15887" xr:uid="{00000000-0005-0000-0000-00000F3E0000}"/>
    <cellStyle name="Title 29 4" xfId="15888" xr:uid="{00000000-0005-0000-0000-0000103E0000}"/>
    <cellStyle name="Title 29 4 2" xfId="15889" xr:uid="{00000000-0005-0000-0000-0000113E0000}"/>
    <cellStyle name="Title 29 4 2 2" xfId="15890" xr:uid="{00000000-0005-0000-0000-0000123E0000}"/>
    <cellStyle name="Title 29 4 3" xfId="15891" xr:uid="{00000000-0005-0000-0000-0000133E0000}"/>
    <cellStyle name="Title 29 4 3 2" xfId="15892" xr:uid="{00000000-0005-0000-0000-0000143E0000}"/>
    <cellStyle name="Title 29 4 4" xfId="15893" xr:uid="{00000000-0005-0000-0000-0000153E0000}"/>
    <cellStyle name="Title 29 5" xfId="15894" xr:uid="{00000000-0005-0000-0000-0000163E0000}"/>
    <cellStyle name="Title 29 5 2" xfId="15895" xr:uid="{00000000-0005-0000-0000-0000173E0000}"/>
    <cellStyle name="Title 29 5 2 2" xfId="15896" xr:uid="{00000000-0005-0000-0000-0000183E0000}"/>
    <cellStyle name="Title 29 5 3" xfId="15897" xr:uid="{00000000-0005-0000-0000-0000193E0000}"/>
    <cellStyle name="Title 29 5 3 2" xfId="15898" xr:uid="{00000000-0005-0000-0000-00001A3E0000}"/>
    <cellStyle name="Title 29 5 4" xfId="15899" xr:uid="{00000000-0005-0000-0000-00001B3E0000}"/>
    <cellStyle name="Title 29 5 4 2" xfId="15900" xr:uid="{00000000-0005-0000-0000-00001C3E0000}"/>
    <cellStyle name="Title 29 5 5" xfId="15901" xr:uid="{00000000-0005-0000-0000-00001D3E0000}"/>
    <cellStyle name="Title 29 6" xfId="15902" xr:uid="{00000000-0005-0000-0000-00001E3E0000}"/>
    <cellStyle name="Title 29 6 2" xfId="15903" xr:uid="{00000000-0005-0000-0000-00001F3E0000}"/>
    <cellStyle name="Title 29 6 2 2" xfId="15904" xr:uid="{00000000-0005-0000-0000-0000203E0000}"/>
    <cellStyle name="Title 29 6 3" xfId="15905" xr:uid="{00000000-0005-0000-0000-0000213E0000}"/>
    <cellStyle name="Title 29 6 3 2" xfId="15906" xr:uid="{00000000-0005-0000-0000-0000223E0000}"/>
    <cellStyle name="Title 29 6 4" xfId="15907" xr:uid="{00000000-0005-0000-0000-0000233E0000}"/>
    <cellStyle name="Title 29 7" xfId="15908" xr:uid="{00000000-0005-0000-0000-0000243E0000}"/>
    <cellStyle name="Title 29 7 2" xfId="15909" xr:uid="{00000000-0005-0000-0000-0000253E0000}"/>
    <cellStyle name="Title 29 8" xfId="15910" xr:uid="{00000000-0005-0000-0000-0000263E0000}"/>
    <cellStyle name="Title 29 8 2" xfId="15911" xr:uid="{00000000-0005-0000-0000-0000273E0000}"/>
    <cellStyle name="Title 29 9" xfId="15912" xr:uid="{00000000-0005-0000-0000-0000283E0000}"/>
    <cellStyle name="Title 29 9 2" xfId="15913" xr:uid="{00000000-0005-0000-0000-0000293E0000}"/>
    <cellStyle name="Title 3" xfId="15914" xr:uid="{00000000-0005-0000-0000-00002A3E0000}"/>
    <cellStyle name="Title 3 10" xfId="15915" xr:uid="{00000000-0005-0000-0000-00002B3E0000}"/>
    <cellStyle name="Title 3 10 2" xfId="15916" xr:uid="{00000000-0005-0000-0000-00002C3E0000}"/>
    <cellStyle name="Title 3 11" xfId="15917" xr:uid="{00000000-0005-0000-0000-00002D3E0000}"/>
    <cellStyle name="Title 3 11 2" xfId="15918" xr:uid="{00000000-0005-0000-0000-00002E3E0000}"/>
    <cellStyle name="Title 3 12" xfId="15919" xr:uid="{00000000-0005-0000-0000-00002F3E0000}"/>
    <cellStyle name="Title 3 2" xfId="15920" xr:uid="{00000000-0005-0000-0000-0000303E0000}"/>
    <cellStyle name="Title 3 2 2" xfId="15921" xr:uid="{00000000-0005-0000-0000-0000313E0000}"/>
    <cellStyle name="Title 3 2 2 2" xfId="15922" xr:uid="{00000000-0005-0000-0000-0000323E0000}"/>
    <cellStyle name="Title 3 2 2 2 2" xfId="15923" xr:uid="{00000000-0005-0000-0000-0000333E0000}"/>
    <cellStyle name="Title 3 2 2 3" xfId="15924" xr:uid="{00000000-0005-0000-0000-0000343E0000}"/>
    <cellStyle name="Title 3 2 2 3 2" xfId="15925" xr:uid="{00000000-0005-0000-0000-0000353E0000}"/>
    <cellStyle name="Title 3 2 2 4" xfId="15926" xr:uid="{00000000-0005-0000-0000-0000363E0000}"/>
    <cellStyle name="Title 3 2 3" xfId="15927" xr:uid="{00000000-0005-0000-0000-0000373E0000}"/>
    <cellStyle name="Title 3 2 3 2" xfId="15928" xr:uid="{00000000-0005-0000-0000-0000383E0000}"/>
    <cellStyle name="Title 3 2 3 2 2" xfId="15929" xr:uid="{00000000-0005-0000-0000-0000393E0000}"/>
    <cellStyle name="Title 3 2 3 3" xfId="15930" xr:uid="{00000000-0005-0000-0000-00003A3E0000}"/>
    <cellStyle name="Title 3 2 3 3 2" xfId="15931" xr:uid="{00000000-0005-0000-0000-00003B3E0000}"/>
    <cellStyle name="Title 3 2 3 4" xfId="15932" xr:uid="{00000000-0005-0000-0000-00003C3E0000}"/>
    <cellStyle name="Title 3 2 4" xfId="15933" xr:uid="{00000000-0005-0000-0000-00003D3E0000}"/>
    <cellStyle name="Title 3 2 4 2" xfId="15934" xr:uid="{00000000-0005-0000-0000-00003E3E0000}"/>
    <cellStyle name="Title 3 2 4 2 2" xfId="15935" xr:uid="{00000000-0005-0000-0000-00003F3E0000}"/>
    <cellStyle name="Title 3 2 4 3" xfId="15936" xr:uid="{00000000-0005-0000-0000-0000403E0000}"/>
    <cellStyle name="Title 3 2 4 3 2" xfId="15937" xr:uid="{00000000-0005-0000-0000-0000413E0000}"/>
    <cellStyle name="Title 3 2 4 4" xfId="15938" xr:uid="{00000000-0005-0000-0000-0000423E0000}"/>
    <cellStyle name="Title 3 2 4 4 2" xfId="15939" xr:uid="{00000000-0005-0000-0000-0000433E0000}"/>
    <cellStyle name="Title 3 2 4 5" xfId="15940" xr:uid="{00000000-0005-0000-0000-0000443E0000}"/>
    <cellStyle name="Title 3 2 5" xfId="15941" xr:uid="{00000000-0005-0000-0000-0000453E0000}"/>
    <cellStyle name="Title 3 2 5 2" xfId="15942" xr:uid="{00000000-0005-0000-0000-0000463E0000}"/>
    <cellStyle name="Title 3 2 5 2 2" xfId="15943" xr:uid="{00000000-0005-0000-0000-0000473E0000}"/>
    <cellStyle name="Title 3 2 5 3" xfId="15944" xr:uid="{00000000-0005-0000-0000-0000483E0000}"/>
    <cellStyle name="Title 3 2 5 3 2" xfId="15945" xr:uid="{00000000-0005-0000-0000-0000493E0000}"/>
    <cellStyle name="Title 3 2 5 4" xfId="15946" xr:uid="{00000000-0005-0000-0000-00004A3E0000}"/>
    <cellStyle name="Title 3 2 6" xfId="15947" xr:uid="{00000000-0005-0000-0000-00004B3E0000}"/>
    <cellStyle name="Title 3 2 6 2" xfId="15948" xr:uid="{00000000-0005-0000-0000-00004C3E0000}"/>
    <cellStyle name="Title 3 2 7" xfId="15949" xr:uid="{00000000-0005-0000-0000-00004D3E0000}"/>
    <cellStyle name="Title 3 2 7 2" xfId="15950" xr:uid="{00000000-0005-0000-0000-00004E3E0000}"/>
    <cellStyle name="Title 3 2 8" xfId="15951" xr:uid="{00000000-0005-0000-0000-00004F3E0000}"/>
    <cellStyle name="Title 3 2 8 2" xfId="15952" xr:uid="{00000000-0005-0000-0000-0000503E0000}"/>
    <cellStyle name="Title 3 2 9" xfId="15953" xr:uid="{00000000-0005-0000-0000-0000513E0000}"/>
    <cellStyle name="Title 3 3" xfId="15954" xr:uid="{00000000-0005-0000-0000-0000523E0000}"/>
    <cellStyle name="Title 3 3 2" xfId="15955" xr:uid="{00000000-0005-0000-0000-0000533E0000}"/>
    <cellStyle name="Title 3 3 2 2" xfId="15956" xr:uid="{00000000-0005-0000-0000-0000543E0000}"/>
    <cellStyle name="Title 3 3 3" xfId="15957" xr:uid="{00000000-0005-0000-0000-0000553E0000}"/>
    <cellStyle name="Title 3 3 3 2" xfId="15958" xr:uid="{00000000-0005-0000-0000-0000563E0000}"/>
    <cellStyle name="Title 3 3 4" xfId="15959" xr:uid="{00000000-0005-0000-0000-0000573E0000}"/>
    <cellStyle name="Title 3 4" xfId="15960" xr:uid="{00000000-0005-0000-0000-0000583E0000}"/>
    <cellStyle name="Title 3 4 2" xfId="15961" xr:uid="{00000000-0005-0000-0000-0000593E0000}"/>
    <cellStyle name="Title 3 4 2 2" xfId="15962" xr:uid="{00000000-0005-0000-0000-00005A3E0000}"/>
    <cellStyle name="Title 3 4 3" xfId="15963" xr:uid="{00000000-0005-0000-0000-00005B3E0000}"/>
    <cellStyle name="Title 3 4 3 2" xfId="15964" xr:uid="{00000000-0005-0000-0000-00005C3E0000}"/>
    <cellStyle name="Title 3 4 4" xfId="15965" xr:uid="{00000000-0005-0000-0000-00005D3E0000}"/>
    <cellStyle name="Title 3 5" xfId="15966" xr:uid="{00000000-0005-0000-0000-00005E3E0000}"/>
    <cellStyle name="Title 3 5 2" xfId="15967" xr:uid="{00000000-0005-0000-0000-00005F3E0000}"/>
    <cellStyle name="Title 3 5 2 2" xfId="15968" xr:uid="{00000000-0005-0000-0000-0000603E0000}"/>
    <cellStyle name="Title 3 5 3" xfId="15969" xr:uid="{00000000-0005-0000-0000-0000613E0000}"/>
    <cellStyle name="Title 3 5 3 2" xfId="15970" xr:uid="{00000000-0005-0000-0000-0000623E0000}"/>
    <cellStyle name="Title 3 5 4" xfId="15971" xr:uid="{00000000-0005-0000-0000-0000633E0000}"/>
    <cellStyle name="Title 3 6" xfId="15972" xr:uid="{00000000-0005-0000-0000-0000643E0000}"/>
    <cellStyle name="Title 3 6 2" xfId="15973" xr:uid="{00000000-0005-0000-0000-0000653E0000}"/>
    <cellStyle name="Title 3 6 2 2" xfId="15974" xr:uid="{00000000-0005-0000-0000-0000663E0000}"/>
    <cellStyle name="Title 3 6 3" xfId="15975" xr:uid="{00000000-0005-0000-0000-0000673E0000}"/>
    <cellStyle name="Title 3 6 3 2" xfId="15976" xr:uid="{00000000-0005-0000-0000-0000683E0000}"/>
    <cellStyle name="Title 3 6 4" xfId="15977" xr:uid="{00000000-0005-0000-0000-0000693E0000}"/>
    <cellStyle name="Title 3 6 4 2" xfId="15978" xr:uid="{00000000-0005-0000-0000-00006A3E0000}"/>
    <cellStyle name="Title 3 6 5" xfId="15979" xr:uid="{00000000-0005-0000-0000-00006B3E0000}"/>
    <cellStyle name="Title 3 7" xfId="15980" xr:uid="{00000000-0005-0000-0000-00006C3E0000}"/>
    <cellStyle name="Title 3 7 2" xfId="15981" xr:uid="{00000000-0005-0000-0000-00006D3E0000}"/>
    <cellStyle name="Title 3 7 2 2" xfId="15982" xr:uid="{00000000-0005-0000-0000-00006E3E0000}"/>
    <cellStyle name="Title 3 7 3" xfId="15983" xr:uid="{00000000-0005-0000-0000-00006F3E0000}"/>
    <cellStyle name="Title 3 7 3 2" xfId="15984" xr:uid="{00000000-0005-0000-0000-0000703E0000}"/>
    <cellStyle name="Title 3 7 4" xfId="15985" xr:uid="{00000000-0005-0000-0000-0000713E0000}"/>
    <cellStyle name="Title 3 8" xfId="15986" xr:uid="{00000000-0005-0000-0000-0000723E0000}"/>
    <cellStyle name="Title 3 8 2" xfId="15987" xr:uid="{00000000-0005-0000-0000-0000733E0000}"/>
    <cellStyle name="Title 3 9" xfId="15988" xr:uid="{00000000-0005-0000-0000-0000743E0000}"/>
    <cellStyle name="Title 3 9 2" xfId="15989" xr:uid="{00000000-0005-0000-0000-0000753E0000}"/>
    <cellStyle name="Title 30" xfId="15990" xr:uid="{00000000-0005-0000-0000-0000763E0000}"/>
    <cellStyle name="Title 30 10" xfId="15991" xr:uid="{00000000-0005-0000-0000-0000773E0000}"/>
    <cellStyle name="Title 30 10 2" xfId="15992" xr:uid="{00000000-0005-0000-0000-0000783E0000}"/>
    <cellStyle name="Title 30 11" xfId="15993" xr:uid="{00000000-0005-0000-0000-0000793E0000}"/>
    <cellStyle name="Title 30 2" xfId="15994" xr:uid="{00000000-0005-0000-0000-00007A3E0000}"/>
    <cellStyle name="Title 30 2 2" xfId="15995" xr:uid="{00000000-0005-0000-0000-00007B3E0000}"/>
    <cellStyle name="Title 30 2 2 2" xfId="15996" xr:uid="{00000000-0005-0000-0000-00007C3E0000}"/>
    <cellStyle name="Title 30 2 3" xfId="15997" xr:uid="{00000000-0005-0000-0000-00007D3E0000}"/>
    <cellStyle name="Title 30 2 3 2" xfId="15998" xr:uid="{00000000-0005-0000-0000-00007E3E0000}"/>
    <cellStyle name="Title 30 2 4" xfId="15999" xr:uid="{00000000-0005-0000-0000-00007F3E0000}"/>
    <cellStyle name="Title 30 3" xfId="16000" xr:uid="{00000000-0005-0000-0000-0000803E0000}"/>
    <cellStyle name="Title 30 3 2" xfId="16001" xr:uid="{00000000-0005-0000-0000-0000813E0000}"/>
    <cellStyle name="Title 30 3 2 2" xfId="16002" xr:uid="{00000000-0005-0000-0000-0000823E0000}"/>
    <cellStyle name="Title 30 3 3" xfId="16003" xr:uid="{00000000-0005-0000-0000-0000833E0000}"/>
    <cellStyle name="Title 30 3 3 2" xfId="16004" xr:uid="{00000000-0005-0000-0000-0000843E0000}"/>
    <cellStyle name="Title 30 3 4" xfId="16005" xr:uid="{00000000-0005-0000-0000-0000853E0000}"/>
    <cellStyle name="Title 30 4" xfId="16006" xr:uid="{00000000-0005-0000-0000-0000863E0000}"/>
    <cellStyle name="Title 30 4 2" xfId="16007" xr:uid="{00000000-0005-0000-0000-0000873E0000}"/>
    <cellStyle name="Title 30 4 2 2" xfId="16008" xr:uid="{00000000-0005-0000-0000-0000883E0000}"/>
    <cellStyle name="Title 30 4 3" xfId="16009" xr:uid="{00000000-0005-0000-0000-0000893E0000}"/>
    <cellStyle name="Title 30 4 3 2" xfId="16010" xr:uid="{00000000-0005-0000-0000-00008A3E0000}"/>
    <cellStyle name="Title 30 4 4" xfId="16011" xr:uid="{00000000-0005-0000-0000-00008B3E0000}"/>
    <cellStyle name="Title 30 5" xfId="16012" xr:uid="{00000000-0005-0000-0000-00008C3E0000}"/>
    <cellStyle name="Title 30 5 2" xfId="16013" xr:uid="{00000000-0005-0000-0000-00008D3E0000}"/>
    <cellStyle name="Title 30 5 2 2" xfId="16014" xr:uid="{00000000-0005-0000-0000-00008E3E0000}"/>
    <cellStyle name="Title 30 5 3" xfId="16015" xr:uid="{00000000-0005-0000-0000-00008F3E0000}"/>
    <cellStyle name="Title 30 5 3 2" xfId="16016" xr:uid="{00000000-0005-0000-0000-0000903E0000}"/>
    <cellStyle name="Title 30 5 4" xfId="16017" xr:uid="{00000000-0005-0000-0000-0000913E0000}"/>
    <cellStyle name="Title 30 5 4 2" xfId="16018" xr:uid="{00000000-0005-0000-0000-0000923E0000}"/>
    <cellStyle name="Title 30 5 5" xfId="16019" xr:uid="{00000000-0005-0000-0000-0000933E0000}"/>
    <cellStyle name="Title 30 6" xfId="16020" xr:uid="{00000000-0005-0000-0000-0000943E0000}"/>
    <cellStyle name="Title 30 6 2" xfId="16021" xr:uid="{00000000-0005-0000-0000-0000953E0000}"/>
    <cellStyle name="Title 30 6 2 2" xfId="16022" xr:uid="{00000000-0005-0000-0000-0000963E0000}"/>
    <cellStyle name="Title 30 6 3" xfId="16023" xr:uid="{00000000-0005-0000-0000-0000973E0000}"/>
    <cellStyle name="Title 30 6 3 2" xfId="16024" xr:uid="{00000000-0005-0000-0000-0000983E0000}"/>
    <cellStyle name="Title 30 6 4" xfId="16025" xr:uid="{00000000-0005-0000-0000-0000993E0000}"/>
    <cellStyle name="Title 30 7" xfId="16026" xr:uid="{00000000-0005-0000-0000-00009A3E0000}"/>
    <cellStyle name="Title 30 7 2" xfId="16027" xr:uid="{00000000-0005-0000-0000-00009B3E0000}"/>
    <cellStyle name="Title 30 8" xfId="16028" xr:uid="{00000000-0005-0000-0000-00009C3E0000}"/>
    <cellStyle name="Title 30 8 2" xfId="16029" xr:uid="{00000000-0005-0000-0000-00009D3E0000}"/>
    <cellStyle name="Title 30 9" xfId="16030" xr:uid="{00000000-0005-0000-0000-00009E3E0000}"/>
    <cellStyle name="Title 30 9 2" xfId="16031" xr:uid="{00000000-0005-0000-0000-00009F3E0000}"/>
    <cellStyle name="Title 31" xfId="16032" xr:uid="{00000000-0005-0000-0000-0000A03E0000}"/>
    <cellStyle name="Title 31 10" xfId="16033" xr:uid="{00000000-0005-0000-0000-0000A13E0000}"/>
    <cellStyle name="Title 31 10 2" xfId="16034" xr:uid="{00000000-0005-0000-0000-0000A23E0000}"/>
    <cellStyle name="Title 31 11" xfId="16035" xr:uid="{00000000-0005-0000-0000-0000A33E0000}"/>
    <cellStyle name="Title 31 2" xfId="16036" xr:uid="{00000000-0005-0000-0000-0000A43E0000}"/>
    <cellStyle name="Title 31 2 2" xfId="16037" xr:uid="{00000000-0005-0000-0000-0000A53E0000}"/>
    <cellStyle name="Title 31 2 2 2" xfId="16038" xr:uid="{00000000-0005-0000-0000-0000A63E0000}"/>
    <cellStyle name="Title 31 2 3" xfId="16039" xr:uid="{00000000-0005-0000-0000-0000A73E0000}"/>
    <cellStyle name="Title 31 2 3 2" xfId="16040" xr:uid="{00000000-0005-0000-0000-0000A83E0000}"/>
    <cellStyle name="Title 31 2 4" xfId="16041" xr:uid="{00000000-0005-0000-0000-0000A93E0000}"/>
    <cellStyle name="Title 31 3" xfId="16042" xr:uid="{00000000-0005-0000-0000-0000AA3E0000}"/>
    <cellStyle name="Title 31 3 2" xfId="16043" xr:uid="{00000000-0005-0000-0000-0000AB3E0000}"/>
    <cellStyle name="Title 31 3 2 2" xfId="16044" xr:uid="{00000000-0005-0000-0000-0000AC3E0000}"/>
    <cellStyle name="Title 31 3 3" xfId="16045" xr:uid="{00000000-0005-0000-0000-0000AD3E0000}"/>
    <cellStyle name="Title 31 3 3 2" xfId="16046" xr:uid="{00000000-0005-0000-0000-0000AE3E0000}"/>
    <cellStyle name="Title 31 3 4" xfId="16047" xr:uid="{00000000-0005-0000-0000-0000AF3E0000}"/>
    <cellStyle name="Title 31 4" xfId="16048" xr:uid="{00000000-0005-0000-0000-0000B03E0000}"/>
    <cellStyle name="Title 31 4 2" xfId="16049" xr:uid="{00000000-0005-0000-0000-0000B13E0000}"/>
    <cellStyle name="Title 31 4 2 2" xfId="16050" xr:uid="{00000000-0005-0000-0000-0000B23E0000}"/>
    <cellStyle name="Title 31 4 3" xfId="16051" xr:uid="{00000000-0005-0000-0000-0000B33E0000}"/>
    <cellStyle name="Title 31 4 3 2" xfId="16052" xr:uid="{00000000-0005-0000-0000-0000B43E0000}"/>
    <cellStyle name="Title 31 4 4" xfId="16053" xr:uid="{00000000-0005-0000-0000-0000B53E0000}"/>
    <cellStyle name="Title 31 5" xfId="16054" xr:uid="{00000000-0005-0000-0000-0000B63E0000}"/>
    <cellStyle name="Title 31 5 2" xfId="16055" xr:uid="{00000000-0005-0000-0000-0000B73E0000}"/>
    <cellStyle name="Title 31 5 2 2" xfId="16056" xr:uid="{00000000-0005-0000-0000-0000B83E0000}"/>
    <cellStyle name="Title 31 5 3" xfId="16057" xr:uid="{00000000-0005-0000-0000-0000B93E0000}"/>
    <cellStyle name="Title 31 5 3 2" xfId="16058" xr:uid="{00000000-0005-0000-0000-0000BA3E0000}"/>
    <cellStyle name="Title 31 5 4" xfId="16059" xr:uid="{00000000-0005-0000-0000-0000BB3E0000}"/>
    <cellStyle name="Title 31 5 4 2" xfId="16060" xr:uid="{00000000-0005-0000-0000-0000BC3E0000}"/>
    <cellStyle name="Title 31 5 5" xfId="16061" xr:uid="{00000000-0005-0000-0000-0000BD3E0000}"/>
    <cellStyle name="Title 31 6" xfId="16062" xr:uid="{00000000-0005-0000-0000-0000BE3E0000}"/>
    <cellStyle name="Title 31 6 2" xfId="16063" xr:uid="{00000000-0005-0000-0000-0000BF3E0000}"/>
    <cellStyle name="Title 31 6 2 2" xfId="16064" xr:uid="{00000000-0005-0000-0000-0000C03E0000}"/>
    <cellStyle name="Title 31 6 3" xfId="16065" xr:uid="{00000000-0005-0000-0000-0000C13E0000}"/>
    <cellStyle name="Title 31 6 3 2" xfId="16066" xr:uid="{00000000-0005-0000-0000-0000C23E0000}"/>
    <cellStyle name="Title 31 6 4" xfId="16067" xr:uid="{00000000-0005-0000-0000-0000C33E0000}"/>
    <cellStyle name="Title 31 7" xfId="16068" xr:uid="{00000000-0005-0000-0000-0000C43E0000}"/>
    <cellStyle name="Title 31 7 2" xfId="16069" xr:uid="{00000000-0005-0000-0000-0000C53E0000}"/>
    <cellStyle name="Title 31 8" xfId="16070" xr:uid="{00000000-0005-0000-0000-0000C63E0000}"/>
    <cellStyle name="Title 31 8 2" xfId="16071" xr:uid="{00000000-0005-0000-0000-0000C73E0000}"/>
    <cellStyle name="Title 31 9" xfId="16072" xr:uid="{00000000-0005-0000-0000-0000C83E0000}"/>
    <cellStyle name="Title 31 9 2" xfId="16073" xr:uid="{00000000-0005-0000-0000-0000C93E0000}"/>
    <cellStyle name="Title 32" xfId="16074" xr:uid="{00000000-0005-0000-0000-0000CA3E0000}"/>
    <cellStyle name="Title 32 10" xfId="16075" xr:uid="{00000000-0005-0000-0000-0000CB3E0000}"/>
    <cellStyle name="Title 32 10 2" xfId="16076" xr:uid="{00000000-0005-0000-0000-0000CC3E0000}"/>
    <cellStyle name="Title 32 11" xfId="16077" xr:uid="{00000000-0005-0000-0000-0000CD3E0000}"/>
    <cellStyle name="Title 32 2" xfId="16078" xr:uid="{00000000-0005-0000-0000-0000CE3E0000}"/>
    <cellStyle name="Title 32 2 2" xfId="16079" xr:uid="{00000000-0005-0000-0000-0000CF3E0000}"/>
    <cellStyle name="Title 32 2 2 2" xfId="16080" xr:uid="{00000000-0005-0000-0000-0000D03E0000}"/>
    <cellStyle name="Title 32 2 3" xfId="16081" xr:uid="{00000000-0005-0000-0000-0000D13E0000}"/>
    <cellStyle name="Title 32 2 3 2" xfId="16082" xr:uid="{00000000-0005-0000-0000-0000D23E0000}"/>
    <cellStyle name="Title 32 2 4" xfId="16083" xr:uid="{00000000-0005-0000-0000-0000D33E0000}"/>
    <cellStyle name="Title 32 3" xfId="16084" xr:uid="{00000000-0005-0000-0000-0000D43E0000}"/>
    <cellStyle name="Title 32 3 2" xfId="16085" xr:uid="{00000000-0005-0000-0000-0000D53E0000}"/>
    <cellStyle name="Title 32 3 2 2" xfId="16086" xr:uid="{00000000-0005-0000-0000-0000D63E0000}"/>
    <cellStyle name="Title 32 3 3" xfId="16087" xr:uid="{00000000-0005-0000-0000-0000D73E0000}"/>
    <cellStyle name="Title 32 3 3 2" xfId="16088" xr:uid="{00000000-0005-0000-0000-0000D83E0000}"/>
    <cellStyle name="Title 32 3 4" xfId="16089" xr:uid="{00000000-0005-0000-0000-0000D93E0000}"/>
    <cellStyle name="Title 32 4" xfId="16090" xr:uid="{00000000-0005-0000-0000-0000DA3E0000}"/>
    <cellStyle name="Title 32 4 2" xfId="16091" xr:uid="{00000000-0005-0000-0000-0000DB3E0000}"/>
    <cellStyle name="Title 32 4 2 2" xfId="16092" xr:uid="{00000000-0005-0000-0000-0000DC3E0000}"/>
    <cellStyle name="Title 32 4 3" xfId="16093" xr:uid="{00000000-0005-0000-0000-0000DD3E0000}"/>
    <cellStyle name="Title 32 4 3 2" xfId="16094" xr:uid="{00000000-0005-0000-0000-0000DE3E0000}"/>
    <cellStyle name="Title 32 4 4" xfId="16095" xr:uid="{00000000-0005-0000-0000-0000DF3E0000}"/>
    <cellStyle name="Title 32 5" xfId="16096" xr:uid="{00000000-0005-0000-0000-0000E03E0000}"/>
    <cellStyle name="Title 32 5 2" xfId="16097" xr:uid="{00000000-0005-0000-0000-0000E13E0000}"/>
    <cellStyle name="Title 32 5 2 2" xfId="16098" xr:uid="{00000000-0005-0000-0000-0000E23E0000}"/>
    <cellStyle name="Title 32 5 3" xfId="16099" xr:uid="{00000000-0005-0000-0000-0000E33E0000}"/>
    <cellStyle name="Title 32 5 3 2" xfId="16100" xr:uid="{00000000-0005-0000-0000-0000E43E0000}"/>
    <cellStyle name="Title 32 5 4" xfId="16101" xr:uid="{00000000-0005-0000-0000-0000E53E0000}"/>
    <cellStyle name="Title 32 5 4 2" xfId="16102" xr:uid="{00000000-0005-0000-0000-0000E63E0000}"/>
    <cellStyle name="Title 32 5 5" xfId="16103" xr:uid="{00000000-0005-0000-0000-0000E73E0000}"/>
    <cellStyle name="Title 32 6" xfId="16104" xr:uid="{00000000-0005-0000-0000-0000E83E0000}"/>
    <cellStyle name="Title 32 6 2" xfId="16105" xr:uid="{00000000-0005-0000-0000-0000E93E0000}"/>
    <cellStyle name="Title 32 6 2 2" xfId="16106" xr:uid="{00000000-0005-0000-0000-0000EA3E0000}"/>
    <cellStyle name="Title 32 6 3" xfId="16107" xr:uid="{00000000-0005-0000-0000-0000EB3E0000}"/>
    <cellStyle name="Title 32 6 3 2" xfId="16108" xr:uid="{00000000-0005-0000-0000-0000EC3E0000}"/>
    <cellStyle name="Title 32 6 4" xfId="16109" xr:uid="{00000000-0005-0000-0000-0000ED3E0000}"/>
    <cellStyle name="Title 32 7" xfId="16110" xr:uid="{00000000-0005-0000-0000-0000EE3E0000}"/>
    <cellStyle name="Title 32 7 2" xfId="16111" xr:uid="{00000000-0005-0000-0000-0000EF3E0000}"/>
    <cellStyle name="Title 32 8" xfId="16112" xr:uid="{00000000-0005-0000-0000-0000F03E0000}"/>
    <cellStyle name="Title 32 8 2" xfId="16113" xr:uid="{00000000-0005-0000-0000-0000F13E0000}"/>
    <cellStyle name="Title 32 9" xfId="16114" xr:uid="{00000000-0005-0000-0000-0000F23E0000}"/>
    <cellStyle name="Title 32 9 2" xfId="16115" xr:uid="{00000000-0005-0000-0000-0000F33E0000}"/>
    <cellStyle name="Title 33" xfId="16116" xr:uid="{00000000-0005-0000-0000-0000F43E0000}"/>
    <cellStyle name="Title 33 10" xfId="16117" xr:uid="{00000000-0005-0000-0000-0000F53E0000}"/>
    <cellStyle name="Title 33 10 2" xfId="16118" xr:uid="{00000000-0005-0000-0000-0000F63E0000}"/>
    <cellStyle name="Title 33 11" xfId="16119" xr:uid="{00000000-0005-0000-0000-0000F73E0000}"/>
    <cellStyle name="Title 33 2" xfId="16120" xr:uid="{00000000-0005-0000-0000-0000F83E0000}"/>
    <cellStyle name="Title 33 2 2" xfId="16121" xr:uid="{00000000-0005-0000-0000-0000F93E0000}"/>
    <cellStyle name="Title 33 2 2 2" xfId="16122" xr:uid="{00000000-0005-0000-0000-0000FA3E0000}"/>
    <cellStyle name="Title 33 2 3" xfId="16123" xr:uid="{00000000-0005-0000-0000-0000FB3E0000}"/>
    <cellStyle name="Title 33 2 3 2" xfId="16124" xr:uid="{00000000-0005-0000-0000-0000FC3E0000}"/>
    <cellStyle name="Title 33 2 4" xfId="16125" xr:uid="{00000000-0005-0000-0000-0000FD3E0000}"/>
    <cellStyle name="Title 33 3" xfId="16126" xr:uid="{00000000-0005-0000-0000-0000FE3E0000}"/>
    <cellStyle name="Title 33 3 2" xfId="16127" xr:uid="{00000000-0005-0000-0000-0000FF3E0000}"/>
    <cellStyle name="Title 33 3 2 2" xfId="16128" xr:uid="{00000000-0005-0000-0000-0000003F0000}"/>
    <cellStyle name="Title 33 3 3" xfId="16129" xr:uid="{00000000-0005-0000-0000-0000013F0000}"/>
    <cellStyle name="Title 33 3 3 2" xfId="16130" xr:uid="{00000000-0005-0000-0000-0000023F0000}"/>
    <cellStyle name="Title 33 3 4" xfId="16131" xr:uid="{00000000-0005-0000-0000-0000033F0000}"/>
    <cellStyle name="Title 33 4" xfId="16132" xr:uid="{00000000-0005-0000-0000-0000043F0000}"/>
    <cellStyle name="Title 33 4 2" xfId="16133" xr:uid="{00000000-0005-0000-0000-0000053F0000}"/>
    <cellStyle name="Title 33 4 2 2" xfId="16134" xr:uid="{00000000-0005-0000-0000-0000063F0000}"/>
    <cellStyle name="Title 33 4 3" xfId="16135" xr:uid="{00000000-0005-0000-0000-0000073F0000}"/>
    <cellStyle name="Title 33 4 3 2" xfId="16136" xr:uid="{00000000-0005-0000-0000-0000083F0000}"/>
    <cellStyle name="Title 33 4 4" xfId="16137" xr:uid="{00000000-0005-0000-0000-0000093F0000}"/>
    <cellStyle name="Title 33 5" xfId="16138" xr:uid="{00000000-0005-0000-0000-00000A3F0000}"/>
    <cellStyle name="Title 33 5 2" xfId="16139" xr:uid="{00000000-0005-0000-0000-00000B3F0000}"/>
    <cellStyle name="Title 33 5 2 2" xfId="16140" xr:uid="{00000000-0005-0000-0000-00000C3F0000}"/>
    <cellStyle name="Title 33 5 3" xfId="16141" xr:uid="{00000000-0005-0000-0000-00000D3F0000}"/>
    <cellStyle name="Title 33 5 3 2" xfId="16142" xr:uid="{00000000-0005-0000-0000-00000E3F0000}"/>
    <cellStyle name="Title 33 5 4" xfId="16143" xr:uid="{00000000-0005-0000-0000-00000F3F0000}"/>
    <cellStyle name="Title 33 5 4 2" xfId="16144" xr:uid="{00000000-0005-0000-0000-0000103F0000}"/>
    <cellStyle name="Title 33 5 5" xfId="16145" xr:uid="{00000000-0005-0000-0000-0000113F0000}"/>
    <cellStyle name="Title 33 6" xfId="16146" xr:uid="{00000000-0005-0000-0000-0000123F0000}"/>
    <cellStyle name="Title 33 6 2" xfId="16147" xr:uid="{00000000-0005-0000-0000-0000133F0000}"/>
    <cellStyle name="Title 33 6 2 2" xfId="16148" xr:uid="{00000000-0005-0000-0000-0000143F0000}"/>
    <cellStyle name="Title 33 6 3" xfId="16149" xr:uid="{00000000-0005-0000-0000-0000153F0000}"/>
    <cellStyle name="Title 33 6 3 2" xfId="16150" xr:uid="{00000000-0005-0000-0000-0000163F0000}"/>
    <cellStyle name="Title 33 6 4" xfId="16151" xr:uid="{00000000-0005-0000-0000-0000173F0000}"/>
    <cellStyle name="Title 33 7" xfId="16152" xr:uid="{00000000-0005-0000-0000-0000183F0000}"/>
    <cellStyle name="Title 33 7 2" xfId="16153" xr:uid="{00000000-0005-0000-0000-0000193F0000}"/>
    <cellStyle name="Title 33 8" xfId="16154" xr:uid="{00000000-0005-0000-0000-00001A3F0000}"/>
    <cellStyle name="Title 33 8 2" xfId="16155" xr:uid="{00000000-0005-0000-0000-00001B3F0000}"/>
    <cellStyle name="Title 33 9" xfId="16156" xr:uid="{00000000-0005-0000-0000-00001C3F0000}"/>
    <cellStyle name="Title 33 9 2" xfId="16157" xr:uid="{00000000-0005-0000-0000-00001D3F0000}"/>
    <cellStyle name="Title 34" xfId="16158" xr:uid="{00000000-0005-0000-0000-00001E3F0000}"/>
    <cellStyle name="Title 34 10" xfId="16159" xr:uid="{00000000-0005-0000-0000-00001F3F0000}"/>
    <cellStyle name="Title 34 10 2" xfId="16160" xr:uid="{00000000-0005-0000-0000-0000203F0000}"/>
    <cellStyle name="Title 34 11" xfId="16161" xr:uid="{00000000-0005-0000-0000-0000213F0000}"/>
    <cellStyle name="Title 34 2" xfId="16162" xr:uid="{00000000-0005-0000-0000-0000223F0000}"/>
    <cellStyle name="Title 34 2 2" xfId="16163" xr:uid="{00000000-0005-0000-0000-0000233F0000}"/>
    <cellStyle name="Title 34 2 2 2" xfId="16164" xr:uid="{00000000-0005-0000-0000-0000243F0000}"/>
    <cellStyle name="Title 34 2 3" xfId="16165" xr:uid="{00000000-0005-0000-0000-0000253F0000}"/>
    <cellStyle name="Title 34 2 3 2" xfId="16166" xr:uid="{00000000-0005-0000-0000-0000263F0000}"/>
    <cellStyle name="Title 34 2 4" xfId="16167" xr:uid="{00000000-0005-0000-0000-0000273F0000}"/>
    <cellStyle name="Title 34 3" xfId="16168" xr:uid="{00000000-0005-0000-0000-0000283F0000}"/>
    <cellStyle name="Title 34 3 2" xfId="16169" xr:uid="{00000000-0005-0000-0000-0000293F0000}"/>
    <cellStyle name="Title 34 3 2 2" xfId="16170" xr:uid="{00000000-0005-0000-0000-00002A3F0000}"/>
    <cellStyle name="Title 34 3 3" xfId="16171" xr:uid="{00000000-0005-0000-0000-00002B3F0000}"/>
    <cellStyle name="Title 34 3 3 2" xfId="16172" xr:uid="{00000000-0005-0000-0000-00002C3F0000}"/>
    <cellStyle name="Title 34 3 4" xfId="16173" xr:uid="{00000000-0005-0000-0000-00002D3F0000}"/>
    <cellStyle name="Title 34 4" xfId="16174" xr:uid="{00000000-0005-0000-0000-00002E3F0000}"/>
    <cellStyle name="Title 34 4 2" xfId="16175" xr:uid="{00000000-0005-0000-0000-00002F3F0000}"/>
    <cellStyle name="Title 34 4 2 2" xfId="16176" xr:uid="{00000000-0005-0000-0000-0000303F0000}"/>
    <cellStyle name="Title 34 4 3" xfId="16177" xr:uid="{00000000-0005-0000-0000-0000313F0000}"/>
    <cellStyle name="Title 34 4 3 2" xfId="16178" xr:uid="{00000000-0005-0000-0000-0000323F0000}"/>
    <cellStyle name="Title 34 4 4" xfId="16179" xr:uid="{00000000-0005-0000-0000-0000333F0000}"/>
    <cellStyle name="Title 34 5" xfId="16180" xr:uid="{00000000-0005-0000-0000-0000343F0000}"/>
    <cellStyle name="Title 34 5 2" xfId="16181" xr:uid="{00000000-0005-0000-0000-0000353F0000}"/>
    <cellStyle name="Title 34 5 2 2" xfId="16182" xr:uid="{00000000-0005-0000-0000-0000363F0000}"/>
    <cellStyle name="Title 34 5 3" xfId="16183" xr:uid="{00000000-0005-0000-0000-0000373F0000}"/>
    <cellStyle name="Title 34 5 3 2" xfId="16184" xr:uid="{00000000-0005-0000-0000-0000383F0000}"/>
    <cellStyle name="Title 34 5 4" xfId="16185" xr:uid="{00000000-0005-0000-0000-0000393F0000}"/>
    <cellStyle name="Title 34 5 4 2" xfId="16186" xr:uid="{00000000-0005-0000-0000-00003A3F0000}"/>
    <cellStyle name="Title 34 5 5" xfId="16187" xr:uid="{00000000-0005-0000-0000-00003B3F0000}"/>
    <cellStyle name="Title 34 6" xfId="16188" xr:uid="{00000000-0005-0000-0000-00003C3F0000}"/>
    <cellStyle name="Title 34 6 2" xfId="16189" xr:uid="{00000000-0005-0000-0000-00003D3F0000}"/>
    <cellStyle name="Title 34 6 2 2" xfId="16190" xr:uid="{00000000-0005-0000-0000-00003E3F0000}"/>
    <cellStyle name="Title 34 6 3" xfId="16191" xr:uid="{00000000-0005-0000-0000-00003F3F0000}"/>
    <cellStyle name="Title 34 6 3 2" xfId="16192" xr:uid="{00000000-0005-0000-0000-0000403F0000}"/>
    <cellStyle name="Title 34 6 4" xfId="16193" xr:uid="{00000000-0005-0000-0000-0000413F0000}"/>
    <cellStyle name="Title 34 7" xfId="16194" xr:uid="{00000000-0005-0000-0000-0000423F0000}"/>
    <cellStyle name="Title 34 7 2" xfId="16195" xr:uid="{00000000-0005-0000-0000-0000433F0000}"/>
    <cellStyle name="Title 34 8" xfId="16196" xr:uid="{00000000-0005-0000-0000-0000443F0000}"/>
    <cellStyle name="Title 34 8 2" xfId="16197" xr:uid="{00000000-0005-0000-0000-0000453F0000}"/>
    <cellStyle name="Title 34 9" xfId="16198" xr:uid="{00000000-0005-0000-0000-0000463F0000}"/>
    <cellStyle name="Title 34 9 2" xfId="16199" xr:uid="{00000000-0005-0000-0000-0000473F0000}"/>
    <cellStyle name="Title 35" xfId="16200" xr:uid="{00000000-0005-0000-0000-0000483F0000}"/>
    <cellStyle name="Title 35 10" xfId="16201" xr:uid="{00000000-0005-0000-0000-0000493F0000}"/>
    <cellStyle name="Title 35 10 2" xfId="16202" xr:uid="{00000000-0005-0000-0000-00004A3F0000}"/>
    <cellStyle name="Title 35 11" xfId="16203" xr:uid="{00000000-0005-0000-0000-00004B3F0000}"/>
    <cellStyle name="Title 35 2" xfId="16204" xr:uid="{00000000-0005-0000-0000-00004C3F0000}"/>
    <cellStyle name="Title 35 2 2" xfId="16205" xr:uid="{00000000-0005-0000-0000-00004D3F0000}"/>
    <cellStyle name="Title 35 2 2 2" xfId="16206" xr:uid="{00000000-0005-0000-0000-00004E3F0000}"/>
    <cellStyle name="Title 35 2 3" xfId="16207" xr:uid="{00000000-0005-0000-0000-00004F3F0000}"/>
    <cellStyle name="Title 35 2 3 2" xfId="16208" xr:uid="{00000000-0005-0000-0000-0000503F0000}"/>
    <cellStyle name="Title 35 2 4" xfId="16209" xr:uid="{00000000-0005-0000-0000-0000513F0000}"/>
    <cellStyle name="Title 35 3" xfId="16210" xr:uid="{00000000-0005-0000-0000-0000523F0000}"/>
    <cellStyle name="Title 35 3 2" xfId="16211" xr:uid="{00000000-0005-0000-0000-0000533F0000}"/>
    <cellStyle name="Title 35 3 2 2" xfId="16212" xr:uid="{00000000-0005-0000-0000-0000543F0000}"/>
    <cellStyle name="Title 35 3 3" xfId="16213" xr:uid="{00000000-0005-0000-0000-0000553F0000}"/>
    <cellStyle name="Title 35 3 3 2" xfId="16214" xr:uid="{00000000-0005-0000-0000-0000563F0000}"/>
    <cellStyle name="Title 35 3 4" xfId="16215" xr:uid="{00000000-0005-0000-0000-0000573F0000}"/>
    <cellStyle name="Title 35 4" xfId="16216" xr:uid="{00000000-0005-0000-0000-0000583F0000}"/>
    <cellStyle name="Title 35 4 2" xfId="16217" xr:uid="{00000000-0005-0000-0000-0000593F0000}"/>
    <cellStyle name="Title 35 4 2 2" xfId="16218" xr:uid="{00000000-0005-0000-0000-00005A3F0000}"/>
    <cellStyle name="Title 35 4 3" xfId="16219" xr:uid="{00000000-0005-0000-0000-00005B3F0000}"/>
    <cellStyle name="Title 35 4 3 2" xfId="16220" xr:uid="{00000000-0005-0000-0000-00005C3F0000}"/>
    <cellStyle name="Title 35 4 4" xfId="16221" xr:uid="{00000000-0005-0000-0000-00005D3F0000}"/>
    <cellStyle name="Title 35 5" xfId="16222" xr:uid="{00000000-0005-0000-0000-00005E3F0000}"/>
    <cellStyle name="Title 35 5 2" xfId="16223" xr:uid="{00000000-0005-0000-0000-00005F3F0000}"/>
    <cellStyle name="Title 35 5 2 2" xfId="16224" xr:uid="{00000000-0005-0000-0000-0000603F0000}"/>
    <cellStyle name="Title 35 5 3" xfId="16225" xr:uid="{00000000-0005-0000-0000-0000613F0000}"/>
    <cellStyle name="Title 35 5 3 2" xfId="16226" xr:uid="{00000000-0005-0000-0000-0000623F0000}"/>
    <cellStyle name="Title 35 5 4" xfId="16227" xr:uid="{00000000-0005-0000-0000-0000633F0000}"/>
    <cellStyle name="Title 35 5 4 2" xfId="16228" xr:uid="{00000000-0005-0000-0000-0000643F0000}"/>
    <cellStyle name="Title 35 5 5" xfId="16229" xr:uid="{00000000-0005-0000-0000-0000653F0000}"/>
    <cellStyle name="Title 35 6" xfId="16230" xr:uid="{00000000-0005-0000-0000-0000663F0000}"/>
    <cellStyle name="Title 35 6 2" xfId="16231" xr:uid="{00000000-0005-0000-0000-0000673F0000}"/>
    <cellStyle name="Title 35 6 2 2" xfId="16232" xr:uid="{00000000-0005-0000-0000-0000683F0000}"/>
    <cellStyle name="Title 35 6 3" xfId="16233" xr:uid="{00000000-0005-0000-0000-0000693F0000}"/>
    <cellStyle name="Title 35 6 3 2" xfId="16234" xr:uid="{00000000-0005-0000-0000-00006A3F0000}"/>
    <cellStyle name="Title 35 6 4" xfId="16235" xr:uid="{00000000-0005-0000-0000-00006B3F0000}"/>
    <cellStyle name="Title 35 7" xfId="16236" xr:uid="{00000000-0005-0000-0000-00006C3F0000}"/>
    <cellStyle name="Title 35 7 2" xfId="16237" xr:uid="{00000000-0005-0000-0000-00006D3F0000}"/>
    <cellStyle name="Title 35 8" xfId="16238" xr:uid="{00000000-0005-0000-0000-00006E3F0000}"/>
    <cellStyle name="Title 35 8 2" xfId="16239" xr:uid="{00000000-0005-0000-0000-00006F3F0000}"/>
    <cellStyle name="Title 35 9" xfId="16240" xr:uid="{00000000-0005-0000-0000-0000703F0000}"/>
    <cellStyle name="Title 35 9 2" xfId="16241" xr:uid="{00000000-0005-0000-0000-0000713F0000}"/>
    <cellStyle name="Title 36" xfId="16242" xr:uid="{00000000-0005-0000-0000-0000723F0000}"/>
    <cellStyle name="Title 36 10" xfId="16243" xr:uid="{00000000-0005-0000-0000-0000733F0000}"/>
    <cellStyle name="Title 36 10 2" xfId="16244" xr:uid="{00000000-0005-0000-0000-0000743F0000}"/>
    <cellStyle name="Title 36 11" xfId="16245" xr:uid="{00000000-0005-0000-0000-0000753F0000}"/>
    <cellStyle name="Title 36 2" xfId="16246" xr:uid="{00000000-0005-0000-0000-0000763F0000}"/>
    <cellStyle name="Title 36 2 2" xfId="16247" xr:uid="{00000000-0005-0000-0000-0000773F0000}"/>
    <cellStyle name="Title 36 2 2 2" xfId="16248" xr:uid="{00000000-0005-0000-0000-0000783F0000}"/>
    <cellStyle name="Title 36 2 3" xfId="16249" xr:uid="{00000000-0005-0000-0000-0000793F0000}"/>
    <cellStyle name="Title 36 2 3 2" xfId="16250" xr:uid="{00000000-0005-0000-0000-00007A3F0000}"/>
    <cellStyle name="Title 36 2 4" xfId="16251" xr:uid="{00000000-0005-0000-0000-00007B3F0000}"/>
    <cellStyle name="Title 36 3" xfId="16252" xr:uid="{00000000-0005-0000-0000-00007C3F0000}"/>
    <cellStyle name="Title 36 3 2" xfId="16253" xr:uid="{00000000-0005-0000-0000-00007D3F0000}"/>
    <cellStyle name="Title 36 3 2 2" xfId="16254" xr:uid="{00000000-0005-0000-0000-00007E3F0000}"/>
    <cellStyle name="Title 36 3 3" xfId="16255" xr:uid="{00000000-0005-0000-0000-00007F3F0000}"/>
    <cellStyle name="Title 36 3 3 2" xfId="16256" xr:uid="{00000000-0005-0000-0000-0000803F0000}"/>
    <cellStyle name="Title 36 3 4" xfId="16257" xr:uid="{00000000-0005-0000-0000-0000813F0000}"/>
    <cellStyle name="Title 36 4" xfId="16258" xr:uid="{00000000-0005-0000-0000-0000823F0000}"/>
    <cellStyle name="Title 36 4 2" xfId="16259" xr:uid="{00000000-0005-0000-0000-0000833F0000}"/>
    <cellStyle name="Title 36 4 2 2" xfId="16260" xr:uid="{00000000-0005-0000-0000-0000843F0000}"/>
    <cellStyle name="Title 36 4 3" xfId="16261" xr:uid="{00000000-0005-0000-0000-0000853F0000}"/>
    <cellStyle name="Title 36 4 3 2" xfId="16262" xr:uid="{00000000-0005-0000-0000-0000863F0000}"/>
    <cellStyle name="Title 36 4 4" xfId="16263" xr:uid="{00000000-0005-0000-0000-0000873F0000}"/>
    <cellStyle name="Title 36 5" xfId="16264" xr:uid="{00000000-0005-0000-0000-0000883F0000}"/>
    <cellStyle name="Title 36 5 2" xfId="16265" xr:uid="{00000000-0005-0000-0000-0000893F0000}"/>
    <cellStyle name="Title 36 5 2 2" xfId="16266" xr:uid="{00000000-0005-0000-0000-00008A3F0000}"/>
    <cellStyle name="Title 36 5 3" xfId="16267" xr:uid="{00000000-0005-0000-0000-00008B3F0000}"/>
    <cellStyle name="Title 36 5 3 2" xfId="16268" xr:uid="{00000000-0005-0000-0000-00008C3F0000}"/>
    <cellStyle name="Title 36 5 4" xfId="16269" xr:uid="{00000000-0005-0000-0000-00008D3F0000}"/>
    <cellStyle name="Title 36 5 4 2" xfId="16270" xr:uid="{00000000-0005-0000-0000-00008E3F0000}"/>
    <cellStyle name="Title 36 5 5" xfId="16271" xr:uid="{00000000-0005-0000-0000-00008F3F0000}"/>
    <cellStyle name="Title 36 6" xfId="16272" xr:uid="{00000000-0005-0000-0000-0000903F0000}"/>
    <cellStyle name="Title 36 6 2" xfId="16273" xr:uid="{00000000-0005-0000-0000-0000913F0000}"/>
    <cellStyle name="Title 36 6 2 2" xfId="16274" xr:uid="{00000000-0005-0000-0000-0000923F0000}"/>
    <cellStyle name="Title 36 6 3" xfId="16275" xr:uid="{00000000-0005-0000-0000-0000933F0000}"/>
    <cellStyle name="Title 36 6 3 2" xfId="16276" xr:uid="{00000000-0005-0000-0000-0000943F0000}"/>
    <cellStyle name="Title 36 6 4" xfId="16277" xr:uid="{00000000-0005-0000-0000-0000953F0000}"/>
    <cellStyle name="Title 36 7" xfId="16278" xr:uid="{00000000-0005-0000-0000-0000963F0000}"/>
    <cellStyle name="Title 36 7 2" xfId="16279" xr:uid="{00000000-0005-0000-0000-0000973F0000}"/>
    <cellStyle name="Title 36 8" xfId="16280" xr:uid="{00000000-0005-0000-0000-0000983F0000}"/>
    <cellStyle name="Title 36 8 2" xfId="16281" xr:uid="{00000000-0005-0000-0000-0000993F0000}"/>
    <cellStyle name="Title 36 9" xfId="16282" xr:uid="{00000000-0005-0000-0000-00009A3F0000}"/>
    <cellStyle name="Title 36 9 2" xfId="16283" xr:uid="{00000000-0005-0000-0000-00009B3F0000}"/>
    <cellStyle name="Title 37" xfId="16284" xr:uid="{00000000-0005-0000-0000-00009C3F0000}"/>
    <cellStyle name="Title 37 10" xfId="16285" xr:uid="{00000000-0005-0000-0000-00009D3F0000}"/>
    <cellStyle name="Title 37 10 2" xfId="16286" xr:uid="{00000000-0005-0000-0000-00009E3F0000}"/>
    <cellStyle name="Title 37 11" xfId="16287" xr:uid="{00000000-0005-0000-0000-00009F3F0000}"/>
    <cellStyle name="Title 37 2" xfId="16288" xr:uid="{00000000-0005-0000-0000-0000A03F0000}"/>
    <cellStyle name="Title 37 2 2" xfId="16289" xr:uid="{00000000-0005-0000-0000-0000A13F0000}"/>
    <cellStyle name="Title 37 2 2 2" xfId="16290" xr:uid="{00000000-0005-0000-0000-0000A23F0000}"/>
    <cellStyle name="Title 37 2 3" xfId="16291" xr:uid="{00000000-0005-0000-0000-0000A33F0000}"/>
    <cellStyle name="Title 37 2 3 2" xfId="16292" xr:uid="{00000000-0005-0000-0000-0000A43F0000}"/>
    <cellStyle name="Title 37 2 4" xfId="16293" xr:uid="{00000000-0005-0000-0000-0000A53F0000}"/>
    <cellStyle name="Title 37 3" xfId="16294" xr:uid="{00000000-0005-0000-0000-0000A63F0000}"/>
    <cellStyle name="Title 37 3 2" xfId="16295" xr:uid="{00000000-0005-0000-0000-0000A73F0000}"/>
    <cellStyle name="Title 37 3 2 2" xfId="16296" xr:uid="{00000000-0005-0000-0000-0000A83F0000}"/>
    <cellStyle name="Title 37 3 3" xfId="16297" xr:uid="{00000000-0005-0000-0000-0000A93F0000}"/>
    <cellStyle name="Title 37 3 3 2" xfId="16298" xr:uid="{00000000-0005-0000-0000-0000AA3F0000}"/>
    <cellStyle name="Title 37 3 4" xfId="16299" xr:uid="{00000000-0005-0000-0000-0000AB3F0000}"/>
    <cellStyle name="Title 37 4" xfId="16300" xr:uid="{00000000-0005-0000-0000-0000AC3F0000}"/>
    <cellStyle name="Title 37 4 2" xfId="16301" xr:uid="{00000000-0005-0000-0000-0000AD3F0000}"/>
    <cellStyle name="Title 37 4 2 2" xfId="16302" xr:uid="{00000000-0005-0000-0000-0000AE3F0000}"/>
    <cellStyle name="Title 37 4 3" xfId="16303" xr:uid="{00000000-0005-0000-0000-0000AF3F0000}"/>
    <cellStyle name="Title 37 4 3 2" xfId="16304" xr:uid="{00000000-0005-0000-0000-0000B03F0000}"/>
    <cellStyle name="Title 37 4 4" xfId="16305" xr:uid="{00000000-0005-0000-0000-0000B13F0000}"/>
    <cellStyle name="Title 37 5" xfId="16306" xr:uid="{00000000-0005-0000-0000-0000B23F0000}"/>
    <cellStyle name="Title 37 5 2" xfId="16307" xr:uid="{00000000-0005-0000-0000-0000B33F0000}"/>
    <cellStyle name="Title 37 5 2 2" xfId="16308" xr:uid="{00000000-0005-0000-0000-0000B43F0000}"/>
    <cellStyle name="Title 37 5 3" xfId="16309" xr:uid="{00000000-0005-0000-0000-0000B53F0000}"/>
    <cellStyle name="Title 37 5 3 2" xfId="16310" xr:uid="{00000000-0005-0000-0000-0000B63F0000}"/>
    <cellStyle name="Title 37 5 4" xfId="16311" xr:uid="{00000000-0005-0000-0000-0000B73F0000}"/>
    <cellStyle name="Title 37 5 4 2" xfId="16312" xr:uid="{00000000-0005-0000-0000-0000B83F0000}"/>
    <cellStyle name="Title 37 5 5" xfId="16313" xr:uid="{00000000-0005-0000-0000-0000B93F0000}"/>
    <cellStyle name="Title 37 6" xfId="16314" xr:uid="{00000000-0005-0000-0000-0000BA3F0000}"/>
    <cellStyle name="Title 37 6 2" xfId="16315" xr:uid="{00000000-0005-0000-0000-0000BB3F0000}"/>
    <cellStyle name="Title 37 6 2 2" xfId="16316" xr:uid="{00000000-0005-0000-0000-0000BC3F0000}"/>
    <cellStyle name="Title 37 6 3" xfId="16317" xr:uid="{00000000-0005-0000-0000-0000BD3F0000}"/>
    <cellStyle name="Title 37 6 3 2" xfId="16318" xr:uid="{00000000-0005-0000-0000-0000BE3F0000}"/>
    <cellStyle name="Title 37 6 4" xfId="16319" xr:uid="{00000000-0005-0000-0000-0000BF3F0000}"/>
    <cellStyle name="Title 37 7" xfId="16320" xr:uid="{00000000-0005-0000-0000-0000C03F0000}"/>
    <cellStyle name="Title 37 7 2" xfId="16321" xr:uid="{00000000-0005-0000-0000-0000C13F0000}"/>
    <cellStyle name="Title 37 8" xfId="16322" xr:uid="{00000000-0005-0000-0000-0000C23F0000}"/>
    <cellStyle name="Title 37 8 2" xfId="16323" xr:uid="{00000000-0005-0000-0000-0000C33F0000}"/>
    <cellStyle name="Title 37 9" xfId="16324" xr:uid="{00000000-0005-0000-0000-0000C43F0000}"/>
    <cellStyle name="Title 37 9 2" xfId="16325" xr:uid="{00000000-0005-0000-0000-0000C53F0000}"/>
    <cellStyle name="Title 38" xfId="16326" xr:uid="{00000000-0005-0000-0000-0000C63F0000}"/>
    <cellStyle name="Title 38 10" xfId="16327" xr:uid="{00000000-0005-0000-0000-0000C73F0000}"/>
    <cellStyle name="Title 38 10 2" xfId="16328" xr:uid="{00000000-0005-0000-0000-0000C83F0000}"/>
    <cellStyle name="Title 38 11" xfId="16329" xr:uid="{00000000-0005-0000-0000-0000C93F0000}"/>
    <cellStyle name="Title 38 2" xfId="16330" xr:uid="{00000000-0005-0000-0000-0000CA3F0000}"/>
    <cellStyle name="Title 38 2 2" xfId="16331" xr:uid="{00000000-0005-0000-0000-0000CB3F0000}"/>
    <cellStyle name="Title 38 2 2 2" xfId="16332" xr:uid="{00000000-0005-0000-0000-0000CC3F0000}"/>
    <cellStyle name="Title 38 2 3" xfId="16333" xr:uid="{00000000-0005-0000-0000-0000CD3F0000}"/>
    <cellStyle name="Title 38 2 3 2" xfId="16334" xr:uid="{00000000-0005-0000-0000-0000CE3F0000}"/>
    <cellStyle name="Title 38 2 4" xfId="16335" xr:uid="{00000000-0005-0000-0000-0000CF3F0000}"/>
    <cellStyle name="Title 38 3" xfId="16336" xr:uid="{00000000-0005-0000-0000-0000D03F0000}"/>
    <cellStyle name="Title 38 3 2" xfId="16337" xr:uid="{00000000-0005-0000-0000-0000D13F0000}"/>
    <cellStyle name="Title 38 3 2 2" xfId="16338" xr:uid="{00000000-0005-0000-0000-0000D23F0000}"/>
    <cellStyle name="Title 38 3 3" xfId="16339" xr:uid="{00000000-0005-0000-0000-0000D33F0000}"/>
    <cellStyle name="Title 38 3 3 2" xfId="16340" xr:uid="{00000000-0005-0000-0000-0000D43F0000}"/>
    <cellStyle name="Title 38 3 4" xfId="16341" xr:uid="{00000000-0005-0000-0000-0000D53F0000}"/>
    <cellStyle name="Title 38 4" xfId="16342" xr:uid="{00000000-0005-0000-0000-0000D63F0000}"/>
    <cellStyle name="Title 38 4 2" xfId="16343" xr:uid="{00000000-0005-0000-0000-0000D73F0000}"/>
    <cellStyle name="Title 38 4 2 2" xfId="16344" xr:uid="{00000000-0005-0000-0000-0000D83F0000}"/>
    <cellStyle name="Title 38 4 3" xfId="16345" xr:uid="{00000000-0005-0000-0000-0000D93F0000}"/>
    <cellStyle name="Title 38 4 3 2" xfId="16346" xr:uid="{00000000-0005-0000-0000-0000DA3F0000}"/>
    <cellStyle name="Title 38 4 4" xfId="16347" xr:uid="{00000000-0005-0000-0000-0000DB3F0000}"/>
    <cellStyle name="Title 38 5" xfId="16348" xr:uid="{00000000-0005-0000-0000-0000DC3F0000}"/>
    <cellStyle name="Title 38 5 2" xfId="16349" xr:uid="{00000000-0005-0000-0000-0000DD3F0000}"/>
    <cellStyle name="Title 38 5 2 2" xfId="16350" xr:uid="{00000000-0005-0000-0000-0000DE3F0000}"/>
    <cellStyle name="Title 38 5 3" xfId="16351" xr:uid="{00000000-0005-0000-0000-0000DF3F0000}"/>
    <cellStyle name="Title 38 5 3 2" xfId="16352" xr:uid="{00000000-0005-0000-0000-0000E03F0000}"/>
    <cellStyle name="Title 38 5 4" xfId="16353" xr:uid="{00000000-0005-0000-0000-0000E13F0000}"/>
    <cellStyle name="Title 38 5 4 2" xfId="16354" xr:uid="{00000000-0005-0000-0000-0000E23F0000}"/>
    <cellStyle name="Title 38 5 5" xfId="16355" xr:uid="{00000000-0005-0000-0000-0000E33F0000}"/>
    <cellStyle name="Title 38 6" xfId="16356" xr:uid="{00000000-0005-0000-0000-0000E43F0000}"/>
    <cellStyle name="Title 38 6 2" xfId="16357" xr:uid="{00000000-0005-0000-0000-0000E53F0000}"/>
    <cellStyle name="Title 38 6 2 2" xfId="16358" xr:uid="{00000000-0005-0000-0000-0000E63F0000}"/>
    <cellStyle name="Title 38 6 3" xfId="16359" xr:uid="{00000000-0005-0000-0000-0000E73F0000}"/>
    <cellStyle name="Title 38 6 3 2" xfId="16360" xr:uid="{00000000-0005-0000-0000-0000E83F0000}"/>
    <cellStyle name="Title 38 6 4" xfId="16361" xr:uid="{00000000-0005-0000-0000-0000E93F0000}"/>
    <cellStyle name="Title 38 7" xfId="16362" xr:uid="{00000000-0005-0000-0000-0000EA3F0000}"/>
    <cellStyle name="Title 38 7 2" xfId="16363" xr:uid="{00000000-0005-0000-0000-0000EB3F0000}"/>
    <cellStyle name="Title 38 8" xfId="16364" xr:uid="{00000000-0005-0000-0000-0000EC3F0000}"/>
    <cellStyle name="Title 38 8 2" xfId="16365" xr:uid="{00000000-0005-0000-0000-0000ED3F0000}"/>
    <cellStyle name="Title 38 9" xfId="16366" xr:uid="{00000000-0005-0000-0000-0000EE3F0000}"/>
    <cellStyle name="Title 38 9 2" xfId="16367" xr:uid="{00000000-0005-0000-0000-0000EF3F0000}"/>
    <cellStyle name="Title 39" xfId="16368" xr:uid="{00000000-0005-0000-0000-0000F03F0000}"/>
    <cellStyle name="Title 39 10" xfId="16369" xr:uid="{00000000-0005-0000-0000-0000F13F0000}"/>
    <cellStyle name="Title 39 10 2" xfId="16370" xr:uid="{00000000-0005-0000-0000-0000F23F0000}"/>
    <cellStyle name="Title 39 11" xfId="16371" xr:uid="{00000000-0005-0000-0000-0000F33F0000}"/>
    <cellStyle name="Title 39 2" xfId="16372" xr:uid="{00000000-0005-0000-0000-0000F43F0000}"/>
    <cellStyle name="Title 39 2 2" xfId="16373" xr:uid="{00000000-0005-0000-0000-0000F53F0000}"/>
    <cellStyle name="Title 39 2 2 2" xfId="16374" xr:uid="{00000000-0005-0000-0000-0000F63F0000}"/>
    <cellStyle name="Title 39 2 3" xfId="16375" xr:uid="{00000000-0005-0000-0000-0000F73F0000}"/>
    <cellStyle name="Title 39 2 3 2" xfId="16376" xr:uid="{00000000-0005-0000-0000-0000F83F0000}"/>
    <cellStyle name="Title 39 2 4" xfId="16377" xr:uid="{00000000-0005-0000-0000-0000F93F0000}"/>
    <cellStyle name="Title 39 3" xfId="16378" xr:uid="{00000000-0005-0000-0000-0000FA3F0000}"/>
    <cellStyle name="Title 39 3 2" xfId="16379" xr:uid="{00000000-0005-0000-0000-0000FB3F0000}"/>
    <cellStyle name="Title 39 3 2 2" xfId="16380" xr:uid="{00000000-0005-0000-0000-0000FC3F0000}"/>
    <cellStyle name="Title 39 3 3" xfId="16381" xr:uid="{00000000-0005-0000-0000-0000FD3F0000}"/>
    <cellStyle name="Title 39 3 3 2" xfId="16382" xr:uid="{00000000-0005-0000-0000-0000FE3F0000}"/>
    <cellStyle name="Title 39 3 4" xfId="16383" xr:uid="{00000000-0005-0000-0000-0000FF3F0000}"/>
    <cellStyle name="Title 39 4" xfId="16384" xr:uid="{00000000-0005-0000-0000-000000400000}"/>
    <cellStyle name="Title 39 4 2" xfId="16385" xr:uid="{00000000-0005-0000-0000-000001400000}"/>
    <cellStyle name="Title 39 4 2 2" xfId="16386" xr:uid="{00000000-0005-0000-0000-000002400000}"/>
    <cellStyle name="Title 39 4 3" xfId="16387" xr:uid="{00000000-0005-0000-0000-000003400000}"/>
    <cellStyle name="Title 39 4 3 2" xfId="16388" xr:uid="{00000000-0005-0000-0000-000004400000}"/>
    <cellStyle name="Title 39 4 4" xfId="16389" xr:uid="{00000000-0005-0000-0000-000005400000}"/>
    <cellStyle name="Title 39 5" xfId="16390" xr:uid="{00000000-0005-0000-0000-000006400000}"/>
    <cellStyle name="Title 39 5 2" xfId="16391" xr:uid="{00000000-0005-0000-0000-000007400000}"/>
    <cellStyle name="Title 39 5 2 2" xfId="16392" xr:uid="{00000000-0005-0000-0000-000008400000}"/>
    <cellStyle name="Title 39 5 3" xfId="16393" xr:uid="{00000000-0005-0000-0000-000009400000}"/>
    <cellStyle name="Title 39 5 3 2" xfId="16394" xr:uid="{00000000-0005-0000-0000-00000A400000}"/>
    <cellStyle name="Title 39 5 4" xfId="16395" xr:uid="{00000000-0005-0000-0000-00000B400000}"/>
    <cellStyle name="Title 39 5 4 2" xfId="16396" xr:uid="{00000000-0005-0000-0000-00000C400000}"/>
    <cellStyle name="Title 39 5 5" xfId="16397" xr:uid="{00000000-0005-0000-0000-00000D400000}"/>
    <cellStyle name="Title 39 6" xfId="16398" xr:uid="{00000000-0005-0000-0000-00000E400000}"/>
    <cellStyle name="Title 39 6 2" xfId="16399" xr:uid="{00000000-0005-0000-0000-00000F400000}"/>
    <cellStyle name="Title 39 6 2 2" xfId="16400" xr:uid="{00000000-0005-0000-0000-000010400000}"/>
    <cellStyle name="Title 39 6 3" xfId="16401" xr:uid="{00000000-0005-0000-0000-000011400000}"/>
    <cellStyle name="Title 39 6 3 2" xfId="16402" xr:uid="{00000000-0005-0000-0000-000012400000}"/>
    <cellStyle name="Title 39 6 4" xfId="16403" xr:uid="{00000000-0005-0000-0000-000013400000}"/>
    <cellStyle name="Title 39 7" xfId="16404" xr:uid="{00000000-0005-0000-0000-000014400000}"/>
    <cellStyle name="Title 39 7 2" xfId="16405" xr:uid="{00000000-0005-0000-0000-000015400000}"/>
    <cellStyle name="Title 39 8" xfId="16406" xr:uid="{00000000-0005-0000-0000-000016400000}"/>
    <cellStyle name="Title 39 8 2" xfId="16407" xr:uid="{00000000-0005-0000-0000-000017400000}"/>
    <cellStyle name="Title 39 9" xfId="16408" xr:uid="{00000000-0005-0000-0000-000018400000}"/>
    <cellStyle name="Title 39 9 2" xfId="16409" xr:uid="{00000000-0005-0000-0000-000019400000}"/>
    <cellStyle name="Title 4" xfId="16410" xr:uid="{00000000-0005-0000-0000-00001A400000}"/>
    <cellStyle name="Title 4 10" xfId="16411" xr:uid="{00000000-0005-0000-0000-00001B400000}"/>
    <cellStyle name="Title 4 10 2" xfId="16412" xr:uid="{00000000-0005-0000-0000-00001C400000}"/>
    <cellStyle name="Title 4 11" xfId="16413" xr:uid="{00000000-0005-0000-0000-00001D400000}"/>
    <cellStyle name="Title 4 11 2" xfId="16414" xr:uid="{00000000-0005-0000-0000-00001E400000}"/>
    <cellStyle name="Title 4 12" xfId="16415" xr:uid="{00000000-0005-0000-0000-00001F400000}"/>
    <cellStyle name="Title 4 2" xfId="16416" xr:uid="{00000000-0005-0000-0000-000020400000}"/>
    <cellStyle name="Title 4 2 2" xfId="16417" xr:uid="{00000000-0005-0000-0000-000021400000}"/>
    <cellStyle name="Title 4 2 2 2" xfId="16418" xr:uid="{00000000-0005-0000-0000-000022400000}"/>
    <cellStyle name="Title 4 2 2 2 2" xfId="16419" xr:uid="{00000000-0005-0000-0000-000023400000}"/>
    <cellStyle name="Title 4 2 2 3" xfId="16420" xr:uid="{00000000-0005-0000-0000-000024400000}"/>
    <cellStyle name="Title 4 2 2 3 2" xfId="16421" xr:uid="{00000000-0005-0000-0000-000025400000}"/>
    <cellStyle name="Title 4 2 2 4" xfId="16422" xr:uid="{00000000-0005-0000-0000-000026400000}"/>
    <cellStyle name="Title 4 2 3" xfId="16423" xr:uid="{00000000-0005-0000-0000-000027400000}"/>
    <cellStyle name="Title 4 2 3 2" xfId="16424" xr:uid="{00000000-0005-0000-0000-000028400000}"/>
    <cellStyle name="Title 4 2 3 2 2" xfId="16425" xr:uid="{00000000-0005-0000-0000-000029400000}"/>
    <cellStyle name="Title 4 2 3 3" xfId="16426" xr:uid="{00000000-0005-0000-0000-00002A400000}"/>
    <cellStyle name="Title 4 2 3 3 2" xfId="16427" xr:uid="{00000000-0005-0000-0000-00002B400000}"/>
    <cellStyle name="Title 4 2 3 4" xfId="16428" xr:uid="{00000000-0005-0000-0000-00002C400000}"/>
    <cellStyle name="Title 4 2 4" xfId="16429" xr:uid="{00000000-0005-0000-0000-00002D400000}"/>
    <cellStyle name="Title 4 2 4 2" xfId="16430" xr:uid="{00000000-0005-0000-0000-00002E400000}"/>
    <cellStyle name="Title 4 2 4 2 2" xfId="16431" xr:uid="{00000000-0005-0000-0000-00002F400000}"/>
    <cellStyle name="Title 4 2 4 3" xfId="16432" xr:uid="{00000000-0005-0000-0000-000030400000}"/>
    <cellStyle name="Title 4 2 4 3 2" xfId="16433" xr:uid="{00000000-0005-0000-0000-000031400000}"/>
    <cellStyle name="Title 4 2 4 4" xfId="16434" xr:uid="{00000000-0005-0000-0000-000032400000}"/>
    <cellStyle name="Title 4 2 4 4 2" xfId="16435" xr:uid="{00000000-0005-0000-0000-000033400000}"/>
    <cellStyle name="Title 4 2 4 5" xfId="16436" xr:uid="{00000000-0005-0000-0000-000034400000}"/>
    <cellStyle name="Title 4 2 5" xfId="16437" xr:uid="{00000000-0005-0000-0000-000035400000}"/>
    <cellStyle name="Title 4 2 5 2" xfId="16438" xr:uid="{00000000-0005-0000-0000-000036400000}"/>
    <cellStyle name="Title 4 2 5 2 2" xfId="16439" xr:uid="{00000000-0005-0000-0000-000037400000}"/>
    <cellStyle name="Title 4 2 5 3" xfId="16440" xr:uid="{00000000-0005-0000-0000-000038400000}"/>
    <cellStyle name="Title 4 2 5 3 2" xfId="16441" xr:uid="{00000000-0005-0000-0000-000039400000}"/>
    <cellStyle name="Title 4 2 5 4" xfId="16442" xr:uid="{00000000-0005-0000-0000-00003A400000}"/>
    <cellStyle name="Title 4 2 6" xfId="16443" xr:uid="{00000000-0005-0000-0000-00003B400000}"/>
    <cellStyle name="Title 4 2 6 2" xfId="16444" xr:uid="{00000000-0005-0000-0000-00003C400000}"/>
    <cellStyle name="Title 4 2 7" xfId="16445" xr:uid="{00000000-0005-0000-0000-00003D400000}"/>
    <cellStyle name="Title 4 2 7 2" xfId="16446" xr:uid="{00000000-0005-0000-0000-00003E400000}"/>
    <cellStyle name="Title 4 2 8" xfId="16447" xr:uid="{00000000-0005-0000-0000-00003F400000}"/>
    <cellStyle name="Title 4 2 8 2" xfId="16448" xr:uid="{00000000-0005-0000-0000-000040400000}"/>
    <cellStyle name="Title 4 2 9" xfId="16449" xr:uid="{00000000-0005-0000-0000-000041400000}"/>
    <cellStyle name="Title 4 3" xfId="16450" xr:uid="{00000000-0005-0000-0000-000042400000}"/>
    <cellStyle name="Title 4 3 2" xfId="16451" xr:uid="{00000000-0005-0000-0000-000043400000}"/>
    <cellStyle name="Title 4 3 2 2" xfId="16452" xr:uid="{00000000-0005-0000-0000-000044400000}"/>
    <cellStyle name="Title 4 3 3" xfId="16453" xr:uid="{00000000-0005-0000-0000-000045400000}"/>
    <cellStyle name="Title 4 3 3 2" xfId="16454" xr:uid="{00000000-0005-0000-0000-000046400000}"/>
    <cellStyle name="Title 4 3 4" xfId="16455" xr:uid="{00000000-0005-0000-0000-000047400000}"/>
    <cellStyle name="Title 4 4" xfId="16456" xr:uid="{00000000-0005-0000-0000-000048400000}"/>
    <cellStyle name="Title 4 4 2" xfId="16457" xr:uid="{00000000-0005-0000-0000-000049400000}"/>
    <cellStyle name="Title 4 4 2 2" xfId="16458" xr:uid="{00000000-0005-0000-0000-00004A400000}"/>
    <cellStyle name="Title 4 4 3" xfId="16459" xr:uid="{00000000-0005-0000-0000-00004B400000}"/>
    <cellStyle name="Title 4 4 3 2" xfId="16460" xr:uid="{00000000-0005-0000-0000-00004C400000}"/>
    <cellStyle name="Title 4 4 4" xfId="16461" xr:uid="{00000000-0005-0000-0000-00004D400000}"/>
    <cellStyle name="Title 4 5" xfId="16462" xr:uid="{00000000-0005-0000-0000-00004E400000}"/>
    <cellStyle name="Title 4 5 2" xfId="16463" xr:uid="{00000000-0005-0000-0000-00004F400000}"/>
    <cellStyle name="Title 4 5 2 2" xfId="16464" xr:uid="{00000000-0005-0000-0000-000050400000}"/>
    <cellStyle name="Title 4 5 3" xfId="16465" xr:uid="{00000000-0005-0000-0000-000051400000}"/>
    <cellStyle name="Title 4 5 3 2" xfId="16466" xr:uid="{00000000-0005-0000-0000-000052400000}"/>
    <cellStyle name="Title 4 5 4" xfId="16467" xr:uid="{00000000-0005-0000-0000-000053400000}"/>
    <cellStyle name="Title 4 6" xfId="16468" xr:uid="{00000000-0005-0000-0000-000054400000}"/>
    <cellStyle name="Title 4 6 2" xfId="16469" xr:uid="{00000000-0005-0000-0000-000055400000}"/>
    <cellStyle name="Title 4 6 2 2" xfId="16470" xr:uid="{00000000-0005-0000-0000-000056400000}"/>
    <cellStyle name="Title 4 6 3" xfId="16471" xr:uid="{00000000-0005-0000-0000-000057400000}"/>
    <cellStyle name="Title 4 6 3 2" xfId="16472" xr:uid="{00000000-0005-0000-0000-000058400000}"/>
    <cellStyle name="Title 4 6 4" xfId="16473" xr:uid="{00000000-0005-0000-0000-000059400000}"/>
    <cellStyle name="Title 4 6 4 2" xfId="16474" xr:uid="{00000000-0005-0000-0000-00005A400000}"/>
    <cellStyle name="Title 4 6 5" xfId="16475" xr:uid="{00000000-0005-0000-0000-00005B400000}"/>
    <cellStyle name="Title 4 7" xfId="16476" xr:uid="{00000000-0005-0000-0000-00005C400000}"/>
    <cellStyle name="Title 4 7 2" xfId="16477" xr:uid="{00000000-0005-0000-0000-00005D400000}"/>
    <cellStyle name="Title 4 7 2 2" xfId="16478" xr:uid="{00000000-0005-0000-0000-00005E400000}"/>
    <cellStyle name="Title 4 7 3" xfId="16479" xr:uid="{00000000-0005-0000-0000-00005F400000}"/>
    <cellStyle name="Title 4 7 3 2" xfId="16480" xr:uid="{00000000-0005-0000-0000-000060400000}"/>
    <cellStyle name="Title 4 7 4" xfId="16481" xr:uid="{00000000-0005-0000-0000-000061400000}"/>
    <cellStyle name="Title 4 8" xfId="16482" xr:uid="{00000000-0005-0000-0000-000062400000}"/>
    <cellStyle name="Title 4 8 2" xfId="16483" xr:uid="{00000000-0005-0000-0000-000063400000}"/>
    <cellStyle name="Title 4 9" xfId="16484" xr:uid="{00000000-0005-0000-0000-000064400000}"/>
    <cellStyle name="Title 4 9 2" xfId="16485" xr:uid="{00000000-0005-0000-0000-000065400000}"/>
    <cellStyle name="Title 40" xfId="16486" xr:uid="{00000000-0005-0000-0000-000066400000}"/>
    <cellStyle name="Title 40 10" xfId="16487" xr:uid="{00000000-0005-0000-0000-000067400000}"/>
    <cellStyle name="Title 40 10 2" xfId="16488" xr:uid="{00000000-0005-0000-0000-000068400000}"/>
    <cellStyle name="Title 40 11" xfId="16489" xr:uid="{00000000-0005-0000-0000-000069400000}"/>
    <cellStyle name="Title 40 2" xfId="16490" xr:uid="{00000000-0005-0000-0000-00006A400000}"/>
    <cellStyle name="Title 40 2 2" xfId="16491" xr:uid="{00000000-0005-0000-0000-00006B400000}"/>
    <cellStyle name="Title 40 2 2 2" xfId="16492" xr:uid="{00000000-0005-0000-0000-00006C400000}"/>
    <cellStyle name="Title 40 2 3" xfId="16493" xr:uid="{00000000-0005-0000-0000-00006D400000}"/>
    <cellStyle name="Title 40 2 3 2" xfId="16494" xr:uid="{00000000-0005-0000-0000-00006E400000}"/>
    <cellStyle name="Title 40 2 4" xfId="16495" xr:uid="{00000000-0005-0000-0000-00006F400000}"/>
    <cellStyle name="Title 40 3" xfId="16496" xr:uid="{00000000-0005-0000-0000-000070400000}"/>
    <cellStyle name="Title 40 3 2" xfId="16497" xr:uid="{00000000-0005-0000-0000-000071400000}"/>
    <cellStyle name="Title 40 3 2 2" xfId="16498" xr:uid="{00000000-0005-0000-0000-000072400000}"/>
    <cellStyle name="Title 40 3 3" xfId="16499" xr:uid="{00000000-0005-0000-0000-000073400000}"/>
    <cellStyle name="Title 40 3 3 2" xfId="16500" xr:uid="{00000000-0005-0000-0000-000074400000}"/>
    <cellStyle name="Title 40 3 4" xfId="16501" xr:uid="{00000000-0005-0000-0000-000075400000}"/>
    <cellStyle name="Title 40 4" xfId="16502" xr:uid="{00000000-0005-0000-0000-000076400000}"/>
    <cellStyle name="Title 40 4 2" xfId="16503" xr:uid="{00000000-0005-0000-0000-000077400000}"/>
    <cellStyle name="Title 40 4 2 2" xfId="16504" xr:uid="{00000000-0005-0000-0000-000078400000}"/>
    <cellStyle name="Title 40 4 3" xfId="16505" xr:uid="{00000000-0005-0000-0000-000079400000}"/>
    <cellStyle name="Title 40 4 3 2" xfId="16506" xr:uid="{00000000-0005-0000-0000-00007A400000}"/>
    <cellStyle name="Title 40 4 4" xfId="16507" xr:uid="{00000000-0005-0000-0000-00007B400000}"/>
    <cellStyle name="Title 40 5" xfId="16508" xr:uid="{00000000-0005-0000-0000-00007C400000}"/>
    <cellStyle name="Title 40 5 2" xfId="16509" xr:uid="{00000000-0005-0000-0000-00007D400000}"/>
    <cellStyle name="Title 40 5 2 2" xfId="16510" xr:uid="{00000000-0005-0000-0000-00007E400000}"/>
    <cellStyle name="Title 40 5 3" xfId="16511" xr:uid="{00000000-0005-0000-0000-00007F400000}"/>
    <cellStyle name="Title 40 5 3 2" xfId="16512" xr:uid="{00000000-0005-0000-0000-000080400000}"/>
    <cellStyle name="Title 40 5 4" xfId="16513" xr:uid="{00000000-0005-0000-0000-000081400000}"/>
    <cellStyle name="Title 40 5 4 2" xfId="16514" xr:uid="{00000000-0005-0000-0000-000082400000}"/>
    <cellStyle name="Title 40 5 5" xfId="16515" xr:uid="{00000000-0005-0000-0000-000083400000}"/>
    <cellStyle name="Title 40 6" xfId="16516" xr:uid="{00000000-0005-0000-0000-000084400000}"/>
    <cellStyle name="Title 40 6 2" xfId="16517" xr:uid="{00000000-0005-0000-0000-000085400000}"/>
    <cellStyle name="Title 40 6 2 2" xfId="16518" xr:uid="{00000000-0005-0000-0000-000086400000}"/>
    <cellStyle name="Title 40 6 3" xfId="16519" xr:uid="{00000000-0005-0000-0000-000087400000}"/>
    <cellStyle name="Title 40 6 3 2" xfId="16520" xr:uid="{00000000-0005-0000-0000-000088400000}"/>
    <cellStyle name="Title 40 6 4" xfId="16521" xr:uid="{00000000-0005-0000-0000-000089400000}"/>
    <cellStyle name="Title 40 7" xfId="16522" xr:uid="{00000000-0005-0000-0000-00008A400000}"/>
    <cellStyle name="Title 40 7 2" xfId="16523" xr:uid="{00000000-0005-0000-0000-00008B400000}"/>
    <cellStyle name="Title 40 8" xfId="16524" xr:uid="{00000000-0005-0000-0000-00008C400000}"/>
    <cellStyle name="Title 40 8 2" xfId="16525" xr:uid="{00000000-0005-0000-0000-00008D400000}"/>
    <cellStyle name="Title 40 9" xfId="16526" xr:uid="{00000000-0005-0000-0000-00008E400000}"/>
    <cellStyle name="Title 40 9 2" xfId="16527" xr:uid="{00000000-0005-0000-0000-00008F400000}"/>
    <cellStyle name="Title 41" xfId="16528" xr:uid="{00000000-0005-0000-0000-000090400000}"/>
    <cellStyle name="Title 41 10" xfId="16529" xr:uid="{00000000-0005-0000-0000-000091400000}"/>
    <cellStyle name="Title 41 10 2" xfId="16530" xr:uid="{00000000-0005-0000-0000-000092400000}"/>
    <cellStyle name="Title 41 11" xfId="16531" xr:uid="{00000000-0005-0000-0000-000093400000}"/>
    <cellStyle name="Title 41 2" xfId="16532" xr:uid="{00000000-0005-0000-0000-000094400000}"/>
    <cellStyle name="Title 41 2 2" xfId="16533" xr:uid="{00000000-0005-0000-0000-000095400000}"/>
    <cellStyle name="Title 41 2 2 2" xfId="16534" xr:uid="{00000000-0005-0000-0000-000096400000}"/>
    <cellStyle name="Title 41 2 3" xfId="16535" xr:uid="{00000000-0005-0000-0000-000097400000}"/>
    <cellStyle name="Title 41 2 3 2" xfId="16536" xr:uid="{00000000-0005-0000-0000-000098400000}"/>
    <cellStyle name="Title 41 2 4" xfId="16537" xr:uid="{00000000-0005-0000-0000-000099400000}"/>
    <cellStyle name="Title 41 3" xfId="16538" xr:uid="{00000000-0005-0000-0000-00009A400000}"/>
    <cellStyle name="Title 41 3 2" xfId="16539" xr:uid="{00000000-0005-0000-0000-00009B400000}"/>
    <cellStyle name="Title 41 3 2 2" xfId="16540" xr:uid="{00000000-0005-0000-0000-00009C400000}"/>
    <cellStyle name="Title 41 3 3" xfId="16541" xr:uid="{00000000-0005-0000-0000-00009D400000}"/>
    <cellStyle name="Title 41 3 3 2" xfId="16542" xr:uid="{00000000-0005-0000-0000-00009E400000}"/>
    <cellStyle name="Title 41 3 4" xfId="16543" xr:uid="{00000000-0005-0000-0000-00009F400000}"/>
    <cellStyle name="Title 41 4" xfId="16544" xr:uid="{00000000-0005-0000-0000-0000A0400000}"/>
    <cellStyle name="Title 41 4 2" xfId="16545" xr:uid="{00000000-0005-0000-0000-0000A1400000}"/>
    <cellStyle name="Title 41 4 2 2" xfId="16546" xr:uid="{00000000-0005-0000-0000-0000A2400000}"/>
    <cellStyle name="Title 41 4 3" xfId="16547" xr:uid="{00000000-0005-0000-0000-0000A3400000}"/>
    <cellStyle name="Title 41 4 3 2" xfId="16548" xr:uid="{00000000-0005-0000-0000-0000A4400000}"/>
    <cellStyle name="Title 41 4 4" xfId="16549" xr:uid="{00000000-0005-0000-0000-0000A5400000}"/>
    <cellStyle name="Title 41 5" xfId="16550" xr:uid="{00000000-0005-0000-0000-0000A6400000}"/>
    <cellStyle name="Title 41 5 2" xfId="16551" xr:uid="{00000000-0005-0000-0000-0000A7400000}"/>
    <cellStyle name="Title 41 5 2 2" xfId="16552" xr:uid="{00000000-0005-0000-0000-0000A8400000}"/>
    <cellStyle name="Title 41 5 3" xfId="16553" xr:uid="{00000000-0005-0000-0000-0000A9400000}"/>
    <cellStyle name="Title 41 5 3 2" xfId="16554" xr:uid="{00000000-0005-0000-0000-0000AA400000}"/>
    <cellStyle name="Title 41 5 4" xfId="16555" xr:uid="{00000000-0005-0000-0000-0000AB400000}"/>
    <cellStyle name="Title 41 5 4 2" xfId="16556" xr:uid="{00000000-0005-0000-0000-0000AC400000}"/>
    <cellStyle name="Title 41 5 5" xfId="16557" xr:uid="{00000000-0005-0000-0000-0000AD400000}"/>
    <cellStyle name="Title 41 6" xfId="16558" xr:uid="{00000000-0005-0000-0000-0000AE400000}"/>
    <cellStyle name="Title 41 6 2" xfId="16559" xr:uid="{00000000-0005-0000-0000-0000AF400000}"/>
    <cellStyle name="Title 41 6 2 2" xfId="16560" xr:uid="{00000000-0005-0000-0000-0000B0400000}"/>
    <cellStyle name="Title 41 6 3" xfId="16561" xr:uid="{00000000-0005-0000-0000-0000B1400000}"/>
    <cellStyle name="Title 41 6 3 2" xfId="16562" xr:uid="{00000000-0005-0000-0000-0000B2400000}"/>
    <cellStyle name="Title 41 6 4" xfId="16563" xr:uid="{00000000-0005-0000-0000-0000B3400000}"/>
    <cellStyle name="Title 41 7" xfId="16564" xr:uid="{00000000-0005-0000-0000-0000B4400000}"/>
    <cellStyle name="Title 41 7 2" xfId="16565" xr:uid="{00000000-0005-0000-0000-0000B5400000}"/>
    <cellStyle name="Title 41 8" xfId="16566" xr:uid="{00000000-0005-0000-0000-0000B6400000}"/>
    <cellStyle name="Title 41 8 2" xfId="16567" xr:uid="{00000000-0005-0000-0000-0000B7400000}"/>
    <cellStyle name="Title 41 9" xfId="16568" xr:uid="{00000000-0005-0000-0000-0000B8400000}"/>
    <cellStyle name="Title 41 9 2" xfId="16569" xr:uid="{00000000-0005-0000-0000-0000B9400000}"/>
    <cellStyle name="Title 42" xfId="16570" xr:uid="{00000000-0005-0000-0000-0000BA400000}"/>
    <cellStyle name="Title 42 10" xfId="16571" xr:uid="{00000000-0005-0000-0000-0000BB400000}"/>
    <cellStyle name="Title 42 10 2" xfId="16572" xr:uid="{00000000-0005-0000-0000-0000BC400000}"/>
    <cellStyle name="Title 42 11" xfId="16573" xr:uid="{00000000-0005-0000-0000-0000BD400000}"/>
    <cellStyle name="Title 42 2" xfId="16574" xr:uid="{00000000-0005-0000-0000-0000BE400000}"/>
    <cellStyle name="Title 42 2 2" xfId="16575" xr:uid="{00000000-0005-0000-0000-0000BF400000}"/>
    <cellStyle name="Title 42 2 2 2" xfId="16576" xr:uid="{00000000-0005-0000-0000-0000C0400000}"/>
    <cellStyle name="Title 42 2 3" xfId="16577" xr:uid="{00000000-0005-0000-0000-0000C1400000}"/>
    <cellStyle name="Title 42 2 3 2" xfId="16578" xr:uid="{00000000-0005-0000-0000-0000C2400000}"/>
    <cellStyle name="Title 42 2 4" xfId="16579" xr:uid="{00000000-0005-0000-0000-0000C3400000}"/>
    <cellStyle name="Title 42 3" xfId="16580" xr:uid="{00000000-0005-0000-0000-0000C4400000}"/>
    <cellStyle name="Title 42 3 2" xfId="16581" xr:uid="{00000000-0005-0000-0000-0000C5400000}"/>
    <cellStyle name="Title 42 3 2 2" xfId="16582" xr:uid="{00000000-0005-0000-0000-0000C6400000}"/>
    <cellStyle name="Title 42 3 3" xfId="16583" xr:uid="{00000000-0005-0000-0000-0000C7400000}"/>
    <cellStyle name="Title 42 3 3 2" xfId="16584" xr:uid="{00000000-0005-0000-0000-0000C8400000}"/>
    <cellStyle name="Title 42 3 4" xfId="16585" xr:uid="{00000000-0005-0000-0000-0000C9400000}"/>
    <cellStyle name="Title 42 4" xfId="16586" xr:uid="{00000000-0005-0000-0000-0000CA400000}"/>
    <cellStyle name="Title 42 4 2" xfId="16587" xr:uid="{00000000-0005-0000-0000-0000CB400000}"/>
    <cellStyle name="Title 42 4 2 2" xfId="16588" xr:uid="{00000000-0005-0000-0000-0000CC400000}"/>
    <cellStyle name="Title 42 4 3" xfId="16589" xr:uid="{00000000-0005-0000-0000-0000CD400000}"/>
    <cellStyle name="Title 42 4 3 2" xfId="16590" xr:uid="{00000000-0005-0000-0000-0000CE400000}"/>
    <cellStyle name="Title 42 4 4" xfId="16591" xr:uid="{00000000-0005-0000-0000-0000CF400000}"/>
    <cellStyle name="Title 42 5" xfId="16592" xr:uid="{00000000-0005-0000-0000-0000D0400000}"/>
    <cellStyle name="Title 42 5 2" xfId="16593" xr:uid="{00000000-0005-0000-0000-0000D1400000}"/>
    <cellStyle name="Title 42 5 2 2" xfId="16594" xr:uid="{00000000-0005-0000-0000-0000D2400000}"/>
    <cellStyle name="Title 42 5 3" xfId="16595" xr:uid="{00000000-0005-0000-0000-0000D3400000}"/>
    <cellStyle name="Title 42 5 3 2" xfId="16596" xr:uid="{00000000-0005-0000-0000-0000D4400000}"/>
    <cellStyle name="Title 42 5 4" xfId="16597" xr:uid="{00000000-0005-0000-0000-0000D5400000}"/>
    <cellStyle name="Title 42 5 4 2" xfId="16598" xr:uid="{00000000-0005-0000-0000-0000D6400000}"/>
    <cellStyle name="Title 42 5 5" xfId="16599" xr:uid="{00000000-0005-0000-0000-0000D7400000}"/>
    <cellStyle name="Title 42 6" xfId="16600" xr:uid="{00000000-0005-0000-0000-0000D8400000}"/>
    <cellStyle name="Title 42 6 2" xfId="16601" xr:uid="{00000000-0005-0000-0000-0000D9400000}"/>
    <cellStyle name="Title 42 6 2 2" xfId="16602" xr:uid="{00000000-0005-0000-0000-0000DA400000}"/>
    <cellStyle name="Title 42 6 3" xfId="16603" xr:uid="{00000000-0005-0000-0000-0000DB400000}"/>
    <cellStyle name="Title 42 6 3 2" xfId="16604" xr:uid="{00000000-0005-0000-0000-0000DC400000}"/>
    <cellStyle name="Title 42 6 4" xfId="16605" xr:uid="{00000000-0005-0000-0000-0000DD400000}"/>
    <cellStyle name="Title 42 7" xfId="16606" xr:uid="{00000000-0005-0000-0000-0000DE400000}"/>
    <cellStyle name="Title 42 7 2" xfId="16607" xr:uid="{00000000-0005-0000-0000-0000DF400000}"/>
    <cellStyle name="Title 42 8" xfId="16608" xr:uid="{00000000-0005-0000-0000-0000E0400000}"/>
    <cellStyle name="Title 42 8 2" xfId="16609" xr:uid="{00000000-0005-0000-0000-0000E1400000}"/>
    <cellStyle name="Title 42 9" xfId="16610" xr:uid="{00000000-0005-0000-0000-0000E2400000}"/>
    <cellStyle name="Title 42 9 2" xfId="16611" xr:uid="{00000000-0005-0000-0000-0000E3400000}"/>
    <cellStyle name="Title 43" xfId="16612" xr:uid="{00000000-0005-0000-0000-0000E4400000}"/>
    <cellStyle name="Title 43 10" xfId="16613" xr:uid="{00000000-0005-0000-0000-0000E5400000}"/>
    <cellStyle name="Title 43 10 2" xfId="16614" xr:uid="{00000000-0005-0000-0000-0000E6400000}"/>
    <cellStyle name="Title 43 11" xfId="16615" xr:uid="{00000000-0005-0000-0000-0000E7400000}"/>
    <cellStyle name="Title 43 2" xfId="16616" xr:uid="{00000000-0005-0000-0000-0000E8400000}"/>
    <cellStyle name="Title 43 2 2" xfId="16617" xr:uid="{00000000-0005-0000-0000-0000E9400000}"/>
    <cellStyle name="Title 43 2 2 2" xfId="16618" xr:uid="{00000000-0005-0000-0000-0000EA400000}"/>
    <cellStyle name="Title 43 2 3" xfId="16619" xr:uid="{00000000-0005-0000-0000-0000EB400000}"/>
    <cellStyle name="Title 43 2 3 2" xfId="16620" xr:uid="{00000000-0005-0000-0000-0000EC400000}"/>
    <cellStyle name="Title 43 2 4" xfId="16621" xr:uid="{00000000-0005-0000-0000-0000ED400000}"/>
    <cellStyle name="Title 43 3" xfId="16622" xr:uid="{00000000-0005-0000-0000-0000EE400000}"/>
    <cellStyle name="Title 43 3 2" xfId="16623" xr:uid="{00000000-0005-0000-0000-0000EF400000}"/>
    <cellStyle name="Title 43 3 2 2" xfId="16624" xr:uid="{00000000-0005-0000-0000-0000F0400000}"/>
    <cellStyle name="Title 43 3 3" xfId="16625" xr:uid="{00000000-0005-0000-0000-0000F1400000}"/>
    <cellStyle name="Title 43 3 3 2" xfId="16626" xr:uid="{00000000-0005-0000-0000-0000F2400000}"/>
    <cellStyle name="Title 43 3 4" xfId="16627" xr:uid="{00000000-0005-0000-0000-0000F3400000}"/>
    <cellStyle name="Title 43 4" xfId="16628" xr:uid="{00000000-0005-0000-0000-0000F4400000}"/>
    <cellStyle name="Title 43 4 2" xfId="16629" xr:uid="{00000000-0005-0000-0000-0000F5400000}"/>
    <cellStyle name="Title 43 4 2 2" xfId="16630" xr:uid="{00000000-0005-0000-0000-0000F6400000}"/>
    <cellStyle name="Title 43 4 3" xfId="16631" xr:uid="{00000000-0005-0000-0000-0000F7400000}"/>
    <cellStyle name="Title 43 4 3 2" xfId="16632" xr:uid="{00000000-0005-0000-0000-0000F8400000}"/>
    <cellStyle name="Title 43 4 4" xfId="16633" xr:uid="{00000000-0005-0000-0000-0000F9400000}"/>
    <cellStyle name="Title 43 5" xfId="16634" xr:uid="{00000000-0005-0000-0000-0000FA400000}"/>
    <cellStyle name="Title 43 5 2" xfId="16635" xr:uid="{00000000-0005-0000-0000-0000FB400000}"/>
    <cellStyle name="Title 43 5 2 2" xfId="16636" xr:uid="{00000000-0005-0000-0000-0000FC400000}"/>
    <cellStyle name="Title 43 5 3" xfId="16637" xr:uid="{00000000-0005-0000-0000-0000FD400000}"/>
    <cellStyle name="Title 43 5 3 2" xfId="16638" xr:uid="{00000000-0005-0000-0000-0000FE400000}"/>
    <cellStyle name="Title 43 5 4" xfId="16639" xr:uid="{00000000-0005-0000-0000-0000FF400000}"/>
    <cellStyle name="Title 43 5 4 2" xfId="16640" xr:uid="{00000000-0005-0000-0000-000000410000}"/>
    <cellStyle name="Title 43 5 5" xfId="16641" xr:uid="{00000000-0005-0000-0000-000001410000}"/>
    <cellStyle name="Title 43 6" xfId="16642" xr:uid="{00000000-0005-0000-0000-000002410000}"/>
    <cellStyle name="Title 43 6 2" xfId="16643" xr:uid="{00000000-0005-0000-0000-000003410000}"/>
    <cellStyle name="Title 43 6 2 2" xfId="16644" xr:uid="{00000000-0005-0000-0000-000004410000}"/>
    <cellStyle name="Title 43 6 3" xfId="16645" xr:uid="{00000000-0005-0000-0000-000005410000}"/>
    <cellStyle name="Title 43 6 3 2" xfId="16646" xr:uid="{00000000-0005-0000-0000-000006410000}"/>
    <cellStyle name="Title 43 6 4" xfId="16647" xr:uid="{00000000-0005-0000-0000-000007410000}"/>
    <cellStyle name="Title 43 7" xfId="16648" xr:uid="{00000000-0005-0000-0000-000008410000}"/>
    <cellStyle name="Title 43 7 2" xfId="16649" xr:uid="{00000000-0005-0000-0000-000009410000}"/>
    <cellStyle name="Title 43 8" xfId="16650" xr:uid="{00000000-0005-0000-0000-00000A410000}"/>
    <cellStyle name="Title 43 8 2" xfId="16651" xr:uid="{00000000-0005-0000-0000-00000B410000}"/>
    <cellStyle name="Title 43 9" xfId="16652" xr:uid="{00000000-0005-0000-0000-00000C410000}"/>
    <cellStyle name="Title 43 9 2" xfId="16653" xr:uid="{00000000-0005-0000-0000-00000D410000}"/>
    <cellStyle name="Title 44" xfId="16654" xr:uid="{00000000-0005-0000-0000-00000E410000}"/>
    <cellStyle name="Title 44 2" xfId="16655" xr:uid="{00000000-0005-0000-0000-00000F410000}"/>
    <cellStyle name="Title 5" xfId="16656" xr:uid="{00000000-0005-0000-0000-000010410000}"/>
    <cellStyle name="Title 5 10" xfId="16657" xr:uid="{00000000-0005-0000-0000-000011410000}"/>
    <cellStyle name="Title 5 10 2" xfId="16658" xr:uid="{00000000-0005-0000-0000-000012410000}"/>
    <cellStyle name="Title 5 11" xfId="16659" xr:uid="{00000000-0005-0000-0000-000013410000}"/>
    <cellStyle name="Title 5 11 2" xfId="16660" xr:uid="{00000000-0005-0000-0000-000014410000}"/>
    <cellStyle name="Title 5 12" xfId="16661" xr:uid="{00000000-0005-0000-0000-000015410000}"/>
    <cellStyle name="Title 5 2" xfId="16662" xr:uid="{00000000-0005-0000-0000-000016410000}"/>
    <cellStyle name="Title 5 2 2" xfId="16663" xr:uid="{00000000-0005-0000-0000-000017410000}"/>
    <cellStyle name="Title 5 2 2 2" xfId="16664" xr:uid="{00000000-0005-0000-0000-000018410000}"/>
    <cellStyle name="Title 5 2 2 2 2" xfId="16665" xr:uid="{00000000-0005-0000-0000-000019410000}"/>
    <cellStyle name="Title 5 2 2 3" xfId="16666" xr:uid="{00000000-0005-0000-0000-00001A410000}"/>
    <cellStyle name="Title 5 2 2 3 2" xfId="16667" xr:uid="{00000000-0005-0000-0000-00001B410000}"/>
    <cellStyle name="Title 5 2 2 4" xfId="16668" xr:uid="{00000000-0005-0000-0000-00001C410000}"/>
    <cellStyle name="Title 5 2 3" xfId="16669" xr:uid="{00000000-0005-0000-0000-00001D410000}"/>
    <cellStyle name="Title 5 2 3 2" xfId="16670" xr:uid="{00000000-0005-0000-0000-00001E410000}"/>
    <cellStyle name="Title 5 2 3 2 2" xfId="16671" xr:uid="{00000000-0005-0000-0000-00001F410000}"/>
    <cellStyle name="Title 5 2 3 3" xfId="16672" xr:uid="{00000000-0005-0000-0000-000020410000}"/>
    <cellStyle name="Title 5 2 3 3 2" xfId="16673" xr:uid="{00000000-0005-0000-0000-000021410000}"/>
    <cellStyle name="Title 5 2 3 4" xfId="16674" xr:uid="{00000000-0005-0000-0000-000022410000}"/>
    <cellStyle name="Title 5 2 4" xfId="16675" xr:uid="{00000000-0005-0000-0000-000023410000}"/>
    <cellStyle name="Title 5 2 4 2" xfId="16676" xr:uid="{00000000-0005-0000-0000-000024410000}"/>
    <cellStyle name="Title 5 2 4 2 2" xfId="16677" xr:uid="{00000000-0005-0000-0000-000025410000}"/>
    <cellStyle name="Title 5 2 4 3" xfId="16678" xr:uid="{00000000-0005-0000-0000-000026410000}"/>
    <cellStyle name="Title 5 2 4 3 2" xfId="16679" xr:uid="{00000000-0005-0000-0000-000027410000}"/>
    <cellStyle name="Title 5 2 4 4" xfId="16680" xr:uid="{00000000-0005-0000-0000-000028410000}"/>
    <cellStyle name="Title 5 2 4 4 2" xfId="16681" xr:uid="{00000000-0005-0000-0000-000029410000}"/>
    <cellStyle name="Title 5 2 4 5" xfId="16682" xr:uid="{00000000-0005-0000-0000-00002A410000}"/>
    <cellStyle name="Title 5 2 5" xfId="16683" xr:uid="{00000000-0005-0000-0000-00002B410000}"/>
    <cellStyle name="Title 5 2 5 2" xfId="16684" xr:uid="{00000000-0005-0000-0000-00002C410000}"/>
    <cellStyle name="Title 5 2 5 2 2" xfId="16685" xr:uid="{00000000-0005-0000-0000-00002D410000}"/>
    <cellStyle name="Title 5 2 5 3" xfId="16686" xr:uid="{00000000-0005-0000-0000-00002E410000}"/>
    <cellStyle name="Title 5 2 5 3 2" xfId="16687" xr:uid="{00000000-0005-0000-0000-00002F410000}"/>
    <cellStyle name="Title 5 2 5 4" xfId="16688" xr:uid="{00000000-0005-0000-0000-000030410000}"/>
    <cellStyle name="Title 5 2 6" xfId="16689" xr:uid="{00000000-0005-0000-0000-000031410000}"/>
    <cellStyle name="Title 5 2 6 2" xfId="16690" xr:uid="{00000000-0005-0000-0000-000032410000}"/>
    <cellStyle name="Title 5 2 7" xfId="16691" xr:uid="{00000000-0005-0000-0000-000033410000}"/>
    <cellStyle name="Title 5 2 7 2" xfId="16692" xr:uid="{00000000-0005-0000-0000-000034410000}"/>
    <cellStyle name="Title 5 2 8" xfId="16693" xr:uid="{00000000-0005-0000-0000-000035410000}"/>
    <cellStyle name="Title 5 2 8 2" xfId="16694" xr:uid="{00000000-0005-0000-0000-000036410000}"/>
    <cellStyle name="Title 5 2 9" xfId="16695" xr:uid="{00000000-0005-0000-0000-000037410000}"/>
    <cellStyle name="Title 5 3" xfId="16696" xr:uid="{00000000-0005-0000-0000-000038410000}"/>
    <cellStyle name="Title 5 3 2" xfId="16697" xr:uid="{00000000-0005-0000-0000-000039410000}"/>
    <cellStyle name="Title 5 3 2 2" xfId="16698" xr:uid="{00000000-0005-0000-0000-00003A410000}"/>
    <cellStyle name="Title 5 3 3" xfId="16699" xr:uid="{00000000-0005-0000-0000-00003B410000}"/>
    <cellStyle name="Title 5 3 3 2" xfId="16700" xr:uid="{00000000-0005-0000-0000-00003C410000}"/>
    <cellStyle name="Title 5 3 4" xfId="16701" xr:uid="{00000000-0005-0000-0000-00003D410000}"/>
    <cellStyle name="Title 5 4" xfId="16702" xr:uid="{00000000-0005-0000-0000-00003E410000}"/>
    <cellStyle name="Title 5 4 2" xfId="16703" xr:uid="{00000000-0005-0000-0000-00003F410000}"/>
    <cellStyle name="Title 5 4 2 2" xfId="16704" xr:uid="{00000000-0005-0000-0000-000040410000}"/>
    <cellStyle name="Title 5 4 3" xfId="16705" xr:uid="{00000000-0005-0000-0000-000041410000}"/>
    <cellStyle name="Title 5 4 3 2" xfId="16706" xr:uid="{00000000-0005-0000-0000-000042410000}"/>
    <cellStyle name="Title 5 4 4" xfId="16707" xr:uid="{00000000-0005-0000-0000-000043410000}"/>
    <cellStyle name="Title 5 5" xfId="16708" xr:uid="{00000000-0005-0000-0000-000044410000}"/>
    <cellStyle name="Title 5 5 2" xfId="16709" xr:uid="{00000000-0005-0000-0000-000045410000}"/>
    <cellStyle name="Title 5 5 2 2" xfId="16710" xr:uid="{00000000-0005-0000-0000-000046410000}"/>
    <cellStyle name="Title 5 5 3" xfId="16711" xr:uid="{00000000-0005-0000-0000-000047410000}"/>
    <cellStyle name="Title 5 5 3 2" xfId="16712" xr:uid="{00000000-0005-0000-0000-000048410000}"/>
    <cellStyle name="Title 5 5 4" xfId="16713" xr:uid="{00000000-0005-0000-0000-000049410000}"/>
    <cellStyle name="Title 5 6" xfId="16714" xr:uid="{00000000-0005-0000-0000-00004A410000}"/>
    <cellStyle name="Title 5 6 2" xfId="16715" xr:uid="{00000000-0005-0000-0000-00004B410000}"/>
    <cellStyle name="Title 5 6 2 2" xfId="16716" xr:uid="{00000000-0005-0000-0000-00004C410000}"/>
    <cellStyle name="Title 5 6 3" xfId="16717" xr:uid="{00000000-0005-0000-0000-00004D410000}"/>
    <cellStyle name="Title 5 6 3 2" xfId="16718" xr:uid="{00000000-0005-0000-0000-00004E410000}"/>
    <cellStyle name="Title 5 6 4" xfId="16719" xr:uid="{00000000-0005-0000-0000-00004F410000}"/>
    <cellStyle name="Title 5 6 4 2" xfId="16720" xr:uid="{00000000-0005-0000-0000-000050410000}"/>
    <cellStyle name="Title 5 6 5" xfId="16721" xr:uid="{00000000-0005-0000-0000-000051410000}"/>
    <cellStyle name="Title 5 7" xfId="16722" xr:uid="{00000000-0005-0000-0000-000052410000}"/>
    <cellStyle name="Title 5 7 2" xfId="16723" xr:uid="{00000000-0005-0000-0000-000053410000}"/>
    <cellStyle name="Title 5 7 2 2" xfId="16724" xr:uid="{00000000-0005-0000-0000-000054410000}"/>
    <cellStyle name="Title 5 7 3" xfId="16725" xr:uid="{00000000-0005-0000-0000-000055410000}"/>
    <cellStyle name="Title 5 7 3 2" xfId="16726" xr:uid="{00000000-0005-0000-0000-000056410000}"/>
    <cellStyle name="Title 5 7 4" xfId="16727" xr:uid="{00000000-0005-0000-0000-000057410000}"/>
    <cellStyle name="Title 5 8" xfId="16728" xr:uid="{00000000-0005-0000-0000-000058410000}"/>
    <cellStyle name="Title 5 8 2" xfId="16729" xr:uid="{00000000-0005-0000-0000-000059410000}"/>
    <cellStyle name="Title 5 9" xfId="16730" xr:uid="{00000000-0005-0000-0000-00005A410000}"/>
    <cellStyle name="Title 5 9 2" xfId="16731" xr:uid="{00000000-0005-0000-0000-00005B410000}"/>
    <cellStyle name="Title 6" xfId="16732" xr:uid="{00000000-0005-0000-0000-00005C410000}"/>
    <cellStyle name="Title 6 10" xfId="16733" xr:uid="{00000000-0005-0000-0000-00005D410000}"/>
    <cellStyle name="Title 6 10 2" xfId="16734" xr:uid="{00000000-0005-0000-0000-00005E410000}"/>
    <cellStyle name="Title 6 11" xfId="16735" xr:uid="{00000000-0005-0000-0000-00005F410000}"/>
    <cellStyle name="Title 6 11 2" xfId="16736" xr:uid="{00000000-0005-0000-0000-000060410000}"/>
    <cellStyle name="Title 6 12" xfId="16737" xr:uid="{00000000-0005-0000-0000-000061410000}"/>
    <cellStyle name="Title 6 2" xfId="16738" xr:uid="{00000000-0005-0000-0000-000062410000}"/>
    <cellStyle name="Title 6 2 2" xfId="16739" xr:uid="{00000000-0005-0000-0000-000063410000}"/>
    <cellStyle name="Title 6 2 2 2" xfId="16740" xr:uid="{00000000-0005-0000-0000-000064410000}"/>
    <cellStyle name="Title 6 2 2 2 2" xfId="16741" xr:uid="{00000000-0005-0000-0000-000065410000}"/>
    <cellStyle name="Title 6 2 2 3" xfId="16742" xr:uid="{00000000-0005-0000-0000-000066410000}"/>
    <cellStyle name="Title 6 2 2 3 2" xfId="16743" xr:uid="{00000000-0005-0000-0000-000067410000}"/>
    <cellStyle name="Title 6 2 2 4" xfId="16744" xr:uid="{00000000-0005-0000-0000-000068410000}"/>
    <cellStyle name="Title 6 2 3" xfId="16745" xr:uid="{00000000-0005-0000-0000-000069410000}"/>
    <cellStyle name="Title 6 2 3 2" xfId="16746" xr:uid="{00000000-0005-0000-0000-00006A410000}"/>
    <cellStyle name="Title 6 2 3 2 2" xfId="16747" xr:uid="{00000000-0005-0000-0000-00006B410000}"/>
    <cellStyle name="Title 6 2 3 3" xfId="16748" xr:uid="{00000000-0005-0000-0000-00006C410000}"/>
    <cellStyle name="Title 6 2 3 3 2" xfId="16749" xr:uid="{00000000-0005-0000-0000-00006D410000}"/>
    <cellStyle name="Title 6 2 3 4" xfId="16750" xr:uid="{00000000-0005-0000-0000-00006E410000}"/>
    <cellStyle name="Title 6 2 4" xfId="16751" xr:uid="{00000000-0005-0000-0000-00006F410000}"/>
    <cellStyle name="Title 6 2 4 2" xfId="16752" xr:uid="{00000000-0005-0000-0000-000070410000}"/>
    <cellStyle name="Title 6 2 4 2 2" xfId="16753" xr:uid="{00000000-0005-0000-0000-000071410000}"/>
    <cellStyle name="Title 6 2 4 3" xfId="16754" xr:uid="{00000000-0005-0000-0000-000072410000}"/>
    <cellStyle name="Title 6 2 4 3 2" xfId="16755" xr:uid="{00000000-0005-0000-0000-000073410000}"/>
    <cellStyle name="Title 6 2 4 4" xfId="16756" xr:uid="{00000000-0005-0000-0000-000074410000}"/>
    <cellStyle name="Title 6 2 4 4 2" xfId="16757" xr:uid="{00000000-0005-0000-0000-000075410000}"/>
    <cellStyle name="Title 6 2 4 5" xfId="16758" xr:uid="{00000000-0005-0000-0000-000076410000}"/>
    <cellStyle name="Title 6 2 5" xfId="16759" xr:uid="{00000000-0005-0000-0000-000077410000}"/>
    <cellStyle name="Title 6 2 5 2" xfId="16760" xr:uid="{00000000-0005-0000-0000-000078410000}"/>
    <cellStyle name="Title 6 2 5 2 2" xfId="16761" xr:uid="{00000000-0005-0000-0000-000079410000}"/>
    <cellStyle name="Title 6 2 5 3" xfId="16762" xr:uid="{00000000-0005-0000-0000-00007A410000}"/>
    <cellStyle name="Title 6 2 5 3 2" xfId="16763" xr:uid="{00000000-0005-0000-0000-00007B410000}"/>
    <cellStyle name="Title 6 2 5 4" xfId="16764" xr:uid="{00000000-0005-0000-0000-00007C410000}"/>
    <cellStyle name="Title 6 2 6" xfId="16765" xr:uid="{00000000-0005-0000-0000-00007D410000}"/>
    <cellStyle name="Title 6 2 6 2" xfId="16766" xr:uid="{00000000-0005-0000-0000-00007E410000}"/>
    <cellStyle name="Title 6 2 7" xfId="16767" xr:uid="{00000000-0005-0000-0000-00007F410000}"/>
    <cellStyle name="Title 6 2 7 2" xfId="16768" xr:uid="{00000000-0005-0000-0000-000080410000}"/>
    <cellStyle name="Title 6 2 8" xfId="16769" xr:uid="{00000000-0005-0000-0000-000081410000}"/>
    <cellStyle name="Title 6 2 8 2" xfId="16770" xr:uid="{00000000-0005-0000-0000-000082410000}"/>
    <cellStyle name="Title 6 2 9" xfId="16771" xr:uid="{00000000-0005-0000-0000-000083410000}"/>
    <cellStyle name="Title 6 3" xfId="16772" xr:uid="{00000000-0005-0000-0000-000084410000}"/>
    <cellStyle name="Title 6 3 2" xfId="16773" xr:uid="{00000000-0005-0000-0000-000085410000}"/>
    <cellStyle name="Title 6 3 2 2" xfId="16774" xr:uid="{00000000-0005-0000-0000-000086410000}"/>
    <cellStyle name="Title 6 3 3" xfId="16775" xr:uid="{00000000-0005-0000-0000-000087410000}"/>
    <cellStyle name="Title 6 3 3 2" xfId="16776" xr:uid="{00000000-0005-0000-0000-000088410000}"/>
    <cellStyle name="Title 6 3 4" xfId="16777" xr:uid="{00000000-0005-0000-0000-000089410000}"/>
    <cellStyle name="Title 6 4" xfId="16778" xr:uid="{00000000-0005-0000-0000-00008A410000}"/>
    <cellStyle name="Title 6 4 2" xfId="16779" xr:uid="{00000000-0005-0000-0000-00008B410000}"/>
    <cellStyle name="Title 6 4 2 2" xfId="16780" xr:uid="{00000000-0005-0000-0000-00008C410000}"/>
    <cellStyle name="Title 6 4 3" xfId="16781" xr:uid="{00000000-0005-0000-0000-00008D410000}"/>
    <cellStyle name="Title 6 4 3 2" xfId="16782" xr:uid="{00000000-0005-0000-0000-00008E410000}"/>
    <cellStyle name="Title 6 4 4" xfId="16783" xr:uid="{00000000-0005-0000-0000-00008F410000}"/>
    <cellStyle name="Title 6 5" xfId="16784" xr:uid="{00000000-0005-0000-0000-000090410000}"/>
    <cellStyle name="Title 6 5 2" xfId="16785" xr:uid="{00000000-0005-0000-0000-000091410000}"/>
    <cellStyle name="Title 6 5 2 2" xfId="16786" xr:uid="{00000000-0005-0000-0000-000092410000}"/>
    <cellStyle name="Title 6 5 3" xfId="16787" xr:uid="{00000000-0005-0000-0000-000093410000}"/>
    <cellStyle name="Title 6 5 3 2" xfId="16788" xr:uid="{00000000-0005-0000-0000-000094410000}"/>
    <cellStyle name="Title 6 5 4" xfId="16789" xr:uid="{00000000-0005-0000-0000-000095410000}"/>
    <cellStyle name="Title 6 6" xfId="16790" xr:uid="{00000000-0005-0000-0000-000096410000}"/>
    <cellStyle name="Title 6 6 2" xfId="16791" xr:uid="{00000000-0005-0000-0000-000097410000}"/>
    <cellStyle name="Title 6 6 2 2" xfId="16792" xr:uid="{00000000-0005-0000-0000-000098410000}"/>
    <cellStyle name="Title 6 6 3" xfId="16793" xr:uid="{00000000-0005-0000-0000-000099410000}"/>
    <cellStyle name="Title 6 6 3 2" xfId="16794" xr:uid="{00000000-0005-0000-0000-00009A410000}"/>
    <cellStyle name="Title 6 6 4" xfId="16795" xr:uid="{00000000-0005-0000-0000-00009B410000}"/>
    <cellStyle name="Title 6 6 4 2" xfId="16796" xr:uid="{00000000-0005-0000-0000-00009C410000}"/>
    <cellStyle name="Title 6 6 5" xfId="16797" xr:uid="{00000000-0005-0000-0000-00009D410000}"/>
    <cellStyle name="Title 6 7" xfId="16798" xr:uid="{00000000-0005-0000-0000-00009E410000}"/>
    <cellStyle name="Title 6 7 2" xfId="16799" xr:uid="{00000000-0005-0000-0000-00009F410000}"/>
    <cellStyle name="Title 6 7 2 2" xfId="16800" xr:uid="{00000000-0005-0000-0000-0000A0410000}"/>
    <cellStyle name="Title 6 7 3" xfId="16801" xr:uid="{00000000-0005-0000-0000-0000A1410000}"/>
    <cellStyle name="Title 6 7 3 2" xfId="16802" xr:uid="{00000000-0005-0000-0000-0000A2410000}"/>
    <cellStyle name="Title 6 7 4" xfId="16803" xr:uid="{00000000-0005-0000-0000-0000A3410000}"/>
    <cellStyle name="Title 6 8" xfId="16804" xr:uid="{00000000-0005-0000-0000-0000A4410000}"/>
    <cellStyle name="Title 6 8 2" xfId="16805" xr:uid="{00000000-0005-0000-0000-0000A5410000}"/>
    <cellStyle name="Title 6 9" xfId="16806" xr:uid="{00000000-0005-0000-0000-0000A6410000}"/>
    <cellStyle name="Title 6 9 2" xfId="16807" xr:uid="{00000000-0005-0000-0000-0000A7410000}"/>
    <cellStyle name="Title 7" xfId="16808" xr:uid="{00000000-0005-0000-0000-0000A8410000}"/>
    <cellStyle name="Title 7 10" xfId="16809" xr:uid="{00000000-0005-0000-0000-0000A9410000}"/>
    <cellStyle name="Title 7 10 2" xfId="16810" xr:uid="{00000000-0005-0000-0000-0000AA410000}"/>
    <cellStyle name="Title 7 11" xfId="16811" xr:uid="{00000000-0005-0000-0000-0000AB410000}"/>
    <cellStyle name="Title 7 2" xfId="16812" xr:uid="{00000000-0005-0000-0000-0000AC410000}"/>
    <cellStyle name="Title 7 2 2" xfId="16813" xr:uid="{00000000-0005-0000-0000-0000AD410000}"/>
    <cellStyle name="Title 7 2 2 2" xfId="16814" xr:uid="{00000000-0005-0000-0000-0000AE410000}"/>
    <cellStyle name="Title 7 2 3" xfId="16815" xr:uid="{00000000-0005-0000-0000-0000AF410000}"/>
    <cellStyle name="Title 7 2 3 2" xfId="16816" xr:uid="{00000000-0005-0000-0000-0000B0410000}"/>
    <cellStyle name="Title 7 2 4" xfId="16817" xr:uid="{00000000-0005-0000-0000-0000B1410000}"/>
    <cellStyle name="Title 7 3" xfId="16818" xr:uid="{00000000-0005-0000-0000-0000B2410000}"/>
    <cellStyle name="Title 7 3 2" xfId="16819" xr:uid="{00000000-0005-0000-0000-0000B3410000}"/>
    <cellStyle name="Title 7 3 2 2" xfId="16820" xr:uid="{00000000-0005-0000-0000-0000B4410000}"/>
    <cellStyle name="Title 7 3 3" xfId="16821" xr:uid="{00000000-0005-0000-0000-0000B5410000}"/>
    <cellStyle name="Title 7 3 3 2" xfId="16822" xr:uid="{00000000-0005-0000-0000-0000B6410000}"/>
    <cellStyle name="Title 7 3 4" xfId="16823" xr:uid="{00000000-0005-0000-0000-0000B7410000}"/>
    <cellStyle name="Title 7 4" xfId="16824" xr:uid="{00000000-0005-0000-0000-0000B8410000}"/>
    <cellStyle name="Title 7 4 2" xfId="16825" xr:uid="{00000000-0005-0000-0000-0000B9410000}"/>
    <cellStyle name="Title 7 4 2 2" xfId="16826" xr:uid="{00000000-0005-0000-0000-0000BA410000}"/>
    <cellStyle name="Title 7 4 3" xfId="16827" xr:uid="{00000000-0005-0000-0000-0000BB410000}"/>
    <cellStyle name="Title 7 4 3 2" xfId="16828" xr:uid="{00000000-0005-0000-0000-0000BC410000}"/>
    <cellStyle name="Title 7 4 4" xfId="16829" xr:uid="{00000000-0005-0000-0000-0000BD410000}"/>
    <cellStyle name="Title 7 5" xfId="16830" xr:uid="{00000000-0005-0000-0000-0000BE410000}"/>
    <cellStyle name="Title 7 5 2" xfId="16831" xr:uid="{00000000-0005-0000-0000-0000BF410000}"/>
    <cellStyle name="Title 7 5 2 2" xfId="16832" xr:uid="{00000000-0005-0000-0000-0000C0410000}"/>
    <cellStyle name="Title 7 5 3" xfId="16833" xr:uid="{00000000-0005-0000-0000-0000C1410000}"/>
    <cellStyle name="Title 7 5 3 2" xfId="16834" xr:uid="{00000000-0005-0000-0000-0000C2410000}"/>
    <cellStyle name="Title 7 5 4" xfId="16835" xr:uid="{00000000-0005-0000-0000-0000C3410000}"/>
    <cellStyle name="Title 7 5 4 2" xfId="16836" xr:uid="{00000000-0005-0000-0000-0000C4410000}"/>
    <cellStyle name="Title 7 5 5" xfId="16837" xr:uid="{00000000-0005-0000-0000-0000C5410000}"/>
    <cellStyle name="Title 7 6" xfId="16838" xr:uid="{00000000-0005-0000-0000-0000C6410000}"/>
    <cellStyle name="Title 7 6 2" xfId="16839" xr:uid="{00000000-0005-0000-0000-0000C7410000}"/>
    <cellStyle name="Title 7 6 2 2" xfId="16840" xr:uid="{00000000-0005-0000-0000-0000C8410000}"/>
    <cellStyle name="Title 7 6 3" xfId="16841" xr:uid="{00000000-0005-0000-0000-0000C9410000}"/>
    <cellStyle name="Title 7 6 3 2" xfId="16842" xr:uid="{00000000-0005-0000-0000-0000CA410000}"/>
    <cellStyle name="Title 7 6 4" xfId="16843" xr:uid="{00000000-0005-0000-0000-0000CB410000}"/>
    <cellStyle name="Title 7 7" xfId="16844" xr:uid="{00000000-0005-0000-0000-0000CC410000}"/>
    <cellStyle name="Title 7 7 2" xfId="16845" xr:uid="{00000000-0005-0000-0000-0000CD410000}"/>
    <cellStyle name="Title 7 8" xfId="16846" xr:uid="{00000000-0005-0000-0000-0000CE410000}"/>
    <cellStyle name="Title 7 8 2" xfId="16847" xr:uid="{00000000-0005-0000-0000-0000CF410000}"/>
    <cellStyle name="Title 7 9" xfId="16848" xr:uid="{00000000-0005-0000-0000-0000D0410000}"/>
    <cellStyle name="Title 7 9 2" xfId="16849" xr:uid="{00000000-0005-0000-0000-0000D1410000}"/>
    <cellStyle name="Title 8" xfId="16850" xr:uid="{00000000-0005-0000-0000-0000D2410000}"/>
    <cellStyle name="Title 8 10" xfId="16851" xr:uid="{00000000-0005-0000-0000-0000D3410000}"/>
    <cellStyle name="Title 8 10 2" xfId="16852" xr:uid="{00000000-0005-0000-0000-0000D4410000}"/>
    <cellStyle name="Title 8 11" xfId="16853" xr:uid="{00000000-0005-0000-0000-0000D5410000}"/>
    <cellStyle name="Title 8 2" xfId="16854" xr:uid="{00000000-0005-0000-0000-0000D6410000}"/>
    <cellStyle name="Title 8 2 2" xfId="16855" xr:uid="{00000000-0005-0000-0000-0000D7410000}"/>
    <cellStyle name="Title 8 2 2 2" xfId="16856" xr:uid="{00000000-0005-0000-0000-0000D8410000}"/>
    <cellStyle name="Title 8 2 3" xfId="16857" xr:uid="{00000000-0005-0000-0000-0000D9410000}"/>
    <cellStyle name="Title 8 2 3 2" xfId="16858" xr:uid="{00000000-0005-0000-0000-0000DA410000}"/>
    <cellStyle name="Title 8 2 4" xfId="16859" xr:uid="{00000000-0005-0000-0000-0000DB410000}"/>
    <cellStyle name="Title 8 3" xfId="16860" xr:uid="{00000000-0005-0000-0000-0000DC410000}"/>
    <cellStyle name="Title 8 3 2" xfId="16861" xr:uid="{00000000-0005-0000-0000-0000DD410000}"/>
    <cellStyle name="Title 8 3 2 2" xfId="16862" xr:uid="{00000000-0005-0000-0000-0000DE410000}"/>
    <cellStyle name="Title 8 3 3" xfId="16863" xr:uid="{00000000-0005-0000-0000-0000DF410000}"/>
    <cellStyle name="Title 8 3 3 2" xfId="16864" xr:uid="{00000000-0005-0000-0000-0000E0410000}"/>
    <cellStyle name="Title 8 3 4" xfId="16865" xr:uid="{00000000-0005-0000-0000-0000E1410000}"/>
    <cellStyle name="Title 8 4" xfId="16866" xr:uid="{00000000-0005-0000-0000-0000E2410000}"/>
    <cellStyle name="Title 8 4 2" xfId="16867" xr:uid="{00000000-0005-0000-0000-0000E3410000}"/>
    <cellStyle name="Title 8 4 2 2" xfId="16868" xr:uid="{00000000-0005-0000-0000-0000E4410000}"/>
    <cellStyle name="Title 8 4 3" xfId="16869" xr:uid="{00000000-0005-0000-0000-0000E5410000}"/>
    <cellStyle name="Title 8 4 3 2" xfId="16870" xr:uid="{00000000-0005-0000-0000-0000E6410000}"/>
    <cellStyle name="Title 8 4 4" xfId="16871" xr:uid="{00000000-0005-0000-0000-0000E7410000}"/>
    <cellStyle name="Title 8 5" xfId="16872" xr:uid="{00000000-0005-0000-0000-0000E8410000}"/>
    <cellStyle name="Title 8 5 2" xfId="16873" xr:uid="{00000000-0005-0000-0000-0000E9410000}"/>
    <cellStyle name="Title 8 5 2 2" xfId="16874" xr:uid="{00000000-0005-0000-0000-0000EA410000}"/>
    <cellStyle name="Title 8 5 3" xfId="16875" xr:uid="{00000000-0005-0000-0000-0000EB410000}"/>
    <cellStyle name="Title 8 5 3 2" xfId="16876" xr:uid="{00000000-0005-0000-0000-0000EC410000}"/>
    <cellStyle name="Title 8 5 4" xfId="16877" xr:uid="{00000000-0005-0000-0000-0000ED410000}"/>
    <cellStyle name="Title 8 5 4 2" xfId="16878" xr:uid="{00000000-0005-0000-0000-0000EE410000}"/>
    <cellStyle name="Title 8 5 5" xfId="16879" xr:uid="{00000000-0005-0000-0000-0000EF410000}"/>
    <cellStyle name="Title 8 6" xfId="16880" xr:uid="{00000000-0005-0000-0000-0000F0410000}"/>
    <cellStyle name="Title 8 6 2" xfId="16881" xr:uid="{00000000-0005-0000-0000-0000F1410000}"/>
    <cellStyle name="Title 8 6 2 2" xfId="16882" xr:uid="{00000000-0005-0000-0000-0000F2410000}"/>
    <cellStyle name="Title 8 6 3" xfId="16883" xr:uid="{00000000-0005-0000-0000-0000F3410000}"/>
    <cellStyle name="Title 8 6 3 2" xfId="16884" xr:uid="{00000000-0005-0000-0000-0000F4410000}"/>
    <cellStyle name="Title 8 6 4" xfId="16885" xr:uid="{00000000-0005-0000-0000-0000F5410000}"/>
    <cellStyle name="Title 8 7" xfId="16886" xr:uid="{00000000-0005-0000-0000-0000F6410000}"/>
    <cellStyle name="Title 8 7 2" xfId="16887" xr:uid="{00000000-0005-0000-0000-0000F7410000}"/>
    <cellStyle name="Title 8 8" xfId="16888" xr:uid="{00000000-0005-0000-0000-0000F8410000}"/>
    <cellStyle name="Title 8 8 2" xfId="16889" xr:uid="{00000000-0005-0000-0000-0000F9410000}"/>
    <cellStyle name="Title 8 9" xfId="16890" xr:uid="{00000000-0005-0000-0000-0000FA410000}"/>
    <cellStyle name="Title 8 9 2" xfId="16891" xr:uid="{00000000-0005-0000-0000-0000FB410000}"/>
    <cellStyle name="Title 9" xfId="16892" xr:uid="{00000000-0005-0000-0000-0000FC410000}"/>
    <cellStyle name="Title 9 10" xfId="16893" xr:uid="{00000000-0005-0000-0000-0000FD410000}"/>
    <cellStyle name="Title 9 10 2" xfId="16894" xr:uid="{00000000-0005-0000-0000-0000FE410000}"/>
    <cellStyle name="Title 9 11" xfId="16895" xr:uid="{00000000-0005-0000-0000-0000FF410000}"/>
    <cellStyle name="Title 9 2" xfId="16896" xr:uid="{00000000-0005-0000-0000-000000420000}"/>
    <cellStyle name="Title 9 2 2" xfId="16897" xr:uid="{00000000-0005-0000-0000-000001420000}"/>
    <cellStyle name="Title 9 2 2 2" xfId="16898" xr:uid="{00000000-0005-0000-0000-000002420000}"/>
    <cellStyle name="Title 9 2 3" xfId="16899" xr:uid="{00000000-0005-0000-0000-000003420000}"/>
    <cellStyle name="Title 9 2 3 2" xfId="16900" xr:uid="{00000000-0005-0000-0000-000004420000}"/>
    <cellStyle name="Title 9 2 4" xfId="16901" xr:uid="{00000000-0005-0000-0000-000005420000}"/>
    <cellStyle name="Title 9 3" xfId="16902" xr:uid="{00000000-0005-0000-0000-000006420000}"/>
    <cellStyle name="Title 9 3 2" xfId="16903" xr:uid="{00000000-0005-0000-0000-000007420000}"/>
    <cellStyle name="Title 9 3 2 2" xfId="16904" xr:uid="{00000000-0005-0000-0000-000008420000}"/>
    <cellStyle name="Title 9 3 3" xfId="16905" xr:uid="{00000000-0005-0000-0000-000009420000}"/>
    <cellStyle name="Title 9 3 3 2" xfId="16906" xr:uid="{00000000-0005-0000-0000-00000A420000}"/>
    <cellStyle name="Title 9 3 4" xfId="16907" xr:uid="{00000000-0005-0000-0000-00000B420000}"/>
    <cellStyle name="Title 9 4" xfId="16908" xr:uid="{00000000-0005-0000-0000-00000C420000}"/>
    <cellStyle name="Title 9 4 2" xfId="16909" xr:uid="{00000000-0005-0000-0000-00000D420000}"/>
    <cellStyle name="Title 9 4 2 2" xfId="16910" xr:uid="{00000000-0005-0000-0000-00000E420000}"/>
    <cellStyle name="Title 9 4 3" xfId="16911" xr:uid="{00000000-0005-0000-0000-00000F420000}"/>
    <cellStyle name="Title 9 4 3 2" xfId="16912" xr:uid="{00000000-0005-0000-0000-000010420000}"/>
    <cellStyle name="Title 9 4 4" xfId="16913" xr:uid="{00000000-0005-0000-0000-000011420000}"/>
    <cellStyle name="Title 9 5" xfId="16914" xr:uid="{00000000-0005-0000-0000-000012420000}"/>
    <cellStyle name="Title 9 5 2" xfId="16915" xr:uid="{00000000-0005-0000-0000-000013420000}"/>
    <cellStyle name="Title 9 5 2 2" xfId="16916" xr:uid="{00000000-0005-0000-0000-000014420000}"/>
    <cellStyle name="Title 9 5 3" xfId="16917" xr:uid="{00000000-0005-0000-0000-000015420000}"/>
    <cellStyle name="Title 9 5 3 2" xfId="16918" xr:uid="{00000000-0005-0000-0000-000016420000}"/>
    <cellStyle name="Title 9 5 4" xfId="16919" xr:uid="{00000000-0005-0000-0000-000017420000}"/>
    <cellStyle name="Title 9 5 4 2" xfId="16920" xr:uid="{00000000-0005-0000-0000-000018420000}"/>
    <cellStyle name="Title 9 5 5" xfId="16921" xr:uid="{00000000-0005-0000-0000-000019420000}"/>
    <cellStyle name="Title 9 6" xfId="16922" xr:uid="{00000000-0005-0000-0000-00001A420000}"/>
    <cellStyle name="Title 9 6 2" xfId="16923" xr:uid="{00000000-0005-0000-0000-00001B420000}"/>
    <cellStyle name="Title 9 6 2 2" xfId="16924" xr:uid="{00000000-0005-0000-0000-00001C420000}"/>
    <cellStyle name="Title 9 6 3" xfId="16925" xr:uid="{00000000-0005-0000-0000-00001D420000}"/>
    <cellStyle name="Title 9 6 3 2" xfId="16926" xr:uid="{00000000-0005-0000-0000-00001E420000}"/>
    <cellStyle name="Title 9 6 4" xfId="16927" xr:uid="{00000000-0005-0000-0000-00001F420000}"/>
    <cellStyle name="Title 9 7" xfId="16928" xr:uid="{00000000-0005-0000-0000-000020420000}"/>
    <cellStyle name="Title 9 7 2" xfId="16929" xr:uid="{00000000-0005-0000-0000-000021420000}"/>
    <cellStyle name="Title 9 8" xfId="16930" xr:uid="{00000000-0005-0000-0000-000022420000}"/>
    <cellStyle name="Title 9 8 2" xfId="16931" xr:uid="{00000000-0005-0000-0000-000023420000}"/>
    <cellStyle name="Title 9 9" xfId="16932" xr:uid="{00000000-0005-0000-0000-000024420000}"/>
    <cellStyle name="Title 9 9 2" xfId="16933" xr:uid="{00000000-0005-0000-0000-000025420000}"/>
    <cellStyle name="Total" xfId="16934" builtinId="25" customBuiltin="1"/>
    <cellStyle name="Total 10" xfId="16935" xr:uid="{00000000-0005-0000-0000-000027420000}"/>
    <cellStyle name="Total 10 10" xfId="16936" xr:uid="{00000000-0005-0000-0000-000028420000}"/>
    <cellStyle name="Total 10 10 2" xfId="16937" xr:uid="{00000000-0005-0000-0000-000029420000}"/>
    <cellStyle name="Total 10 11" xfId="16938" xr:uid="{00000000-0005-0000-0000-00002A420000}"/>
    <cellStyle name="Total 10 2" xfId="16939" xr:uid="{00000000-0005-0000-0000-00002B420000}"/>
    <cellStyle name="Total 10 2 2" xfId="16940" xr:uid="{00000000-0005-0000-0000-00002C420000}"/>
    <cellStyle name="Total 10 2 2 2" xfId="16941" xr:uid="{00000000-0005-0000-0000-00002D420000}"/>
    <cellStyle name="Total 10 2 3" xfId="16942" xr:uid="{00000000-0005-0000-0000-00002E420000}"/>
    <cellStyle name="Total 10 2 3 2" xfId="16943" xr:uid="{00000000-0005-0000-0000-00002F420000}"/>
    <cellStyle name="Total 10 2 4" xfId="16944" xr:uid="{00000000-0005-0000-0000-000030420000}"/>
    <cellStyle name="Total 10 3" xfId="16945" xr:uid="{00000000-0005-0000-0000-000031420000}"/>
    <cellStyle name="Total 10 3 2" xfId="16946" xr:uid="{00000000-0005-0000-0000-000032420000}"/>
    <cellStyle name="Total 10 3 2 2" xfId="16947" xr:uid="{00000000-0005-0000-0000-000033420000}"/>
    <cellStyle name="Total 10 3 3" xfId="16948" xr:uid="{00000000-0005-0000-0000-000034420000}"/>
    <cellStyle name="Total 10 3 3 2" xfId="16949" xr:uid="{00000000-0005-0000-0000-000035420000}"/>
    <cellStyle name="Total 10 3 4" xfId="16950" xr:uid="{00000000-0005-0000-0000-000036420000}"/>
    <cellStyle name="Total 10 4" xfId="16951" xr:uid="{00000000-0005-0000-0000-000037420000}"/>
    <cellStyle name="Total 10 4 2" xfId="16952" xr:uid="{00000000-0005-0000-0000-000038420000}"/>
    <cellStyle name="Total 10 4 2 2" xfId="16953" xr:uid="{00000000-0005-0000-0000-000039420000}"/>
    <cellStyle name="Total 10 4 3" xfId="16954" xr:uid="{00000000-0005-0000-0000-00003A420000}"/>
    <cellStyle name="Total 10 4 3 2" xfId="16955" xr:uid="{00000000-0005-0000-0000-00003B420000}"/>
    <cellStyle name="Total 10 4 4" xfId="16956" xr:uid="{00000000-0005-0000-0000-00003C420000}"/>
    <cellStyle name="Total 10 5" xfId="16957" xr:uid="{00000000-0005-0000-0000-00003D420000}"/>
    <cellStyle name="Total 10 5 2" xfId="16958" xr:uid="{00000000-0005-0000-0000-00003E420000}"/>
    <cellStyle name="Total 10 5 2 2" xfId="16959" xr:uid="{00000000-0005-0000-0000-00003F420000}"/>
    <cellStyle name="Total 10 5 3" xfId="16960" xr:uid="{00000000-0005-0000-0000-000040420000}"/>
    <cellStyle name="Total 10 5 3 2" xfId="16961" xr:uid="{00000000-0005-0000-0000-000041420000}"/>
    <cellStyle name="Total 10 5 4" xfId="16962" xr:uid="{00000000-0005-0000-0000-000042420000}"/>
    <cellStyle name="Total 10 5 4 2" xfId="16963" xr:uid="{00000000-0005-0000-0000-000043420000}"/>
    <cellStyle name="Total 10 5 5" xfId="16964" xr:uid="{00000000-0005-0000-0000-000044420000}"/>
    <cellStyle name="Total 10 6" xfId="16965" xr:uid="{00000000-0005-0000-0000-000045420000}"/>
    <cellStyle name="Total 10 6 2" xfId="16966" xr:uid="{00000000-0005-0000-0000-000046420000}"/>
    <cellStyle name="Total 10 6 2 2" xfId="16967" xr:uid="{00000000-0005-0000-0000-000047420000}"/>
    <cellStyle name="Total 10 6 3" xfId="16968" xr:uid="{00000000-0005-0000-0000-000048420000}"/>
    <cellStyle name="Total 10 6 3 2" xfId="16969" xr:uid="{00000000-0005-0000-0000-000049420000}"/>
    <cellStyle name="Total 10 6 4" xfId="16970" xr:uid="{00000000-0005-0000-0000-00004A420000}"/>
    <cellStyle name="Total 10 7" xfId="16971" xr:uid="{00000000-0005-0000-0000-00004B420000}"/>
    <cellStyle name="Total 10 7 2" xfId="16972" xr:uid="{00000000-0005-0000-0000-00004C420000}"/>
    <cellStyle name="Total 10 8" xfId="16973" xr:uid="{00000000-0005-0000-0000-00004D420000}"/>
    <cellStyle name="Total 10 8 2" xfId="16974" xr:uid="{00000000-0005-0000-0000-00004E420000}"/>
    <cellStyle name="Total 10 9" xfId="16975" xr:uid="{00000000-0005-0000-0000-00004F420000}"/>
    <cellStyle name="Total 10 9 2" xfId="16976" xr:uid="{00000000-0005-0000-0000-000050420000}"/>
    <cellStyle name="Total 11" xfId="16977" xr:uid="{00000000-0005-0000-0000-000051420000}"/>
    <cellStyle name="Total 11 10" xfId="16978" xr:uid="{00000000-0005-0000-0000-000052420000}"/>
    <cellStyle name="Total 11 10 2" xfId="16979" xr:uid="{00000000-0005-0000-0000-000053420000}"/>
    <cellStyle name="Total 11 11" xfId="16980" xr:uid="{00000000-0005-0000-0000-000054420000}"/>
    <cellStyle name="Total 11 2" xfId="16981" xr:uid="{00000000-0005-0000-0000-000055420000}"/>
    <cellStyle name="Total 11 2 2" xfId="16982" xr:uid="{00000000-0005-0000-0000-000056420000}"/>
    <cellStyle name="Total 11 2 2 2" xfId="16983" xr:uid="{00000000-0005-0000-0000-000057420000}"/>
    <cellStyle name="Total 11 2 3" xfId="16984" xr:uid="{00000000-0005-0000-0000-000058420000}"/>
    <cellStyle name="Total 11 2 3 2" xfId="16985" xr:uid="{00000000-0005-0000-0000-000059420000}"/>
    <cellStyle name="Total 11 2 4" xfId="16986" xr:uid="{00000000-0005-0000-0000-00005A420000}"/>
    <cellStyle name="Total 11 3" xfId="16987" xr:uid="{00000000-0005-0000-0000-00005B420000}"/>
    <cellStyle name="Total 11 3 2" xfId="16988" xr:uid="{00000000-0005-0000-0000-00005C420000}"/>
    <cellStyle name="Total 11 3 2 2" xfId="16989" xr:uid="{00000000-0005-0000-0000-00005D420000}"/>
    <cellStyle name="Total 11 3 3" xfId="16990" xr:uid="{00000000-0005-0000-0000-00005E420000}"/>
    <cellStyle name="Total 11 3 3 2" xfId="16991" xr:uid="{00000000-0005-0000-0000-00005F420000}"/>
    <cellStyle name="Total 11 3 4" xfId="16992" xr:uid="{00000000-0005-0000-0000-000060420000}"/>
    <cellStyle name="Total 11 4" xfId="16993" xr:uid="{00000000-0005-0000-0000-000061420000}"/>
    <cellStyle name="Total 11 4 2" xfId="16994" xr:uid="{00000000-0005-0000-0000-000062420000}"/>
    <cellStyle name="Total 11 4 2 2" xfId="16995" xr:uid="{00000000-0005-0000-0000-000063420000}"/>
    <cellStyle name="Total 11 4 3" xfId="16996" xr:uid="{00000000-0005-0000-0000-000064420000}"/>
    <cellStyle name="Total 11 4 3 2" xfId="16997" xr:uid="{00000000-0005-0000-0000-000065420000}"/>
    <cellStyle name="Total 11 4 4" xfId="16998" xr:uid="{00000000-0005-0000-0000-000066420000}"/>
    <cellStyle name="Total 11 5" xfId="16999" xr:uid="{00000000-0005-0000-0000-000067420000}"/>
    <cellStyle name="Total 11 5 2" xfId="17000" xr:uid="{00000000-0005-0000-0000-000068420000}"/>
    <cellStyle name="Total 11 5 2 2" xfId="17001" xr:uid="{00000000-0005-0000-0000-000069420000}"/>
    <cellStyle name="Total 11 5 3" xfId="17002" xr:uid="{00000000-0005-0000-0000-00006A420000}"/>
    <cellStyle name="Total 11 5 3 2" xfId="17003" xr:uid="{00000000-0005-0000-0000-00006B420000}"/>
    <cellStyle name="Total 11 5 4" xfId="17004" xr:uid="{00000000-0005-0000-0000-00006C420000}"/>
    <cellStyle name="Total 11 5 4 2" xfId="17005" xr:uid="{00000000-0005-0000-0000-00006D420000}"/>
    <cellStyle name="Total 11 5 5" xfId="17006" xr:uid="{00000000-0005-0000-0000-00006E420000}"/>
    <cellStyle name="Total 11 6" xfId="17007" xr:uid="{00000000-0005-0000-0000-00006F420000}"/>
    <cellStyle name="Total 11 6 2" xfId="17008" xr:uid="{00000000-0005-0000-0000-000070420000}"/>
    <cellStyle name="Total 11 6 2 2" xfId="17009" xr:uid="{00000000-0005-0000-0000-000071420000}"/>
    <cellStyle name="Total 11 6 3" xfId="17010" xr:uid="{00000000-0005-0000-0000-000072420000}"/>
    <cellStyle name="Total 11 6 3 2" xfId="17011" xr:uid="{00000000-0005-0000-0000-000073420000}"/>
    <cellStyle name="Total 11 6 4" xfId="17012" xr:uid="{00000000-0005-0000-0000-000074420000}"/>
    <cellStyle name="Total 11 7" xfId="17013" xr:uid="{00000000-0005-0000-0000-000075420000}"/>
    <cellStyle name="Total 11 7 2" xfId="17014" xr:uid="{00000000-0005-0000-0000-000076420000}"/>
    <cellStyle name="Total 11 8" xfId="17015" xr:uid="{00000000-0005-0000-0000-000077420000}"/>
    <cellStyle name="Total 11 8 2" xfId="17016" xr:uid="{00000000-0005-0000-0000-000078420000}"/>
    <cellStyle name="Total 11 9" xfId="17017" xr:uid="{00000000-0005-0000-0000-000079420000}"/>
    <cellStyle name="Total 11 9 2" xfId="17018" xr:uid="{00000000-0005-0000-0000-00007A420000}"/>
    <cellStyle name="Total 12" xfId="17019" xr:uid="{00000000-0005-0000-0000-00007B420000}"/>
    <cellStyle name="Total 12 10" xfId="17020" xr:uid="{00000000-0005-0000-0000-00007C420000}"/>
    <cellStyle name="Total 12 10 2" xfId="17021" xr:uid="{00000000-0005-0000-0000-00007D420000}"/>
    <cellStyle name="Total 12 11" xfId="17022" xr:uid="{00000000-0005-0000-0000-00007E420000}"/>
    <cellStyle name="Total 12 2" xfId="17023" xr:uid="{00000000-0005-0000-0000-00007F420000}"/>
    <cellStyle name="Total 12 2 2" xfId="17024" xr:uid="{00000000-0005-0000-0000-000080420000}"/>
    <cellStyle name="Total 12 2 2 2" xfId="17025" xr:uid="{00000000-0005-0000-0000-000081420000}"/>
    <cellStyle name="Total 12 2 3" xfId="17026" xr:uid="{00000000-0005-0000-0000-000082420000}"/>
    <cellStyle name="Total 12 2 3 2" xfId="17027" xr:uid="{00000000-0005-0000-0000-000083420000}"/>
    <cellStyle name="Total 12 2 4" xfId="17028" xr:uid="{00000000-0005-0000-0000-000084420000}"/>
    <cellStyle name="Total 12 3" xfId="17029" xr:uid="{00000000-0005-0000-0000-000085420000}"/>
    <cellStyle name="Total 12 3 2" xfId="17030" xr:uid="{00000000-0005-0000-0000-000086420000}"/>
    <cellStyle name="Total 12 3 2 2" xfId="17031" xr:uid="{00000000-0005-0000-0000-000087420000}"/>
    <cellStyle name="Total 12 3 3" xfId="17032" xr:uid="{00000000-0005-0000-0000-000088420000}"/>
    <cellStyle name="Total 12 3 3 2" xfId="17033" xr:uid="{00000000-0005-0000-0000-000089420000}"/>
    <cellStyle name="Total 12 3 4" xfId="17034" xr:uid="{00000000-0005-0000-0000-00008A420000}"/>
    <cellStyle name="Total 12 4" xfId="17035" xr:uid="{00000000-0005-0000-0000-00008B420000}"/>
    <cellStyle name="Total 12 4 2" xfId="17036" xr:uid="{00000000-0005-0000-0000-00008C420000}"/>
    <cellStyle name="Total 12 4 2 2" xfId="17037" xr:uid="{00000000-0005-0000-0000-00008D420000}"/>
    <cellStyle name="Total 12 4 3" xfId="17038" xr:uid="{00000000-0005-0000-0000-00008E420000}"/>
    <cellStyle name="Total 12 4 3 2" xfId="17039" xr:uid="{00000000-0005-0000-0000-00008F420000}"/>
    <cellStyle name="Total 12 4 4" xfId="17040" xr:uid="{00000000-0005-0000-0000-000090420000}"/>
    <cellStyle name="Total 12 5" xfId="17041" xr:uid="{00000000-0005-0000-0000-000091420000}"/>
    <cellStyle name="Total 12 5 2" xfId="17042" xr:uid="{00000000-0005-0000-0000-000092420000}"/>
    <cellStyle name="Total 12 5 2 2" xfId="17043" xr:uid="{00000000-0005-0000-0000-000093420000}"/>
    <cellStyle name="Total 12 5 3" xfId="17044" xr:uid="{00000000-0005-0000-0000-000094420000}"/>
    <cellStyle name="Total 12 5 3 2" xfId="17045" xr:uid="{00000000-0005-0000-0000-000095420000}"/>
    <cellStyle name="Total 12 5 4" xfId="17046" xr:uid="{00000000-0005-0000-0000-000096420000}"/>
    <cellStyle name="Total 12 5 4 2" xfId="17047" xr:uid="{00000000-0005-0000-0000-000097420000}"/>
    <cellStyle name="Total 12 5 5" xfId="17048" xr:uid="{00000000-0005-0000-0000-000098420000}"/>
    <cellStyle name="Total 12 6" xfId="17049" xr:uid="{00000000-0005-0000-0000-000099420000}"/>
    <cellStyle name="Total 12 6 2" xfId="17050" xr:uid="{00000000-0005-0000-0000-00009A420000}"/>
    <cellStyle name="Total 12 6 2 2" xfId="17051" xr:uid="{00000000-0005-0000-0000-00009B420000}"/>
    <cellStyle name="Total 12 6 3" xfId="17052" xr:uid="{00000000-0005-0000-0000-00009C420000}"/>
    <cellStyle name="Total 12 6 3 2" xfId="17053" xr:uid="{00000000-0005-0000-0000-00009D420000}"/>
    <cellStyle name="Total 12 6 4" xfId="17054" xr:uid="{00000000-0005-0000-0000-00009E420000}"/>
    <cellStyle name="Total 12 7" xfId="17055" xr:uid="{00000000-0005-0000-0000-00009F420000}"/>
    <cellStyle name="Total 12 7 2" xfId="17056" xr:uid="{00000000-0005-0000-0000-0000A0420000}"/>
    <cellStyle name="Total 12 8" xfId="17057" xr:uid="{00000000-0005-0000-0000-0000A1420000}"/>
    <cellStyle name="Total 12 8 2" xfId="17058" xr:uid="{00000000-0005-0000-0000-0000A2420000}"/>
    <cellStyle name="Total 12 9" xfId="17059" xr:uid="{00000000-0005-0000-0000-0000A3420000}"/>
    <cellStyle name="Total 12 9 2" xfId="17060" xr:uid="{00000000-0005-0000-0000-0000A4420000}"/>
    <cellStyle name="Total 13" xfId="17061" xr:uid="{00000000-0005-0000-0000-0000A5420000}"/>
    <cellStyle name="Total 13 10" xfId="17062" xr:uid="{00000000-0005-0000-0000-0000A6420000}"/>
    <cellStyle name="Total 13 10 2" xfId="17063" xr:uid="{00000000-0005-0000-0000-0000A7420000}"/>
    <cellStyle name="Total 13 11" xfId="17064" xr:uid="{00000000-0005-0000-0000-0000A8420000}"/>
    <cellStyle name="Total 13 2" xfId="17065" xr:uid="{00000000-0005-0000-0000-0000A9420000}"/>
    <cellStyle name="Total 13 2 2" xfId="17066" xr:uid="{00000000-0005-0000-0000-0000AA420000}"/>
    <cellStyle name="Total 13 2 2 2" xfId="17067" xr:uid="{00000000-0005-0000-0000-0000AB420000}"/>
    <cellStyle name="Total 13 2 3" xfId="17068" xr:uid="{00000000-0005-0000-0000-0000AC420000}"/>
    <cellStyle name="Total 13 2 3 2" xfId="17069" xr:uid="{00000000-0005-0000-0000-0000AD420000}"/>
    <cellStyle name="Total 13 2 4" xfId="17070" xr:uid="{00000000-0005-0000-0000-0000AE420000}"/>
    <cellStyle name="Total 13 3" xfId="17071" xr:uid="{00000000-0005-0000-0000-0000AF420000}"/>
    <cellStyle name="Total 13 3 2" xfId="17072" xr:uid="{00000000-0005-0000-0000-0000B0420000}"/>
    <cellStyle name="Total 13 3 2 2" xfId="17073" xr:uid="{00000000-0005-0000-0000-0000B1420000}"/>
    <cellStyle name="Total 13 3 3" xfId="17074" xr:uid="{00000000-0005-0000-0000-0000B2420000}"/>
    <cellStyle name="Total 13 3 3 2" xfId="17075" xr:uid="{00000000-0005-0000-0000-0000B3420000}"/>
    <cellStyle name="Total 13 3 4" xfId="17076" xr:uid="{00000000-0005-0000-0000-0000B4420000}"/>
    <cellStyle name="Total 13 4" xfId="17077" xr:uid="{00000000-0005-0000-0000-0000B5420000}"/>
    <cellStyle name="Total 13 4 2" xfId="17078" xr:uid="{00000000-0005-0000-0000-0000B6420000}"/>
    <cellStyle name="Total 13 4 2 2" xfId="17079" xr:uid="{00000000-0005-0000-0000-0000B7420000}"/>
    <cellStyle name="Total 13 4 3" xfId="17080" xr:uid="{00000000-0005-0000-0000-0000B8420000}"/>
    <cellStyle name="Total 13 4 3 2" xfId="17081" xr:uid="{00000000-0005-0000-0000-0000B9420000}"/>
    <cellStyle name="Total 13 4 4" xfId="17082" xr:uid="{00000000-0005-0000-0000-0000BA420000}"/>
    <cellStyle name="Total 13 5" xfId="17083" xr:uid="{00000000-0005-0000-0000-0000BB420000}"/>
    <cellStyle name="Total 13 5 2" xfId="17084" xr:uid="{00000000-0005-0000-0000-0000BC420000}"/>
    <cellStyle name="Total 13 5 2 2" xfId="17085" xr:uid="{00000000-0005-0000-0000-0000BD420000}"/>
    <cellStyle name="Total 13 5 3" xfId="17086" xr:uid="{00000000-0005-0000-0000-0000BE420000}"/>
    <cellStyle name="Total 13 5 3 2" xfId="17087" xr:uid="{00000000-0005-0000-0000-0000BF420000}"/>
    <cellStyle name="Total 13 5 4" xfId="17088" xr:uid="{00000000-0005-0000-0000-0000C0420000}"/>
    <cellStyle name="Total 13 5 4 2" xfId="17089" xr:uid="{00000000-0005-0000-0000-0000C1420000}"/>
    <cellStyle name="Total 13 5 5" xfId="17090" xr:uid="{00000000-0005-0000-0000-0000C2420000}"/>
    <cellStyle name="Total 13 6" xfId="17091" xr:uid="{00000000-0005-0000-0000-0000C3420000}"/>
    <cellStyle name="Total 13 6 2" xfId="17092" xr:uid="{00000000-0005-0000-0000-0000C4420000}"/>
    <cellStyle name="Total 13 6 2 2" xfId="17093" xr:uid="{00000000-0005-0000-0000-0000C5420000}"/>
    <cellStyle name="Total 13 6 3" xfId="17094" xr:uid="{00000000-0005-0000-0000-0000C6420000}"/>
    <cellStyle name="Total 13 6 3 2" xfId="17095" xr:uid="{00000000-0005-0000-0000-0000C7420000}"/>
    <cellStyle name="Total 13 6 4" xfId="17096" xr:uid="{00000000-0005-0000-0000-0000C8420000}"/>
    <cellStyle name="Total 13 7" xfId="17097" xr:uid="{00000000-0005-0000-0000-0000C9420000}"/>
    <cellStyle name="Total 13 7 2" xfId="17098" xr:uid="{00000000-0005-0000-0000-0000CA420000}"/>
    <cellStyle name="Total 13 8" xfId="17099" xr:uid="{00000000-0005-0000-0000-0000CB420000}"/>
    <cellStyle name="Total 13 8 2" xfId="17100" xr:uid="{00000000-0005-0000-0000-0000CC420000}"/>
    <cellStyle name="Total 13 9" xfId="17101" xr:uid="{00000000-0005-0000-0000-0000CD420000}"/>
    <cellStyle name="Total 13 9 2" xfId="17102" xr:uid="{00000000-0005-0000-0000-0000CE420000}"/>
    <cellStyle name="Total 14" xfId="17103" xr:uid="{00000000-0005-0000-0000-0000CF420000}"/>
    <cellStyle name="Total 14 10" xfId="17104" xr:uid="{00000000-0005-0000-0000-0000D0420000}"/>
    <cellStyle name="Total 14 10 2" xfId="17105" xr:uid="{00000000-0005-0000-0000-0000D1420000}"/>
    <cellStyle name="Total 14 11" xfId="17106" xr:uid="{00000000-0005-0000-0000-0000D2420000}"/>
    <cellStyle name="Total 14 2" xfId="17107" xr:uid="{00000000-0005-0000-0000-0000D3420000}"/>
    <cellStyle name="Total 14 2 2" xfId="17108" xr:uid="{00000000-0005-0000-0000-0000D4420000}"/>
    <cellStyle name="Total 14 2 2 2" xfId="17109" xr:uid="{00000000-0005-0000-0000-0000D5420000}"/>
    <cellStyle name="Total 14 2 3" xfId="17110" xr:uid="{00000000-0005-0000-0000-0000D6420000}"/>
    <cellStyle name="Total 14 2 3 2" xfId="17111" xr:uid="{00000000-0005-0000-0000-0000D7420000}"/>
    <cellStyle name="Total 14 2 4" xfId="17112" xr:uid="{00000000-0005-0000-0000-0000D8420000}"/>
    <cellStyle name="Total 14 3" xfId="17113" xr:uid="{00000000-0005-0000-0000-0000D9420000}"/>
    <cellStyle name="Total 14 3 2" xfId="17114" xr:uid="{00000000-0005-0000-0000-0000DA420000}"/>
    <cellStyle name="Total 14 3 2 2" xfId="17115" xr:uid="{00000000-0005-0000-0000-0000DB420000}"/>
    <cellStyle name="Total 14 3 3" xfId="17116" xr:uid="{00000000-0005-0000-0000-0000DC420000}"/>
    <cellStyle name="Total 14 3 3 2" xfId="17117" xr:uid="{00000000-0005-0000-0000-0000DD420000}"/>
    <cellStyle name="Total 14 3 4" xfId="17118" xr:uid="{00000000-0005-0000-0000-0000DE420000}"/>
    <cellStyle name="Total 14 4" xfId="17119" xr:uid="{00000000-0005-0000-0000-0000DF420000}"/>
    <cellStyle name="Total 14 4 2" xfId="17120" xr:uid="{00000000-0005-0000-0000-0000E0420000}"/>
    <cellStyle name="Total 14 4 2 2" xfId="17121" xr:uid="{00000000-0005-0000-0000-0000E1420000}"/>
    <cellStyle name="Total 14 4 3" xfId="17122" xr:uid="{00000000-0005-0000-0000-0000E2420000}"/>
    <cellStyle name="Total 14 4 3 2" xfId="17123" xr:uid="{00000000-0005-0000-0000-0000E3420000}"/>
    <cellStyle name="Total 14 4 4" xfId="17124" xr:uid="{00000000-0005-0000-0000-0000E4420000}"/>
    <cellStyle name="Total 14 5" xfId="17125" xr:uid="{00000000-0005-0000-0000-0000E5420000}"/>
    <cellStyle name="Total 14 5 2" xfId="17126" xr:uid="{00000000-0005-0000-0000-0000E6420000}"/>
    <cellStyle name="Total 14 5 2 2" xfId="17127" xr:uid="{00000000-0005-0000-0000-0000E7420000}"/>
    <cellStyle name="Total 14 5 3" xfId="17128" xr:uid="{00000000-0005-0000-0000-0000E8420000}"/>
    <cellStyle name="Total 14 5 3 2" xfId="17129" xr:uid="{00000000-0005-0000-0000-0000E9420000}"/>
    <cellStyle name="Total 14 5 4" xfId="17130" xr:uid="{00000000-0005-0000-0000-0000EA420000}"/>
    <cellStyle name="Total 14 5 4 2" xfId="17131" xr:uid="{00000000-0005-0000-0000-0000EB420000}"/>
    <cellStyle name="Total 14 5 5" xfId="17132" xr:uid="{00000000-0005-0000-0000-0000EC420000}"/>
    <cellStyle name="Total 14 6" xfId="17133" xr:uid="{00000000-0005-0000-0000-0000ED420000}"/>
    <cellStyle name="Total 14 6 2" xfId="17134" xr:uid="{00000000-0005-0000-0000-0000EE420000}"/>
    <cellStyle name="Total 14 6 2 2" xfId="17135" xr:uid="{00000000-0005-0000-0000-0000EF420000}"/>
    <cellStyle name="Total 14 6 3" xfId="17136" xr:uid="{00000000-0005-0000-0000-0000F0420000}"/>
    <cellStyle name="Total 14 6 3 2" xfId="17137" xr:uid="{00000000-0005-0000-0000-0000F1420000}"/>
    <cellStyle name="Total 14 6 4" xfId="17138" xr:uid="{00000000-0005-0000-0000-0000F2420000}"/>
    <cellStyle name="Total 14 7" xfId="17139" xr:uid="{00000000-0005-0000-0000-0000F3420000}"/>
    <cellStyle name="Total 14 7 2" xfId="17140" xr:uid="{00000000-0005-0000-0000-0000F4420000}"/>
    <cellStyle name="Total 14 8" xfId="17141" xr:uid="{00000000-0005-0000-0000-0000F5420000}"/>
    <cellStyle name="Total 14 8 2" xfId="17142" xr:uid="{00000000-0005-0000-0000-0000F6420000}"/>
    <cellStyle name="Total 14 9" xfId="17143" xr:uid="{00000000-0005-0000-0000-0000F7420000}"/>
    <cellStyle name="Total 14 9 2" xfId="17144" xr:uid="{00000000-0005-0000-0000-0000F8420000}"/>
    <cellStyle name="Total 15" xfId="17145" xr:uid="{00000000-0005-0000-0000-0000F9420000}"/>
    <cellStyle name="Total 15 10" xfId="17146" xr:uid="{00000000-0005-0000-0000-0000FA420000}"/>
    <cellStyle name="Total 15 10 2" xfId="17147" xr:uid="{00000000-0005-0000-0000-0000FB420000}"/>
    <cellStyle name="Total 15 11" xfId="17148" xr:uid="{00000000-0005-0000-0000-0000FC420000}"/>
    <cellStyle name="Total 15 2" xfId="17149" xr:uid="{00000000-0005-0000-0000-0000FD420000}"/>
    <cellStyle name="Total 15 2 2" xfId="17150" xr:uid="{00000000-0005-0000-0000-0000FE420000}"/>
    <cellStyle name="Total 15 2 2 2" xfId="17151" xr:uid="{00000000-0005-0000-0000-0000FF420000}"/>
    <cellStyle name="Total 15 2 3" xfId="17152" xr:uid="{00000000-0005-0000-0000-000000430000}"/>
    <cellStyle name="Total 15 2 3 2" xfId="17153" xr:uid="{00000000-0005-0000-0000-000001430000}"/>
    <cellStyle name="Total 15 2 4" xfId="17154" xr:uid="{00000000-0005-0000-0000-000002430000}"/>
    <cellStyle name="Total 15 3" xfId="17155" xr:uid="{00000000-0005-0000-0000-000003430000}"/>
    <cellStyle name="Total 15 3 2" xfId="17156" xr:uid="{00000000-0005-0000-0000-000004430000}"/>
    <cellStyle name="Total 15 3 2 2" xfId="17157" xr:uid="{00000000-0005-0000-0000-000005430000}"/>
    <cellStyle name="Total 15 3 3" xfId="17158" xr:uid="{00000000-0005-0000-0000-000006430000}"/>
    <cellStyle name="Total 15 3 3 2" xfId="17159" xr:uid="{00000000-0005-0000-0000-000007430000}"/>
    <cellStyle name="Total 15 3 4" xfId="17160" xr:uid="{00000000-0005-0000-0000-000008430000}"/>
    <cellStyle name="Total 15 4" xfId="17161" xr:uid="{00000000-0005-0000-0000-000009430000}"/>
    <cellStyle name="Total 15 4 2" xfId="17162" xr:uid="{00000000-0005-0000-0000-00000A430000}"/>
    <cellStyle name="Total 15 4 2 2" xfId="17163" xr:uid="{00000000-0005-0000-0000-00000B430000}"/>
    <cellStyle name="Total 15 4 3" xfId="17164" xr:uid="{00000000-0005-0000-0000-00000C430000}"/>
    <cellStyle name="Total 15 4 3 2" xfId="17165" xr:uid="{00000000-0005-0000-0000-00000D430000}"/>
    <cellStyle name="Total 15 4 4" xfId="17166" xr:uid="{00000000-0005-0000-0000-00000E430000}"/>
    <cellStyle name="Total 15 5" xfId="17167" xr:uid="{00000000-0005-0000-0000-00000F430000}"/>
    <cellStyle name="Total 15 5 2" xfId="17168" xr:uid="{00000000-0005-0000-0000-000010430000}"/>
    <cellStyle name="Total 15 5 2 2" xfId="17169" xr:uid="{00000000-0005-0000-0000-000011430000}"/>
    <cellStyle name="Total 15 5 3" xfId="17170" xr:uid="{00000000-0005-0000-0000-000012430000}"/>
    <cellStyle name="Total 15 5 3 2" xfId="17171" xr:uid="{00000000-0005-0000-0000-000013430000}"/>
    <cellStyle name="Total 15 5 4" xfId="17172" xr:uid="{00000000-0005-0000-0000-000014430000}"/>
    <cellStyle name="Total 15 5 4 2" xfId="17173" xr:uid="{00000000-0005-0000-0000-000015430000}"/>
    <cellStyle name="Total 15 5 5" xfId="17174" xr:uid="{00000000-0005-0000-0000-000016430000}"/>
    <cellStyle name="Total 15 6" xfId="17175" xr:uid="{00000000-0005-0000-0000-000017430000}"/>
    <cellStyle name="Total 15 6 2" xfId="17176" xr:uid="{00000000-0005-0000-0000-000018430000}"/>
    <cellStyle name="Total 15 6 2 2" xfId="17177" xr:uid="{00000000-0005-0000-0000-000019430000}"/>
    <cellStyle name="Total 15 6 3" xfId="17178" xr:uid="{00000000-0005-0000-0000-00001A430000}"/>
    <cellStyle name="Total 15 6 3 2" xfId="17179" xr:uid="{00000000-0005-0000-0000-00001B430000}"/>
    <cellStyle name="Total 15 6 4" xfId="17180" xr:uid="{00000000-0005-0000-0000-00001C430000}"/>
    <cellStyle name="Total 15 7" xfId="17181" xr:uid="{00000000-0005-0000-0000-00001D430000}"/>
    <cellStyle name="Total 15 7 2" xfId="17182" xr:uid="{00000000-0005-0000-0000-00001E430000}"/>
    <cellStyle name="Total 15 8" xfId="17183" xr:uid="{00000000-0005-0000-0000-00001F430000}"/>
    <cellStyle name="Total 15 8 2" xfId="17184" xr:uid="{00000000-0005-0000-0000-000020430000}"/>
    <cellStyle name="Total 15 9" xfId="17185" xr:uid="{00000000-0005-0000-0000-000021430000}"/>
    <cellStyle name="Total 15 9 2" xfId="17186" xr:uid="{00000000-0005-0000-0000-000022430000}"/>
    <cellStyle name="Total 16" xfId="17187" xr:uid="{00000000-0005-0000-0000-000023430000}"/>
    <cellStyle name="Total 16 10" xfId="17188" xr:uid="{00000000-0005-0000-0000-000024430000}"/>
    <cellStyle name="Total 16 10 2" xfId="17189" xr:uid="{00000000-0005-0000-0000-000025430000}"/>
    <cellStyle name="Total 16 11" xfId="17190" xr:uid="{00000000-0005-0000-0000-000026430000}"/>
    <cellStyle name="Total 16 2" xfId="17191" xr:uid="{00000000-0005-0000-0000-000027430000}"/>
    <cellStyle name="Total 16 2 2" xfId="17192" xr:uid="{00000000-0005-0000-0000-000028430000}"/>
    <cellStyle name="Total 16 2 2 2" xfId="17193" xr:uid="{00000000-0005-0000-0000-000029430000}"/>
    <cellStyle name="Total 16 2 3" xfId="17194" xr:uid="{00000000-0005-0000-0000-00002A430000}"/>
    <cellStyle name="Total 16 2 3 2" xfId="17195" xr:uid="{00000000-0005-0000-0000-00002B430000}"/>
    <cellStyle name="Total 16 2 4" xfId="17196" xr:uid="{00000000-0005-0000-0000-00002C430000}"/>
    <cellStyle name="Total 16 3" xfId="17197" xr:uid="{00000000-0005-0000-0000-00002D430000}"/>
    <cellStyle name="Total 16 3 2" xfId="17198" xr:uid="{00000000-0005-0000-0000-00002E430000}"/>
    <cellStyle name="Total 16 3 2 2" xfId="17199" xr:uid="{00000000-0005-0000-0000-00002F430000}"/>
    <cellStyle name="Total 16 3 3" xfId="17200" xr:uid="{00000000-0005-0000-0000-000030430000}"/>
    <cellStyle name="Total 16 3 3 2" xfId="17201" xr:uid="{00000000-0005-0000-0000-000031430000}"/>
    <cellStyle name="Total 16 3 4" xfId="17202" xr:uid="{00000000-0005-0000-0000-000032430000}"/>
    <cellStyle name="Total 16 4" xfId="17203" xr:uid="{00000000-0005-0000-0000-000033430000}"/>
    <cellStyle name="Total 16 4 2" xfId="17204" xr:uid="{00000000-0005-0000-0000-000034430000}"/>
    <cellStyle name="Total 16 4 2 2" xfId="17205" xr:uid="{00000000-0005-0000-0000-000035430000}"/>
    <cellStyle name="Total 16 4 3" xfId="17206" xr:uid="{00000000-0005-0000-0000-000036430000}"/>
    <cellStyle name="Total 16 4 3 2" xfId="17207" xr:uid="{00000000-0005-0000-0000-000037430000}"/>
    <cellStyle name="Total 16 4 4" xfId="17208" xr:uid="{00000000-0005-0000-0000-000038430000}"/>
    <cellStyle name="Total 16 5" xfId="17209" xr:uid="{00000000-0005-0000-0000-000039430000}"/>
    <cellStyle name="Total 16 5 2" xfId="17210" xr:uid="{00000000-0005-0000-0000-00003A430000}"/>
    <cellStyle name="Total 16 5 2 2" xfId="17211" xr:uid="{00000000-0005-0000-0000-00003B430000}"/>
    <cellStyle name="Total 16 5 3" xfId="17212" xr:uid="{00000000-0005-0000-0000-00003C430000}"/>
    <cellStyle name="Total 16 5 3 2" xfId="17213" xr:uid="{00000000-0005-0000-0000-00003D430000}"/>
    <cellStyle name="Total 16 5 4" xfId="17214" xr:uid="{00000000-0005-0000-0000-00003E430000}"/>
    <cellStyle name="Total 16 5 4 2" xfId="17215" xr:uid="{00000000-0005-0000-0000-00003F430000}"/>
    <cellStyle name="Total 16 5 5" xfId="17216" xr:uid="{00000000-0005-0000-0000-000040430000}"/>
    <cellStyle name="Total 16 6" xfId="17217" xr:uid="{00000000-0005-0000-0000-000041430000}"/>
    <cellStyle name="Total 16 6 2" xfId="17218" xr:uid="{00000000-0005-0000-0000-000042430000}"/>
    <cellStyle name="Total 16 6 2 2" xfId="17219" xr:uid="{00000000-0005-0000-0000-000043430000}"/>
    <cellStyle name="Total 16 6 3" xfId="17220" xr:uid="{00000000-0005-0000-0000-000044430000}"/>
    <cellStyle name="Total 16 6 3 2" xfId="17221" xr:uid="{00000000-0005-0000-0000-000045430000}"/>
    <cellStyle name="Total 16 6 4" xfId="17222" xr:uid="{00000000-0005-0000-0000-000046430000}"/>
    <cellStyle name="Total 16 7" xfId="17223" xr:uid="{00000000-0005-0000-0000-000047430000}"/>
    <cellStyle name="Total 16 7 2" xfId="17224" xr:uid="{00000000-0005-0000-0000-000048430000}"/>
    <cellStyle name="Total 16 8" xfId="17225" xr:uid="{00000000-0005-0000-0000-000049430000}"/>
    <cellStyle name="Total 16 8 2" xfId="17226" xr:uid="{00000000-0005-0000-0000-00004A430000}"/>
    <cellStyle name="Total 16 9" xfId="17227" xr:uid="{00000000-0005-0000-0000-00004B430000}"/>
    <cellStyle name="Total 16 9 2" xfId="17228" xr:uid="{00000000-0005-0000-0000-00004C430000}"/>
    <cellStyle name="Total 17" xfId="17229" xr:uid="{00000000-0005-0000-0000-00004D430000}"/>
    <cellStyle name="Total 17 10" xfId="17230" xr:uid="{00000000-0005-0000-0000-00004E430000}"/>
    <cellStyle name="Total 17 10 2" xfId="17231" xr:uid="{00000000-0005-0000-0000-00004F430000}"/>
    <cellStyle name="Total 17 11" xfId="17232" xr:uid="{00000000-0005-0000-0000-000050430000}"/>
    <cellStyle name="Total 17 2" xfId="17233" xr:uid="{00000000-0005-0000-0000-000051430000}"/>
    <cellStyle name="Total 17 2 2" xfId="17234" xr:uid="{00000000-0005-0000-0000-000052430000}"/>
    <cellStyle name="Total 17 2 2 2" xfId="17235" xr:uid="{00000000-0005-0000-0000-000053430000}"/>
    <cellStyle name="Total 17 2 3" xfId="17236" xr:uid="{00000000-0005-0000-0000-000054430000}"/>
    <cellStyle name="Total 17 2 3 2" xfId="17237" xr:uid="{00000000-0005-0000-0000-000055430000}"/>
    <cellStyle name="Total 17 2 4" xfId="17238" xr:uid="{00000000-0005-0000-0000-000056430000}"/>
    <cellStyle name="Total 17 3" xfId="17239" xr:uid="{00000000-0005-0000-0000-000057430000}"/>
    <cellStyle name="Total 17 3 2" xfId="17240" xr:uid="{00000000-0005-0000-0000-000058430000}"/>
    <cellStyle name="Total 17 3 2 2" xfId="17241" xr:uid="{00000000-0005-0000-0000-000059430000}"/>
    <cellStyle name="Total 17 3 3" xfId="17242" xr:uid="{00000000-0005-0000-0000-00005A430000}"/>
    <cellStyle name="Total 17 3 3 2" xfId="17243" xr:uid="{00000000-0005-0000-0000-00005B430000}"/>
    <cellStyle name="Total 17 3 4" xfId="17244" xr:uid="{00000000-0005-0000-0000-00005C430000}"/>
    <cellStyle name="Total 17 4" xfId="17245" xr:uid="{00000000-0005-0000-0000-00005D430000}"/>
    <cellStyle name="Total 17 4 2" xfId="17246" xr:uid="{00000000-0005-0000-0000-00005E430000}"/>
    <cellStyle name="Total 17 4 2 2" xfId="17247" xr:uid="{00000000-0005-0000-0000-00005F430000}"/>
    <cellStyle name="Total 17 4 3" xfId="17248" xr:uid="{00000000-0005-0000-0000-000060430000}"/>
    <cellStyle name="Total 17 4 3 2" xfId="17249" xr:uid="{00000000-0005-0000-0000-000061430000}"/>
    <cellStyle name="Total 17 4 4" xfId="17250" xr:uid="{00000000-0005-0000-0000-000062430000}"/>
    <cellStyle name="Total 17 5" xfId="17251" xr:uid="{00000000-0005-0000-0000-000063430000}"/>
    <cellStyle name="Total 17 5 2" xfId="17252" xr:uid="{00000000-0005-0000-0000-000064430000}"/>
    <cellStyle name="Total 17 5 2 2" xfId="17253" xr:uid="{00000000-0005-0000-0000-000065430000}"/>
    <cellStyle name="Total 17 5 3" xfId="17254" xr:uid="{00000000-0005-0000-0000-000066430000}"/>
    <cellStyle name="Total 17 5 3 2" xfId="17255" xr:uid="{00000000-0005-0000-0000-000067430000}"/>
    <cellStyle name="Total 17 5 4" xfId="17256" xr:uid="{00000000-0005-0000-0000-000068430000}"/>
    <cellStyle name="Total 17 5 4 2" xfId="17257" xr:uid="{00000000-0005-0000-0000-000069430000}"/>
    <cellStyle name="Total 17 5 5" xfId="17258" xr:uid="{00000000-0005-0000-0000-00006A430000}"/>
    <cellStyle name="Total 17 6" xfId="17259" xr:uid="{00000000-0005-0000-0000-00006B430000}"/>
    <cellStyle name="Total 17 6 2" xfId="17260" xr:uid="{00000000-0005-0000-0000-00006C430000}"/>
    <cellStyle name="Total 17 6 2 2" xfId="17261" xr:uid="{00000000-0005-0000-0000-00006D430000}"/>
    <cellStyle name="Total 17 6 3" xfId="17262" xr:uid="{00000000-0005-0000-0000-00006E430000}"/>
    <cellStyle name="Total 17 6 3 2" xfId="17263" xr:uid="{00000000-0005-0000-0000-00006F430000}"/>
    <cellStyle name="Total 17 6 4" xfId="17264" xr:uid="{00000000-0005-0000-0000-000070430000}"/>
    <cellStyle name="Total 17 7" xfId="17265" xr:uid="{00000000-0005-0000-0000-000071430000}"/>
    <cellStyle name="Total 17 7 2" xfId="17266" xr:uid="{00000000-0005-0000-0000-000072430000}"/>
    <cellStyle name="Total 17 8" xfId="17267" xr:uid="{00000000-0005-0000-0000-000073430000}"/>
    <cellStyle name="Total 17 8 2" xfId="17268" xr:uid="{00000000-0005-0000-0000-000074430000}"/>
    <cellStyle name="Total 17 9" xfId="17269" xr:uid="{00000000-0005-0000-0000-000075430000}"/>
    <cellStyle name="Total 17 9 2" xfId="17270" xr:uid="{00000000-0005-0000-0000-000076430000}"/>
    <cellStyle name="Total 18" xfId="17271" xr:uid="{00000000-0005-0000-0000-000077430000}"/>
    <cellStyle name="Total 18 10" xfId="17272" xr:uid="{00000000-0005-0000-0000-000078430000}"/>
    <cellStyle name="Total 18 10 2" xfId="17273" xr:uid="{00000000-0005-0000-0000-000079430000}"/>
    <cellStyle name="Total 18 11" xfId="17274" xr:uid="{00000000-0005-0000-0000-00007A430000}"/>
    <cellStyle name="Total 18 2" xfId="17275" xr:uid="{00000000-0005-0000-0000-00007B430000}"/>
    <cellStyle name="Total 18 2 2" xfId="17276" xr:uid="{00000000-0005-0000-0000-00007C430000}"/>
    <cellStyle name="Total 18 2 2 2" xfId="17277" xr:uid="{00000000-0005-0000-0000-00007D430000}"/>
    <cellStyle name="Total 18 2 3" xfId="17278" xr:uid="{00000000-0005-0000-0000-00007E430000}"/>
    <cellStyle name="Total 18 2 3 2" xfId="17279" xr:uid="{00000000-0005-0000-0000-00007F430000}"/>
    <cellStyle name="Total 18 2 4" xfId="17280" xr:uid="{00000000-0005-0000-0000-000080430000}"/>
    <cellStyle name="Total 18 3" xfId="17281" xr:uid="{00000000-0005-0000-0000-000081430000}"/>
    <cellStyle name="Total 18 3 2" xfId="17282" xr:uid="{00000000-0005-0000-0000-000082430000}"/>
    <cellStyle name="Total 18 3 2 2" xfId="17283" xr:uid="{00000000-0005-0000-0000-000083430000}"/>
    <cellStyle name="Total 18 3 3" xfId="17284" xr:uid="{00000000-0005-0000-0000-000084430000}"/>
    <cellStyle name="Total 18 3 3 2" xfId="17285" xr:uid="{00000000-0005-0000-0000-000085430000}"/>
    <cellStyle name="Total 18 3 4" xfId="17286" xr:uid="{00000000-0005-0000-0000-000086430000}"/>
    <cellStyle name="Total 18 4" xfId="17287" xr:uid="{00000000-0005-0000-0000-000087430000}"/>
    <cellStyle name="Total 18 4 2" xfId="17288" xr:uid="{00000000-0005-0000-0000-000088430000}"/>
    <cellStyle name="Total 18 4 2 2" xfId="17289" xr:uid="{00000000-0005-0000-0000-000089430000}"/>
    <cellStyle name="Total 18 4 3" xfId="17290" xr:uid="{00000000-0005-0000-0000-00008A430000}"/>
    <cellStyle name="Total 18 4 3 2" xfId="17291" xr:uid="{00000000-0005-0000-0000-00008B430000}"/>
    <cellStyle name="Total 18 4 4" xfId="17292" xr:uid="{00000000-0005-0000-0000-00008C430000}"/>
    <cellStyle name="Total 18 5" xfId="17293" xr:uid="{00000000-0005-0000-0000-00008D430000}"/>
    <cellStyle name="Total 18 5 2" xfId="17294" xr:uid="{00000000-0005-0000-0000-00008E430000}"/>
    <cellStyle name="Total 18 5 2 2" xfId="17295" xr:uid="{00000000-0005-0000-0000-00008F430000}"/>
    <cellStyle name="Total 18 5 3" xfId="17296" xr:uid="{00000000-0005-0000-0000-000090430000}"/>
    <cellStyle name="Total 18 5 3 2" xfId="17297" xr:uid="{00000000-0005-0000-0000-000091430000}"/>
    <cellStyle name="Total 18 5 4" xfId="17298" xr:uid="{00000000-0005-0000-0000-000092430000}"/>
    <cellStyle name="Total 18 5 4 2" xfId="17299" xr:uid="{00000000-0005-0000-0000-000093430000}"/>
    <cellStyle name="Total 18 5 5" xfId="17300" xr:uid="{00000000-0005-0000-0000-000094430000}"/>
    <cellStyle name="Total 18 6" xfId="17301" xr:uid="{00000000-0005-0000-0000-000095430000}"/>
    <cellStyle name="Total 18 6 2" xfId="17302" xr:uid="{00000000-0005-0000-0000-000096430000}"/>
    <cellStyle name="Total 18 6 2 2" xfId="17303" xr:uid="{00000000-0005-0000-0000-000097430000}"/>
    <cellStyle name="Total 18 6 3" xfId="17304" xr:uid="{00000000-0005-0000-0000-000098430000}"/>
    <cellStyle name="Total 18 6 3 2" xfId="17305" xr:uid="{00000000-0005-0000-0000-000099430000}"/>
    <cellStyle name="Total 18 6 4" xfId="17306" xr:uid="{00000000-0005-0000-0000-00009A430000}"/>
    <cellStyle name="Total 18 7" xfId="17307" xr:uid="{00000000-0005-0000-0000-00009B430000}"/>
    <cellStyle name="Total 18 7 2" xfId="17308" xr:uid="{00000000-0005-0000-0000-00009C430000}"/>
    <cellStyle name="Total 18 8" xfId="17309" xr:uid="{00000000-0005-0000-0000-00009D430000}"/>
    <cellStyle name="Total 18 8 2" xfId="17310" xr:uid="{00000000-0005-0000-0000-00009E430000}"/>
    <cellStyle name="Total 18 9" xfId="17311" xr:uid="{00000000-0005-0000-0000-00009F430000}"/>
    <cellStyle name="Total 18 9 2" xfId="17312" xr:uid="{00000000-0005-0000-0000-0000A0430000}"/>
    <cellStyle name="Total 19" xfId="17313" xr:uid="{00000000-0005-0000-0000-0000A1430000}"/>
    <cellStyle name="Total 19 10" xfId="17314" xr:uid="{00000000-0005-0000-0000-0000A2430000}"/>
    <cellStyle name="Total 19 10 2" xfId="17315" xr:uid="{00000000-0005-0000-0000-0000A3430000}"/>
    <cellStyle name="Total 19 11" xfId="17316" xr:uid="{00000000-0005-0000-0000-0000A4430000}"/>
    <cellStyle name="Total 19 2" xfId="17317" xr:uid="{00000000-0005-0000-0000-0000A5430000}"/>
    <cellStyle name="Total 19 2 2" xfId="17318" xr:uid="{00000000-0005-0000-0000-0000A6430000}"/>
    <cellStyle name="Total 19 2 2 2" xfId="17319" xr:uid="{00000000-0005-0000-0000-0000A7430000}"/>
    <cellStyle name="Total 19 2 3" xfId="17320" xr:uid="{00000000-0005-0000-0000-0000A8430000}"/>
    <cellStyle name="Total 19 2 3 2" xfId="17321" xr:uid="{00000000-0005-0000-0000-0000A9430000}"/>
    <cellStyle name="Total 19 2 4" xfId="17322" xr:uid="{00000000-0005-0000-0000-0000AA430000}"/>
    <cellStyle name="Total 19 3" xfId="17323" xr:uid="{00000000-0005-0000-0000-0000AB430000}"/>
    <cellStyle name="Total 19 3 2" xfId="17324" xr:uid="{00000000-0005-0000-0000-0000AC430000}"/>
    <cellStyle name="Total 19 3 2 2" xfId="17325" xr:uid="{00000000-0005-0000-0000-0000AD430000}"/>
    <cellStyle name="Total 19 3 3" xfId="17326" xr:uid="{00000000-0005-0000-0000-0000AE430000}"/>
    <cellStyle name="Total 19 3 3 2" xfId="17327" xr:uid="{00000000-0005-0000-0000-0000AF430000}"/>
    <cellStyle name="Total 19 3 4" xfId="17328" xr:uid="{00000000-0005-0000-0000-0000B0430000}"/>
    <cellStyle name="Total 19 4" xfId="17329" xr:uid="{00000000-0005-0000-0000-0000B1430000}"/>
    <cellStyle name="Total 19 4 2" xfId="17330" xr:uid="{00000000-0005-0000-0000-0000B2430000}"/>
    <cellStyle name="Total 19 4 2 2" xfId="17331" xr:uid="{00000000-0005-0000-0000-0000B3430000}"/>
    <cellStyle name="Total 19 4 3" xfId="17332" xr:uid="{00000000-0005-0000-0000-0000B4430000}"/>
    <cellStyle name="Total 19 4 3 2" xfId="17333" xr:uid="{00000000-0005-0000-0000-0000B5430000}"/>
    <cellStyle name="Total 19 4 4" xfId="17334" xr:uid="{00000000-0005-0000-0000-0000B6430000}"/>
    <cellStyle name="Total 19 5" xfId="17335" xr:uid="{00000000-0005-0000-0000-0000B7430000}"/>
    <cellStyle name="Total 19 5 2" xfId="17336" xr:uid="{00000000-0005-0000-0000-0000B8430000}"/>
    <cellStyle name="Total 19 5 2 2" xfId="17337" xr:uid="{00000000-0005-0000-0000-0000B9430000}"/>
    <cellStyle name="Total 19 5 3" xfId="17338" xr:uid="{00000000-0005-0000-0000-0000BA430000}"/>
    <cellStyle name="Total 19 5 3 2" xfId="17339" xr:uid="{00000000-0005-0000-0000-0000BB430000}"/>
    <cellStyle name="Total 19 5 4" xfId="17340" xr:uid="{00000000-0005-0000-0000-0000BC430000}"/>
    <cellStyle name="Total 19 5 4 2" xfId="17341" xr:uid="{00000000-0005-0000-0000-0000BD430000}"/>
    <cellStyle name="Total 19 5 5" xfId="17342" xr:uid="{00000000-0005-0000-0000-0000BE430000}"/>
    <cellStyle name="Total 19 6" xfId="17343" xr:uid="{00000000-0005-0000-0000-0000BF430000}"/>
    <cellStyle name="Total 19 6 2" xfId="17344" xr:uid="{00000000-0005-0000-0000-0000C0430000}"/>
    <cellStyle name="Total 19 6 2 2" xfId="17345" xr:uid="{00000000-0005-0000-0000-0000C1430000}"/>
    <cellStyle name="Total 19 6 3" xfId="17346" xr:uid="{00000000-0005-0000-0000-0000C2430000}"/>
    <cellStyle name="Total 19 6 3 2" xfId="17347" xr:uid="{00000000-0005-0000-0000-0000C3430000}"/>
    <cellStyle name="Total 19 6 4" xfId="17348" xr:uid="{00000000-0005-0000-0000-0000C4430000}"/>
    <cellStyle name="Total 19 7" xfId="17349" xr:uid="{00000000-0005-0000-0000-0000C5430000}"/>
    <cellStyle name="Total 19 7 2" xfId="17350" xr:uid="{00000000-0005-0000-0000-0000C6430000}"/>
    <cellStyle name="Total 19 8" xfId="17351" xr:uid="{00000000-0005-0000-0000-0000C7430000}"/>
    <cellStyle name="Total 19 8 2" xfId="17352" xr:uid="{00000000-0005-0000-0000-0000C8430000}"/>
    <cellStyle name="Total 19 9" xfId="17353" xr:uid="{00000000-0005-0000-0000-0000C9430000}"/>
    <cellStyle name="Total 19 9 2" xfId="17354" xr:uid="{00000000-0005-0000-0000-0000CA430000}"/>
    <cellStyle name="Total 2" xfId="17355" xr:uid="{00000000-0005-0000-0000-0000CB430000}"/>
    <cellStyle name="Total 2 10" xfId="17356" xr:uid="{00000000-0005-0000-0000-0000CC430000}"/>
    <cellStyle name="Total 2 10 2" xfId="17357" xr:uid="{00000000-0005-0000-0000-0000CD430000}"/>
    <cellStyle name="Total 2 10 2 2" xfId="17358" xr:uid="{00000000-0005-0000-0000-0000CE430000}"/>
    <cellStyle name="Total 2 10 2 2 2" xfId="17359" xr:uid="{00000000-0005-0000-0000-0000CF430000}"/>
    <cellStyle name="Total 2 10 2 3" xfId="17360" xr:uid="{00000000-0005-0000-0000-0000D0430000}"/>
    <cellStyle name="Total 2 10 2 3 2" xfId="17361" xr:uid="{00000000-0005-0000-0000-0000D1430000}"/>
    <cellStyle name="Total 2 10 2 4" xfId="17362" xr:uid="{00000000-0005-0000-0000-0000D2430000}"/>
    <cellStyle name="Total 2 10 3" xfId="17363" xr:uid="{00000000-0005-0000-0000-0000D3430000}"/>
    <cellStyle name="Total 2 10 3 2" xfId="17364" xr:uid="{00000000-0005-0000-0000-0000D4430000}"/>
    <cellStyle name="Total 2 10 3 2 2" xfId="17365" xr:uid="{00000000-0005-0000-0000-0000D5430000}"/>
    <cellStyle name="Total 2 10 3 3" xfId="17366" xr:uid="{00000000-0005-0000-0000-0000D6430000}"/>
    <cellStyle name="Total 2 10 3 3 2" xfId="17367" xr:uid="{00000000-0005-0000-0000-0000D7430000}"/>
    <cellStyle name="Total 2 10 3 4" xfId="17368" xr:uid="{00000000-0005-0000-0000-0000D8430000}"/>
    <cellStyle name="Total 2 10 4" xfId="17369" xr:uid="{00000000-0005-0000-0000-0000D9430000}"/>
    <cellStyle name="Total 2 10 4 2" xfId="17370" xr:uid="{00000000-0005-0000-0000-0000DA430000}"/>
    <cellStyle name="Total 2 10 4 2 2" xfId="17371" xr:uid="{00000000-0005-0000-0000-0000DB430000}"/>
    <cellStyle name="Total 2 10 4 3" xfId="17372" xr:uid="{00000000-0005-0000-0000-0000DC430000}"/>
    <cellStyle name="Total 2 10 4 3 2" xfId="17373" xr:uid="{00000000-0005-0000-0000-0000DD430000}"/>
    <cellStyle name="Total 2 10 4 4" xfId="17374" xr:uid="{00000000-0005-0000-0000-0000DE430000}"/>
    <cellStyle name="Total 2 10 4 4 2" xfId="17375" xr:uid="{00000000-0005-0000-0000-0000DF430000}"/>
    <cellStyle name="Total 2 10 4 5" xfId="17376" xr:uid="{00000000-0005-0000-0000-0000E0430000}"/>
    <cellStyle name="Total 2 10 5" xfId="17377" xr:uid="{00000000-0005-0000-0000-0000E1430000}"/>
    <cellStyle name="Total 2 10 5 2" xfId="17378" xr:uid="{00000000-0005-0000-0000-0000E2430000}"/>
    <cellStyle name="Total 2 10 5 2 2" xfId="17379" xr:uid="{00000000-0005-0000-0000-0000E3430000}"/>
    <cellStyle name="Total 2 10 5 3" xfId="17380" xr:uid="{00000000-0005-0000-0000-0000E4430000}"/>
    <cellStyle name="Total 2 10 5 3 2" xfId="17381" xr:uid="{00000000-0005-0000-0000-0000E5430000}"/>
    <cellStyle name="Total 2 10 5 4" xfId="17382" xr:uid="{00000000-0005-0000-0000-0000E6430000}"/>
    <cellStyle name="Total 2 10 6" xfId="17383" xr:uid="{00000000-0005-0000-0000-0000E7430000}"/>
    <cellStyle name="Total 2 10 6 2" xfId="17384" xr:uid="{00000000-0005-0000-0000-0000E8430000}"/>
    <cellStyle name="Total 2 10 7" xfId="17385" xr:uid="{00000000-0005-0000-0000-0000E9430000}"/>
    <cellStyle name="Total 2 10 7 2" xfId="17386" xr:uid="{00000000-0005-0000-0000-0000EA430000}"/>
    <cellStyle name="Total 2 10 8" xfId="17387" xr:uid="{00000000-0005-0000-0000-0000EB430000}"/>
    <cellStyle name="Total 2 10 8 2" xfId="17388" xr:uid="{00000000-0005-0000-0000-0000EC430000}"/>
    <cellStyle name="Total 2 10 9" xfId="17389" xr:uid="{00000000-0005-0000-0000-0000ED430000}"/>
    <cellStyle name="Total 2 11" xfId="17390" xr:uid="{00000000-0005-0000-0000-0000EE430000}"/>
    <cellStyle name="Total 2 11 2" xfId="17391" xr:uid="{00000000-0005-0000-0000-0000EF430000}"/>
    <cellStyle name="Total 2 11 2 2" xfId="17392" xr:uid="{00000000-0005-0000-0000-0000F0430000}"/>
    <cellStyle name="Total 2 11 2 2 2" xfId="17393" xr:uid="{00000000-0005-0000-0000-0000F1430000}"/>
    <cellStyle name="Total 2 11 2 3" xfId="17394" xr:uid="{00000000-0005-0000-0000-0000F2430000}"/>
    <cellStyle name="Total 2 11 2 3 2" xfId="17395" xr:uid="{00000000-0005-0000-0000-0000F3430000}"/>
    <cellStyle name="Total 2 11 2 4" xfId="17396" xr:uid="{00000000-0005-0000-0000-0000F4430000}"/>
    <cellStyle name="Total 2 11 3" xfId="17397" xr:uid="{00000000-0005-0000-0000-0000F5430000}"/>
    <cellStyle name="Total 2 11 3 2" xfId="17398" xr:uid="{00000000-0005-0000-0000-0000F6430000}"/>
    <cellStyle name="Total 2 11 3 2 2" xfId="17399" xr:uid="{00000000-0005-0000-0000-0000F7430000}"/>
    <cellStyle name="Total 2 11 3 3" xfId="17400" xr:uid="{00000000-0005-0000-0000-0000F8430000}"/>
    <cellStyle name="Total 2 11 3 3 2" xfId="17401" xr:uid="{00000000-0005-0000-0000-0000F9430000}"/>
    <cellStyle name="Total 2 11 3 4" xfId="17402" xr:uid="{00000000-0005-0000-0000-0000FA430000}"/>
    <cellStyle name="Total 2 11 4" xfId="17403" xr:uid="{00000000-0005-0000-0000-0000FB430000}"/>
    <cellStyle name="Total 2 11 4 2" xfId="17404" xr:uid="{00000000-0005-0000-0000-0000FC430000}"/>
    <cellStyle name="Total 2 11 4 2 2" xfId="17405" xr:uid="{00000000-0005-0000-0000-0000FD430000}"/>
    <cellStyle name="Total 2 11 4 3" xfId="17406" xr:uid="{00000000-0005-0000-0000-0000FE430000}"/>
    <cellStyle name="Total 2 11 4 3 2" xfId="17407" xr:uid="{00000000-0005-0000-0000-0000FF430000}"/>
    <cellStyle name="Total 2 11 4 4" xfId="17408" xr:uid="{00000000-0005-0000-0000-000000440000}"/>
    <cellStyle name="Total 2 11 4 4 2" xfId="17409" xr:uid="{00000000-0005-0000-0000-000001440000}"/>
    <cellStyle name="Total 2 11 4 5" xfId="17410" xr:uid="{00000000-0005-0000-0000-000002440000}"/>
    <cellStyle name="Total 2 11 5" xfId="17411" xr:uid="{00000000-0005-0000-0000-000003440000}"/>
    <cellStyle name="Total 2 11 5 2" xfId="17412" xr:uid="{00000000-0005-0000-0000-000004440000}"/>
    <cellStyle name="Total 2 11 5 2 2" xfId="17413" xr:uid="{00000000-0005-0000-0000-000005440000}"/>
    <cellStyle name="Total 2 11 5 3" xfId="17414" xr:uid="{00000000-0005-0000-0000-000006440000}"/>
    <cellStyle name="Total 2 11 5 3 2" xfId="17415" xr:uid="{00000000-0005-0000-0000-000007440000}"/>
    <cellStyle name="Total 2 11 5 4" xfId="17416" xr:uid="{00000000-0005-0000-0000-000008440000}"/>
    <cellStyle name="Total 2 11 6" xfId="17417" xr:uid="{00000000-0005-0000-0000-000009440000}"/>
    <cellStyle name="Total 2 11 6 2" xfId="17418" xr:uid="{00000000-0005-0000-0000-00000A440000}"/>
    <cellStyle name="Total 2 11 7" xfId="17419" xr:uid="{00000000-0005-0000-0000-00000B440000}"/>
    <cellStyle name="Total 2 11 7 2" xfId="17420" xr:uid="{00000000-0005-0000-0000-00000C440000}"/>
    <cellStyle name="Total 2 11 8" xfId="17421" xr:uid="{00000000-0005-0000-0000-00000D440000}"/>
    <cellStyle name="Total 2 11 8 2" xfId="17422" xr:uid="{00000000-0005-0000-0000-00000E440000}"/>
    <cellStyle name="Total 2 11 9" xfId="17423" xr:uid="{00000000-0005-0000-0000-00000F440000}"/>
    <cellStyle name="Total 2 12" xfId="17424" xr:uid="{00000000-0005-0000-0000-000010440000}"/>
    <cellStyle name="Total 2 12 2" xfId="17425" xr:uid="{00000000-0005-0000-0000-000011440000}"/>
    <cellStyle name="Total 2 12 2 2" xfId="17426" xr:uid="{00000000-0005-0000-0000-000012440000}"/>
    <cellStyle name="Total 2 12 3" xfId="17427" xr:uid="{00000000-0005-0000-0000-000013440000}"/>
    <cellStyle name="Total 2 12 3 2" xfId="17428" xr:uid="{00000000-0005-0000-0000-000014440000}"/>
    <cellStyle name="Total 2 12 4" xfId="17429" xr:uid="{00000000-0005-0000-0000-000015440000}"/>
    <cellStyle name="Total 2 13" xfId="17430" xr:uid="{00000000-0005-0000-0000-000016440000}"/>
    <cellStyle name="Total 2 13 2" xfId="17431" xr:uid="{00000000-0005-0000-0000-000017440000}"/>
    <cellStyle name="Total 2 13 2 2" xfId="17432" xr:uid="{00000000-0005-0000-0000-000018440000}"/>
    <cellStyle name="Total 2 13 3" xfId="17433" xr:uid="{00000000-0005-0000-0000-000019440000}"/>
    <cellStyle name="Total 2 13 3 2" xfId="17434" xr:uid="{00000000-0005-0000-0000-00001A440000}"/>
    <cellStyle name="Total 2 13 4" xfId="17435" xr:uid="{00000000-0005-0000-0000-00001B440000}"/>
    <cellStyle name="Total 2 14" xfId="17436" xr:uid="{00000000-0005-0000-0000-00001C440000}"/>
    <cellStyle name="Total 2 14 2" xfId="17437" xr:uid="{00000000-0005-0000-0000-00001D440000}"/>
    <cellStyle name="Total 2 14 2 2" xfId="17438" xr:uid="{00000000-0005-0000-0000-00001E440000}"/>
    <cellStyle name="Total 2 14 3" xfId="17439" xr:uid="{00000000-0005-0000-0000-00001F440000}"/>
    <cellStyle name="Total 2 14 3 2" xfId="17440" xr:uid="{00000000-0005-0000-0000-000020440000}"/>
    <cellStyle name="Total 2 14 4" xfId="17441" xr:uid="{00000000-0005-0000-0000-000021440000}"/>
    <cellStyle name="Total 2 15" xfId="17442" xr:uid="{00000000-0005-0000-0000-000022440000}"/>
    <cellStyle name="Total 2 15 2" xfId="17443" xr:uid="{00000000-0005-0000-0000-000023440000}"/>
    <cellStyle name="Total 2 15 2 2" xfId="17444" xr:uid="{00000000-0005-0000-0000-000024440000}"/>
    <cellStyle name="Total 2 15 3" xfId="17445" xr:uid="{00000000-0005-0000-0000-000025440000}"/>
    <cellStyle name="Total 2 15 3 2" xfId="17446" xr:uid="{00000000-0005-0000-0000-000026440000}"/>
    <cellStyle name="Total 2 15 4" xfId="17447" xr:uid="{00000000-0005-0000-0000-000027440000}"/>
    <cellStyle name="Total 2 15 4 2" xfId="17448" xr:uid="{00000000-0005-0000-0000-000028440000}"/>
    <cellStyle name="Total 2 15 5" xfId="17449" xr:uid="{00000000-0005-0000-0000-000029440000}"/>
    <cellStyle name="Total 2 16" xfId="17450" xr:uid="{00000000-0005-0000-0000-00002A440000}"/>
    <cellStyle name="Total 2 16 2" xfId="17451" xr:uid="{00000000-0005-0000-0000-00002B440000}"/>
    <cellStyle name="Total 2 16 2 2" xfId="17452" xr:uid="{00000000-0005-0000-0000-00002C440000}"/>
    <cellStyle name="Total 2 16 3" xfId="17453" xr:uid="{00000000-0005-0000-0000-00002D440000}"/>
    <cellStyle name="Total 2 16 3 2" xfId="17454" xr:uid="{00000000-0005-0000-0000-00002E440000}"/>
    <cellStyle name="Total 2 16 4" xfId="17455" xr:uid="{00000000-0005-0000-0000-00002F440000}"/>
    <cellStyle name="Total 2 17" xfId="17456" xr:uid="{00000000-0005-0000-0000-000030440000}"/>
    <cellStyle name="Total 2 17 2" xfId="17457" xr:uid="{00000000-0005-0000-0000-000031440000}"/>
    <cellStyle name="Total 2 18" xfId="17458" xr:uid="{00000000-0005-0000-0000-000032440000}"/>
    <cellStyle name="Total 2 18 2" xfId="17459" xr:uid="{00000000-0005-0000-0000-000033440000}"/>
    <cellStyle name="Total 2 19" xfId="17460" xr:uid="{00000000-0005-0000-0000-000034440000}"/>
    <cellStyle name="Total 2 19 2" xfId="17461" xr:uid="{00000000-0005-0000-0000-000035440000}"/>
    <cellStyle name="Total 2 2" xfId="17462" xr:uid="{00000000-0005-0000-0000-000036440000}"/>
    <cellStyle name="Total 2 2 2" xfId="17463" xr:uid="{00000000-0005-0000-0000-000037440000}"/>
    <cellStyle name="Total 2 2 2 2" xfId="17464" xr:uid="{00000000-0005-0000-0000-000038440000}"/>
    <cellStyle name="Total 2 2 2 2 2" xfId="17465" xr:uid="{00000000-0005-0000-0000-000039440000}"/>
    <cellStyle name="Total 2 2 2 3" xfId="17466" xr:uid="{00000000-0005-0000-0000-00003A440000}"/>
    <cellStyle name="Total 2 2 2 3 2" xfId="17467" xr:uid="{00000000-0005-0000-0000-00003B440000}"/>
    <cellStyle name="Total 2 2 2 4" xfId="17468" xr:uid="{00000000-0005-0000-0000-00003C440000}"/>
    <cellStyle name="Total 2 2 3" xfId="17469" xr:uid="{00000000-0005-0000-0000-00003D440000}"/>
    <cellStyle name="Total 2 2 3 2" xfId="17470" xr:uid="{00000000-0005-0000-0000-00003E440000}"/>
    <cellStyle name="Total 2 2 3 2 2" xfId="17471" xr:uid="{00000000-0005-0000-0000-00003F440000}"/>
    <cellStyle name="Total 2 2 3 3" xfId="17472" xr:uid="{00000000-0005-0000-0000-000040440000}"/>
    <cellStyle name="Total 2 2 3 3 2" xfId="17473" xr:uid="{00000000-0005-0000-0000-000041440000}"/>
    <cellStyle name="Total 2 2 3 4" xfId="17474" xr:uid="{00000000-0005-0000-0000-000042440000}"/>
    <cellStyle name="Total 2 2 4" xfId="17475" xr:uid="{00000000-0005-0000-0000-000043440000}"/>
    <cellStyle name="Total 2 2 4 2" xfId="17476" xr:uid="{00000000-0005-0000-0000-000044440000}"/>
    <cellStyle name="Total 2 2 4 2 2" xfId="17477" xr:uid="{00000000-0005-0000-0000-000045440000}"/>
    <cellStyle name="Total 2 2 4 3" xfId="17478" xr:uid="{00000000-0005-0000-0000-000046440000}"/>
    <cellStyle name="Total 2 2 4 3 2" xfId="17479" xr:uid="{00000000-0005-0000-0000-000047440000}"/>
    <cellStyle name="Total 2 2 4 4" xfId="17480" xr:uid="{00000000-0005-0000-0000-000048440000}"/>
    <cellStyle name="Total 2 2 4 4 2" xfId="17481" xr:uid="{00000000-0005-0000-0000-000049440000}"/>
    <cellStyle name="Total 2 2 4 5" xfId="17482" xr:uid="{00000000-0005-0000-0000-00004A440000}"/>
    <cellStyle name="Total 2 2 5" xfId="17483" xr:uid="{00000000-0005-0000-0000-00004B440000}"/>
    <cellStyle name="Total 2 2 5 2" xfId="17484" xr:uid="{00000000-0005-0000-0000-00004C440000}"/>
    <cellStyle name="Total 2 2 5 2 2" xfId="17485" xr:uid="{00000000-0005-0000-0000-00004D440000}"/>
    <cellStyle name="Total 2 2 5 3" xfId="17486" xr:uid="{00000000-0005-0000-0000-00004E440000}"/>
    <cellStyle name="Total 2 2 5 3 2" xfId="17487" xr:uid="{00000000-0005-0000-0000-00004F440000}"/>
    <cellStyle name="Total 2 2 5 4" xfId="17488" xr:uid="{00000000-0005-0000-0000-000050440000}"/>
    <cellStyle name="Total 2 2 6" xfId="17489" xr:uid="{00000000-0005-0000-0000-000051440000}"/>
    <cellStyle name="Total 2 2 6 2" xfId="17490" xr:uid="{00000000-0005-0000-0000-000052440000}"/>
    <cellStyle name="Total 2 2 7" xfId="17491" xr:uid="{00000000-0005-0000-0000-000053440000}"/>
    <cellStyle name="Total 2 2 7 2" xfId="17492" xr:uid="{00000000-0005-0000-0000-000054440000}"/>
    <cellStyle name="Total 2 2 8" xfId="17493" xr:uid="{00000000-0005-0000-0000-000055440000}"/>
    <cellStyle name="Total 2 2 8 2" xfId="17494" xr:uid="{00000000-0005-0000-0000-000056440000}"/>
    <cellStyle name="Total 2 2 9" xfId="17495" xr:uid="{00000000-0005-0000-0000-000057440000}"/>
    <cellStyle name="Total 2 20" xfId="17496" xr:uid="{00000000-0005-0000-0000-000058440000}"/>
    <cellStyle name="Total 2 20 2" xfId="17497" xr:uid="{00000000-0005-0000-0000-000059440000}"/>
    <cellStyle name="Total 2 21" xfId="17498" xr:uid="{00000000-0005-0000-0000-00005A440000}"/>
    <cellStyle name="Total 2 22" xfId="17499" xr:uid="{00000000-0005-0000-0000-00005B440000}"/>
    <cellStyle name="Total 2 3" xfId="17500" xr:uid="{00000000-0005-0000-0000-00005C440000}"/>
    <cellStyle name="Total 2 3 2" xfId="17501" xr:uid="{00000000-0005-0000-0000-00005D440000}"/>
    <cellStyle name="Total 2 3 2 2" xfId="17502" xr:uid="{00000000-0005-0000-0000-00005E440000}"/>
    <cellStyle name="Total 2 3 2 2 2" xfId="17503" xr:uid="{00000000-0005-0000-0000-00005F440000}"/>
    <cellStyle name="Total 2 3 2 3" xfId="17504" xr:uid="{00000000-0005-0000-0000-000060440000}"/>
    <cellStyle name="Total 2 3 2 3 2" xfId="17505" xr:uid="{00000000-0005-0000-0000-000061440000}"/>
    <cellStyle name="Total 2 3 2 4" xfId="17506" xr:uid="{00000000-0005-0000-0000-000062440000}"/>
    <cellStyle name="Total 2 3 3" xfId="17507" xr:uid="{00000000-0005-0000-0000-000063440000}"/>
    <cellStyle name="Total 2 3 3 2" xfId="17508" xr:uid="{00000000-0005-0000-0000-000064440000}"/>
    <cellStyle name="Total 2 3 3 2 2" xfId="17509" xr:uid="{00000000-0005-0000-0000-000065440000}"/>
    <cellStyle name="Total 2 3 3 3" xfId="17510" xr:uid="{00000000-0005-0000-0000-000066440000}"/>
    <cellStyle name="Total 2 3 3 3 2" xfId="17511" xr:uid="{00000000-0005-0000-0000-000067440000}"/>
    <cellStyle name="Total 2 3 3 4" xfId="17512" xr:uid="{00000000-0005-0000-0000-000068440000}"/>
    <cellStyle name="Total 2 3 4" xfId="17513" xr:uid="{00000000-0005-0000-0000-000069440000}"/>
    <cellStyle name="Total 2 3 4 2" xfId="17514" xr:uid="{00000000-0005-0000-0000-00006A440000}"/>
    <cellStyle name="Total 2 3 4 2 2" xfId="17515" xr:uid="{00000000-0005-0000-0000-00006B440000}"/>
    <cellStyle name="Total 2 3 4 3" xfId="17516" xr:uid="{00000000-0005-0000-0000-00006C440000}"/>
    <cellStyle name="Total 2 3 4 3 2" xfId="17517" xr:uid="{00000000-0005-0000-0000-00006D440000}"/>
    <cellStyle name="Total 2 3 4 4" xfId="17518" xr:uid="{00000000-0005-0000-0000-00006E440000}"/>
    <cellStyle name="Total 2 3 4 4 2" xfId="17519" xr:uid="{00000000-0005-0000-0000-00006F440000}"/>
    <cellStyle name="Total 2 3 4 5" xfId="17520" xr:uid="{00000000-0005-0000-0000-000070440000}"/>
    <cellStyle name="Total 2 3 5" xfId="17521" xr:uid="{00000000-0005-0000-0000-000071440000}"/>
    <cellStyle name="Total 2 3 5 2" xfId="17522" xr:uid="{00000000-0005-0000-0000-000072440000}"/>
    <cellStyle name="Total 2 3 5 2 2" xfId="17523" xr:uid="{00000000-0005-0000-0000-000073440000}"/>
    <cellStyle name="Total 2 3 5 3" xfId="17524" xr:uid="{00000000-0005-0000-0000-000074440000}"/>
    <cellStyle name="Total 2 3 5 3 2" xfId="17525" xr:uid="{00000000-0005-0000-0000-000075440000}"/>
    <cellStyle name="Total 2 3 5 4" xfId="17526" xr:uid="{00000000-0005-0000-0000-000076440000}"/>
    <cellStyle name="Total 2 3 6" xfId="17527" xr:uid="{00000000-0005-0000-0000-000077440000}"/>
    <cellStyle name="Total 2 3 6 2" xfId="17528" xr:uid="{00000000-0005-0000-0000-000078440000}"/>
    <cellStyle name="Total 2 3 7" xfId="17529" xr:uid="{00000000-0005-0000-0000-000079440000}"/>
    <cellStyle name="Total 2 3 7 2" xfId="17530" xr:uid="{00000000-0005-0000-0000-00007A440000}"/>
    <cellStyle name="Total 2 3 8" xfId="17531" xr:uid="{00000000-0005-0000-0000-00007B440000}"/>
    <cellStyle name="Total 2 3 8 2" xfId="17532" xr:uid="{00000000-0005-0000-0000-00007C440000}"/>
    <cellStyle name="Total 2 3 9" xfId="17533" xr:uid="{00000000-0005-0000-0000-00007D440000}"/>
    <cellStyle name="Total 2 4" xfId="17534" xr:uid="{00000000-0005-0000-0000-00007E440000}"/>
    <cellStyle name="Total 2 4 2" xfId="17535" xr:uid="{00000000-0005-0000-0000-00007F440000}"/>
    <cellStyle name="Total 2 4 2 2" xfId="17536" xr:uid="{00000000-0005-0000-0000-000080440000}"/>
    <cellStyle name="Total 2 4 2 2 2" xfId="17537" xr:uid="{00000000-0005-0000-0000-000081440000}"/>
    <cellStyle name="Total 2 4 2 3" xfId="17538" xr:uid="{00000000-0005-0000-0000-000082440000}"/>
    <cellStyle name="Total 2 4 2 3 2" xfId="17539" xr:uid="{00000000-0005-0000-0000-000083440000}"/>
    <cellStyle name="Total 2 4 2 4" xfId="17540" xr:uid="{00000000-0005-0000-0000-000084440000}"/>
    <cellStyle name="Total 2 4 3" xfId="17541" xr:uid="{00000000-0005-0000-0000-000085440000}"/>
    <cellStyle name="Total 2 4 3 2" xfId="17542" xr:uid="{00000000-0005-0000-0000-000086440000}"/>
    <cellStyle name="Total 2 4 3 2 2" xfId="17543" xr:uid="{00000000-0005-0000-0000-000087440000}"/>
    <cellStyle name="Total 2 4 3 3" xfId="17544" xr:uid="{00000000-0005-0000-0000-000088440000}"/>
    <cellStyle name="Total 2 4 3 3 2" xfId="17545" xr:uid="{00000000-0005-0000-0000-000089440000}"/>
    <cellStyle name="Total 2 4 3 4" xfId="17546" xr:uid="{00000000-0005-0000-0000-00008A440000}"/>
    <cellStyle name="Total 2 4 4" xfId="17547" xr:uid="{00000000-0005-0000-0000-00008B440000}"/>
    <cellStyle name="Total 2 4 4 2" xfId="17548" xr:uid="{00000000-0005-0000-0000-00008C440000}"/>
    <cellStyle name="Total 2 4 4 2 2" xfId="17549" xr:uid="{00000000-0005-0000-0000-00008D440000}"/>
    <cellStyle name="Total 2 4 4 3" xfId="17550" xr:uid="{00000000-0005-0000-0000-00008E440000}"/>
    <cellStyle name="Total 2 4 4 3 2" xfId="17551" xr:uid="{00000000-0005-0000-0000-00008F440000}"/>
    <cellStyle name="Total 2 4 4 4" xfId="17552" xr:uid="{00000000-0005-0000-0000-000090440000}"/>
    <cellStyle name="Total 2 4 4 4 2" xfId="17553" xr:uid="{00000000-0005-0000-0000-000091440000}"/>
    <cellStyle name="Total 2 4 4 5" xfId="17554" xr:uid="{00000000-0005-0000-0000-000092440000}"/>
    <cellStyle name="Total 2 4 5" xfId="17555" xr:uid="{00000000-0005-0000-0000-000093440000}"/>
    <cellStyle name="Total 2 4 5 2" xfId="17556" xr:uid="{00000000-0005-0000-0000-000094440000}"/>
    <cellStyle name="Total 2 4 5 2 2" xfId="17557" xr:uid="{00000000-0005-0000-0000-000095440000}"/>
    <cellStyle name="Total 2 4 5 3" xfId="17558" xr:uid="{00000000-0005-0000-0000-000096440000}"/>
    <cellStyle name="Total 2 4 5 3 2" xfId="17559" xr:uid="{00000000-0005-0000-0000-000097440000}"/>
    <cellStyle name="Total 2 4 5 4" xfId="17560" xr:uid="{00000000-0005-0000-0000-000098440000}"/>
    <cellStyle name="Total 2 4 6" xfId="17561" xr:uid="{00000000-0005-0000-0000-000099440000}"/>
    <cellStyle name="Total 2 4 6 2" xfId="17562" xr:uid="{00000000-0005-0000-0000-00009A440000}"/>
    <cellStyle name="Total 2 4 7" xfId="17563" xr:uid="{00000000-0005-0000-0000-00009B440000}"/>
    <cellStyle name="Total 2 4 7 2" xfId="17564" xr:uid="{00000000-0005-0000-0000-00009C440000}"/>
    <cellStyle name="Total 2 4 8" xfId="17565" xr:uid="{00000000-0005-0000-0000-00009D440000}"/>
    <cellStyle name="Total 2 4 8 2" xfId="17566" xr:uid="{00000000-0005-0000-0000-00009E440000}"/>
    <cellStyle name="Total 2 4 9" xfId="17567" xr:uid="{00000000-0005-0000-0000-00009F440000}"/>
    <cellStyle name="Total 2 5" xfId="17568" xr:uid="{00000000-0005-0000-0000-0000A0440000}"/>
    <cellStyle name="Total 2 5 2" xfId="17569" xr:uid="{00000000-0005-0000-0000-0000A1440000}"/>
    <cellStyle name="Total 2 5 2 2" xfId="17570" xr:uid="{00000000-0005-0000-0000-0000A2440000}"/>
    <cellStyle name="Total 2 5 2 2 2" xfId="17571" xr:uid="{00000000-0005-0000-0000-0000A3440000}"/>
    <cellStyle name="Total 2 5 2 3" xfId="17572" xr:uid="{00000000-0005-0000-0000-0000A4440000}"/>
    <cellStyle name="Total 2 5 2 3 2" xfId="17573" xr:uid="{00000000-0005-0000-0000-0000A5440000}"/>
    <cellStyle name="Total 2 5 2 4" xfId="17574" xr:uid="{00000000-0005-0000-0000-0000A6440000}"/>
    <cellStyle name="Total 2 5 3" xfId="17575" xr:uid="{00000000-0005-0000-0000-0000A7440000}"/>
    <cellStyle name="Total 2 5 3 2" xfId="17576" xr:uid="{00000000-0005-0000-0000-0000A8440000}"/>
    <cellStyle name="Total 2 5 3 2 2" xfId="17577" xr:uid="{00000000-0005-0000-0000-0000A9440000}"/>
    <cellStyle name="Total 2 5 3 3" xfId="17578" xr:uid="{00000000-0005-0000-0000-0000AA440000}"/>
    <cellStyle name="Total 2 5 3 3 2" xfId="17579" xr:uid="{00000000-0005-0000-0000-0000AB440000}"/>
    <cellStyle name="Total 2 5 3 4" xfId="17580" xr:uid="{00000000-0005-0000-0000-0000AC440000}"/>
    <cellStyle name="Total 2 5 4" xfId="17581" xr:uid="{00000000-0005-0000-0000-0000AD440000}"/>
    <cellStyle name="Total 2 5 4 2" xfId="17582" xr:uid="{00000000-0005-0000-0000-0000AE440000}"/>
    <cellStyle name="Total 2 5 4 2 2" xfId="17583" xr:uid="{00000000-0005-0000-0000-0000AF440000}"/>
    <cellStyle name="Total 2 5 4 3" xfId="17584" xr:uid="{00000000-0005-0000-0000-0000B0440000}"/>
    <cellStyle name="Total 2 5 4 3 2" xfId="17585" xr:uid="{00000000-0005-0000-0000-0000B1440000}"/>
    <cellStyle name="Total 2 5 4 4" xfId="17586" xr:uid="{00000000-0005-0000-0000-0000B2440000}"/>
    <cellStyle name="Total 2 5 4 4 2" xfId="17587" xr:uid="{00000000-0005-0000-0000-0000B3440000}"/>
    <cellStyle name="Total 2 5 4 5" xfId="17588" xr:uid="{00000000-0005-0000-0000-0000B4440000}"/>
    <cellStyle name="Total 2 5 5" xfId="17589" xr:uid="{00000000-0005-0000-0000-0000B5440000}"/>
    <cellStyle name="Total 2 5 5 2" xfId="17590" xr:uid="{00000000-0005-0000-0000-0000B6440000}"/>
    <cellStyle name="Total 2 5 5 2 2" xfId="17591" xr:uid="{00000000-0005-0000-0000-0000B7440000}"/>
    <cellStyle name="Total 2 5 5 3" xfId="17592" xr:uid="{00000000-0005-0000-0000-0000B8440000}"/>
    <cellStyle name="Total 2 5 5 3 2" xfId="17593" xr:uid="{00000000-0005-0000-0000-0000B9440000}"/>
    <cellStyle name="Total 2 5 5 4" xfId="17594" xr:uid="{00000000-0005-0000-0000-0000BA440000}"/>
    <cellStyle name="Total 2 5 6" xfId="17595" xr:uid="{00000000-0005-0000-0000-0000BB440000}"/>
    <cellStyle name="Total 2 5 6 2" xfId="17596" xr:uid="{00000000-0005-0000-0000-0000BC440000}"/>
    <cellStyle name="Total 2 5 7" xfId="17597" xr:uid="{00000000-0005-0000-0000-0000BD440000}"/>
    <cellStyle name="Total 2 5 7 2" xfId="17598" xr:uid="{00000000-0005-0000-0000-0000BE440000}"/>
    <cellStyle name="Total 2 5 8" xfId="17599" xr:uid="{00000000-0005-0000-0000-0000BF440000}"/>
    <cellStyle name="Total 2 5 8 2" xfId="17600" xr:uid="{00000000-0005-0000-0000-0000C0440000}"/>
    <cellStyle name="Total 2 5 9" xfId="17601" xr:uid="{00000000-0005-0000-0000-0000C1440000}"/>
    <cellStyle name="Total 2 6" xfId="17602" xr:uid="{00000000-0005-0000-0000-0000C2440000}"/>
    <cellStyle name="Total 2 6 2" xfId="17603" xr:uid="{00000000-0005-0000-0000-0000C3440000}"/>
    <cellStyle name="Total 2 6 2 2" xfId="17604" xr:uid="{00000000-0005-0000-0000-0000C4440000}"/>
    <cellStyle name="Total 2 6 2 2 2" xfId="17605" xr:uid="{00000000-0005-0000-0000-0000C5440000}"/>
    <cellStyle name="Total 2 6 2 3" xfId="17606" xr:uid="{00000000-0005-0000-0000-0000C6440000}"/>
    <cellStyle name="Total 2 6 2 3 2" xfId="17607" xr:uid="{00000000-0005-0000-0000-0000C7440000}"/>
    <cellStyle name="Total 2 6 2 4" xfId="17608" xr:uid="{00000000-0005-0000-0000-0000C8440000}"/>
    <cellStyle name="Total 2 6 3" xfId="17609" xr:uid="{00000000-0005-0000-0000-0000C9440000}"/>
    <cellStyle name="Total 2 6 3 2" xfId="17610" xr:uid="{00000000-0005-0000-0000-0000CA440000}"/>
    <cellStyle name="Total 2 6 3 2 2" xfId="17611" xr:uid="{00000000-0005-0000-0000-0000CB440000}"/>
    <cellStyle name="Total 2 6 3 3" xfId="17612" xr:uid="{00000000-0005-0000-0000-0000CC440000}"/>
    <cellStyle name="Total 2 6 3 3 2" xfId="17613" xr:uid="{00000000-0005-0000-0000-0000CD440000}"/>
    <cellStyle name="Total 2 6 3 4" xfId="17614" xr:uid="{00000000-0005-0000-0000-0000CE440000}"/>
    <cellStyle name="Total 2 6 4" xfId="17615" xr:uid="{00000000-0005-0000-0000-0000CF440000}"/>
    <cellStyle name="Total 2 6 4 2" xfId="17616" xr:uid="{00000000-0005-0000-0000-0000D0440000}"/>
    <cellStyle name="Total 2 6 4 2 2" xfId="17617" xr:uid="{00000000-0005-0000-0000-0000D1440000}"/>
    <cellStyle name="Total 2 6 4 3" xfId="17618" xr:uid="{00000000-0005-0000-0000-0000D2440000}"/>
    <cellStyle name="Total 2 6 4 3 2" xfId="17619" xr:uid="{00000000-0005-0000-0000-0000D3440000}"/>
    <cellStyle name="Total 2 6 4 4" xfId="17620" xr:uid="{00000000-0005-0000-0000-0000D4440000}"/>
    <cellStyle name="Total 2 6 4 4 2" xfId="17621" xr:uid="{00000000-0005-0000-0000-0000D5440000}"/>
    <cellStyle name="Total 2 6 4 5" xfId="17622" xr:uid="{00000000-0005-0000-0000-0000D6440000}"/>
    <cellStyle name="Total 2 6 5" xfId="17623" xr:uid="{00000000-0005-0000-0000-0000D7440000}"/>
    <cellStyle name="Total 2 6 5 2" xfId="17624" xr:uid="{00000000-0005-0000-0000-0000D8440000}"/>
    <cellStyle name="Total 2 6 5 2 2" xfId="17625" xr:uid="{00000000-0005-0000-0000-0000D9440000}"/>
    <cellStyle name="Total 2 6 5 3" xfId="17626" xr:uid="{00000000-0005-0000-0000-0000DA440000}"/>
    <cellStyle name="Total 2 6 5 3 2" xfId="17627" xr:uid="{00000000-0005-0000-0000-0000DB440000}"/>
    <cellStyle name="Total 2 6 5 4" xfId="17628" xr:uid="{00000000-0005-0000-0000-0000DC440000}"/>
    <cellStyle name="Total 2 6 6" xfId="17629" xr:uid="{00000000-0005-0000-0000-0000DD440000}"/>
    <cellStyle name="Total 2 6 6 2" xfId="17630" xr:uid="{00000000-0005-0000-0000-0000DE440000}"/>
    <cellStyle name="Total 2 6 7" xfId="17631" xr:uid="{00000000-0005-0000-0000-0000DF440000}"/>
    <cellStyle name="Total 2 6 7 2" xfId="17632" xr:uid="{00000000-0005-0000-0000-0000E0440000}"/>
    <cellStyle name="Total 2 6 8" xfId="17633" xr:uid="{00000000-0005-0000-0000-0000E1440000}"/>
    <cellStyle name="Total 2 6 8 2" xfId="17634" xr:uid="{00000000-0005-0000-0000-0000E2440000}"/>
    <cellStyle name="Total 2 6 9" xfId="17635" xr:uid="{00000000-0005-0000-0000-0000E3440000}"/>
    <cellStyle name="Total 2 7" xfId="17636" xr:uid="{00000000-0005-0000-0000-0000E4440000}"/>
    <cellStyle name="Total 2 7 2" xfId="17637" xr:uid="{00000000-0005-0000-0000-0000E5440000}"/>
    <cellStyle name="Total 2 7 2 2" xfId="17638" xr:uid="{00000000-0005-0000-0000-0000E6440000}"/>
    <cellStyle name="Total 2 7 2 2 2" xfId="17639" xr:uid="{00000000-0005-0000-0000-0000E7440000}"/>
    <cellStyle name="Total 2 7 2 3" xfId="17640" xr:uid="{00000000-0005-0000-0000-0000E8440000}"/>
    <cellStyle name="Total 2 7 2 3 2" xfId="17641" xr:uid="{00000000-0005-0000-0000-0000E9440000}"/>
    <cellStyle name="Total 2 7 2 4" xfId="17642" xr:uid="{00000000-0005-0000-0000-0000EA440000}"/>
    <cellStyle name="Total 2 7 3" xfId="17643" xr:uid="{00000000-0005-0000-0000-0000EB440000}"/>
    <cellStyle name="Total 2 7 3 2" xfId="17644" xr:uid="{00000000-0005-0000-0000-0000EC440000}"/>
    <cellStyle name="Total 2 7 3 2 2" xfId="17645" xr:uid="{00000000-0005-0000-0000-0000ED440000}"/>
    <cellStyle name="Total 2 7 3 3" xfId="17646" xr:uid="{00000000-0005-0000-0000-0000EE440000}"/>
    <cellStyle name="Total 2 7 3 3 2" xfId="17647" xr:uid="{00000000-0005-0000-0000-0000EF440000}"/>
    <cellStyle name="Total 2 7 3 4" xfId="17648" xr:uid="{00000000-0005-0000-0000-0000F0440000}"/>
    <cellStyle name="Total 2 7 4" xfId="17649" xr:uid="{00000000-0005-0000-0000-0000F1440000}"/>
    <cellStyle name="Total 2 7 4 2" xfId="17650" xr:uid="{00000000-0005-0000-0000-0000F2440000}"/>
    <cellStyle name="Total 2 7 4 2 2" xfId="17651" xr:uid="{00000000-0005-0000-0000-0000F3440000}"/>
    <cellStyle name="Total 2 7 4 3" xfId="17652" xr:uid="{00000000-0005-0000-0000-0000F4440000}"/>
    <cellStyle name="Total 2 7 4 3 2" xfId="17653" xr:uid="{00000000-0005-0000-0000-0000F5440000}"/>
    <cellStyle name="Total 2 7 4 4" xfId="17654" xr:uid="{00000000-0005-0000-0000-0000F6440000}"/>
    <cellStyle name="Total 2 7 4 4 2" xfId="17655" xr:uid="{00000000-0005-0000-0000-0000F7440000}"/>
    <cellStyle name="Total 2 7 4 5" xfId="17656" xr:uid="{00000000-0005-0000-0000-0000F8440000}"/>
    <cellStyle name="Total 2 7 5" xfId="17657" xr:uid="{00000000-0005-0000-0000-0000F9440000}"/>
    <cellStyle name="Total 2 7 5 2" xfId="17658" xr:uid="{00000000-0005-0000-0000-0000FA440000}"/>
    <cellStyle name="Total 2 7 5 2 2" xfId="17659" xr:uid="{00000000-0005-0000-0000-0000FB440000}"/>
    <cellStyle name="Total 2 7 5 3" xfId="17660" xr:uid="{00000000-0005-0000-0000-0000FC440000}"/>
    <cellStyle name="Total 2 7 5 3 2" xfId="17661" xr:uid="{00000000-0005-0000-0000-0000FD440000}"/>
    <cellStyle name="Total 2 7 5 4" xfId="17662" xr:uid="{00000000-0005-0000-0000-0000FE440000}"/>
    <cellStyle name="Total 2 7 6" xfId="17663" xr:uid="{00000000-0005-0000-0000-0000FF440000}"/>
    <cellStyle name="Total 2 7 6 2" xfId="17664" xr:uid="{00000000-0005-0000-0000-000000450000}"/>
    <cellStyle name="Total 2 7 7" xfId="17665" xr:uid="{00000000-0005-0000-0000-000001450000}"/>
    <cellStyle name="Total 2 7 7 2" xfId="17666" xr:uid="{00000000-0005-0000-0000-000002450000}"/>
    <cellStyle name="Total 2 7 8" xfId="17667" xr:uid="{00000000-0005-0000-0000-000003450000}"/>
    <cellStyle name="Total 2 7 8 2" xfId="17668" xr:uid="{00000000-0005-0000-0000-000004450000}"/>
    <cellStyle name="Total 2 7 9" xfId="17669" xr:uid="{00000000-0005-0000-0000-000005450000}"/>
    <cellStyle name="Total 2 8" xfId="17670" xr:uid="{00000000-0005-0000-0000-000006450000}"/>
    <cellStyle name="Total 2 8 2" xfId="17671" xr:uid="{00000000-0005-0000-0000-000007450000}"/>
    <cellStyle name="Total 2 8 2 2" xfId="17672" xr:uid="{00000000-0005-0000-0000-000008450000}"/>
    <cellStyle name="Total 2 8 2 2 2" xfId="17673" xr:uid="{00000000-0005-0000-0000-000009450000}"/>
    <cellStyle name="Total 2 8 2 3" xfId="17674" xr:uid="{00000000-0005-0000-0000-00000A450000}"/>
    <cellStyle name="Total 2 8 2 3 2" xfId="17675" xr:uid="{00000000-0005-0000-0000-00000B450000}"/>
    <cellStyle name="Total 2 8 2 4" xfId="17676" xr:uid="{00000000-0005-0000-0000-00000C450000}"/>
    <cellStyle name="Total 2 8 3" xfId="17677" xr:uid="{00000000-0005-0000-0000-00000D450000}"/>
    <cellStyle name="Total 2 8 3 2" xfId="17678" xr:uid="{00000000-0005-0000-0000-00000E450000}"/>
    <cellStyle name="Total 2 8 3 2 2" xfId="17679" xr:uid="{00000000-0005-0000-0000-00000F450000}"/>
    <cellStyle name="Total 2 8 3 3" xfId="17680" xr:uid="{00000000-0005-0000-0000-000010450000}"/>
    <cellStyle name="Total 2 8 3 3 2" xfId="17681" xr:uid="{00000000-0005-0000-0000-000011450000}"/>
    <cellStyle name="Total 2 8 3 4" xfId="17682" xr:uid="{00000000-0005-0000-0000-000012450000}"/>
    <cellStyle name="Total 2 8 4" xfId="17683" xr:uid="{00000000-0005-0000-0000-000013450000}"/>
    <cellStyle name="Total 2 8 4 2" xfId="17684" xr:uid="{00000000-0005-0000-0000-000014450000}"/>
    <cellStyle name="Total 2 8 4 2 2" xfId="17685" xr:uid="{00000000-0005-0000-0000-000015450000}"/>
    <cellStyle name="Total 2 8 4 3" xfId="17686" xr:uid="{00000000-0005-0000-0000-000016450000}"/>
    <cellStyle name="Total 2 8 4 3 2" xfId="17687" xr:uid="{00000000-0005-0000-0000-000017450000}"/>
    <cellStyle name="Total 2 8 4 4" xfId="17688" xr:uid="{00000000-0005-0000-0000-000018450000}"/>
    <cellStyle name="Total 2 8 4 4 2" xfId="17689" xr:uid="{00000000-0005-0000-0000-000019450000}"/>
    <cellStyle name="Total 2 8 4 5" xfId="17690" xr:uid="{00000000-0005-0000-0000-00001A450000}"/>
    <cellStyle name="Total 2 8 5" xfId="17691" xr:uid="{00000000-0005-0000-0000-00001B450000}"/>
    <cellStyle name="Total 2 8 5 2" xfId="17692" xr:uid="{00000000-0005-0000-0000-00001C450000}"/>
    <cellStyle name="Total 2 8 5 2 2" xfId="17693" xr:uid="{00000000-0005-0000-0000-00001D450000}"/>
    <cellStyle name="Total 2 8 5 3" xfId="17694" xr:uid="{00000000-0005-0000-0000-00001E450000}"/>
    <cellStyle name="Total 2 8 5 3 2" xfId="17695" xr:uid="{00000000-0005-0000-0000-00001F450000}"/>
    <cellStyle name="Total 2 8 5 4" xfId="17696" xr:uid="{00000000-0005-0000-0000-000020450000}"/>
    <cellStyle name="Total 2 8 6" xfId="17697" xr:uid="{00000000-0005-0000-0000-000021450000}"/>
    <cellStyle name="Total 2 8 6 2" xfId="17698" xr:uid="{00000000-0005-0000-0000-000022450000}"/>
    <cellStyle name="Total 2 8 7" xfId="17699" xr:uid="{00000000-0005-0000-0000-000023450000}"/>
    <cellStyle name="Total 2 8 7 2" xfId="17700" xr:uid="{00000000-0005-0000-0000-000024450000}"/>
    <cellStyle name="Total 2 8 8" xfId="17701" xr:uid="{00000000-0005-0000-0000-000025450000}"/>
    <cellStyle name="Total 2 8 8 2" xfId="17702" xr:uid="{00000000-0005-0000-0000-000026450000}"/>
    <cellStyle name="Total 2 8 9" xfId="17703" xr:uid="{00000000-0005-0000-0000-000027450000}"/>
    <cellStyle name="Total 2 9" xfId="17704" xr:uid="{00000000-0005-0000-0000-000028450000}"/>
    <cellStyle name="Total 2 9 2" xfId="17705" xr:uid="{00000000-0005-0000-0000-000029450000}"/>
    <cellStyle name="Total 2 9 2 2" xfId="17706" xr:uid="{00000000-0005-0000-0000-00002A450000}"/>
    <cellStyle name="Total 2 9 2 2 2" xfId="17707" xr:uid="{00000000-0005-0000-0000-00002B450000}"/>
    <cellStyle name="Total 2 9 2 3" xfId="17708" xr:uid="{00000000-0005-0000-0000-00002C450000}"/>
    <cellStyle name="Total 2 9 2 3 2" xfId="17709" xr:uid="{00000000-0005-0000-0000-00002D450000}"/>
    <cellStyle name="Total 2 9 2 4" xfId="17710" xr:uid="{00000000-0005-0000-0000-00002E450000}"/>
    <cellStyle name="Total 2 9 3" xfId="17711" xr:uid="{00000000-0005-0000-0000-00002F450000}"/>
    <cellStyle name="Total 2 9 3 2" xfId="17712" xr:uid="{00000000-0005-0000-0000-000030450000}"/>
    <cellStyle name="Total 2 9 3 2 2" xfId="17713" xr:uid="{00000000-0005-0000-0000-000031450000}"/>
    <cellStyle name="Total 2 9 3 3" xfId="17714" xr:uid="{00000000-0005-0000-0000-000032450000}"/>
    <cellStyle name="Total 2 9 3 3 2" xfId="17715" xr:uid="{00000000-0005-0000-0000-000033450000}"/>
    <cellStyle name="Total 2 9 3 4" xfId="17716" xr:uid="{00000000-0005-0000-0000-000034450000}"/>
    <cellStyle name="Total 2 9 4" xfId="17717" xr:uid="{00000000-0005-0000-0000-000035450000}"/>
    <cellStyle name="Total 2 9 4 2" xfId="17718" xr:uid="{00000000-0005-0000-0000-000036450000}"/>
    <cellStyle name="Total 2 9 4 2 2" xfId="17719" xr:uid="{00000000-0005-0000-0000-000037450000}"/>
    <cellStyle name="Total 2 9 4 3" xfId="17720" xr:uid="{00000000-0005-0000-0000-000038450000}"/>
    <cellStyle name="Total 2 9 4 3 2" xfId="17721" xr:uid="{00000000-0005-0000-0000-000039450000}"/>
    <cellStyle name="Total 2 9 4 4" xfId="17722" xr:uid="{00000000-0005-0000-0000-00003A450000}"/>
    <cellStyle name="Total 2 9 4 4 2" xfId="17723" xr:uid="{00000000-0005-0000-0000-00003B450000}"/>
    <cellStyle name="Total 2 9 4 5" xfId="17724" xr:uid="{00000000-0005-0000-0000-00003C450000}"/>
    <cellStyle name="Total 2 9 5" xfId="17725" xr:uid="{00000000-0005-0000-0000-00003D450000}"/>
    <cellStyle name="Total 2 9 5 2" xfId="17726" xr:uid="{00000000-0005-0000-0000-00003E450000}"/>
    <cellStyle name="Total 2 9 5 2 2" xfId="17727" xr:uid="{00000000-0005-0000-0000-00003F450000}"/>
    <cellStyle name="Total 2 9 5 3" xfId="17728" xr:uid="{00000000-0005-0000-0000-000040450000}"/>
    <cellStyle name="Total 2 9 5 3 2" xfId="17729" xr:uid="{00000000-0005-0000-0000-000041450000}"/>
    <cellStyle name="Total 2 9 5 4" xfId="17730" xr:uid="{00000000-0005-0000-0000-000042450000}"/>
    <cellStyle name="Total 2 9 6" xfId="17731" xr:uid="{00000000-0005-0000-0000-000043450000}"/>
    <cellStyle name="Total 2 9 6 2" xfId="17732" xr:uid="{00000000-0005-0000-0000-000044450000}"/>
    <cellStyle name="Total 2 9 7" xfId="17733" xr:uid="{00000000-0005-0000-0000-000045450000}"/>
    <cellStyle name="Total 2 9 7 2" xfId="17734" xr:uid="{00000000-0005-0000-0000-000046450000}"/>
    <cellStyle name="Total 2 9 8" xfId="17735" xr:uid="{00000000-0005-0000-0000-000047450000}"/>
    <cellStyle name="Total 2 9 8 2" xfId="17736" xr:uid="{00000000-0005-0000-0000-000048450000}"/>
    <cellStyle name="Total 2 9 9" xfId="17737" xr:uid="{00000000-0005-0000-0000-000049450000}"/>
    <cellStyle name="Total 20" xfId="17738" xr:uid="{00000000-0005-0000-0000-00004A450000}"/>
    <cellStyle name="Total 20 10" xfId="17739" xr:uid="{00000000-0005-0000-0000-00004B450000}"/>
    <cellStyle name="Total 20 10 2" xfId="17740" xr:uid="{00000000-0005-0000-0000-00004C450000}"/>
    <cellStyle name="Total 20 11" xfId="17741" xr:uid="{00000000-0005-0000-0000-00004D450000}"/>
    <cellStyle name="Total 20 2" xfId="17742" xr:uid="{00000000-0005-0000-0000-00004E450000}"/>
    <cellStyle name="Total 20 2 2" xfId="17743" xr:uid="{00000000-0005-0000-0000-00004F450000}"/>
    <cellStyle name="Total 20 2 2 2" xfId="17744" xr:uid="{00000000-0005-0000-0000-000050450000}"/>
    <cellStyle name="Total 20 2 3" xfId="17745" xr:uid="{00000000-0005-0000-0000-000051450000}"/>
    <cellStyle name="Total 20 2 3 2" xfId="17746" xr:uid="{00000000-0005-0000-0000-000052450000}"/>
    <cellStyle name="Total 20 2 4" xfId="17747" xr:uid="{00000000-0005-0000-0000-000053450000}"/>
    <cellStyle name="Total 20 3" xfId="17748" xr:uid="{00000000-0005-0000-0000-000054450000}"/>
    <cellStyle name="Total 20 3 2" xfId="17749" xr:uid="{00000000-0005-0000-0000-000055450000}"/>
    <cellStyle name="Total 20 3 2 2" xfId="17750" xr:uid="{00000000-0005-0000-0000-000056450000}"/>
    <cellStyle name="Total 20 3 3" xfId="17751" xr:uid="{00000000-0005-0000-0000-000057450000}"/>
    <cellStyle name="Total 20 3 3 2" xfId="17752" xr:uid="{00000000-0005-0000-0000-000058450000}"/>
    <cellStyle name="Total 20 3 4" xfId="17753" xr:uid="{00000000-0005-0000-0000-000059450000}"/>
    <cellStyle name="Total 20 4" xfId="17754" xr:uid="{00000000-0005-0000-0000-00005A450000}"/>
    <cellStyle name="Total 20 4 2" xfId="17755" xr:uid="{00000000-0005-0000-0000-00005B450000}"/>
    <cellStyle name="Total 20 4 2 2" xfId="17756" xr:uid="{00000000-0005-0000-0000-00005C450000}"/>
    <cellStyle name="Total 20 4 3" xfId="17757" xr:uid="{00000000-0005-0000-0000-00005D450000}"/>
    <cellStyle name="Total 20 4 3 2" xfId="17758" xr:uid="{00000000-0005-0000-0000-00005E450000}"/>
    <cellStyle name="Total 20 4 4" xfId="17759" xr:uid="{00000000-0005-0000-0000-00005F450000}"/>
    <cellStyle name="Total 20 5" xfId="17760" xr:uid="{00000000-0005-0000-0000-000060450000}"/>
    <cellStyle name="Total 20 5 2" xfId="17761" xr:uid="{00000000-0005-0000-0000-000061450000}"/>
    <cellStyle name="Total 20 5 2 2" xfId="17762" xr:uid="{00000000-0005-0000-0000-000062450000}"/>
    <cellStyle name="Total 20 5 3" xfId="17763" xr:uid="{00000000-0005-0000-0000-000063450000}"/>
    <cellStyle name="Total 20 5 3 2" xfId="17764" xr:uid="{00000000-0005-0000-0000-000064450000}"/>
    <cellStyle name="Total 20 5 4" xfId="17765" xr:uid="{00000000-0005-0000-0000-000065450000}"/>
    <cellStyle name="Total 20 5 4 2" xfId="17766" xr:uid="{00000000-0005-0000-0000-000066450000}"/>
    <cellStyle name="Total 20 5 5" xfId="17767" xr:uid="{00000000-0005-0000-0000-000067450000}"/>
    <cellStyle name="Total 20 6" xfId="17768" xr:uid="{00000000-0005-0000-0000-000068450000}"/>
    <cellStyle name="Total 20 6 2" xfId="17769" xr:uid="{00000000-0005-0000-0000-000069450000}"/>
    <cellStyle name="Total 20 6 2 2" xfId="17770" xr:uid="{00000000-0005-0000-0000-00006A450000}"/>
    <cellStyle name="Total 20 6 3" xfId="17771" xr:uid="{00000000-0005-0000-0000-00006B450000}"/>
    <cellStyle name="Total 20 6 3 2" xfId="17772" xr:uid="{00000000-0005-0000-0000-00006C450000}"/>
    <cellStyle name="Total 20 6 4" xfId="17773" xr:uid="{00000000-0005-0000-0000-00006D450000}"/>
    <cellStyle name="Total 20 7" xfId="17774" xr:uid="{00000000-0005-0000-0000-00006E450000}"/>
    <cellStyle name="Total 20 7 2" xfId="17775" xr:uid="{00000000-0005-0000-0000-00006F450000}"/>
    <cellStyle name="Total 20 8" xfId="17776" xr:uid="{00000000-0005-0000-0000-000070450000}"/>
    <cellStyle name="Total 20 8 2" xfId="17777" xr:uid="{00000000-0005-0000-0000-000071450000}"/>
    <cellStyle name="Total 20 9" xfId="17778" xr:uid="{00000000-0005-0000-0000-000072450000}"/>
    <cellStyle name="Total 20 9 2" xfId="17779" xr:uid="{00000000-0005-0000-0000-000073450000}"/>
    <cellStyle name="Total 21" xfId="17780" xr:uid="{00000000-0005-0000-0000-000074450000}"/>
    <cellStyle name="Total 21 10" xfId="17781" xr:uid="{00000000-0005-0000-0000-000075450000}"/>
    <cellStyle name="Total 21 10 2" xfId="17782" xr:uid="{00000000-0005-0000-0000-000076450000}"/>
    <cellStyle name="Total 21 11" xfId="17783" xr:uid="{00000000-0005-0000-0000-000077450000}"/>
    <cellStyle name="Total 21 2" xfId="17784" xr:uid="{00000000-0005-0000-0000-000078450000}"/>
    <cellStyle name="Total 21 2 2" xfId="17785" xr:uid="{00000000-0005-0000-0000-000079450000}"/>
    <cellStyle name="Total 21 2 2 2" xfId="17786" xr:uid="{00000000-0005-0000-0000-00007A450000}"/>
    <cellStyle name="Total 21 2 3" xfId="17787" xr:uid="{00000000-0005-0000-0000-00007B450000}"/>
    <cellStyle name="Total 21 2 3 2" xfId="17788" xr:uid="{00000000-0005-0000-0000-00007C450000}"/>
    <cellStyle name="Total 21 2 4" xfId="17789" xr:uid="{00000000-0005-0000-0000-00007D450000}"/>
    <cellStyle name="Total 21 3" xfId="17790" xr:uid="{00000000-0005-0000-0000-00007E450000}"/>
    <cellStyle name="Total 21 3 2" xfId="17791" xr:uid="{00000000-0005-0000-0000-00007F450000}"/>
    <cellStyle name="Total 21 3 2 2" xfId="17792" xr:uid="{00000000-0005-0000-0000-000080450000}"/>
    <cellStyle name="Total 21 3 3" xfId="17793" xr:uid="{00000000-0005-0000-0000-000081450000}"/>
    <cellStyle name="Total 21 3 3 2" xfId="17794" xr:uid="{00000000-0005-0000-0000-000082450000}"/>
    <cellStyle name="Total 21 3 4" xfId="17795" xr:uid="{00000000-0005-0000-0000-000083450000}"/>
    <cellStyle name="Total 21 4" xfId="17796" xr:uid="{00000000-0005-0000-0000-000084450000}"/>
    <cellStyle name="Total 21 4 2" xfId="17797" xr:uid="{00000000-0005-0000-0000-000085450000}"/>
    <cellStyle name="Total 21 4 2 2" xfId="17798" xr:uid="{00000000-0005-0000-0000-000086450000}"/>
    <cellStyle name="Total 21 4 3" xfId="17799" xr:uid="{00000000-0005-0000-0000-000087450000}"/>
    <cellStyle name="Total 21 4 3 2" xfId="17800" xr:uid="{00000000-0005-0000-0000-000088450000}"/>
    <cellStyle name="Total 21 4 4" xfId="17801" xr:uid="{00000000-0005-0000-0000-000089450000}"/>
    <cellStyle name="Total 21 5" xfId="17802" xr:uid="{00000000-0005-0000-0000-00008A450000}"/>
    <cellStyle name="Total 21 5 2" xfId="17803" xr:uid="{00000000-0005-0000-0000-00008B450000}"/>
    <cellStyle name="Total 21 5 2 2" xfId="17804" xr:uid="{00000000-0005-0000-0000-00008C450000}"/>
    <cellStyle name="Total 21 5 3" xfId="17805" xr:uid="{00000000-0005-0000-0000-00008D450000}"/>
    <cellStyle name="Total 21 5 3 2" xfId="17806" xr:uid="{00000000-0005-0000-0000-00008E450000}"/>
    <cellStyle name="Total 21 5 4" xfId="17807" xr:uid="{00000000-0005-0000-0000-00008F450000}"/>
    <cellStyle name="Total 21 5 4 2" xfId="17808" xr:uid="{00000000-0005-0000-0000-000090450000}"/>
    <cellStyle name="Total 21 5 5" xfId="17809" xr:uid="{00000000-0005-0000-0000-000091450000}"/>
    <cellStyle name="Total 21 6" xfId="17810" xr:uid="{00000000-0005-0000-0000-000092450000}"/>
    <cellStyle name="Total 21 6 2" xfId="17811" xr:uid="{00000000-0005-0000-0000-000093450000}"/>
    <cellStyle name="Total 21 6 2 2" xfId="17812" xr:uid="{00000000-0005-0000-0000-000094450000}"/>
    <cellStyle name="Total 21 6 3" xfId="17813" xr:uid="{00000000-0005-0000-0000-000095450000}"/>
    <cellStyle name="Total 21 6 3 2" xfId="17814" xr:uid="{00000000-0005-0000-0000-000096450000}"/>
    <cellStyle name="Total 21 6 4" xfId="17815" xr:uid="{00000000-0005-0000-0000-000097450000}"/>
    <cellStyle name="Total 21 7" xfId="17816" xr:uid="{00000000-0005-0000-0000-000098450000}"/>
    <cellStyle name="Total 21 7 2" xfId="17817" xr:uid="{00000000-0005-0000-0000-000099450000}"/>
    <cellStyle name="Total 21 8" xfId="17818" xr:uid="{00000000-0005-0000-0000-00009A450000}"/>
    <cellStyle name="Total 21 8 2" xfId="17819" xr:uid="{00000000-0005-0000-0000-00009B450000}"/>
    <cellStyle name="Total 21 9" xfId="17820" xr:uid="{00000000-0005-0000-0000-00009C450000}"/>
    <cellStyle name="Total 21 9 2" xfId="17821" xr:uid="{00000000-0005-0000-0000-00009D450000}"/>
    <cellStyle name="Total 22" xfId="17822" xr:uid="{00000000-0005-0000-0000-00009E450000}"/>
    <cellStyle name="Total 22 10" xfId="17823" xr:uid="{00000000-0005-0000-0000-00009F450000}"/>
    <cellStyle name="Total 22 10 2" xfId="17824" xr:uid="{00000000-0005-0000-0000-0000A0450000}"/>
    <cellStyle name="Total 22 11" xfId="17825" xr:uid="{00000000-0005-0000-0000-0000A1450000}"/>
    <cellStyle name="Total 22 2" xfId="17826" xr:uid="{00000000-0005-0000-0000-0000A2450000}"/>
    <cellStyle name="Total 22 2 2" xfId="17827" xr:uid="{00000000-0005-0000-0000-0000A3450000}"/>
    <cellStyle name="Total 22 2 2 2" xfId="17828" xr:uid="{00000000-0005-0000-0000-0000A4450000}"/>
    <cellStyle name="Total 22 2 3" xfId="17829" xr:uid="{00000000-0005-0000-0000-0000A5450000}"/>
    <cellStyle name="Total 22 2 3 2" xfId="17830" xr:uid="{00000000-0005-0000-0000-0000A6450000}"/>
    <cellStyle name="Total 22 2 4" xfId="17831" xr:uid="{00000000-0005-0000-0000-0000A7450000}"/>
    <cellStyle name="Total 22 3" xfId="17832" xr:uid="{00000000-0005-0000-0000-0000A8450000}"/>
    <cellStyle name="Total 22 3 2" xfId="17833" xr:uid="{00000000-0005-0000-0000-0000A9450000}"/>
    <cellStyle name="Total 22 3 2 2" xfId="17834" xr:uid="{00000000-0005-0000-0000-0000AA450000}"/>
    <cellStyle name="Total 22 3 3" xfId="17835" xr:uid="{00000000-0005-0000-0000-0000AB450000}"/>
    <cellStyle name="Total 22 3 3 2" xfId="17836" xr:uid="{00000000-0005-0000-0000-0000AC450000}"/>
    <cellStyle name="Total 22 3 4" xfId="17837" xr:uid="{00000000-0005-0000-0000-0000AD450000}"/>
    <cellStyle name="Total 22 4" xfId="17838" xr:uid="{00000000-0005-0000-0000-0000AE450000}"/>
    <cellStyle name="Total 22 4 2" xfId="17839" xr:uid="{00000000-0005-0000-0000-0000AF450000}"/>
    <cellStyle name="Total 22 4 2 2" xfId="17840" xr:uid="{00000000-0005-0000-0000-0000B0450000}"/>
    <cellStyle name="Total 22 4 3" xfId="17841" xr:uid="{00000000-0005-0000-0000-0000B1450000}"/>
    <cellStyle name="Total 22 4 3 2" xfId="17842" xr:uid="{00000000-0005-0000-0000-0000B2450000}"/>
    <cellStyle name="Total 22 4 4" xfId="17843" xr:uid="{00000000-0005-0000-0000-0000B3450000}"/>
    <cellStyle name="Total 22 5" xfId="17844" xr:uid="{00000000-0005-0000-0000-0000B4450000}"/>
    <cellStyle name="Total 22 5 2" xfId="17845" xr:uid="{00000000-0005-0000-0000-0000B5450000}"/>
    <cellStyle name="Total 22 5 2 2" xfId="17846" xr:uid="{00000000-0005-0000-0000-0000B6450000}"/>
    <cellStyle name="Total 22 5 3" xfId="17847" xr:uid="{00000000-0005-0000-0000-0000B7450000}"/>
    <cellStyle name="Total 22 5 3 2" xfId="17848" xr:uid="{00000000-0005-0000-0000-0000B8450000}"/>
    <cellStyle name="Total 22 5 4" xfId="17849" xr:uid="{00000000-0005-0000-0000-0000B9450000}"/>
    <cellStyle name="Total 22 5 4 2" xfId="17850" xr:uid="{00000000-0005-0000-0000-0000BA450000}"/>
    <cellStyle name="Total 22 5 5" xfId="17851" xr:uid="{00000000-0005-0000-0000-0000BB450000}"/>
    <cellStyle name="Total 22 6" xfId="17852" xr:uid="{00000000-0005-0000-0000-0000BC450000}"/>
    <cellStyle name="Total 22 6 2" xfId="17853" xr:uid="{00000000-0005-0000-0000-0000BD450000}"/>
    <cellStyle name="Total 22 6 2 2" xfId="17854" xr:uid="{00000000-0005-0000-0000-0000BE450000}"/>
    <cellStyle name="Total 22 6 3" xfId="17855" xr:uid="{00000000-0005-0000-0000-0000BF450000}"/>
    <cellStyle name="Total 22 6 3 2" xfId="17856" xr:uid="{00000000-0005-0000-0000-0000C0450000}"/>
    <cellStyle name="Total 22 6 4" xfId="17857" xr:uid="{00000000-0005-0000-0000-0000C1450000}"/>
    <cellStyle name="Total 22 7" xfId="17858" xr:uid="{00000000-0005-0000-0000-0000C2450000}"/>
    <cellStyle name="Total 22 7 2" xfId="17859" xr:uid="{00000000-0005-0000-0000-0000C3450000}"/>
    <cellStyle name="Total 22 8" xfId="17860" xr:uid="{00000000-0005-0000-0000-0000C4450000}"/>
    <cellStyle name="Total 22 8 2" xfId="17861" xr:uid="{00000000-0005-0000-0000-0000C5450000}"/>
    <cellStyle name="Total 22 9" xfId="17862" xr:uid="{00000000-0005-0000-0000-0000C6450000}"/>
    <cellStyle name="Total 22 9 2" xfId="17863" xr:uid="{00000000-0005-0000-0000-0000C7450000}"/>
    <cellStyle name="Total 23" xfId="17864" xr:uid="{00000000-0005-0000-0000-0000C8450000}"/>
    <cellStyle name="Total 23 10" xfId="17865" xr:uid="{00000000-0005-0000-0000-0000C9450000}"/>
    <cellStyle name="Total 23 10 2" xfId="17866" xr:uid="{00000000-0005-0000-0000-0000CA450000}"/>
    <cellStyle name="Total 23 11" xfId="17867" xr:uid="{00000000-0005-0000-0000-0000CB450000}"/>
    <cellStyle name="Total 23 2" xfId="17868" xr:uid="{00000000-0005-0000-0000-0000CC450000}"/>
    <cellStyle name="Total 23 2 2" xfId="17869" xr:uid="{00000000-0005-0000-0000-0000CD450000}"/>
    <cellStyle name="Total 23 2 2 2" xfId="17870" xr:uid="{00000000-0005-0000-0000-0000CE450000}"/>
    <cellStyle name="Total 23 2 3" xfId="17871" xr:uid="{00000000-0005-0000-0000-0000CF450000}"/>
    <cellStyle name="Total 23 2 3 2" xfId="17872" xr:uid="{00000000-0005-0000-0000-0000D0450000}"/>
    <cellStyle name="Total 23 2 4" xfId="17873" xr:uid="{00000000-0005-0000-0000-0000D1450000}"/>
    <cellStyle name="Total 23 3" xfId="17874" xr:uid="{00000000-0005-0000-0000-0000D2450000}"/>
    <cellStyle name="Total 23 3 2" xfId="17875" xr:uid="{00000000-0005-0000-0000-0000D3450000}"/>
    <cellStyle name="Total 23 3 2 2" xfId="17876" xr:uid="{00000000-0005-0000-0000-0000D4450000}"/>
    <cellStyle name="Total 23 3 3" xfId="17877" xr:uid="{00000000-0005-0000-0000-0000D5450000}"/>
    <cellStyle name="Total 23 3 3 2" xfId="17878" xr:uid="{00000000-0005-0000-0000-0000D6450000}"/>
    <cellStyle name="Total 23 3 4" xfId="17879" xr:uid="{00000000-0005-0000-0000-0000D7450000}"/>
    <cellStyle name="Total 23 4" xfId="17880" xr:uid="{00000000-0005-0000-0000-0000D8450000}"/>
    <cellStyle name="Total 23 4 2" xfId="17881" xr:uid="{00000000-0005-0000-0000-0000D9450000}"/>
    <cellStyle name="Total 23 4 2 2" xfId="17882" xr:uid="{00000000-0005-0000-0000-0000DA450000}"/>
    <cellStyle name="Total 23 4 3" xfId="17883" xr:uid="{00000000-0005-0000-0000-0000DB450000}"/>
    <cellStyle name="Total 23 4 3 2" xfId="17884" xr:uid="{00000000-0005-0000-0000-0000DC450000}"/>
    <cellStyle name="Total 23 4 4" xfId="17885" xr:uid="{00000000-0005-0000-0000-0000DD450000}"/>
    <cellStyle name="Total 23 5" xfId="17886" xr:uid="{00000000-0005-0000-0000-0000DE450000}"/>
    <cellStyle name="Total 23 5 2" xfId="17887" xr:uid="{00000000-0005-0000-0000-0000DF450000}"/>
    <cellStyle name="Total 23 5 2 2" xfId="17888" xr:uid="{00000000-0005-0000-0000-0000E0450000}"/>
    <cellStyle name="Total 23 5 3" xfId="17889" xr:uid="{00000000-0005-0000-0000-0000E1450000}"/>
    <cellStyle name="Total 23 5 3 2" xfId="17890" xr:uid="{00000000-0005-0000-0000-0000E2450000}"/>
    <cellStyle name="Total 23 5 4" xfId="17891" xr:uid="{00000000-0005-0000-0000-0000E3450000}"/>
    <cellStyle name="Total 23 5 4 2" xfId="17892" xr:uid="{00000000-0005-0000-0000-0000E4450000}"/>
    <cellStyle name="Total 23 5 5" xfId="17893" xr:uid="{00000000-0005-0000-0000-0000E5450000}"/>
    <cellStyle name="Total 23 6" xfId="17894" xr:uid="{00000000-0005-0000-0000-0000E6450000}"/>
    <cellStyle name="Total 23 6 2" xfId="17895" xr:uid="{00000000-0005-0000-0000-0000E7450000}"/>
    <cellStyle name="Total 23 6 2 2" xfId="17896" xr:uid="{00000000-0005-0000-0000-0000E8450000}"/>
    <cellStyle name="Total 23 6 3" xfId="17897" xr:uid="{00000000-0005-0000-0000-0000E9450000}"/>
    <cellStyle name="Total 23 6 3 2" xfId="17898" xr:uid="{00000000-0005-0000-0000-0000EA450000}"/>
    <cellStyle name="Total 23 6 4" xfId="17899" xr:uid="{00000000-0005-0000-0000-0000EB450000}"/>
    <cellStyle name="Total 23 7" xfId="17900" xr:uid="{00000000-0005-0000-0000-0000EC450000}"/>
    <cellStyle name="Total 23 7 2" xfId="17901" xr:uid="{00000000-0005-0000-0000-0000ED450000}"/>
    <cellStyle name="Total 23 8" xfId="17902" xr:uid="{00000000-0005-0000-0000-0000EE450000}"/>
    <cellStyle name="Total 23 8 2" xfId="17903" xr:uid="{00000000-0005-0000-0000-0000EF450000}"/>
    <cellStyle name="Total 23 9" xfId="17904" xr:uid="{00000000-0005-0000-0000-0000F0450000}"/>
    <cellStyle name="Total 23 9 2" xfId="17905" xr:uid="{00000000-0005-0000-0000-0000F1450000}"/>
    <cellStyle name="Total 24" xfId="17906" xr:uid="{00000000-0005-0000-0000-0000F2450000}"/>
    <cellStyle name="Total 24 10" xfId="17907" xr:uid="{00000000-0005-0000-0000-0000F3450000}"/>
    <cellStyle name="Total 24 10 2" xfId="17908" xr:uid="{00000000-0005-0000-0000-0000F4450000}"/>
    <cellStyle name="Total 24 11" xfId="17909" xr:uid="{00000000-0005-0000-0000-0000F5450000}"/>
    <cellStyle name="Total 24 2" xfId="17910" xr:uid="{00000000-0005-0000-0000-0000F6450000}"/>
    <cellStyle name="Total 24 2 2" xfId="17911" xr:uid="{00000000-0005-0000-0000-0000F7450000}"/>
    <cellStyle name="Total 24 2 2 2" xfId="17912" xr:uid="{00000000-0005-0000-0000-0000F8450000}"/>
    <cellStyle name="Total 24 2 3" xfId="17913" xr:uid="{00000000-0005-0000-0000-0000F9450000}"/>
    <cellStyle name="Total 24 2 3 2" xfId="17914" xr:uid="{00000000-0005-0000-0000-0000FA450000}"/>
    <cellStyle name="Total 24 2 4" xfId="17915" xr:uid="{00000000-0005-0000-0000-0000FB450000}"/>
    <cellStyle name="Total 24 3" xfId="17916" xr:uid="{00000000-0005-0000-0000-0000FC450000}"/>
    <cellStyle name="Total 24 3 2" xfId="17917" xr:uid="{00000000-0005-0000-0000-0000FD450000}"/>
    <cellStyle name="Total 24 3 2 2" xfId="17918" xr:uid="{00000000-0005-0000-0000-0000FE450000}"/>
    <cellStyle name="Total 24 3 3" xfId="17919" xr:uid="{00000000-0005-0000-0000-0000FF450000}"/>
    <cellStyle name="Total 24 3 3 2" xfId="17920" xr:uid="{00000000-0005-0000-0000-000000460000}"/>
    <cellStyle name="Total 24 3 4" xfId="17921" xr:uid="{00000000-0005-0000-0000-000001460000}"/>
    <cellStyle name="Total 24 4" xfId="17922" xr:uid="{00000000-0005-0000-0000-000002460000}"/>
    <cellStyle name="Total 24 4 2" xfId="17923" xr:uid="{00000000-0005-0000-0000-000003460000}"/>
    <cellStyle name="Total 24 4 2 2" xfId="17924" xr:uid="{00000000-0005-0000-0000-000004460000}"/>
    <cellStyle name="Total 24 4 3" xfId="17925" xr:uid="{00000000-0005-0000-0000-000005460000}"/>
    <cellStyle name="Total 24 4 3 2" xfId="17926" xr:uid="{00000000-0005-0000-0000-000006460000}"/>
    <cellStyle name="Total 24 4 4" xfId="17927" xr:uid="{00000000-0005-0000-0000-000007460000}"/>
    <cellStyle name="Total 24 5" xfId="17928" xr:uid="{00000000-0005-0000-0000-000008460000}"/>
    <cellStyle name="Total 24 5 2" xfId="17929" xr:uid="{00000000-0005-0000-0000-000009460000}"/>
    <cellStyle name="Total 24 5 2 2" xfId="17930" xr:uid="{00000000-0005-0000-0000-00000A460000}"/>
    <cellStyle name="Total 24 5 3" xfId="17931" xr:uid="{00000000-0005-0000-0000-00000B460000}"/>
    <cellStyle name="Total 24 5 3 2" xfId="17932" xr:uid="{00000000-0005-0000-0000-00000C460000}"/>
    <cellStyle name="Total 24 5 4" xfId="17933" xr:uid="{00000000-0005-0000-0000-00000D460000}"/>
    <cellStyle name="Total 24 5 4 2" xfId="17934" xr:uid="{00000000-0005-0000-0000-00000E460000}"/>
    <cellStyle name="Total 24 5 5" xfId="17935" xr:uid="{00000000-0005-0000-0000-00000F460000}"/>
    <cellStyle name="Total 24 6" xfId="17936" xr:uid="{00000000-0005-0000-0000-000010460000}"/>
    <cellStyle name="Total 24 6 2" xfId="17937" xr:uid="{00000000-0005-0000-0000-000011460000}"/>
    <cellStyle name="Total 24 6 2 2" xfId="17938" xr:uid="{00000000-0005-0000-0000-000012460000}"/>
    <cellStyle name="Total 24 6 3" xfId="17939" xr:uid="{00000000-0005-0000-0000-000013460000}"/>
    <cellStyle name="Total 24 6 3 2" xfId="17940" xr:uid="{00000000-0005-0000-0000-000014460000}"/>
    <cellStyle name="Total 24 6 4" xfId="17941" xr:uid="{00000000-0005-0000-0000-000015460000}"/>
    <cellStyle name="Total 24 7" xfId="17942" xr:uid="{00000000-0005-0000-0000-000016460000}"/>
    <cellStyle name="Total 24 7 2" xfId="17943" xr:uid="{00000000-0005-0000-0000-000017460000}"/>
    <cellStyle name="Total 24 8" xfId="17944" xr:uid="{00000000-0005-0000-0000-000018460000}"/>
    <cellStyle name="Total 24 8 2" xfId="17945" xr:uid="{00000000-0005-0000-0000-000019460000}"/>
    <cellStyle name="Total 24 9" xfId="17946" xr:uid="{00000000-0005-0000-0000-00001A460000}"/>
    <cellStyle name="Total 24 9 2" xfId="17947" xr:uid="{00000000-0005-0000-0000-00001B460000}"/>
    <cellStyle name="Total 25" xfId="17948" xr:uid="{00000000-0005-0000-0000-00001C460000}"/>
    <cellStyle name="Total 25 10" xfId="17949" xr:uid="{00000000-0005-0000-0000-00001D460000}"/>
    <cellStyle name="Total 25 10 2" xfId="17950" xr:uid="{00000000-0005-0000-0000-00001E460000}"/>
    <cellStyle name="Total 25 11" xfId="17951" xr:uid="{00000000-0005-0000-0000-00001F460000}"/>
    <cellStyle name="Total 25 2" xfId="17952" xr:uid="{00000000-0005-0000-0000-000020460000}"/>
    <cellStyle name="Total 25 2 2" xfId="17953" xr:uid="{00000000-0005-0000-0000-000021460000}"/>
    <cellStyle name="Total 25 2 2 2" xfId="17954" xr:uid="{00000000-0005-0000-0000-000022460000}"/>
    <cellStyle name="Total 25 2 3" xfId="17955" xr:uid="{00000000-0005-0000-0000-000023460000}"/>
    <cellStyle name="Total 25 2 3 2" xfId="17956" xr:uid="{00000000-0005-0000-0000-000024460000}"/>
    <cellStyle name="Total 25 2 4" xfId="17957" xr:uid="{00000000-0005-0000-0000-000025460000}"/>
    <cellStyle name="Total 25 3" xfId="17958" xr:uid="{00000000-0005-0000-0000-000026460000}"/>
    <cellStyle name="Total 25 3 2" xfId="17959" xr:uid="{00000000-0005-0000-0000-000027460000}"/>
    <cellStyle name="Total 25 3 2 2" xfId="17960" xr:uid="{00000000-0005-0000-0000-000028460000}"/>
    <cellStyle name="Total 25 3 3" xfId="17961" xr:uid="{00000000-0005-0000-0000-000029460000}"/>
    <cellStyle name="Total 25 3 3 2" xfId="17962" xr:uid="{00000000-0005-0000-0000-00002A460000}"/>
    <cellStyle name="Total 25 3 4" xfId="17963" xr:uid="{00000000-0005-0000-0000-00002B460000}"/>
    <cellStyle name="Total 25 4" xfId="17964" xr:uid="{00000000-0005-0000-0000-00002C460000}"/>
    <cellStyle name="Total 25 4 2" xfId="17965" xr:uid="{00000000-0005-0000-0000-00002D460000}"/>
    <cellStyle name="Total 25 4 2 2" xfId="17966" xr:uid="{00000000-0005-0000-0000-00002E460000}"/>
    <cellStyle name="Total 25 4 3" xfId="17967" xr:uid="{00000000-0005-0000-0000-00002F460000}"/>
    <cellStyle name="Total 25 4 3 2" xfId="17968" xr:uid="{00000000-0005-0000-0000-000030460000}"/>
    <cellStyle name="Total 25 4 4" xfId="17969" xr:uid="{00000000-0005-0000-0000-000031460000}"/>
    <cellStyle name="Total 25 5" xfId="17970" xr:uid="{00000000-0005-0000-0000-000032460000}"/>
    <cellStyle name="Total 25 5 2" xfId="17971" xr:uid="{00000000-0005-0000-0000-000033460000}"/>
    <cellStyle name="Total 25 5 2 2" xfId="17972" xr:uid="{00000000-0005-0000-0000-000034460000}"/>
    <cellStyle name="Total 25 5 3" xfId="17973" xr:uid="{00000000-0005-0000-0000-000035460000}"/>
    <cellStyle name="Total 25 5 3 2" xfId="17974" xr:uid="{00000000-0005-0000-0000-000036460000}"/>
    <cellStyle name="Total 25 5 4" xfId="17975" xr:uid="{00000000-0005-0000-0000-000037460000}"/>
    <cellStyle name="Total 25 5 4 2" xfId="17976" xr:uid="{00000000-0005-0000-0000-000038460000}"/>
    <cellStyle name="Total 25 5 5" xfId="17977" xr:uid="{00000000-0005-0000-0000-000039460000}"/>
    <cellStyle name="Total 25 6" xfId="17978" xr:uid="{00000000-0005-0000-0000-00003A460000}"/>
    <cellStyle name="Total 25 6 2" xfId="17979" xr:uid="{00000000-0005-0000-0000-00003B460000}"/>
    <cellStyle name="Total 25 6 2 2" xfId="17980" xr:uid="{00000000-0005-0000-0000-00003C460000}"/>
    <cellStyle name="Total 25 6 3" xfId="17981" xr:uid="{00000000-0005-0000-0000-00003D460000}"/>
    <cellStyle name="Total 25 6 3 2" xfId="17982" xr:uid="{00000000-0005-0000-0000-00003E460000}"/>
    <cellStyle name="Total 25 6 4" xfId="17983" xr:uid="{00000000-0005-0000-0000-00003F460000}"/>
    <cellStyle name="Total 25 7" xfId="17984" xr:uid="{00000000-0005-0000-0000-000040460000}"/>
    <cellStyle name="Total 25 7 2" xfId="17985" xr:uid="{00000000-0005-0000-0000-000041460000}"/>
    <cellStyle name="Total 25 8" xfId="17986" xr:uid="{00000000-0005-0000-0000-000042460000}"/>
    <cellStyle name="Total 25 8 2" xfId="17987" xr:uid="{00000000-0005-0000-0000-000043460000}"/>
    <cellStyle name="Total 25 9" xfId="17988" xr:uid="{00000000-0005-0000-0000-000044460000}"/>
    <cellStyle name="Total 25 9 2" xfId="17989" xr:uid="{00000000-0005-0000-0000-000045460000}"/>
    <cellStyle name="Total 26" xfId="17990" xr:uid="{00000000-0005-0000-0000-000046460000}"/>
    <cellStyle name="Total 26 10" xfId="17991" xr:uid="{00000000-0005-0000-0000-000047460000}"/>
    <cellStyle name="Total 26 10 2" xfId="17992" xr:uid="{00000000-0005-0000-0000-000048460000}"/>
    <cellStyle name="Total 26 11" xfId="17993" xr:uid="{00000000-0005-0000-0000-000049460000}"/>
    <cellStyle name="Total 26 2" xfId="17994" xr:uid="{00000000-0005-0000-0000-00004A460000}"/>
    <cellStyle name="Total 26 2 2" xfId="17995" xr:uid="{00000000-0005-0000-0000-00004B460000}"/>
    <cellStyle name="Total 26 2 2 2" xfId="17996" xr:uid="{00000000-0005-0000-0000-00004C460000}"/>
    <cellStyle name="Total 26 2 3" xfId="17997" xr:uid="{00000000-0005-0000-0000-00004D460000}"/>
    <cellStyle name="Total 26 2 3 2" xfId="17998" xr:uid="{00000000-0005-0000-0000-00004E460000}"/>
    <cellStyle name="Total 26 2 4" xfId="17999" xr:uid="{00000000-0005-0000-0000-00004F460000}"/>
    <cellStyle name="Total 26 3" xfId="18000" xr:uid="{00000000-0005-0000-0000-000050460000}"/>
    <cellStyle name="Total 26 3 2" xfId="18001" xr:uid="{00000000-0005-0000-0000-000051460000}"/>
    <cellStyle name="Total 26 3 2 2" xfId="18002" xr:uid="{00000000-0005-0000-0000-000052460000}"/>
    <cellStyle name="Total 26 3 3" xfId="18003" xr:uid="{00000000-0005-0000-0000-000053460000}"/>
    <cellStyle name="Total 26 3 3 2" xfId="18004" xr:uid="{00000000-0005-0000-0000-000054460000}"/>
    <cellStyle name="Total 26 3 4" xfId="18005" xr:uid="{00000000-0005-0000-0000-000055460000}"/>
    <cellStyle name="Total 26 4" xfId="18006" xr:uid="{00000000-0005-0000-0000-000056460000}"/>
    <cellStyle name="Total 26 4 2" xfId="18007" xr:uid="{00000000-0005-0000-0000-000057460000}"/>
    <cellStyle name="Total 26 4 2 2" xfId="18008" xr:uid="{00000000-0005-0000-0000-000058460000}"/>
    <cellStyle name="Total 26 4 3" xfId="18009" xr:uid="{00000000-0005-0000-0000-000059460000}"/>
    <cellStyle name="Total 26 4 3 2" xfId="18010" xr:uid="{00000000-0005-0000-0000-00005A460000}"/>
    <cellStyle name="Total 26 4 4" xfId="18011" xr:uid="{00000000-0005-0000-0000-00005B460000}"/>
    <cellStyle name="Total 26 5" xfId="18012" xr:uid="{00000000-0005-0000-0000-00005C460000}"/>
    <cellStyle name="Total 26 5 2" xfId="18013" xr:uid="{00000000-0005-0000-0000-00005D460000}"/>
    <cellStyle name="Total 26 5 2 2" xfId="18014" xr:uid="{00000000-0005-0000-0000-00005E460000}"/>
    <cellStyle name="Total 26 5 3" xfId="18015" xr:uid="{00000000-0005-0000-0000-00005F460000}"/>
    <cellStyle name="Total 26 5 3 2" xfId="18016" xr:uid="{00000000-0005-0000-0000-000060460000}"/>
    <cellStyle name="Total 26 5 4" xfId="18017" xr:uid="{00000000-0005-0000-0000-000061460000}"/>
    <cellStyle name="Total 26 5 4 2" xfId="18018" xr:uid="{00000000-0005-0000-0000-000062460000}"/>
    <cellStyle name="Total 26 5 5" xfId="18019" xr:uid="{00000000-0005-0000-0000-000063460000}"/>
    <cellStyle name="Total 26 6" xfId="18020" xr:uid="{00000000-0005-0000-0000-000064460000}"/>
    <cellStyle name="Total 26 6 2" xfId="18021" xr:uid="{00000000-0005-0000-0000-000065460000}"/>
    <cellStyle name="Total 26 6 2 2" xfId="18022" xr:uid="{00000000-0005-0000-0000-000066460000}"/>
    <cellStyle name="Total 26 6 3" xfId="18023" xr:uid="{00000000-0005-0000-0000-000067460000}"/>
    <cellStyle name="Total 26 6 3 2" xfId="18024" xr:uid="{00000000-0005-0000-0000-000068460000}"/>
    <cellStyle name="Total 26 6 4" xfId="18025" xr:uid="{00000000-0005-0000-0000-000069460000}"/>
    <cellStyle name="Total 26 7" xfId="18026" xr:uid="{00000000-0005-0000-0000-00006A460000}"/>
    <cellStyle name="Total 26 7 2" xfId="18027" xr:uid="{00000000-0005-0000-0000-00006B460000}"/>
    <cellStyle name="Total 26 8" xfId="18028" xr:uid="{00000000-0005-0000-0000-00006C460000}"/>
    <cellStyle name="Total 26 8 2" xfId="18029" xr:uid="{00000000-0005-0000-0000-00006D460000}"/>
    <cellStyle name="Total 26 9" xfId="18030" xr:uid="{00000000-0005-0000-0000-00006E460000}"/>
    <cellStyle name="Total 26 9 2" xfId="18031" xr:uid="{00000000-0005-0000-0000-00006F460000}"/>
    <cellStyle name="Total 27" xfId="18032" xr:uid="{00000000-0005-0000-0000-000070460000}"/>
    <cellStyle name="Total 27 10" xfId="18033" xr:uid="{00000000-0005-0000-0000-000071460000}"/>
    <cellStyle name="Total 27 10 2" xfId="18034" xr:uid="{00000000-0005-0000-0000-000072460000}"/>
    <cellStyle name="Total 27 11" xfId="18035" xr:uid="{00000000-0005-0000-0000-000073460000}"/>
    <cellStyle name="Total 27 2" xfId="18036" xr:uid="{00000000-0005-0000-0000-000074460000}"/>
    <cellStyle name="Total 27 2 2" xfId="18037" xr:uid="{00000000-0005-0000-0000-000075460000}"/>
    <cellStyle name="Total 27 2 2 2" xfId="18038" xr:uid="{00000000-0005-0000-0000-000076460000}"/>
    <cellStyle name="Total 27 2 3" xfId="18039" xr:uid="{00000000-0005-0000-0000-000077460000}"/>
    <cellStyle name="Total 27 2 3 2" xfId="18040" xr:uid="{00000000-0005-0000-0000-000078460000}"/>
    <cellStyle name="Total 27 2 4" xfId="18041" xr:uid="{00000000-0005-0000-0000-000079460000}"/>
    <cellStyle name="Total 27 3" xfId="18042" xr:uid="{00000000-0005-0000-0000-00007A460000}"/>
    <cellStyle name="Total 27 3 2" xfId="18043" xr:uid="{00000000-0005-0000-0000-00007B460000}"/>
    <cellStyle name="Total 27 3 2 2" xfId="18044" xr:uid="{00000000-0005-0000-0000-00007C460000}"/>
    <cellStyle name="Total 27 3 3" xfId="18045" xr:uid="{00000000-0005-0000-0000-00007D460000}"/>
    <cellStyle name="Total 27 3 3 2" xfId="18046" xr:uid="{00000000-0005-0000-0000-00007E460000}"/>
    <cellStyle name="Total 27 3 4" xfId="18047" xr:uid="{00000000-0005-0000-0000-00007F460000}"/>
    <cellStyle name="Total 27 4" xfId="18048" xr:uid="{00000000-0005-0000-0000-000080460000}"/>
    <cellStyle name="Total 27 4 2" xfId="18049" xr:uid="{00000000-0005-0000-0000-000081460000}"/>
    <cellStyle name="Total 27 4 2 2" xfId="18050" xr:uid="{00000000-0005-0000-0000-000082460000}"/>
    <cellStyle name="Total 27 4 3" xfId="18051" xr:uid="{00000000-0005-0000-0000-000083460000}"/>
    <cellStyle name="Total 27 4 3 2" xfId="18052" xr:uid="{00000000-0005-0000-0000-000084460000}"/>
    <cellStyle name="Total 27 4 4" xfId="18053" xr:uid="{00000000-0005-0000-0000-000085460000}"/>
    <cellStyle name="Total 27 5" xfId="18054" xr:uid="{00000000-0005-0000-0000-000086460000}"/>
    <cellStyle name="Total 27 5 2" xfId="18055" xr:uid="{00000000-0005-0000-0000-000087460000}"/>
    <cellStyle name="Total 27 5 2 2" xfId="18056" xr:uid="{00000000-0005-0000-0000-000088460000}"/>
    <cellStyle name="Total 27 5 3" xfId="18057" xr:uid="{00000000-0005-0000-0000-000089460000}"/>
    <cellStyle name="Total 27 5 3 2" xfId="18058" xr:uid="{00000000-0005-0000-0000-00008A460000}"/>
    <cellStyle name="Total 27 5 4" xfId="18059" xr:uid="{00000000-0005-0000-0000-00008B460000}"/>
    <cellStyle name="Total 27 5 4 2" xfId="18060" xr:uid="{00000000-0005-0000-0000-00008C460000}"/>
    <cellStyle name="Total 27 5 5" xfId="18061" xr:uid="{00000000-0005-0000-0000-00008D460000}"/>
    <cellStyle name="Total 27 6" xfId="18062" xr:uid="{00000000-0005-0000-0000-00008E460000}"/>
    <cellStyle name="Total 27 6 2" xfId="18063" xr:uid="{00000000-0005-0000-0000-00008F460000}"/>
    <cellStyle name="Total 27 6 2 2" xfId="18064" xr:uid="{00000000-0005-0000-0000-000090460000}"/>
    <cellStyle name="Total 27 6 3" xfId="18065" xr:uid="{00000000-0005-0000-0000-000091460000}"/>
    <cellStyle name="Total 27 6 3 2" xfId="18066" xr:uid="{00000000-0005-0000-0000-000092460000}"/>
    <cellStyle name="Total 27 6 4" xfId="18067" xr:uid="{00000000-0005-0000-0000-000093460000}"/>
    <cellStyle name="Total 27 7" xfId="18068" xr:uid="{00000000-0005-0000-0000-000094460000}"/>
    <cellStyle name="Total 27 7 2" xfId="18069" xr:uid="{00000000-0005-0000-0000-000095460000}"/>
    <cellStyle name="Total 27 8" xfId="18070" xr:uid="{00000000-0005-0000-0000-000096460000}"/>
    <cellStyle name="Total 27 8 2" xfId="18071" xr:uid="{00000000-0005-0000-0000-000097460000}"/>
    <cellStyle name="Total 27 9" xfId="18072" xr:uid="{00000000-0005-0000-0000-000098460000}"/>
    <cellStyle name="Total 27 9 2" xfId="18073" xr:uid="{00000000-0005-0000-0000-000099460000}"/>
    <cellStyle name="Total 28" xfId="18074" xr:uid="{00000000-0005-0000-0000-00009A460000}"/>
    <cellStyle name="Total 28 10" xfId="18075" xr:uid="{00000000-0005-0000-0000-00009B460000}"/>
    <cellStyle name="Total 28 10 2" xfId="18076" xr:uid="{00000000-0005-0000-0000-00009C460000}"/>
    <cellStyle name="Total 28 11" xfId="18077" xr:uid="{00000000-0005-0000-0000-00009D460000}"/>
    <cellStyle name="Total 28 2" xfId="18078" xr:uid="{00000000-0005-0000-0000-00009E460000}"/>
    <cellStyle name="Total 28 2 2" xfId="18079" xr:uid="{00000000-0005-0000-0000-00009F460000}"/>
    <cellStyle name="Total 28 2 2 2" xfId="18080" xr:uid="{00000000-0005-0000-0000-0000A0460000}"/>
    <cellStyle name="Total 28 2 3" xfId="18081" xr:uid="{00000000-0005-0000-0000-0000A1460000}"/>
    <cellStyle name="Total 28 2 3 2" xfId="18082" xr:uid="{00000000-0005-0000-0000-0000A2460000}"/>
    <cellStyle name="Total 28 2 4" xfId="18083" xr:uid="{00000000-0005-0000-0000-0000A3460000}"/>
    <cellStyle name="Total 28 3" xfId="18084" xr:uid="{00000000-0005-0000-0000-0000A4460000}"/>
    <cellStyle name="Total 28 3 2" xfId="18085" xr:uid="{00000000-0005-0000-0000-0000A5460000}"/>
    <cellStyle name="Total 28 3 2 2" xfId="18086" xr:uid="{00000000-0005-0000-0000-0000A6460000}"/>
    <cellStyle name="Total 28 3 3" xfId="18087" xr:uid="{00000000-0005-0000-0000-0000A7460000}"/>
    <cellStyle name="Total 28 3 3 2" xfId="18088" xr:uid="{00000000-0005-0000-0000-0000A8460000}"/>
    <cellStyle name="Total 28 3 4" xfId="18089" xr:uid="{00000000-0005-0000-0000-0000A9460000}"/>
    <cellStyle name="Total 28 4" xfId="18090" xr:uid="{00000000-0005-0000-0000-0000AA460000}"/>
    <cellStyle name="Total 28 4 2" xfId="18091" xr:uid="{00000000-0005-0000-0000-0000AB460000}"/>
    <cellStyle name="Total 28 4 2 2" xfId="18092" xr:uid="{00000000-0005-0000-0000-0000AC460000}"/>
    <cellStyle name="Total 28 4 3" xfId="18093" xr:uid="{00000000-0005-0000-0000-0000AD460000}"/>
    <cellStyle name="Total 28 4 3 2" xfId="18094" xr:uid="{00000000-0005-0000-0000-0000AE460000}"/>
    <cellStyle name="Total 28 4 4" xfId="18095" xr:uid="{00000000-0005-0000-0000-0000AF460000}"/>
    <cellStyle name="Total 28 5" xfId="18096" xr:uid="{00000000-0005-0000-0000-0000B0460000}"/>
    <cellStyle name="Total 28 5 2" xfId="18097" xr:uid="{00000000-0005-0000-0000-0000B1460000}"/>
    <cellStyle name="Total 28 5 2 2" xfId="18098" xr:uid="{00000000-0005-0000-0000-0000B2460000}"/>
    <cellStyle name="Total 28 5 3" xfId="18099" xr:uid="{00000000-0005-0000-0000-0000B3460000}"/>
    <cellStyle name="Total 28 5 3 2" xfId="18100" xr:uid="{00000000-0005-0000-0000-0000B4460000}"/>
    <cellStyle name="Total 28 5 4" xfId="18101" xr:uid="{00000000-0005-0000-0000-0000B5460000}"/>
    <cellStyle name="Total 28 5 4 2" xfId="18102" xr:uid="{00000000-0005-0000-0000-0000B6460000}"/>
    <cellStyle name="Total 28 5 5" xfId="18103" xr:uid="{00000000-0005-0000-0000-0000B7460000}"/>
    <cellStyle name="Total 28 6" xfId="18104" xr:uid="{00000000-0005-0000-0000-0000B8460000}"/>
    <cellStyle name="Total 28 6 2" xfId="18105" xr:uid="{00000000-0005-0000-0000-0000B9460000}"/>
    <cellStyle name="Total 28 6 2 2" xfId="18106" xr:uid="{00000000-0005-0000-0000-0000BA460000}"/>
    <cellStyle name="Total 28 6 3" xfId="18107" xr:uid="{00000000-0005-0000-0000-0000BB460000}"/>
    <cellStyle name="Total 28 6 3 2" xfId="18108" xr:uid="{00000000-0005-0000-0000-0000BC460000}"/>
    <cellStyle name="Total 28 6 4" xfId="18109" xr:uid="{00000000-0005-0000-0000-0000BD460000}"/>
    <cellStyle name="Total 28 7" xfId="18110" xr:uid="{00000000-0005-0000-0000-0000BE460000}"/>
    <cellStyle name="Total 28 7 2" xfId="18111" xr:uid="{00000000-0005-0000-0000-0000BF460000}"/>
    <cellStyle name="Total 28 8" xfId="18112" xr:uid="{00000000-0005-0000-0000-0000C0460000}"/>
    <cellStyle name="Total 28 8 2" xfId="18113" xr:uid="{00000000-0005-0000-0000-0000C1460000}"/>
    <cellStyle name="Total 28 9" xfId="18114" xr:uid="{00000000-0005-0000-0000-0000C2460000}"/>
    <cellStyle name="Total 28 9 2" xfId="18115" xr:uid="{00000000-0005-0000-0000-0000C3460000}"/>
    <cellStyle name="Total 29" xfId="18116" xr:uid="{00000000-0005-0000-0000-0000C4460000}"/>
    <cellStyle name="Total 29 10" xfId="18117" xr:uid="{00000000-0005-0000-0000-0000C5460000}"/>
    <cellStyle name="Total 29 10 2" xfId="18118" xr:uid="{00000000-0005-0000-0000-0000C6460000}"/>
    <cellStyle name="Total 29 11" xfId="18119" xr:uid="{00000000-0005-0000-0000-0000C7460000}"/>
    <cellStyle name="Total 29 2" xfId="18120" xr:uid="{00000000-0005-0000-0000-0000C8460000}"/>
    <cellStyle name="Total 29 2 2" xfId="18121" xr:uid="{00000000-0005-0000-0000-0000C9460000}"/>
    <cellStyle name="Total 29 2 2 2" xfId="18122" xr:uid="{00000000-0005-0000-0000-0000CA460000}"/>
    <cellStyle name="Total 29 2 3" xfId="18123" xr:uid="{00000000-0005-0000-0000-0000CB460000}"/>
    <cellStyle name="Total 29 2 3 2" xfId="18124" xr:uid="{00000000-0005-0000-0000-0000CC460000}"/>
    <cellStyle name="Total 29 2 4" xfId="18125" xr:uid="{00000000-0005-0000-0000-0000CD460000}"/>
    <cellStyle name="Total 29 3" xfId="18126" xr:uid="{00000000-0005-0000-0000-0000CE460000}"/>
    <cellStyle name="Total 29 3 2" xfId="18127" xr:uid="{00000000-0005-0000-0000-0000CF460000}"/>
    <cellStyle name="Total 29 3 2 2" xfId="18128" xr:uid="{00000000-0005-0000-0000-0000D0460000}"/>
    <cellStyle name="Total 29 3 3" xfId="18129" xr:uid="{00000000-0005-0000-0000-0000D1460000}"/>
    <cellStyle name="Total 29 3 3 2" xfId="18130" xr:uid="{00000000-0005-0000-0000-0000D2460000}"/>
    <cellStyle name="Total 29 3 4" xfId="18131" xr:uid="{00000000-0005-0000-0000-0000D3460000}"/>
    <cellStyle name="Total 29 4" xfId="18132" xr:uid="{00000000-0005-0000-0000-0000D4460000}"/>
    <cellStyle name="Total 29 4 2" xfId="18133" xr:uid="{00000000-0005-0000-0000-0000D5460000}"/>
    <cellStyle name="Total 29 4 2 2" xfId="18134" xr:uid="{00000000-0005-0000-0000-0000D6460000}"/>
    <cellStyle name="Total 29 4 3" xfId="18135" xr:uid="{00000000-0005-0000-0000-0000D7460000}"/>
    <cellStyle name="Total 29 4 3 2" xfId="18136" xr:uid="{00000000-0005-0000-0000-0000D8460000}"/>
    <cellStyle name="Total 29 4 4" xfId="18137" xr:uid="{00000000-0005-0000-0000-0000D9460000}"/>
    <cellStyle name="Total 29 5" xfId="18138" xr:uid="{00000000-0005-0000-0000-0000DA460000}"/>
    <cellStyle name="Total 29 5 2" xfId="18139" xr:uid="{00000000-0005-0000-0000-0000DB460000}"/>
    <cellStyle name="Total 29 5 2 2" xfId="18140" xr:uid="{00000000-0005-0000-0000-0000DC460000}"/>
    <cellStyle name="Total 29 5 3" xfId="18141" xr:uid="{00000000-0005-0000-0000-0000DD460000}"/>
    <cellStyle name="Total 29 5 3 2" xfId="18142" xr:uid="{00000000-0005-0000-0000-0000DE460000}"/>
    <cellStyle name="Total 29 5 4" xfId="18143" xr:uid="{00000000-0005-0000-0000-0000DF460000}"/>
    <cellStyle name="Total 29 5 4 2" xfId="18144" xr:uid="{00000000-0005-0000-0000-0000E0460000}"/>
    <cellStyle name="Total 29 5 5" xfId="18145" xr:uid="{00000000-0005-0000-0000-0000E1460000}"/>
    <cellStyle name="Total 29 6" xfId="18146" xr:uid="{00000000-0005-0000-0000-0000E2460000}"/>
    <cellStyle name="Total 29 6 2" xfId="18147" xr:uid="{00000000-0005-0000-0000-0000E3460000}"/>
    <cellStyle name="Total 29 6 2 2" xfId="18148" xr:uid="{00000000-0005-0000-0000-0000E4460000}"/>
    <cellStyle name="Total 29 6 3" xfId="18149" xr:uid="{00000000-0005-0000-0000-0000E5460000}"/>
    <cellStyle name="Total 29 6 3 2" xfId="18150" xr:uid="{00000000-0005-0000-0000-0000E6460000}"/>
    <cellStyle name="Total 29 6 4" xfId="18151" xr:uid="{00000000-0005-0000-0000-0000E7460000}"/>
    <cellStyle name="Total 29 7" xfId="18152" xr:uid="{00000000-0005-0000-0000-0000E8460000}"/>
    <cellStyle name="Total 29 7 2" xfId="18153" xr:uid="{00000000-0005-0000-0000-0000E9460000}"/>
    <cellStyle name="Total 29 8" xfId="18154" xr:uid="{00000000-0005-0000-0000-0000EA460000}"/>
    <cellStyle name="Total 29 8 2" xfId="18155" xr:uid="{00000000-0005-0000-0000-0000EB460000}"/>
    <cellStyle name="Total 29 9" xfId="18156" xr:uid="{00000000-0005-0000-0000-0000EC460000}"/>
    <cellStyle name="Total 29 9 2" xfId="18157" xr:uid="{00000000-0005-0000-0000-0000ED460000}"/>
    <cellStyle name="Total 3" xfId="18158" xr:uid="{00000000-0005-0000-0000-0000EE460000}"/>
    <cellStyle name="Total 3 10" xfId="18159" xr:uid="{00000000-0005-0000-0000-0000EF460000}"/>
    <cellStyle name="Total 3 10 2" xfId="18160" xr:uid="{00000000-0005-0000-0000-0000F0460000}"/>
    <cellStyle name="Total 3 11" xfId="18161" xr:uid="{00000000-0005-0000-0000-0000F1460000}"/>
    <cellStyle name="Total 3 11 2" xfId="18162" xr:uid="{00000000-0005-0000-0000-0000F2460000}"/>
    <cellStyle name="Total 3 12" xfId="18163" xr:uid="{00000000-0005-0000-0000-0000F3460000}"/>
    <cellStyle name="Total 3 2" xfId="18164" xr:uid="{00000000-0005-0000-0000-0000F4460000}"/>
    <cellStyle name="Total 3 2 2" xfId="18165" xr:uid="{00000000-0005-0000-0000-0000F5460000}"/>
    <cellStyle name="Total 3 2 2 2" xfId="18166" xr:uid="{00000000-0005-0000-0000-0000F6460000}"/>
    <cellStyle name="Total 3 2 2 2 2" xfId="18167" xr:uid="{00000000-0005-0000-0000-0000F7460000}"/>
    <cellStyle name="Total 3 2 2 3" xfId="18168" xr:uid="{00000000-0005-0000-0000-0000F8460000}"/>
    <cellStyle name="Total 3 2 2 3 2" xfId="18169" xr:uid="{00000000-0005-0000-0000-0000F9460000}"/>
    <cellStyle name="Total 3 2 2 4" xfId="18170" xr:uid="{00000000-0005-0000-0000-0000FA460000}"/>
    <cellStyle name="Total 3 2 3" xfId="18171" xr:uid="{00000000-0005-0000-0000-0000FB460000}"/>
    <cellStyle name="Total 3 2 3 2" xfId="18172" xr:uid="{00000000-0005-0000-0000-0000FC460000}"/>
    <cellStyle name="Total 3 2 3 2 2" xfId="18173" xr:uid="{00000000-0005-0000-0000-0000FD460000}"/>
    <cellStyle name="Total 3 2 3 3" xfId="18174" xr:uid="{00000000-0005-0000-0000-0000FE460000}"/>
    <cellStyle name="Total 3 2 3 3 2" xfId="18175" xr:uid="{00000000-0005-0000-0000-0000FF460000}"/>
    <cellStyle name="Total 3 2 3 4" xfId="18176" xr:uid="{00000000-0005-0000-0000-000000470000}"/>
    <cellStyle name="Total 3 2 4" xfId="18177" xr:uid="{00000000-0005-0000-0000-000001470000}"/>
    <cellStyle name="Total 3 2 4 2" xfId="18178" xr:uid="{00000000-0005-0000-0000-000002470000}"/>
    <cellStyle name="Total 3 2 4 2 2" xfId="18179" xr:uid="{00000000-0005-0000-0000-000003470000}"/>
    <cellStyle name="Total 3 2 4 3" xfId="18180" xr:uid="{00000000-0005-0000-0000-000004470000}"/>
    <cellStyle name="Total 3 2 4 3 2" xfId="18181" xr:uid="{00000000-0005-0000-0000-000005470000}"/>
    <cellStyle name="Total 3 2 4 4" xfId="18182" xr:uid="{00000000-0005-0000-0000-000006470000}"/>
    <cellStyle name="Total 3 2 4 4 2" xfId="18183" xr:uid="{00000000-0005-0000-0000-000007470000}"/>
    <cellStyle name="Total 3 2 4 5" xfId="18184" xr:uid="{00000000-0005-0000-0000-000008470000}"/>
    <cellStyle name="Total 3 2 5" xfId="18185" xr:uid="{00000000-0005-0000-0000-000009470000}"/>
    <cellStyle name="Total 3 2 5 2" xfId="18186" xr:uid="{00000000-0005-0000-0000-00000A470000}"/>
    <cellStyle name="Total 3 2 5 2 2" xfId="18187" xr:uid="{00000000-0005-0000-0000-00000B470000}"/>
    <cellStyle name="Total 3 2 5 3" xfId="18188" xr:uid="{00000000-0005-0000-0000-00000C470000}"/>
    <cellStyle name="Total 3 2 5 3 2" xfId="18189" xr:uid="{00000000-0005-0000-0000-00000D470000}"/>
    <cellStyle name="Total 3 2 5 4" xfId="18190" xr:uid="{00000000-0005-0000-0000-00000E470000}"/>
    <cellStyle name="Total 3 2 6" xfId="18191" xr:uid="{00000000-0005-0000-0000-00000F470000}"/>
    <cellStyle name="Total 3 2 6 2" xfId="18192" xr:uid="{00000000-0005-0000-0000-000010470000}"/>
    <cellStyle name="Total 3 2 7" xfId="18193" xr:uid="{00000000-0005-0000-0000-000011470000}"/>
    <cellStyle name="Total 3 2 7 2" xfId="18194" xr:uid="{00000000-0005-0000-0000-000012470000}"/>
    <cellStyle name="Total 3 2 8" xfId="18195" xr:uid="{00000000-0005-0000-0000-000013470000}"/>
    <cellStyle name="Total 3 2 8 2" xfId="18196" xr:uid="{00000000-0005-0000-0000-000014470000}"/>
    <cellStyle name="Total 3 2 9" xfId="18197" xr:uid="{00000000-0005-0000-0000-000015470000}"/>
    <cellStyle name="Total 3 3" xfId="18198" xr:uid="{00000000-0005-0000-0000-000016470000}"/>
    <cellStyle name="Total 3 3 2" xfId="18199" xr:uid="{00000000-0005-0000-0000-000017470000}"/>
    <cellStyle name="Total 3 3 2 2" xfId="18200" xr:uid="{00000000-0005-0000-0000-000018470000}"/>
    <cellStyle name="Total 3 3 3" xfId="18201" xr:uid="{00000000-0005-0000-0000-000019470000}"/>
    <cellStyle name="Total 3 3 3 2" xfId="18202" xr:uid="{00000000-0005-0000-0000-00001A470000}"/>
    <cellStyle name="Total 3 3 4" xfId="18203" xr:uid="{00000000-0005-0000-0000-00001B470000}"/>
    <cellStyle name="Total 3 4" xfId="18204" xr:uid="{00000000-0005-0000-0000-00001C470000}"/>
    <cellStyle name="Total 3 4 2" xfId="18205" xr:uid="{00000000-0005-0000-0000-00001D470000}"/>
    <cellStyle name="Total 3 4 2 2" xfId="18206" xr:uid="{00000000-0005-0000-0000-00001E470000}"/>
    <cellStyle name="Total 3 4 3" xfId="18207" xr:uid="{00000000-0005-0000-0000-00001F470000}"/>
    <cellStyle name="Total 3 4 3 2" xfId="18208" xr:uid="{00000000-0005-0000-0000-000020470000}"/>
    <cellStyle name="Total 3 4 4" xfId="18209" xr:uid="{00000000-0005-0000-0000-000021470000}"/>
    <cellStyle name="Total 3 5" xfId="18210" xr:uid="{00000000-0005-0000-0000-000022470000}"/>
    <cellStyle name="Total 3 5 2" xfId="18211" xr:uid="{00000000-0005-0000-0000-000023470000}"/>
    <cellStyle name="Total 3 5 2 2" xfId="18212" xr:uid="{00000000-0005-0000-0000-000024470000}"/>
    <cellStyle name="Total 3 5 3" xfId="18213" xr:uid="{00000000-0005-0000-0000-000025470000}"/>
    <cellStyle name="Total 3 5 3 2" xfId="18214" xr:uid="{00000000-0005-0000-0000-000026470000}"/>
    <cellStyle name="Total 3 5 4" xfId="18215" xr:uid="{00000000-0005-0000-0000-000027470000}"/>
    <cellStyle name="Total 3 6" xfId="18216" xr:uid="{00000000-0005-0000-0000-000028470000}"/>
    <cellStyle name="Total 3 6 2" xfId="18217" xr:uid="{00000000-0005-0000-0000-000029470000}"/>
    <cellStyle name="Total 3 6 2 2" xfId="18218" xr:uid="{00000000-0005-0000-0000-00002A470000}"/>
    <cellStyle name="Total 3 6 3" xfId="18219" xr:uid="{00000000-0005-0000-0000-00002B470000}"/>
    <cellStyle name="Total 3 6 3 2" xfId="18220" xr:uid="{00000000-0005-0000-0000-00002C470000}"/>
    <cellStyle name="Total 3 6 4" xfId="18221" xr:uid="{00000000-0005-0000-0000-00002D470000}"/>
    <cellStyle name="Total 3 6 4 2" xfId="18222" xr:uid="{00000000-0005-0000-0000-00002E470000}"/>
    <cellStyle name="Total 3 6 5" xfId="18223" xr:uid="{00000000-0005-0000-0000-00002F470000}"/>
    <cellStyle name="Total 3 7" xfId="18224" xr:uid="{00000000-0005-0000-0000-000030470000}"/>
    <cellStyle name="Total 3 7 2" xfId="18225" xr:uid="{00000000-0005-0000-0000-000031470000}"/>
    <cellStyle name="Total 3 7 2 2" xfId="18226" xr:uid="{00000000-0005-0000-0000-000032470000}"/>
    <cellStyle name="Total 3 7 3" xfId="18227" xr:uid="{00000000-0005-0000-0000-000033470000}"/>
    <cellStyle name="Total 3 7 3 2" xfId="18228" xr:uid="{00000000-0005-0000-0000-000034470000}"/>
    <cellStyle name="Total 3 7 4" xfId="18229" xr:uid="{00000000-0005-0000-0000-000035470000}"/>
    <cellStyle name="Total 3 8" xfId="18230" xr:uid="{00000000-0005-0000-0000-000036470000}"/>
    <cellStyle name="Total 3 8 2" xfId="18231" xr:uid="{00000000-0005-0000-0000-000037470000}"/>
    <cellStyle name="Total 3 9" xfId="18232" xr:uid="{00000000-0005-0000-0000-000038470000}"/>
    <cellStyle name="Total 3 9 2" xfId="18233" xr:uid="{00000000-0005-0000-0000-000039470000}"/>
    <cellStyle name="Total 30" xfId="18234" xr:uid="{00000000-0005-0000-0000-00003A470000}"/>
    <cellStyle name="Total 30 10" xfId="18235" xr:uid="{00000000-0005-0000-0000-00003B470000}"/>
    <cellStyle name="Total 30 10 2" xfId="18236" xr:uid="{00000000-0005-0000-0000-00003C470000}"/>
    <cellStyle name="Total 30 11" xfId="18237" xr:uid="{00000000-0005-0000-0000-00003D470000}"/>
    <cellStyle name="Total 30 2" xfId="18238" xr:uid="{00000000-0005-0000-0000-00003E470000}"/>
    <cellStyle name="Total 30 2 2" xfId="18239" xr:uid="{00000000-0005-0000-0000-00003F470000}"/>
    <cellStyle name="Total 30 2 2 2" xfId="18240" xr:uid="{00000000-0005-0000-0000-000040470000}"/>
    <cellStyle name="Total 30 2 3" xfId="18241" xr:uid="{00000000-0005-0000-0000-000041470000}"/>
    <cellStyle name="Total 30 2 3 2" xfId="18242" xr:uid="{00000000-0005-0000-0000-000042470000}"/>
    <cellStyle name="Total 30 2 4" xfId="18243" xr:uid="{00000000-0005-0000-0000-000043470000}"/>
    <cellStyle name="Total 30 3" xfId="18244" xr:uid="{00000000-0005-0000-0000-000044470000}"/>
    <cellStyle name="Total 30 3 2" xfId="18245" xr:uid="{00000000-0005-0000-0000-000045470000}"/>
    <cellStyle name="Total 30 3 2 2" xfId="18246" xr:uid="{00000000-0005-0000-0000-000046470000}"/>
    <cellStyle name="Total 30 3 3" xfId="18247" xr:uid="{00000000-0005-0000-0000-000047470000}"/>
    <cellStyle name="Total 30 3 3 2" xfId="18248" xr:uid="{00000000-0005-0000-0000-000048470000}"/>
    <cellStyle name="Total 30 3 4" xfId="18249" xr:uid="{00000000-0005-0000-0000-000049470000}"/>
    <cellStyle name="Total 30 4" xfId="18250" xr:uid="{00000000-0005-0000-0000-00004A470000}"/>
    <cellStyle name="Total 30 4 2" xfId="18251" xr:uid="{00000000-0005-0000-0000-00004B470000}"/>
    <cellStyle name="Total 30 4 2 2" xfId="18252" xr:uid="{00000000-0005-0000-0000-00004C470000}"/>
    <cellStyle name="Total 30 4 3" xfId="18253" xr:uid="{00000000-0005-0000-0000-00004D470000}"/>
    <cellStyle name="Total 30 4 3 2" xfId="18254" xr:uid="{00000000-0005-0000-0000-00004E470000}"/>
    <cellStyle name="Total 30 4 4" xfId="18255" xr:uid="{00000000-0005-0000-0000-00004F470000}"/>
    <cellStyle name="Total 30 5" xfId="18256" xr:uid="{00000000-0005-0000-0000-000050470000}"/>
    <cellStyle name="Total 30 5 2" xfId="18257" xr:uid="{00000000-0005-0000-0000-000051470000}"/>
    <cellStyle name="Total 30 5 2 2" xfId="18258" xr:uid="{00000000-0005-0000-0000-000052470000}"/>
    <cellStyle name="Total 30 5 3" xfId="18259" xr:uid="{00000000-0005-0000-0000-000053470000}"/>
    <cellStyle name="Total 30 5 3 2" xfId="18260" xr:uid="{00000000-0005-0000-0000-000054470000}"/>
    <cellStyle name="Total 30 5 4" xfId="18261" xr:uid="{00000000-0005-0000-0000-000055470000}"/>
    <cellStyle name="Total 30 5 4 2" xfId="18262" xr:uid="{00000000-0005-0000-0000-000056470000}"/>
    <cellStyle name="Total 30 5 5" xfId="18263" xr:uid="{00000000-0005-0000-0000-000057470000}"/>
    <cellStyle name="Total 30 6" xfId="18264" xr:uid="{00000000-0005-0000-0000-000058470000}"/>
    <cellStyle name="Total 30 6 2" xfId="18265" xr:uid="{00000000-0005-0000-0000-000059470000}"/>
    <cellStyle name="Total 30 6 2 2" xfId="18266" xr:uid="{00000000-0005-0000-0000-00005A470000}"/>
    <cellStyle name="Total 30 6 3" xfId="18267" xr:uid="{00000000-0005-0000-0000-00005B470000}"/>
    <cellStyle name="Total 30 6 3 2" xfId="18268" xr:uid="{00000000-0005-0000-0000-00005C470000}"/>
    <cellStyle name="Total 30 6 4" xfId="18269" xr:uid="{00000000-0005-0000-0000-00005D470000}"/>
    <cellStyle name="Total 30 7" xfId="18270" xr:uid="{00000000-0005-0000-0000-00005E470000}"/>
    <cellStyle name="Total 30 7 2" xfId="18271" xr:uid="{00000000-0005-0000-0000-00005F470000}"/>
    <cellStyle name="Total 30 8" xfId="18272" xr:uid="{00000000-0005-0000-0000-000060470000}"/>
    <cellStyle name="Total 30 8 2" xfId="18273" xr:uid="{00000000-0005-0000-0000-000061470000}"/>
    <cellStyle name="Total 30 9" xfId="18274" xr:uid="{00000000-0005-0000-0000-000062470000}"/>
    <cellStyle name="Total 30 9 2" xfId="18275" xr:uid="{00000000-0005-0000-0000-000063470000}"/>
    <cellStyle name="Total 31" xfId="18276" xr:uid="{00000000-0005-0000-0000-000064470000}"/>
    <cellStyle name="Total 31 10" xfId="18277" xr:uid="{00000000-0005-0000-0000-000065470000}"/>
    <cellStyle name="Total 31 10 2" xfId="18278" xr:uid="{00000000-0005-0000-0000-000066470000}"/>
    <cellStyle name="Total 31 11" xfId="18279" xr:uid="{00000000-0005-0000-0000-000067470000}"/>
    <cellStyle name="Total 31 2" xfId="18280" xr:uid="{00000000-0005-0000-0000-000068470000}"/>
    <cellStyle name="Total 31 2 2" xfId="18281" xr:uid="{00000000-0005-0000-0000-000069470000}"/>
    <cellStyle name="Total 31 2 2 2" xfId="18282" xr:uid="{00000000-0005-0000-0000-00006A470000}"/>
    <cellStyle name="Total 31 2 3" xfId="18283" xr:uid="{00000000-0005-0000-0000-00006B470000}"/>
    <cellStyle name="Total 31 2 3 2" xfId="18284" xr:uid="{00000000-0005-0000-0000-00006C470000}"/>
    <cellStyle name="Total 31 2 4" xfId="18285" xr:uid="{00000000-0005-0000-0000-00006D470000}"/>
    <cellStyle name="Total 31 3" xfId="18286" xr:uid="{00000000-0005-0000-0000-00006E470000}"/>
    <cellStyle name="Total 31 3 2" xfId="18287" xr:uid="{00000000-0005-0000-0000-00006F470000}"/>
    <cellStyle name="Total 31 3 2 2" xfId="18288" xr:uid="{00000000-0005-0000-0000-000070470000}"/>
    <cellStyle name="Total 31 3 3" xfId="18289" xr:uid="{00000000-0005-0000-0000-000071470000}"/>
    <cellStyle name="Total 31 3 3 2" xfId="18290" xr:uid="{00000000-0005-0000-0000-000072470000}"/>
    <cellStyle name="Total 31 3 4" xfId="18291" xr:uid="{00000000-0005-0000-0000-000073470000}"/>
    <cellStyle name="Total 31 4" xfId="18292" xr:uid="{00000000-0005-0000-0000-000074470000}"/>
    <cellStyle name="Total 31 4 2" xfId="18293" xr:uid="{00000000-0005-0000-0000-000075470000}"/>
    <cellStyle name="Total 31 4 2 2" xfId="18294" xr:uid="{00000000-0005-0000-0000-000076470000}"/>
    <cellStyle name="Total 31 4 3" xfId="18295" xr:uid="{00000000-0005-0000-0000-000077470000}"/>
    <cellStyle name="Total 31 4 3 2" xfId="18296" xr:uid="{00000000-0005-0000-0000-000078470000}"/>
    <cellStyle name="Total 31 4 4" xfId="18297" xr:uid="{00000000-0005-0000-0000-000079470000}"/>
    <cellStyle name="Total 31 5" xfId="18298" xr:uid="{00000000-0005-0000-0000-00007A470000}"/>
    <cellStyle name="Total 31 5 2" xfId="18299" xr:uid="{00000000-0005-0000-0000-00007B470000}"/>
    <cellStyle name="Total 31 5 2 2" xfId="18300" xr:uid="{00000000-0005-0000-0000-00007C470000}"/>
    <cellStyle name="Total 31 5 3" xfId="18301" xr:uid="{00000000-0005-0000-0000-00007D470000}"/>
    <cellStyle name="Total 31 5 3 2" xfId="18302" xr:uid="{00000000-0005-0000-0000-00007E470000}"/>
    <cellStyle name="Total 31 5 4" xfId="18303" xr:uid="{00000000-0005-0000-0000-00007F470000}"/>
    <cellStyle name="Total 31 5 4 2" xfId="18304" xr:uid="{00000000-0005-0000-0000-000080470000}"/>
    <cellStyle name="Total 31 5 5" xfId="18305" xr:uid="{00000000-0005-0000-0000-000081470000}"/>
    <cellStyle name="Total 31 6" xfId="18306" xr:uid="{00000000-0005-0000-0000-000082470000}"/>
    <cellStyle name="Total 31 6 2" xfId="18307" xr:uid="{00000000-0005-0000-0000-000083470000}"/>
    <cellStyle name="Total 31 6 2 2" xfId="18308" xr:uid="{00000000-0005-0000-0000-000084470000}"/>
    <cellStyle name="Total 31 6 3" xfId="18309" xr:uid="{00000000-0005-0000-0000-000085470000}"/>
    <cellStyle name="Total 31 6 3 2" xfId="18310" xr:uid="{00000000-0005-0000-0000-000086470000}"/>
    <cellStyle name="Total 31 6 4" xfId="18311" xr:uid="{00000000-0005-0000-0000-000087470000}"/>
    <cellStyle name="Total 31 7" xfId="18312" xr:uid="{00000000-0005-0000-0000-000088470000}"/>
    <cellStyle name="Total 31 7 2" xfId="18313" xr:uid="{00000000-0005-0000-0000-000089470000}"/>
    <cellStyle name="Total 31 8" xfId="18314" xr:uid="{00000000-0005-0000-0000-00008A470000}"/>
    <cellStyle name="Total 31 8 2" xfId="18315" xr:uid="{00000000-0005-0000-0000-00008B470000}"/>
    <cellStyle name="Total 31 9" xfId="18316" xr:uid="{00000000-0005-0000-0000-00008C470000}"/>
    <cellStyle name="Total 31 9 2" xfId="18317" xr:uid="{00000000-0005-0000-0000-00008D470000}"/>
    <cellStyle name="Total 32" xfId="18318" xr:uid="{00000000-0005-0000-0000-00008E470000}"/>
    <cellStyle name="Total 32 10" xfId="18319" xr:uid="{00000000-0005-0000-0000-00008F470000}"/>
    <cellStyle name="Total 32 10 2" xfId="18320" xr:uid="{00000000-0005-0000-0000-000090470000}"/>
    <cellStyle name="Total 32 11" xfId="18321" xr:uid="{00000000-0005-0000-0000-000091470000}"/>
    <cellStyle name="Total 32 2" xfId="18322" xr:uid="{00000000-0005-0000-0000-000092470000}"/>
    <cellStyle name="Total 32 2 2" xfId="18323" xr:uid="{00000000-0005-0000-0000-000093470000}"/>
    <cellStyle name="Total 32 2 2 2" xfId="18324" xr:uid="{00000000-0005-0000-0000-000094470000}"/>
    <cellStyle name="Total 32 2 3" xfId="18325" xr:uid="{00000000-0005-0000-0000-000095470000}"/>
    <cellStyle name="Total 32 2 3 2" xfId="18326" xr:uid="{00000000-0005-0000-0000-000096470000}"/>
    <cellStyle name="Total 32 2 4" xfId="18327" xr:uid="{00000000-0005-0000-0000-000097470000}"/>
    <cellStyle name="Total 32 3" xfId="18328" xr:uid="{00000000-0005-0000-0000-000098470000}"/>
    <cellStyle name="Total 32 3 2" xfId="18329" xr:uid="{00000000-0005-0000-0000-000099470000}"/>
    <cellStyle name="Total 32 3 2 2" xfId="18330" xr:uid="{00000000-0005-0000-0000-00009A470000}"/>
    <cellStyle name="Total 32 3 3" xfId="18331" xr:uid="{00000000-0005-0000-0000-00009B470000}"/>
    <cellStyle name="Total 32 3 3 2" xfId="18332" xr:uid="{00000000-0005-0000-0000-00009C470000}"/>
    <cellStyle name="Total 32 3 4" xfId="18333" xr:uid="{00000000-0005-0000-0000-00009D470000}"/>
    <cellStyle name="Total 32 4" xfId="18334" xr:uid="{00000000-0005-0000-0000-00009E470000}"/>
    <cellStyle name="Total 32 4 2" xfId="18335" xr:uid="{00000000-0005-0000-0000-00009F470000}"/>
    <cellStyle name="Total 32 4 2 2" xfId="18336" xr:uid="{00000000-0005-0000-0000-0000A0470000}"/>
    <cellStyle name="Total 32 4 3" xfId="18337" xr:uid="{00000000-0005-0000-0000-0000A1470000}"/>
    <cellStyle name="Total 32 4 3 2" xfId="18338" xr:uid="{00000000-0005-0000-0000-0000A2470000}"/>
    <cellStyle name="Total 32 4 4" xfId="18339" xr:uid="{00000000-0005-0000-0000-0000A3470000}"/>
    <cellStyle name="Total 32 5" xfId="18340" xr:uid="{00000000-0005-0000-0000-0000A4470000}"/>
    <cellStyle name="Total 32 5 2" xfId="18341" xr:uid="{00000000-0005-0000-0000-0000A5470000}"/>
    <cellStyle name="Total 32 5 2 2" xfId="18342" xr:uid="{00000000-0005-0000-0000-0000A6470000}"/>
    <cellStyle name="Total 32 5 3" xfId="18343" xr:uid="{00000000-0005-0000-0000-0000A7470000}"/>
    <cellStyle name="Total 32 5 3 2" xfId="18344" xr:uid="{00000000-0005-0000-0000-0000A8470000}"/>
    <cellStyle name="Total 32 5 4" xfId="18345" xr:uid="{00000000-0005-0000-0000-0000A9470000}"/>
    <cellStyle name="Total 32 5 4 2" xfId="18346" xr:uid="{00000000-0005-0000-0000-0000AA470000}"/>
    <cellStyle name="Total 32 5 5" xfId="18347" xr:uid="{00000000-0005-0000-0000-0000AB470000}"/>
    <cellStyle name="Total 32 6" xfId="18348" xr:uid="{00000000-0005-0000-0000-0000AC470000}"/>
    <cellStyle name="Total 32 6 2" xfId="18349" xr:uid="{00000000-0005-0000-0000-0000AD470000}"/>
    <cellStyle name="Total 32 6 2 2" xfId="18350" xr:uid="{00000000-0005-0000-0000-0000AE470000}"/>
    <cellStyle name="Total 32 6 3" xfId="18351" xr:uid="{00000000-0005-0000-0000-0000AF470000}"/>
    <cellStyle name="Total 32 6 3 2" xfId="18352" xr:uid="{00000000-0005-0000-0000-0000B0470000}"/>
    <cellStyle name="Total 32 6 4" xfId="18353" xr:uid="{00000000-0005-0000-0000-0000B1470000}"/>
    <cellStyle name="Total 32 7" xfId="18354" xr:uid="{00000000-0005-0000-0000-0000B2470000}"/>
    <cellStyle name="Total 32 7 2" xfId="18355" xr:uid="{00000000-0005-0000-0000-0000B3470000}"/>
    <cellStyle name="Total 32 8" xfId="18356" xr:uid="{00000000-0005-0000-0000-0000B4470000}"/>
    <cellStyle name="Total 32 8 2" xfId="18357" xr:uid="{00000000-0005-0000-0000-0000B5470000}"/>
    <cellStyle name="Total 32 9" xfId="18358" xr:uid="{00000000-0005-0000-0000-0000B6470000}"/>
    <cellStyle name="Total 32 9 2" xfId="18359" xr:uid="{00000000-0005-0000-0000-0000B7470000}"/>
    <cellStyle name="Total 33" xfId="18360" xr:uid="{00000000-0005-0000-0000-0000B8470000}"/>
    <cellStyle name="Total 33 10" xfId="18361" xr:uid="{00000000-0005-0000-0000-0000B9470000}"/>
    <cellStyle name="Total 33 10 2" xfId="18362" xr:uid="{00000000-0005-0000-0000-0000BA470000}"/>
    <cellStyle name="Total 33 11" xfId="18363" xr:uid="{00000000-0005-0000-0000-0000BB470000}"/>
    <cellStyle name="Total 33 2" xfId="18364" xr:uid="{00000000-0005-0000-0000-0000BC470000}"/>
    <cellStyle name="Total 33 2 2" xfId="18365" xr:uid="{00000000-0005-0000-0000-0000BD470000}"/>
    <cellStyle name="Total 33 2 2 2" xfId="18366" xr:uid="{00000000-0005-0000-0000-0000BE470000}"/>
    <cellStyle name="Total 33 2 3" xfId="18367" xr:uid="{00000000-0005-0000-0000-0000BF470000}"/>
    <cellStyle name="Total 33 2 3 2" xfId="18368" xr:uid="{00000000-0005-0000-0000-0000C0470000}"/>
    <cellStyle name="Total 33 2 4" xfId="18369" xr:uid="{00000000-0005-0000-0000-0000C1470000}"/>
    <cellStyle name="Total 33 3" xfId="18370" xr:uid="{00000000-0005-0000-0000-0000C2470000}"/>
    <cellStyle name="Total 33 3 2" xfId="18371" xr:uid="{00000000-0005-0000-0000-0000C3470000}"/>
    <cellStyle name="Total 33 3 2 2" xfId="18372" xr:uid="{00000000-0005-0000-0000-0000C4470000}"/>
    <cellStyle name="Total 33 3 3" xfId="18373" xr:uid="{00000000-0005-0000-0000-0000C5470000}"/>
    <cellStyle name="Total 33 3 3 2" xfId="18374" xr:uid="{00000000-0005-0000-0000-0000C6470000}"/>
    <cellStyle name="Total 33 3 4" xfId="18375" xr:uid="{00000000-0005-0000-0000-0000C7470000}"/>
    <cellStyle name="Total 33 4" xfId="18376" xr:uid="{00000000-0005-0000-0000-0000C8470000}"/>
    <cellStyle name="Total 33 4 2" xfId="18377" xr:uid="{00000000-0005-0000-0000-0000C9470000}"/>
    <cellStyle name="Total 33 4 2 2" xfId="18378" xr:uid="{00000000-0005-0000-0000-0000CA470000}"/>
    <cellStyle name="Total 33 4 3" xfId="18379" xr:uid="{00000000-0005-0000-0000-0000CB470000}"/>
    <cellStyle name="Total 33 4 3 2" xfId="18380" xr:uid="{00000000-0005-0000-0000-0000CC470000}"/>
    <cellStyle name="Total 33 4 4" xfId="18381" xr:uid="{00000000-0005-0000-0000-0000CD470000}"/>
    <cellStyle name="Total 33 5" xfId="18382" xr:uid="{00000000-0005-0000-0000-0000CE470000}"/>
    <cellStyle name="Total 33 5 2" xfId="18383" xr:uid="{00000000-0005-0000-0000-0000CF470000}"/>
    <cellStyle name="Total 33 5 2 2" xfId="18384" xr:uid="{00000000-0005-0000-0000-0000D0470000}"/>
    <cellStyle name="Total 33 5 3" xfId="18385" xr:uid="{00000000-0005-0000-0000-0000D1470000}"/>
    <cellStyle name="Total 33 5 3 2" xfId="18386" xr:uid="{00000000-0005-0000-0000-0000D2470000}"/>
    <cellStyle name="Total 33 5 4" xfId="18387" xr:uid="{00000000-0005-0000-0000-0000D3470000}"/>
    <cellStyle name="Total 33 5 4 2" xfId="18388" xr:uid="{00000000-0005-0000-0000-0000D4470000}"/>
    <cellStyle name="Total 33 5 5" xfId="18389" xr:uid="{00000000-0005-0000-0000-0000D5470000}"/>
    <cellStyle name="Total 33 6" xfId="18390" xr:uid="{00000000-0005-0000-0000-0000D6470000}"/>
    <cellStyle name="Total 33 6 2" xfId="18391" xr:uid="{00000000-0005-0000-0000-0000D7470000}"/>
    <cellStyle name="Total 33 6 2 2" xfId="18392" xr:uid="{00000000-0005-0000-0000-0000D8470000}"/>
    <cellStyle name="Total 33 6 3" xfId="18393" xr:uid="{00000000-0005-0000-0000-0000D9470000}"/>
    <cellStyle name="Total 33 6 3 2" xfId="18394" xr:uid="{00000000-0005-0000-0000-0000DA470000}"/>
    <cellStyle name="Total 33 6 4" xfId="18395" xr:uid="{00000000-0005-0000-0000-0000DB470000}"/>
    <cellStyle name="Total 33 7" xfId="18396" xr:uid="{00000000-0005-0000-0000-0000DC470000}"/>
    <cellStyle name="Total 33 7 2" xfId="18397" xr:uid="{00000000-0005-0000-0000-0000DD470000}"/>
    <cellStyle name="Total 33 8" xfId="18398" xr:uid="{00000000-0005-0000-0000-0000DE470000}"/>
    <cellStyle name="Total 33 8 2" xfId="18399" xr:uid="{00000000-0005-0000-0000-0000DF470000}"/>
    <cellStyle name="Total 33 9" xfId="18400" xr:uid="{00000000-0005-0000-0000-0000E0470000}"/>
    <cellStyle name="Total 33 9 2" xfId="18401" xr:uid="{00000000-0005-0000-0000-0000E1470000}"/>
    <cellStyle name="Total 34" xfId="18402" xr:uid="{00000000-0005-0000-0000-0000E2470000}"/>
    <cellStyle name="Total 34 10" xfId="18403" xr:uid="{00000000-0005-0000-0000-0000E3470000}"/>
    <cellStyle name="Total 34 10 2" xfId="18404" xr:uid="{00000000-0005-0000-0000-0000E4470000}"/>
    <cellStyle name="Total 34 11" xfId="18405" xr:uid="{00000000-0005-0000-0000-0000E5470000}"/>
    <cellStyle name="Total 34 2" xfId="18406" xr:uid="{00000000-0005-0000-0000-0000E6470000}"/>
    <cellStyle name="Total 34 2 2" xfId="18407" xr:uid="{00000000-0005-0000-0000-0000E7470000}"/>
    <cellStyle name="Total 34 2 2 2" xfId="18408" xr:uid="{00000000-0005-0000-0000-0000E8470000}"/>
    <cellStyle name="Total 34 2 3" xfId="18409" xr:uid="{00000000-0005-0000-0000-0000E9470000}"/>
    <cellStyle name="Total 34 2 3 2" xfId="18410" xr:uid="{00000000-0005-0000-0000-0000EA470000}"/>
    <cellStyle name="Total 34 2 4" xfId="18411" xr:uid="{00000000-0005-0000-0000-0000EB470000}"/>
    <cellStyle name="Total 34 3" xfId="18412" xr:uid="{00000000-0005-0000-0000-0000EC470000}"/>
    <cellStyle name="Total 34 3 2" xfId="18413" xr:uid="{00000000-0005-0000-0000-0000ED470000}"/>
    <cellStyle name="Total 34 3 2 2" xfId="18414" xr:uid="{00000000-0005-0000-0000-0000EE470000}"/>
    <cellStyle name="Total 34 3 3" xfId="18415" xr:uid="{00000000-0005-0000-0000-0000EF470000}"/>
    <cellStyle name="Total 34 3 3 2" xfId="18416" xr:uid="{00000000-0005-0000-0000-0000F0470000}"/>
    <cellStyle name="Total 34 3 4" xfId="18417" xr:uid="{00000000-0005-0000-0000-0000F1470000}"/>
    <cellStyle name="Total 34 4" xfId="18418" xr:uid="{00000000-0005-0000-0000-0000F2470000}"/>
    <cellStyle name="Total 34 4 2" xfId="18419" xr:uid="{00000000-0005-0000-0000-0000F3470000}"/>
    <cellStyle name="Total 34 4 2 2" xfId="18420" xr:uid="{00000000-0005-0000-0000-0000F4470000}"/>
    <cellStyle name="Total 34 4 3" xfId="18421" xr:uid="{00000000-0005-0000-0000-0000F5470000}"/>
    <cellStyle name="Total 34 4 3 2" xfId="18422" xr:uid="{00000000-0005-0000-0000-0000F6470000}"/>
    <cellStyle name="Total 34 4 4" xfId="18423" xr:uid="{00000000-0005-0000-0000-0000F7470000}"/>
    <cellStyle name="Total 34 5" xfId="18424" xr:uid="{00000000-0005-0000-0000-0000F8470000}"/>
    <cellStyle name="Total 34 5 2" xfId="18425" xr:uid="{00000000-0005-0000-0000-0000F9470000}"/>
    <cellStyle name="Total 34 5 2 2" xfId="18426" xr:uid="{00000000-0005-0000-0000-0000FA470000}"/>
    <cellStyle name="Total 34 5 3" xfId="18427" xr:uid="{00000000-0005-0000-0000-0000FB470000}"/>
    <cellStyle name="Total 34 5 3 2" xfId="18428" xr:uid="{00000000-0005-0000-0000-0000FC470000}"/>
    <cellStyle name="Total 34 5 4" xfId="18429" xr:uid="{00000000-0005-0000-0000-0000FD470000}"/>
    <cellStyle name="Total 34 5 4 2" xfId="18430" xr:uid="{00000000-0005-0000-0000-0000FE470000}"/>
    <cellStyle name="Total 34 5 5" xfId="18431" xr:uid="{00000000-0005-0000-0000-0000FF470000}"/>
    <cellStyle name="Total 34 6" xfId="18432" xr:uid="{00000000-0005-0000-0000-000000480000}"/>
    <cellStyle name="Total 34 6 2" xfId="18433" xr:uid="{00000000-0005-0000-0000-000001480000}"/>
    <cellStyle name="Total 34 6 2 2" xfId="18434" xr:uid="{00000000-0005-0000-0000-000002480000}"/>
    <cellStyle name="Total 34 6 3" xfId="18435" xr:uid="{00000000-0005-0000-0000-000003480000}"/>
    <cellStyle name="Total 34 6 3 2" xfId="18436" xr:uid="{00000000-0005-0000-0000-000004480000}"/>
    <cellStyle name="Total 34 6 4" xfId="18437" xr:uid="{00000000-0005-0000-0000-000005480000}"/>
    <cellStyle name="Total 34 7" xfId="18438" xr:uid="{00000000-0005-0000-0000-000006480000}"/>
    <cellStyle name="Total 34 7 2" xfId="18439" xr:uid="{00000000-0005-0000-0000-000007480000}"/>
    <cellStyle name="Total 34 8" xfId="18440" xr:uid="{00000000-0005-0000-0000-000008480000}"/>
    <cellStyle name="Total 34 8 2" xfId="18441" xr:uid="{00000000-0005-0000-0000-000009480000}"/>
    <cellStyle name="Total 34 9" xfId="18442" xr:uid="{00000000-0005-0000-0000-00000A480000}"/>
    <cellStyle name="Total 34 9 2" xfId="18443" xr:uid="{00000000-0005-0000-0000-00000B480000}"/>
    <cellStyle name="Total 35" xfId="18444" xr:uid="{00000000-0005-0000-0000-00000C480000}"/>
    <cellStyle name="Total 35 10" xfId="18445" xr:uid="{00000000-0005-0000-0000-00000D480000}"/>
    <cellStyle name="Total 35 10 2" xfId="18446" xr:uid="{00000000-0005-0000-0000-00000E480000}"/>
    <cellStyle name="Total 35 11" xfId="18447" xr:uid="{00000000-0005-0000-0000-00000F480000}"/>
    <cellStyle name="Total 35 2" xfId="18448" xr:uid="{00000000-0005-0000-0000-000010480000}"/>
    <cellStyle name="Total 35 2 2" xfId="18449" xr:uid="{00000000-0005-0000-0000-000011480000}"/>
    <cellStyle name="Total 35 2 2 2" xfId="18450" xr:uid="{00000000-0005-0000-0000-000012480000}"/>
    <cellStyle name="Total 35 2 3" xfId="18451" xr:uid="{00000000-0005-0000-0000-000013480000}"/>
    <cellStyle name="Total 35 2 3 2" xfId="18452" xr:uid="{00000000-0005-0000-0000-000014480000}"/>
    <cellStyle name="Total 35 2 4" xfId="18453" xr:uid="{00000000-0005-0000-0000-000015480000}"/>
    <cellStyle name="Total 35 3" xfId="18454" xr:uid="{00000000-0005-0000-0000-000016480000}"/>
    <cellStyle name="Total 35 3 2" xfId="18455" xr:uid="{00000000-0005-0000-0000-000017480000}"/>
    <cellStyle name="Total 35 3 2 2" xfId="18456" xr:uid="{00000000-0005-0000-0000-000018480000}"/>
    <cellStyle name="Total 35 3 3" xfId="18457" xr:uid="{00000000-0005-0000-0000-000019480000}"/>
    <cellStyle name="Total 35 3 3 2" xfId="18458" xr:uid="{00000000-0005-0000-0000-00001A480000}"/>
    <cellStyle name="Total 35 3 4" xfId="18459" xr:uid="{00000000-0005-0000-0000-00001B480000}"/>
    <cellStyle name="Total 35 4" xfId="18460" xr:uid="{00000000-0005-0000-0000-00001C480000}"/>
    <cellStyle name="Total 35 4 2" xfId="18461" xr:uid="{00000000-0005-0000-0000-00001D480000}"/>
    <cellStyle name="Total 35 4 2 2" xfId="18462" xr:uid="{00000000-0005-0000-0000-00001E480000}"/>
    <cellStyle name="Total 35 4 3" xfId="18463" xr:uid="{00000000-0005-0000-0000-00001F480000}"/>
    <cellStyle name="Total 35 4 3 2" xfId="18464" xr:uid="{00000000-0005-0000-0000-000020480000}"/>
    <cellStyle name="Total 35 4 4" xfId="18465" xr:uid="{00000000-0005-0000-0000-000021480000}"/>
    <cellStyle name="Total 35 5" xfId="18466" xr:uid="{00000000-0005-0000-0000-000022480000}"/>
    <cellStyle name="Total 35 5 2" xfId="18467" xr:uid="{00000000-0005-0000-0000-000023480000}"/>
    <cellStyle name="Total 35 5 2 2" xfId="18468" xr:uid="{00000000-0005-0000-0000-000024480000}"/>
    <cellStyle name="Total 35 5 3" xfId="18469" xr:uid="{00000000-0005-0000-0000-000025480000}"/>
    <cellStyle name="Total 35 5 3 2" xfId="18470" xr:uid="{00000000-0005-0000-0000-000026480000}"/>
    <cellStyle name="Total 35 5 4" xfId="18471" xr:uid="{00000000-0005-0000-0000-000027480000}"/>
    <cellStyle name="Total 35 5 4 2" xfId="18472" xr:uid="{00000000-0005-0000-0000-000028480000}"/>
    <cellStyle name="Total 35 5 5" xfId="18473" xr:uid="{00000000-0005-0000-0000-000029480000}"/>
    <cellStyle name="Total 35 6" xfId="18474" xr:uid="{00000000-0005-0000-0000-00002A480000}"/>
    <cellStyle name="Total 35 6 2" xfId="18475" xr:uid="{00000000-0005-0000-0000-00002B480000}"/>
    <cellStyle name="Total 35 6 2 2" xfId="18476" xr:uid="{00000000-0005-0000-0000-00002C480000}"/>
    <cellStyle name="Total 35 6 3" xfId="18477" xr:uid="{00000000-0005-0000-0000-00002D480000}"/>
    <cellStyle name="Total 35 6 3 2" xfId="18478" xr:uid="{00000000-0005-0000-0000-00002E480000}"/>
    <cellStyle name="Total 35 6 4" xfId="18479" xr:uid="{00000000-0005-0000-0000-00002F480000}"/>
    <cellStyle name="Total 35 7" xfId="18480" xr:uid="{00000000-0005-0000-0000-000030480000}"/>
    <cellStyle name="Total 35 7 2" xfId="18481" xr:uid="{00000000-0005-0000-0000-000031480000}"/>
    <cellStyle name="Total 35 8" xfId="18482" xr:uid="{00000000-0005-0000-0000-000032480000}"/>
    <cellStyle name="Total 35 8 2" xfId="18483" xr:uid="{00000000-0005-0000-0000-000033480000}"/>
    <cellStyle name="Total 35 9" xfId="18484" xr:uid="{00000000-0005-0000-0000-000034480000}"/>
    <cellStyle name="Total 35 9 2" xfId="18485" xr:uid="{00000000-0005-0000-0000-000035480000}"/>
    <cellStyle name="Total 36" xfId="18486" xr:uid="{00000000-0005-0000-0000-000036480000}"/>
    <cellStyle name="Total 36 10" xfId="18487" xr:uid="{00000000-0005-0000-0000-000037480000}"/>
    <cellStyle name="Total 36 10 2" xfId="18488" xr:uid="{00000000-0005-0000-0000-000038480000}"/>
    <cellStyle name="Total 36 11" xfId="18489" xr:uid="{00000000-0005-0000-0000-000039480000}"/>
    <cellStyle name="Total 36 2" xfId="18490" xr:uid="{00000000-0005-0000-0000-00003A480000}"/>
    <cellStyle name="Total 36 2 2" xfId="18491" xr:uid="{00000000-0005-0000-0000-00003B480000}"/>
    <cellStyle name="Total 36 2 2 2" xfId="18492" xr:uid="{00000000-0005-0000-0000-00003C480000}"/>
    <cellStyle name="Total 36 2 3" xfId="18493" xr:uid="{00000000-0005-0000-0000-00003D480000}"/>
    <cellStyle name="Total 36 2 3 2" xfId="18494" xr:uid="{00000000-0005-0000-0000-00003E480000}"/>
    <cellStyle name="Total 36 2 4" xfId="18495" xr:uid="{00000000-0005-0000-0000-00003F480000}"/>
    <cellStyle name="Total 36 3" xfId="18496" xr:uid="{00000000-0005-0000-0000-000040480000}"/>
    <cellStyle name="Total 36 3 2" xfId="18497" xr:uid="{00000000-0005-0000-0000-000041480000}"/>
    <cellStyle name="Total 36 3 2 2" xfId="18498" xr:uid="{00000000-0005-0000-0000-000042480000}"/>
    <cellStyle name="Total 36 3 3" xfId="18499" xr:uid="{00000000-0005-0000-0000-000043480000}"/>
    <cellStyle name="Total 36 3 3 2" xfId="18500" xr:uid="{00000000-0005-0000-0000-000044480000}"/>
    <cellStyle name="Total 36 3 4" xfId="18501" xr:uid="{00000000-0005-0000-0000-000045480000}"/>
    <cellStyle name="Total 36 4" xfId="18502" xr:uid="{00000000-0005-0000-0000-000046480000}"/>
    <cellStyle name="Total 36 4 2" xfId="18503" xr:uid="{00000000-0005-0000-0000-000047480000}"/>
    <cellStyle name="Total 36 4 2 2" xfId="18504" xr:uid="{00000000-0005-0000-0000-000048480000}"/>
    <cellStyle name="Total 36 4 3" xfId="18505" xr:uid="{00000000-0005-0000-0000-000049480000}"/>
    <cellStyle name="Total 36 4 3 2" xfId="18506" xr:uid="{00000000-0005-0000-0000-00004A480000}"/>
    <cellStyle name="Total 36 4 4" xfId="18507" xr:uid="{00000000-0005-0000-0000-00004B480000}"/>
    <cellStyle name="Total 36 5" xfId="18508" xr:uid="{00000000-0005-0000-0000-00004C480000}"/>
    <cellStyle name="Total 36 5 2" xfId="18509" xr:uid="{00000000-0005-0000-0000-00004D480000}"/>
    <cellStyle name="Total 36 5 2 2" xfId="18510" xr:uid="{00000000-0005-0000-0000-00004E480000}"/>
    <cellStyle name="Total 36 5 3" xfId="18511" xr:uid="{00000000-0005-0000-0000-00004F480000}"/>
    <cellStyle name="Total 36 5 3 2" xfId="18512" xr:uid="{00000000-0005-0000-0000-000050480000}"/>
    <cellStyle name="Total 36 5 4" xfId="18513" xr:uid="{00000000-0005-0000-0000-000051480000}"/>
    <cellStyle name="Total 36 5 4 2" xfId="18514" xr:uid="{00000000-0005-0000-0000-000052480000}"/>
    <cellStyle name="Total 36 5 5" xfId="18515" xr:uid="{00000000-0005-0000-0000-000053480000}"/>
    <cellStyle name="Total 36 6" xfId="18516" xr:uid="{00000000-0005-0000-0000-000054480000}"/>
    <cellStyle name="Total 36 6 2" xfId="18517" xr:uid="{00000000-0005-0000-0000-000055480000}"/>
    <cellStyle name="Total 36 6 2 2" xfId="18518" xr:uid="{00000000-0005-0000-0000-000056480000}"/>
    <cellStyle name="Total 36 6 3" xfId="18519" xr:uid="{00000000-0005-0000-0000-000057480000}"/>
    <cellStyle name="Total 36 6 3 2" xfId="18520" xr:uid="{00000000-0005-0000-0000-000058480000}"/>
    <cellStyle name="Total 36 6 4" xfId="18521" xr:uid="{00000000-0005-0000-0000-000059480000}"/>
    <cellStyle name="Total 36 7" xfId="18522" xr:uid="{00000000-0005-0000-0000-00005A480000}"/>
    <cellStyle name="Total 36 7 2" xfId="18523" xr:uid="{00000000-0005-0000-0000-00005B480000}"/>
    <cellStyle name="Total 36 8" xfId="18524" xr:uid="{00000000-0005-0000-0000-00005C480000}"/>
    <cellStyle name="Total 36 8 2" xfId="18525" xr:uid="{00000000-0005-0000-0000-00005D480000}"/>
    <cellStyle name="Total 36 9" xfId="18526" xr:uid="{00000000-0005-0000-0000-00005E480000}"/>
    <cellStyle name="Total 36 9 2" xfId="18527" xr:uid="{00000000-0005-0000-0000-00005F480000}"/>
    <cellStyle name="Total 37" xfId="18528" xr:uid="{00000000-0005-0000-0000-000060480000}"/>
    <cellStyle name="Total 37 10" xfId="18529" xr:uid="{00000000-0005-0000-0000-000061480000}"/>
    <cellStyle name="Total 37 10 2" xfId="18530" xr:uid="{00000000-0005-0000-0000-000062480000}"/>
    <cellStyle name="Total 37 11" xfId="18531" xr:uid="{00000000-0005-0000-0000-000063480000}"/>
    <cellStyle name="Total 37 2" xfId="18532" xr:uid="{00000000-0005-0000-0000-000064480000}"/>
    <cellStyle name="Total 37 2 2" xfId="18533" xr:uid="{00000000-0005-0000-0000-000065480000}"/>
    <cellStyle name="Total 37 2 2 2" xfId="18534" xr:uid="{00000000-0005-0000-0000-000066480000}"/>
    <cellStyle name="Total 37 2 3" xfId="18535" xr:uid="{00000000-0005-0000-0000-000067480000}"/>
    <cellStyle name="Total 37 2 3 2" xfId="18536" xr:uid="{00000000-0005-0000-0000-000068480000}"/>
    <cellStyle name="Total 37 2 4" xfId="18537" xr:uid="{00000000-0005-0000-0000-000069480000}"/>
    <cellStyle name="Total 37 3" xfId="18538" xr:uid="{00000000-0005-0000-0000-00006A480000}"/>
    <cellStyle name="Total 37 3 2" xfId="18539" xr:uid="{00000000-0005-0000-0000-00006B480000}"/>
    <cellStyle name="Total 37 3 2 2" xfId="18540" xr:uid="{00000000-0005-0000-0000-00006C480000}"/>
    <cellStyle name="Total 37 3 3" xfId="18541" xr:uid="{00000000-0005-0000-0000-00006D480000}"/>
    <cellStyle name="Total 37 3 3 2" xfId="18542" xr:uid="{00000000-0005-0000-0000-00006E480000}"/>
    <cellStyle name="Total 37 3 4" xfId="18543" xr:uid="{00000000-0005-0000-0000-00006F480000}"/>
    <cellStyle name="Total 37 4" xfId="18544" xr:uid="{00000000-0005-0000-0000-000070480000}"/>
    <cellStyle name="Total 37 4 2" xfId="18545" xr:uid="{00000000-0005-0000-0000-000071480000}"/>
    <cellStyle name="Total 37 4 2 2" xfId="18546" xr:uid="{00000000-0005-0000-0000-000072480000}"/>
    <cellStyle name="Total 37 4 3" xfId="18547" xr:uid="{00000000-0005-0000-0000-000073480000}"/>
    <cellStyle name="Total 37 4 3 2" xfId="18548" xr:uid="{00000000-0005-0000-0000-000074480000}"/>
    <cellStyle name="Total 37 4 4" xfId="18549" xr:uid="{00000000-0005-0000-0000-000075480000}"/>
    <cellStyle name="Total 37 5" xfId="18550" xr:uid="{00000000-0005-0000-0000-000076480000}"/>
    <cellStyle name="Total 37 5 2" xfId="18551" xr:uid="{00000000-0005-0000-0000-000077480000}"/>
    <cellStyle name="Total 37 5 2 2" xfId="18552" xr:uid="{00000000-0005-0000-0000-000078480000}"/>
    <cellStyle name="Total 37 5 3" xfId="18553" xr:uid="{00000000-0005-0000-0000-000079480000}"/>
    <cellStyle name="Total 37 5 3 2" xfId="18554" xr:uid="{00000000-0005-0000-0000-00007A480000}"/>
    <cellStyle name="Total 37 5 4" xfId="18555" xr:uid="{00000000-0005-0000-0000-00007B480000}"/>
    <cellStyle name="Total 37 5 4 2" xfId="18556" xr:uid="{00000000-0005-0000-0000-00007C480000}"/>
    <cellStyle name="Total 37 5 5" xfId="18557" xr:uid="{00000000-0005-0000-0000-00007D480000}"/>
    <cellStyle name="Total 37 6" xfId="18558" xr:uid="{00000000-0005-0000-0000-00007E480000}"/>
    <cellStyle name="Total 37 6 2" xfId="18559" xr:uid="{00000000-0005-0000-0000-00007F480000}"/>
    <cellStyle name="Total 37 6 2 2" xfId="18560" xr:uid="{00000000-0005-0000-0000-000080480000}"/>
    <cellStyle name="Total 37 6 3" xfId="18561" xr:uid="{00000000-0005-0000-0000-000081480000}"/>
    <cellStyle name="Total 37 6 3 2" xfId="18562" xr:uid="{00000000-0005-0000-0000-000082480000}"/>
    <cellStyle name="Total 37 6 4" xfId="18563" xr:uid="{00000000-0005-0000-0000-000083480000}"/>
    <cellStyle name="Total 37 7" xfId="18564" xr:uid="{00000000-0005-0000-0000-000084480000}"/>
    <cellStyle name="Total 37 7 2" xfId="18565" xr:uid="{00000000-0005-0000-0000-000085480000}"/>
    <cellStyle name="Total 37 8" xfId="18566" xr:uid="{00000000-0005-0000-0000-000086480000}"/>
    <cellStyle name="Total 37 8 2" xfId="18567" xr:uid="{00000000-0005-0000-0000-000087480000}"/>
    <cellStyle name="Total 37 9" xfId="18568" xr:uid="{00000000-0005-0000-0000-000088480000}"/>
    <cellStyle name="Total 37 9 2" xfId="18569" xr:uid="{00000000-0005-0000-0000-000089480000}"/>
    <cellStyle name="Total 38" xfId="18570" xr:uid="{00000000-0005-0000-0000-00008A480000}"/>
    <cellStyle name="Total 38 10" xfId="18571" xr:uid="{00000000-0005-0000-0000-00008B480000}"/>
    <cellStyle name="Total 38 10 2" xfId="18572" xr:uid="{00000000-0005-0000-0000-00008C480000}"/>
    <cellStyle name="Total 38 11" xfId="18573" xr:uid="{00000000-0005-0000-0000-00008D480000}"/>
    <cellStyle name="Total 38 2" xfId="18574" xr:uid="{00000000-0005-0000-0000-00008E480000}"/>
    <cellStyle name="Total 38 2 2" xfId="18575" xr:uid="{00000000-0005-0000-0000-00008F480000}"/>
    <cellStyle name="Total 38 2 2 2" xfId="18576" xr:uid="{00000000-0005-0000-0000-000090480000}"/>
    <cellStyle name="Total 38 2 3" xfId="18577" xr:uid="{00000000-0005-0000-0000-000091480000}"/>
    <cellStyle name="Total 38 2 3 2" xfId="18578" xr:uid="{00000000-0005-0000-0000-000092480000}"/>
    <cellStyle name="Total 38 2 4" xfId="18579" xr:uid="{00000000-0005-0000-0000-000093480000}"/>
    <cellStyle name="Total 38 3" xfId="18580" xr:uid="{00000000-0005-0000-0000-000094480000}"/>
    <cellStyle name="Total 38 3 2" xfId="18581" xr:uid="{00000000-0005-0000-0000-000095480000}"/>
    <cellStyle name="Total 38 3 2 2" xfId="18582" xr:uid="{00000000-0005-0000-0000-000096480000}"/>
    <cellStyle name="Total 38 3 3" xfId="18583" xr:uid="{00000000-0005-0000-0000-000097480000}"/>
    <cellStyle name="Total 38 3 3 2" xfId="18584" xr:uid="{00000000-0005-0000-0000-000098480000}"/>
    <cellStyle name="Total 38 3 4" xfId="18585" xr:uid="{00000000-0005-0000-0000-000099480000}"/>
    <cellStyle name="Total 38 4" xfId="18586" xr:uid="{00000000-0005-0000-0000-00009A480000}"/>
    <cellStyle name="Total 38 4 2" xfId="18587" xr:uid="{00000000-0005-0000-0000-00009B480000}"/>
    <cellStyle name="Total 38 4 2 2" xfId="18588" xr:uid="{00000000-0005-0000-0000-00009C480000}"/>
    <cellStyle name="Total 38 4 3" xfId="18589" xr:uid="{00000000-0005-0000-0000-00009D480000}"/>
    <cellStyle name="Total 38 4 3 2" xfId="18590" xr:uid="{00000000-0005-0000-0000-00009E480000}"/>
    <cellStyle name="Total 38 4 4" xfId="18591" xr:uid="{00000000-0005-0000-0000-00009F480000}"/>
    <cellStyle name="Total 38 5" xfId="18592" xr:uid="{00000000-0005-0000-0000-0000A0480000}"/>
    <cellStyle name="Total 38 5 2" xfId="18593" xr:uid="{00000000-0005-0000-0000-0000A1480000}"/>
    <cellStyle name="Total 38 5 2 2" xfId="18594" xr:uid="{00000000-0005-0000-0000-0000A2480000}"/>
    <cellStyle name="Total 38 5 3" xfId="18595" xr:uid="{00000000-0005-0000-0000-0000A3480000}"/>
    <cellStyle name="Total 38 5 3 2" xfId="18596" xr:uid="{00000000-0005-0000-0000-0000A4480000}"/>
    <cellStyle name="Total 38 5 4" xfId="18597" xr:uid="{00000000-0005-0000-0000-0000A5480000}"/>
    <cellStyle name="Total 38 5 4 2" xfId="18598" xr:uid="{00000000-0005-0000-0000-0000A6480000}"/>
    <cellStyle name="Total 38 5 5" xfId="18599" xr:uid="{00000000-0005-0000-0000-0000A7480000}"/>
    <cellStyle name="Total 38 6" xfId="18600" xr:uid="{00000000-0005-0000-0000-0000A8480000}"/>
    <cellStyle name="Total 38 6 2" xfId="18601" xr:uid="{00000000-0005-0000-0000-0000A9480000}"/>
    <cellStyle name="Total 38 6 2 2" xfId="18602" xr:uid="{00000000-0005-0000-0000-0000AA480000}"/>
    <cellStyle name="Total 38 6 3" xfId="18603" xr:uid="{00000000-0005-0000-0000-0000AB480000}"/>
    <cellStyle name="Total 38 6 3 2" xfId="18604" xr:uid="{00000000-0005-0000-0000-0000AC480000}"/>
    <cellStyle name="Total 38 6 4" xfId="18605" xr:uid="{00000000-0005-0000-0000-0000AD480000}"/>
    <cellStyle name="Total 38 7" xfId="18606" xr:uid="{00000000-0005-0000-0000-0000AE480000}"/>
    <cellStyle name="Total 38 7 2" xfId="18607" xr:uid="{00000000-0005-0000-0000-0000AF480000}"/>
    <cellStyle name="Total 38 8" xfId="18608" xr:uid="{00000000-0005-0000-0000-0000B0480000}"/>
    <cellStyle name="Total 38 8 2" xfId="18609" xr:uid="{00000000-0005-0000-0000-0000B1480000}"/>
    <cellStyle name="Total 38 9" xfId="18610" xr:uid="{00000000-0005-0000-0000-0000B2480000}"/>
    <cellStyle name="Total 38 9 2" xfId="18611" xr:uid="{00000000-0005-0000-0000-0000B3480000}"/>
    <cellStyle name="Total 39" xfId="18612" xr:uid="{00000000-0005-0000-0000-0000B4480000}"/>
    <cellStyle name="Total 39 10" xfId="18613" xr:uid="{00000000-0005-0000-0000-0000B5480000}"/>
    <cellStyle name="Total 39 10 2" xfId="18614" xr:uid="{00000000-0005-0000-0000-0000B6480000}"/>
    <cellStyle name="Total 39 11" xfId="18615" xr:uid="{00000000-0005-0000-0000-0000B7480000}"/>
    <cellStyle name="Total 39 2" xfId="18616" xr:uid="{00000000-0005-0000-0000-0000B8480000}"/>
    <cellStyle name="Total 39 2 2" xfId="18617" xr:uid="{00000000-0005-0000-0000-0000B9480000}"/>
    <cellStyle name="Total 39 2 2 2" xfId="18618" xr:uid="{00000000-0005-0000-0000-0000BA480000}"/>
    <cellStyle name="Total 39 2 3" xfId="18619" xr:uid="{00000000-0005-0000-0000-0000BB480000}"/>
    <cellStyle name="Total 39 2 3 2" xfId="18620" xr:uid="{00000000-0005-0000-0000-0000BC480000}"/>
    <cellStyle name="Total 39 2 4" xfId="18621" xr:uid="{00000000-0005-0000-0000-0000BD480000}"/>
    <cellStyle name="Total 39 3" xfId="18622" xr:uid="{00000000-0005-0000-0000-0000BE480000}"/>
    <cellStyle name="Total 39 3 2" xfId="18623" xr:uid="{00000000-0005-0000-0000-0000BF480000}"/>
    <cellStyle name="Total 39 3 2 2" xfId="18624" xr:uid="{00000000-0005-0000-0000-0000C0480000}"/>
    <cellStyle name="Total 39 3 3" xfId="18625" xr:uid="{00000000-0005-0000-0000-0000C1480000}"/>
    <cellStyle name="Total 39 3 3 2" xfId="18626" xr:uid="{00000000-0005-0000-0000-0000C2480000}"/>
    <cellStyle name="Total 39 3 4" xfId="18627" xr:uid="{00000000-0005-0000-0000-0000C3480000}"/>
    <cellStyle name="Total 39 4" xfId="18628" xr:uid="{00000000-0005-0000-0000-0000C4480000}"/>
    <cellStyle name="Total 39 4 2" xfId="18629" xr:uid="{00000000-0005-0000-0000-0000C5480000}"/>
    <cellStyle name="Total 39 4 2 2" xfId="18630" xr:uid="{00000000-0005-0000-0000-0000C6480000}"/>
    <cellStyle name="Total 39 4 3" xfId="18631" xr:uid="{00000000-0005-0000-0000-0000C7480000}"/>
    <cellStyle name="Total 39 4 3 2" xfId="18632" xr:uid="{00000000-0005-0000-0000-0000C8480000}"/>
    <cellStyle name="Total 39 4 4" xfId="18633" xr:uid="{00000000-0005-0000-0000-0000C9480000}"/>
    <cellStyle name="Total 39 5" xfId="18634" xr:uid="{00000000-0005-0000-0000-0000CA480000}"/>
    <cellStyle name="Total 39 5 2" xfId="18635" xr:uid="{00000000-0005-0000-0000-0000CB480000}"/>
    <cellStyle name="Total 39 5 2 2" xfId="18636" xr:uid="{00000000-0005-0000-0000-0000CC480000}"/>
    <cellStyle name="Total 39 5 3" xfId="18637" xr:uid="{00000000-0005-0000-0000-0000CD480000}"/>
    <cellStyle name="Total 39 5 3 2" xfId="18638" xr:uid="{00000000-0005-0000-0000-0000CE480000}"/>
    <cellStyle name="Total 39 5 4" xfId="18639" xr:uid="{00000000-0005-0000-0000-0000CF480000}"/>
    <cellStyle name="Total 39 5 4 2" xfId="18640" xr:uid="{00000000-0005-0000-0000-0000D0480000}"/>
    <cellStyle name="Total 39 5 5" xfId="18641" xr:uid="{00000000-0005-0000-0000-0000D1480000}"/>
    <cellStyle name="Total 39 6" xfId="18642" xr:uid="{00000000-0005-0000-0000-0000D2480000}"/>
    <cellStyle name="Total 39 6 2" xfId="18643" xr:uid="{00000000-0005-0000-0000-0000D3480000}"/>
    <cellStyle name="Total 39 6 2 2" xfId="18644" xr:uid="{00000000-0005-0000-0000-0000D4480000}"/>
    <cellStyle name="Total 39 6 3" xfId="18645" xr:uid="{00000000-0005-0000-0000-0000D5480000}"/>
    <cellStyle name="Total 39 6 3 2" xfId="18646" xr:uid="{00000000-0005-0000-0000-0000D6480000}"/>
    <cellStyle name="Total 39 6 4" xfId="18647" xr:uid="{00000000-0005-0000-0000-0000D7480000}"/>
    <cellStyle name="Total 39 7" xfId="18648" xr:uid="{00000000-0005-0000-0000-0000D8480000}"/>
    <cellStyle name="Total 39 7 2" xfId="18649" xr:uid="{00000000-0005-0000-0000-0000D9480000}"/>
    <cellStyle name="Total 39 8" xfId="18650" xr:uid="{00000000-0005-0000-0000-0000DA480000}"/>
    <cellStyle name="Total 39 8 2" xfId="18651" xr:uid="{00000000-0005-0000-0000-0000DB480000}"/>
    <cellStyle name="Total 39 9" xfId="18652" xr:uid="{00000000-0005-0000-0000-0000DC480000}"/>
    <cellStyle name="Total 39 9 2" xfId="18653" xr:uid="{00000000-0005-0000-0000-0000DD480000}"/>
    <cellStyle name="Total 4" xfId="18654" xr:uid="{00000000-0005-0000-0000-0000DE480000}"/>
    <cellStyle name="Total 4 10" xfId="18655" xr:uid="{00000000-0005-0000-0000-0000DF480000}"/>
    <cellStyle name="Total 4 10 2" xfId="18656" xr:uid="{00000000-0005-0000-0000-0000E0480000}"/>
    <cellStyle name="Total 4 11" xfId="18657" xr:uid="{00000000-0005-0000-0000-0000E1480000}"/>
    <cellStyle name="Total 4 11 2" xfId="18658" xr:uid="{00000000-0005-0000-0000-0000E2480000}"/>
    <cellStyle name="Total 4 12" xfId="18659" xr:uid="{00000000-0005-0000-0000-0000E3480000}"/>
    <cellStyle name="Total 4 2" xfId="18660" xr:uid="{00000000-0005-0000-0000-0000E4480000}"/>
    <cellStyle name="Total 4 2 2" xfId="18661" xr:uid="{00000000-0005-0000-0000-0000E5480000}"/>
    <cellStyle name="Total 4 2 2 2" xfId="18662" xr:uid="{00000000-0005-0000-0000-0000E6480000}"/>
    <cellStyle name="Total 4 2 2 2 2" xfId="18663" xr:uid="{00000000-0005-0000-0000-0000E7480000}"/>
    <cellStyle name="Total 4 2 2 3" xfId="18664" xr:uid="{00000000-0005-0000-0000-0000E8480000}"/>
    <cellStyle name="Total 4 2 2 3 2" xfId="18665" xr:uid="{00000000-0005-0000-0000-0000E9480000}"/>
    <cellStyle name="Total 4 2 2 4" xfId="18666" xr:uid="{00000000-0005-0000-0000-0000EA480000}"/>
    <cellStyle name="Total 4 2 3" xfId="18667" xr:uid="{00000000-0005-0000-0000-0000EB480000}"/>
    <cellStyle name="Total 4 2 3 2" xfId="18668" xr:uid="{00000000-0005-0000-0000-0000EC480000}"/>
    <cellStyle name="Total 4 2 3 2 2" xfId="18669" xr:uid="{00000000-0005-0000-0000-0000ED480000}"/>
    <cellStyle name="Total 4 2 3 3" xfId="18670" xr:uid="{00000000-0005-0000-0000-0000EE480000}"/>
    <cellStyle name="Total 4 2 3 3 2" xfId="18671" xr:uid="{00000000-0005-0000-0000-0000EF480000}"/>
    <cellStyle name="Total 4 2 3 4" xfId="18672" xr:uid="{00000000-0005-0000-0000-0000F0480000}"/>
    <cellStyle name="Total 4 2 4" xfId="18673" xr:uid="{00000000-0005-0000-0000-0000F1480000}"/>
    <cellStyle name="Total 4 2 4 2" xfId="18674" xr:uid="{00000000-0005-0000-0000-0000F2480000}"/>
    <cellStyle name="Total 4 2 4 2 2" xfId="18675" xr:uid="{00000000-0005-0000-0000-0000F3480000}"/>
    <cellStyle name="Total 4 2 4 3" xfId="18676" xr:uid="{00000000-0005-0000-0000-0000F4480000}"/>
    <cellStyle name="Total 4 2 4 3 2" xfId="18677" xr:uid="{00000000-0005-0000-0000-0000F5480000}"/>
    <cellStyle name="Total 4 2 4 4" xfId="18678" xr:uid="{00000000-0005-0000-0000-0000F6480000}"/>
    <cellStyle name="Total 4 2 4 4 2" xfId="18679" xr:uid="{00000000-0005-0000-0000-0000F7480000}"/>
    <cellStyle name="Total 4 2 4 5" xfId="18680" xr:uid="{00000000-0005-0000-0000-0000F8480000}"/>
    <cellStyle name="Total 4 2 5" xfId="18681" xr:uid="{00000000-0005-0000-0000-0000F9480000}"/>
    <cellStyle name="Total 4 2 5 2" xfId="18682" xr:uid="{00000000-0005-0000-0000-0000FA480000}"/>
    <cellStyle name="Total 4 2 5 2 2" xfId="18683" xr:uid="{00000000-0005-0000-0000-0000FB480000}"/>
    <cellStyle name="Total 4 2 5 3" xfId="18684" xr:uid="{00000000-0005-0000-0000-0000FC480000}"/>
    <cellStyle name="Total 4 2 5 3 2" xfId="18685" xr:uid="{00000000-0005-0000-0000-0000FD480000}"/>
    <cellStyle name="Total 4 2 5 4" xfId="18686" xr:uid="{00000000-0005-0000-0000-0000FE480000}"/>
    <cellStyle name="Total 4 2 6" xfId="18687" xr:uid="{00000000-0005-0000-0000-0000FF480000}"/>
    <cellStyle name="Total 4 2 6 2" xfId="18688" xr:uid="{00000000-0005-0000-0000-000000490000}"/>
    <cellStyle name="Total 4 2 7" xfId="18689" xr:uid="{00000000-0005-0000-0000-000001490000}"/>
    <cellStyle name="Total 4 2 7 2" xfId="18690" xr:uid="{00000000-0005-0000-0000-000002490000}"/>
    <cellStyle name="Total 4 2 8" xfId="18691" xr:uid="{00000000-0005-0000-0000-000003490000}"/>
    <cellStyle name="Total 4 2 8 2" xfId="18692" xr:uid="{00000000-0005-0000-0000-000004490000}"/>
    <cellStyle name="Total 4 2 9" xfId="18693" xr:uid="{00000000-0005-0000-0000-000005490000}"/>
    <cellStyle name="Total 4 3" xfId="18694" xr:uid="{00000000-0005-0000-0000-000006490000}"/>
    <cellStyle name="Total 4 3 2" xfId="18695" xr:uid="{00000000-0005-0000-0000-000007490000}"/>
    <cellStyle name="Total 4 3 2 2" xfId="18696" xr:uid="{00000000-0005-0000-0000-000008490000}"/>
    <cellStyle name="Total 4 3 3" xfId="18697" xr:uid="{00000000-0005-0000-0000-000009490000}"/>
    <cellStyle name="Total 4 3 3 2" xfId="18698" xr:uid="{00000000-0005-0000-0000-00000A490000}"/>
    <cellStyle name="Total 4 3 4" xfId="18699" xr:uid="{00000000-0005-0000-0000-00000B490000}"/>
    <cellStyle name="Total 4 4" xfId="18700" xr:uid="{00000000-0005-0000-0000-00000C490000}"/>
    <cellStyle name="Total 4 4 2" xfId="18701" xr:uid="{00000000-0005-0000-0000-00000D490000}"/>
    <cellStyle name="Total 4 4 2 2" xfId="18702" xr:uid="{00000000-0005-0000-0000-00000E490000}"/>
    <cellStyle name="Total 4 4 3" xfId="18703" xr:uid="{00000000-0005-0000-0000-00000F490000}"/>
    <cellStyle name="Total 4 4 3 2" xfId="18704" xr:uid="{00000000-0005-0000-0000-000010490000}"/>
    <cellStyle name="Total 4 4 4" xfId="18705" xr:uid="{00000000-0005-0000-0000-000011490000}"/>
    <cellStyle name="Total 4 5" xfId="18706" xr:uid="{00000000-0005-0000-0000-000012490000}"/>
    <cellStyle name="Total 4 5 2" xfId="18707" xr:uid="{00000000-0005-0000-0000-000013490000}"/>
    <cellStyle name="Total 4 5 2 2" xfId="18708" xr:uid="{00000000-0005-0000-0000-000014490000}"/>
    <cellStyle name="Total 4 5 3" xfId="18709" xr:uid="{00000000-0005-0000-0000-000015490000}"/>
    <cellStyle name="Total 4 5 3 2" xfId="18710" xr:uid="{00000000-0005-0000-0000-000016490000}"/>
    <cellStyle name="Total 4 5 4" xfId="18711" xr:uid="{00000000-0005-0000-0000-000017490000}"/>
    <cellStyle name="Total 4 6" xfId="18712" xr:uid="{00000000-0005-0000-0000-000018490000}"/>
    <cellStyle name="Total 4 6 2" xfId="18713" xr:uid="{00000000-0005-0000-0000-000019490000}"/>
    <cellStyle name="Total 4 6 2 2" xfId="18714" xr:uid="{00000000-0005-0000-0000-00001A490000}"/>
    <cellStyle name="Total 4 6 3" xfId="18715" xr:uid="{00000000-0005-0000-0000-00001B490000}"/>
    <cellStyle name="Total 4 6 3 2" xfId="18716" xr:uid="{00000000-0005-0000-0000-00001C490000}"/>
    <cellStyle name="Total 4 6 4" xfId="18717" xr:uid="{00000000-0005-0000-0000-00001D490000}"/>
    <cellStyle name="Total 4 6 4 2" xfId="18718" xr:uid="{00000000-0005-0000-0000-00001E490000}"/>
    <cellStyle name="Total 4 6 5" xfId="18719" xr:uid="{00000000-0005-0000-0000-00001F490000}"/>
    <cellStyle name="Total 4 7" xfId="18720" xr:uid="{00000000-0005-0000-0000-000020490000}"/>
    <cellStyle name="Total 4 7 2" xfId="18721" xr:uid="{00000000-0005-0000-0000-000021490000}"/>
    <cellStyle name="Total 4 7 2 2" xfId="18722" xr:uid="{00000000-0005-0000-0000-000022490000}"/>
    <cellStyle name="Total 4 7 3" xfId="18723" xr:uid="{00000000-0005-0000-0000-000023490000}"/>
    <cellStyle name="Total 4 7 3 2" xfId="18724" xr:uid="{00000000-0005-0000-0000-000024490000}"/>
    <cellStyle name="Total 4 7 4" xfId="18725" xr:uid="{00000000-0005-0000-0000-000025490000}"/>
    <cellStyle name="Total 4 8" xfId="18726" xr:uid="{00000000-0005-0000-0000-000026490000}"/>
    <cellStyle name="Total 4 8 2" xfId="18727" xr:uid="{00000000-0005-0000-0000-000027490000}"/>
    <cellStyle name="Total 4 9" xfId="18728" xr:uid="{00000000-0005-0000-0000-000028490000}"/>
    <cellStyle name="Total 4 9 2" xfId="18729" xr:uid="{00000000-0005-0000-0000-000029490000}"/>
    <cellStyle name="Total 40" xfId="18730" xr:uid="{00000000-0005-0000-0000-00002A490000}"/>
    <cellStyle name="Total 40 10" xfId="18731" xr:uid="{00000000-0005-0000-0000-00002B490000}"/>
    <cellStyle name="Total 40 10 2" xfId="18732" xr:uid="{00000000-0005-0000-0000-00002C490000}"/>
    <cellStyle name="Total 40 11" xfId="18733" xr:uid="{00000000-0005-0000-0000-00002D490000}"/>
    <cellStyle name="Total 40 2" xfId="18734" xr:uid="{00000000-0005-0000-0000-00002E490000}"/>
    <cellStyle name="Total 40 2 2" xfId="18735" xr:uid="{00000000-0005-0000-0000-00002F490000}"/>
    <cellStyle name="Total 40 2 2 2" xfId="18736" xr:uid="{00000000-0005-0000-0000-000030490000}"/>
    <cellStyle name="Total 40 2 3" xfId="18737" xr:uid="{00000000-0005-0000-0000-000031490000}"/>
    <cellStyle name="Total 40 2 3 2" xfId="18738" xr:uid="{00000000-0005-0000-0000-000032490000}"/>
    <cellStyle name="Total 40 2 4" xfId="18739" xr:uid="{00000000-0005-0000-0000-000033490000}"/>
    <cellStyle name="Total 40 3" xfId="18740" xr:uid="{00000000-0005-0000-0000-000034490000}"/>
    <cellStyle name="Total 40 3 2" xfId="18741" xr:uid="{00000000-0005-0000-0000-000035490000}"/>
    <cellStyle name="Total 40 3 2 2" xfId="18742" xr:uid="{00000000-0005-0000-0000-000036490000}"/>
    <cellStyle name="Total 40 3 3" xfId="18743" xr:uid="{00000000-0005-0000-0000-000037490000}"/>
    <cellStyle name="Total 40 3 3 2" xfId="18744" xr:uid="{00000000-0005-0000-0000-000038490000}"/>
    <cellStyle name="Total 40 3 4" xfId="18745" xr:uid="{00000000-0005-0000-0000-000039490000}"/>
    <cellStyle name="Total 40 4" xfId="18746" xr:uid="{00000000-0005-0000-0000-00003A490000}"/>
    <cellStyle name="Total 40 4 2" xfId="18747" xr:uid="{00000000-0005-0000-0000-00003B490000}"/>
    <cellStyle name="Total 40 4 2 2" xfId="18748" xr:uid="{00000000-0005-0000-0000-00003C490000}"/>
    <cellStyle name="Total 40 4 3" xfId="18749" xr:uid="{00000000-0005-0000-0000-00003D490000}"/>
    <cellStyle name="Total 40 4 3 2" xfId="18750" xr:uid="{00000000-0005-0000-0000-00003E490000}"/>
    <cellStyle name="Total 40 4 4" xfId="18751" xr:uid="{00000000-0005-0000-0000-00003F490000}"/>
    <cellStyle name="Total 40 5" xfId="18752" xr:uid="{00000000-0005-0000-0000-000040490000}"/>
    <cellStyle name="Total 40 5 2" xfId="18753" xr:uid="{00000000-0005-0000-0000-000041490000}"/>
    <cellStyle name="Total 40 5 2 2" xfId="18754" xr:uid="{00000000-0005-0000-0000-000042490000}"/>
    <cellStyle name="Total 40 5 3" xfId="18755" xr:uid="{00000000-0005-0000-0000-000043490000}"/>
    <cellStyle name="Total 40 5 3 2" xfId="18756" xr:uid="{00000000-0005-0000-0000-000044490000}"/>
    <cellStyle name="Total 40 5 4" xfId="18757" xr:uid="{00000000-0005-0000-0000-000045490000}"/>
    <cellStyle name="Total 40 5 4 2" xfId="18758" xr:uid="{00000000-0005-0000-0000-000046490000}"/>
    <cellStyle name="Total 40 5 5" xfId="18759" xr:uid="{00000000-0005-0000-0000-000047490000}"/>
    <cellStyle name="Total 40 6" xfId="18760" xr:uid="{00000000-0005-0000-0000-000048490000}"/>
    <cellStyle name="Total 40 6 2" xfId="18761" xr:uid="{00000000-0005-0000-0000-000049490000}"/>
    <cellStyle name="Total 40 6 2 2" xfId="18762" xr:uid="{00000000-0005-0000-0000-00004A490000}"/>
    <cellStyle name="Total 40 6 3" xfId="18763" xr:uid="{00000000-0005-0000-0000-00004B490000}"/>
    <cellStyle name="Total 40 6 3 2" xfId="18764" xr:uid="{00000000-0005-0000-0000-00004C490000}"/>
    <cellStyle name="Total 40 6 4" xfId="18765" xr:uid="{00000000-0005-0000-0000-00004D490000}"/>
    <cellStyle name="Total 40 7" xfId="18766" xr:uid="{00000000-0005-0000-0000-00004E490000}"/>
    <cellStyle name="Total 40 7 2" xfId="18767" xr:uid="{00000000-0005-0000-0000-00004F490000}"/>
    <cellStyle name="Total 40 8" xfId="18768" xr:uid="{00000000-0005-0000-0000-000050490000}"/>
    <cellStyle name="Total 40 8 2" xfId="18769" xr:uid="{00000000-0005-0000-0000-000051490000}"/>
    <cellStyle name="Total 40 9" xfId="18770" xr:uid="{00000000-0005-0000-0000-000052490000}"/>
    <cellStyle name="Total 40 9 2" xfId="18771" xr:uid="{00000000-0005-0000-0000-000053490000}"/>
    <cellStyle name="Total 41" xfId="18772" xr:uid="{00000000-0005-0000-0000-000054490000}"/>
    <cellStyle name="Total 41 10" xfId="18773" xr:uid="{00000000-0005-0000-0000-000055490000}"/>
    <cellStyle name="Total 41 10 2" xfId="18774" xr:uid="{00000000-0005-0000-0000-000056490000}"/>
    <cellStyle name="Total 41 11" xfId="18775" xr:uid="{00000000-0005-0000-0000-000057490000}"/>
    <cellStyle name="Total 41 2" xfId="18776" xr:uid="{00000000-0005-0000-0000-000058490000}"/>
    <cellStyle name="Total 41 2 2" xfId="18777" xr:uid="{00000000-0005-0000-0000-000059490000}"/>
    <cellStyle name="Total 41 2 2 2" xfId="18778" xr:uid="{00000000-0005-0000-0000-00005A490000}"/>
    <cellStyle name="Total 41 2 3" xfId="18779" xr:uid="{00000000-0005-0000-0000-00005B490000}"/>
    <cellStyle name="Total 41 2 3 2" xfId="18780" xr:uid="{00000000-0005-0000-0000-00005C490000}"/>
    <cellStyle name="Total 41 2 4" xfId="18781" xr:uid="{00000000-0005-0000-0000-00005D490000}"/>
    <cellStyle name="Total 41 3" xfId="18782" xr:uid="{00000000-0005-0000-0000-00005E490000}"/>
    <cellStyle name="Total 41 3 2" xfId="18783" xr:uid="{00000000-0005-0000-0000-00005F490000}"/>
    <cellStyle name="Total 41 3 2 2" xfId="18784" xr:uid="{00000000-0005-0000-0000-000060490000}"/>
    <cellStyle name="Total 41 3 3" xfId="18785" xr:uid="{00000000-0005-0000-0000-000061490000}"/>
    <cellStyle name="Total 41 3 3 2" xfId="18786" xr:uid="{00000000-0005-0000-0000-000062490000}"/>
    <cellStyle name="Total 41 3 4" xfId="18787" xr:uid="{00000000-0005-0000-0000-000063490000}"/>
    <cellStyle name="Total 41 4" xfId="18788" xr:uid="{00000000-0005-0000-0000-000064490000}"/>
    <cellStyle name="Total 41 4 2" xfId="18789" xr:uid="{00000000-0005-0000-0000-000065490000}"/>
    <cellStyle name="Total 41 4 2 2" xfId="18790" xr:uid="{00000000-0005-0000-0000-000066490000}"/>
    <cellStyle name="Total 41 4 3" xfId="18791" xr:uid="{00000000-0005-0000-0000-000067490000}"/>
    <cellStyle name="Total 41 4 3 2" xfId="18792" xr:uid="{00000000-0005-0000-0000-000068490000}"/>
    <cellStyle name="Total 41 4 4" xfId="18793" xr:uid="{00000000-0005-0000-0000-000069490000}"/>
    <cellStyle name="Total 41 5" xfId="18794" xr:uid="{00000000-0005-0000-0000-00006A490000}"/>
    <cellStyle name="Total 41 5 2" xfId="18795" xr:uid="{00000000-0005-0000-0000-00006B490000}"/>
    <cellStyle name="Total 41 5 2 2" xfId="18796" xr:uid="{00000000-0005-0000-0000-00006C490000}"/>
    <cellStyle name="Total 41 5 3" xfId="18797" xr:uid="{00000000-0005-0000-0000-00006D490000}"/>
    <cellStyle name="Total 41 5 3 2" xfId="18798" xr:uid="{00000000-0005-0000-0000-00006E490000}"/>
    <cellStyle name="Total 41 5 4" xfId="18799" xr:uid="{00000000-0005-0000-0000-00006F490000}"/>
    <cellStyle name="Total 41 5 4 2" xfId="18800" xr:uid="{00000000-0005-0000-0000-000070490000}"/>
    <cellStyle name="Total 41 5 5" xfId="18801" xr:uid="{00000000-0005-0000-0000-000071490000}"/>
    <cellStyle name="Total 41 6" xfId="18802" xr:uid="{00000000-0005-0000-0000-000072490000}"/>
    <cellStyle name="Total 41 6 2" xfId="18803" xr:uid="{00000000-0005-0000-0000-000073490000}"/>
    <cellStyle name="Total 41 6 2 2" xfId="18804" xr:uid="{00000000-0005-0000-0000-000074490000}"/>
    <cellStyle name="Total 41 6 3" xfId="18805" xr:uid="{00000000-0005-0000-0000-000075490000}"/>
    <cellStyle name="Total 41 6 3 2" xfId="18806" xr:uid="{00000000-0005-0000-0000-000076490000}"/>
    <cellStyle name="Total 41 6 4" xfId="18807" xr:uid="{00000000-0005-0000-0000-000077490000}"/>
    <cellStyle name="Total 41 7" xfId="18808" xr:uid="{00000000-0005-0000-0000-000078490000}"/>
    <cellStyle name="Total 41 7 2" xfId="18809" xr:uid="{00000000-0005-0000-0000-000079490000}"/>
    <cellStyle name="Total 41 8" xfId="18810" xr:uid="{00000000-0005-0000-0000-00007A490000}"/>
    <cellStyle name="Total 41 8 2" xfId="18811" xr:uid="{00000000-0005-0000-0000-00007B490000}"/>
    <cellStyle name="Total 41 9" xfId="18812" xr:uid="{00000000-0005-0000-0000-00007C490000}"/>
    <cellStyle name="Total 41 9 2" xfId="18813" xr:uid="{00000000-0005-0000-0000-00007D490000}"/>
    <cellStyle name="Total 42" xfId="18814" xr:uid="{00000000-0005-0000-0000-00007E490000}"/>
    <cellStyle name="Total 42 10" xfId="18815" xr:uid="{00000000-0005-0000-0000-00007F490000}"/>
    <cellStyle name="Total 42 10 2" xfId="18816" xr:uid="{00000000-0005-0000-0000-000080490000}"/>
    <cellStyle name="Total 42 11" xfId="18817" xr:uid="{00000000-0005-0000-0000-000081490000}"/>
    <cellStyle name="Total 42 2" xfId="18818" xr:uid="{00000000-0005-0000-0000-000082490000}"/>
    <cellStyle name="Total 42 2 2" xfId="18819" xr:uid="{00000000-0005-0000-0000-000083490000}"/>
    <cellStyle name="Total 42 2 2 2" xfId="18820" xr:uid="{00000000-0005-0000-0000-000084490000}"/>
    <cellStyle name="Total 42 2 3" xfId="18821" xr:uid="{00000000-0005-0000-0000-000085490000}"/>
    <cellStyle name="Total 42 2 3 2" xfId="18822" xr:uid="{00000000-0005-0000-0000-000086490000}"/>
    <cellStyle name="Total 42 2 4" xfId="18823" xr:uid="{00000000-0005-0000-0000-000087490000}"/>
    <cellStyle name="Total 42 3" xfId="18824" xr:uid="{00000000-0005-0000-0000-000088490000}"/>
    <cellStyle name="Total 42 3 2" xfId="18825" xr:uid="{00000000-0005-0000-0000-000089490000}"/>
    <cellStyle name="Total 42 3 2 2" xfId="18826" xr:uid="{00000000-0005-0000-0000-00008A490000}"/>
    <cellStyle name="Total 42 3 3" xfId="18827" xr:uid="{00000000-0005-0000-0000-00008B490000}"/>
    <cellStyle name="Total 42 3 3 2" xfId="18828" xr:uid="{00000000-0005-0000-0000-00008C490000}"/>
    <cellStyle name="Total 42 3 4" xfId="18829" xr:uid="{00000000-0005-0000-0000-00008D490000}"/>
    <cellStyle name="Total 42 4" xfId="18830" xr:uid="{00000000-0005-0000-0000-00008E490000}"/>
    <cellStyle name="Total 42 4 2" xfId="18831" xr:uid="{00000000-0005-0000-0000-00008F490000}"/>
    <cellStyle name="Total 42 4 2 2" xfId="18832" xr:uid="{00000000-0005-0000-0000-000090490000}"/>
    <cellStyle name="Total 42 4 3" xfId="18833" xr:uid="{00000000-0005-0000-0000-000091490000}"/>
    <cellStyle name="Total 42 4 3 2" xfId="18834" xr:uid="{00000000-0005-0000-0000-000092490000}"/>
    <cellStyle name="Total 42 4 4" xfId="18835" xr:uid="{00000000-0005-0000-0000-000093490000}"/>
    <cellStyle name="Total 42 5" xfId="18836" xr:uid="{00000000-0005-0000-0000-000094490000}"/>
    <cellStyle name="Total 42 5 2" xfId="18837" xr:uid="{00000000-0005-0000-0000-000095490000}"/>
    <cellStyle name="Total 42 5 2 2" xfId="18838" xr:uid="{00000000-0005-0000-0000-000096490000}"/>
    <cellStyle name="Total 42 5 3" xfId="18839" xr:uid="{00000000-0005-0000-0000-000097490000}"/>
    <cellStyle name="Total 42 5 3 2" xfId="18840" xr:uid="{00000000-0005-0000-0000-000098490000}"/>
    <cellStyle name="Total 42 5 4" xfId="18841" xr:uid="{00000000-0005-0000-0000-000099490000}"/>
    <cellStyle name="Total 42 5 4 2" xfId="18842" xr:uid="{00000000-0005-0000-0000-00009A490000}"/>
    <cellStyle name="Total 42 5 5" xfId="18843" xr:uid="{00000000-0005-0000-0000-00009B490000}"/>
    <cellStyle name="Total 42 6" xfId="18844" xr:uid="{00000000-0005-0000-0000-00009C490000}"/>
    <cellStyle name="Total 42 6 2" xfId="18845" xr:uid="{00000000-0005-0000-0000-00009D490000}"/>
    <cellStyle name="Total 42 6 2 2" xfId="18846" xr:uid="{00000000-0005-0000-0000-00009E490000}"/>
    <cellStyle name="Total 42 6 3" xfId="18847" xr:uid="{00000000-0005-0000-0000-00009F490000}"/>
    <cellStyle name="Total 42 6 3 2" xfId="18848" xr:uid="{00000000-0005-0000-0000-0000A0490000}"/>
    <cellStyle name="Total 42 6 4" xfId="18849" xr:uid="{00000000-0005-0000-0000-0000A1490000}"/>
    <cellStyle name="Total 42 7" xfId="18850" xr:uid="{00000000-0005-0000-0000-0000A2490000}"/>
    <cellStyle name="Total 42 7 2" xfId="18851" xr:uid="{00000000-0005-0000-0000-0000A3490000}"/>
    <cellStyle name="Total 42 8" xfId="18852" xr:uid="{00000000-0005-0000-0000-0000A4490000}"/>
    <cellStyle name="Total 42 8 2" xfId="18853" xr:uid="{00000000-0005-0000-0000-0000A5490000}"/>
    <cellStyle name="Total 42 9" xfId="18854" xr:uid="{00000000-0005-0000-0000-0000A6490000}"/>
    <cellStyle name="Total 42 9 2" xfId="18855" xr:uid="{00000000-0005-0000-0000-0000A7490000}"/>
    <cellStyle name="Total 43" xfId="18856" xr:uid="{00000000-0005-0000-0000-0000A8490000}"/>
    <cellStyle name="Total 43 2" xfId="18857" xr:uid="{00000000-0005-0000-0000-0000A9490000}"/>
    <cellStyle name="Total 5" xfId="18858" xr:uid="{00000000-0005-0000-0000-0000AA490000}"/>
    <cellStyle name="Total 5 10" xfId="18859" xr:uid="{00000000-0005-0000-0000-0000AB490000}"/>
    <cellStyle name="Total 5 10 2" xfId="18860" xr:uid="{00000000-0005-0000-0000-0000AC490000}"/>
    <cellStyle name="Total 5 11" xfId="18861" xr:uid="{00000000-0005-0000-0000-0000AD490000}"/>
    <cellStyle name="Total 5 11 2" xfId="18862" xr:uid="{00000000-0005-0000-0000-0000AE490000}"/>
    <cellStyle name="Total 5 12" xfId="18863" xr:uid="{00000000-0005-0000-0000-0000AF490000}"/>
    <cellStyle name="Total 5 2" xfId="18864" xr:uid="{00000000-0005-0000-0000-0000B0490000}"/>
    <cellStyle name="Total 5 2 2" xfId="18865" xr:uid="{00000000-0005-0000-0000-0000B1490000}"/>
    <cellStyle name="Total 5 2 2 2" xfId="18866" xr:uid="{00000000-0005-0000-0000-0000B2490000}"/>
    <cellStyle name="Total 5 2 2 2 2" xfId="18867" xr:uid="{00000000-0005-0000-0000-0000B3490000}"/>
    <cellStyle name="Total 5 2 2 3" xfId="18868" xr:uid="{00000000-0005-0000-0000-0000B4490000}"/>
    <cellStyle name="Total 5 2 2 3 2" xfId="18869" xr:uid="{00000000-0005-0000-0000-0000B5490000}"/>
    <cellStyle name="Total 5 2 2 4" xfId="18870" xr:uid="{00000000-0005-0000-0000-0000B6490000}"/>
    <cellStyle name="Total 5 2 3" xfId="18871" xr:uid="{00000000-0005-0000-0000-0000B7490000}"/>
    <cellStyle name="Total 5 2 3 2" xfId="18872" xr:uid="{00000000-0005-0000-0000-0000B8490000}"/>
    <cellStyle name="Total 5 2 3 2 2" xfId="18873" xr:uid="{00000000-0005-0000-0000-0000B9490000}"/>
    <cellStyle name="Total 5 2 3 3" xfId="18874" xr:uid="{00000000-0005-0000-0000-0000BA490000}"/>
    <cellStyle name="Total 5 2 3 3 2" xfId="18875" xr:uid="{00000000-0005-0000-0000-0000BB490000}"/>
    <cellStyle name="Total 5 2 3 4" xfId="18876" xr:uid="{00000000-0005-0000-0000-0000BC490000}"/>
    <cellStyle name="Total 5 2 4" xfId="18877" xr:uid="{00000000-0005-0000-0000-0000BD490000}"/>
    <cellStyle name="Total 5 2 4 2" xfId="18878" xr:uid="{00000000-0005-0000-0000-0000BE490000}"/>
    <cellStyle name="Total 5 2 4 2 2" xfId="18879" xr:uid="{00000000-0005-0000-0000-0000BF490000}"/>
    <cellStyle name="Total 5 2 4 3" xfId="18880" xr:uid="{00000000-0005-0000-0000-0000C0490000}"/>
    <cellStyle name="Total 5 2 4 3 2" xfId="18881" xr:uid="{00000000-0005-0000-0000-0000C1490000}"/>
    <cellStyle name="Total 5 2 4 4" xfId="18882" xr:uid="{00000000-0005-0000-0000-0000C2490000}"/>
    <cellStyle name="Total 5 2 4 4 2" xfId="18883" xr:uid="{00000000-0005-0000-0000-0000C3490000}"/>
    <cellStyle name="Total 5 2 4 5" xfId="18884" xr:uid="{00000000-0005-0000-0000-0000C4490000}"/>
    <cellStyle name="Total 5 2 5" xfId="18885" xr:uid="{00000000-0005-0000-0000-0000C5490000}"/>
    <cellStyle name="Total 5 2 5 2" xfId="18886" xr:uid="{00000000-0005-0000-0000-0000C6490000}"/>
    <cellStyle name="Total 5 2 5 2 2" xfId="18887" xr:uid="{00000000-0005-0000-0000-0000C7490000}"/>
    <cellStyle name="Total 5 2 5 3" xfId="18888" xr:uid="{00000000-0005-0000-0000-0000C8490000}"/>
    <cellStyle name="Total 5 2 5 3 2" xfId="18889" xr:uid="{00000000-0005-0000-0000-0000C9490000}"/>
    <cellStyle name="Total 5 2 5 4" xfId="18890" xr:uid="{00000000-0005-0000-0000-0000CA490000}"/>
    <cellStyle name="Total 5 2 6" xfId="18891" xr:uid="{00000000-0005-0000-0000-0000CB490000}"/>
    <cellStyle name="Total 5 2 6 2" xfId="18892" xr:uid="{00000000-0005-0000-0000-0000CC490000}"/>
    <cellStyle name="Total 5 2 7" xfId="18893" xr:uid="{00000000-0005-0000-0000-0000CD490000}"/>
    <cellStyle name="Total 5 2 7 2" xfId="18894" xr:uid="{00000000-0005-0000-0000-0000CE490000}"/>
    <cellStyle name="Total 5 2 8" xfId="18895" xr:uid="{00000000-0005-0000-0000-0000CF490000}"/>
    <cellStyle name="Total 5 2 8 2" xfId="18896" xr:uid="{00000000-0005-0000-0000-0000D0490000}"/>
    <cellStyle name="Total 5 2 9" xfId="18897" xr:uid="{00000000-0005-0000-0000-0000D1490000}"/>
    <cellStyle name="Total 5 3" xfId="18898" xr:uid="{00000000-0005-0000-0000-0000D2490000}"/>
    <cellStyle name="Total 5 3 2" xfId="18899" xr:uid="{00000000-0005-0000-0000-0000D3490000}"/>
    <cellStyle name="Total 5 3 2 2" xfId="18900" xr:uid="{00000000-0005-0000-0000-0000D4490000}"/>
    <cellStyle name="Total 5 3 3" xfId="18901" xr:uid="{00000000-0005-0000-0000-0000D5490000}"/>
    <cellStyle name="Total 5 3 3 2" xfId="18902" xr:uid="{00000000-0005-0000-0000-0000D6490000}"/>
    <cellStyle name="Total 5 3 4" xfId="18903" xr:uid="{00000000-0005-0000-0000-0000D7490000}"/>
    <cellStyle name="Total 5 4" xfId="18904" xr:uid="{00000000-0005-0000-0000-0000D8490000}"/>
    <cellStyle name="Total 5 4 2" xfId="18905" xr:uid="{00000000-0005-0000-0000-0000D9490000}"/>
    <cellStyle name="Total 5 4 2 2" xfId="18906" xr:uid="{00000000-0005-0000-0000-0000DA490000}"/>
    <cellStyle name="Total 5 4 3" xfId="18907" xr:uid="{00000000-0005-0000-0000-0000DB490000}"/>
    <cellStyle name="Total 5 4 3 2" xfId="18908" xr:uid="{00000000-0005-0000-0000-0000DC490000}"/>
    <cellStyle name="Total 5 4 4" xfId="18909" xr:uid="{00000000-0005-0000-0000-0000DD490000}"/>
    <cellStyle name="Total 5 5" xfId="18910" xr:uid="{00000000-0005-0000-0000-0000DE490000}"/>
    <cellStyle name="Total 5 5 2" xfId="18911" xr:uid="{00000000-0005-0000-0000-0000DF490000}"/>
    <cellStyle name="Total 5 5 2 2" xfId="18912" xr:uid="{00000000-0005-0000-0000-0000E0490000}"/>
    <cellStyle name="Total 5 5 3" xfId="18913" xr:uid="{00000000-0005-0000-0000-0000E1490000}"/>
    <cellStyle name="Total 5 5 3 2" xfId="18914" xr:uid="{00000000-0005-0000-0000-0000E2490000}"/>
    <cellStyle name="Total 5 5 4" xfId="18915" xr:uid="{00000000-0005-0000-0000-0000E3490000}"/>
    <cellStyle name="Total 5 6" xfId="18916" xr:uid="{00000000-0005-0000-0000-0000E4490000}"/>
    <cellStyle name="Total 5 6 2" xfId="18917" xr:uid="{00000000-0005-0000-0000-0000E5490000}"/>
    <cellStyle name="Total 5 6 2 2" xfId="18918" xr:uid="{00000000-0005-0000-0000-0000E6490000}"/>
    <cellStyle name="Total 5 6 3" xfId="18919" xr:uid="{00000000-0005-0000-0000-0000E7490000}"/>
    <cellStyle name="Total 5 6 3 2" xfId="18920" xr:uid="{00000000-0005-0000-0000-0000E8490000}"/>
    <cellStyle name="Total 5 6 4" xfId="18921" xr:uid="{00000000-0005-0000-0000-0000E9490000}"/>
    <cellStyle name="Total 5 6 4 2" xfId="18922" xr:uid="{00000000-0005-0000-0000-0000EA490000}"/>
    <cellStyle name="Total 5 6 5" xfId="18923" xr:uid="{00000000-0005-0000-0000-0000EB490000}"/>
    <cellStyle name="Total 5 7" xfId="18924" xr:uid="{00000000-0005-0000-0000-0000EC490000}"/>
    <cellStyle name="Total 5 7 2" xfId="18925" xr:uid="{00000000-0005-0000-0000-0000ED490000}"/>
    <cellStyle name="Total 5 7 2 2" xfId="18926" xr:uid="{00000000-0005-0000-0000-0000EE490000}"/>
    <cellStyle name="Total 5 7 3" xfId="18927" xr:uid="{00000000-0005-0000-0000-0000EF490000}"/>
    <cellStyle name="Total 5 7 3 2" xfId="18928" xr:uid="{00000000-0005-0000-0000-0000F0490000}"/>
    <cellStyle name="Total 5 7 4" xfId="18929" xr:uid="{00000000-0005-0000-0000-0000F1490000}"/>
    <cellStyle name="Total 5 8" xfId="18930" xr:uid="{00000000-0005-0000-0000-0000F2490000}"/>
    <cellStyle name="Total 5 8 2" xfId="18931" xr:uid="{00000000-0005-0000-0000-0000F3490000}"/>
    <cellStyle name="Total 5 9" xfId="18932" xr:uid="{00000000-0005-0000-0000-0000F4490000}"/>
    <cellStyle name="Total 5 9 2" xfId="18933" xr:uid="{00000000-0005-0000-0000-0000F5490000}"/>
    <cellStyle name="Total 6" xfId="18934" xr:uid="{00000000-0005-0000-0000-0000F6490000}"/>
    <cellStyle name="Total 6 10" xfId="18935" xr:uid="{00000000-0005-0000-0000-0000F7490000}"/>
    <cellStyle name="Total 6 10 2" xfId="18936" xr:uid="{00000000-0005-0000-0000-0000F8490000}"/>
    <cellStyle name="Total 6 11" xfId="18937" xr:uid="{00000000-0005-0000-0000-0000F9490000}"/>
    <cellStyle name="Total 6 11 2" xfId="18938" xr:uid="{00000000-0005-0000-0000-0000FA490000}"/>
    <cellStyle name="Total 6 12" xfId="18939" xr:uid="{00000000-0005-0000-0000-0000FB490000}"/>
    <cellStyle name="Total 6 2" xfId="18940" xr:uid="{00000000-0005-0000-0000-0000FC490000}"/>
    <cellStyle name="Total 6 2 2" xfId="18941" xr:uid="{00000000-0005-0000-0000-0000FD490000}"/>
    <cellStyle name="Total 6 2 2 2" xfId="18942" xr:uid="{00000000-0005-0000-0000-0000FE490000}"/>
    <cellStyle name="Total 6 2 2 2 2" xfId="18943" xr:uid="{00000000-0005-0000-0000-0000FF490000}"/>
    <cellStyle name="Total 6 2 2 3" xfId="18944" xr:uid="{00000000-0005-0000-0000-0000004A0000}"/>
    <cellStyle name="Total 6 2 2 3 2" xfId="18945" xr:uid="{00000000-0005-0000-0000-0000014A0000}"/>
    <cellStyle name="Total 6 2 2 4" xfId="18946" xr:uid="{00000000-0005-0000-0000-0000024A0000}"/>
    <cellStyle name="Total 6 2 3" xfId="18947" xr:uid="{00000000-0005-0000-0000-0000034A0000}"/>
    <cellStyle name="Total 6 2 3 2" xfId="18948" xr:uid="{00000000-0005-0000-0000-0000044A0000}"/>
    <cellStyle name="Total 6 2 3 2 2" xfId="18949" xr:uid="{00000000-0005-0000-0000-0000054A0000}"/>
    <cellStyle name="Total 6 2 3 3" xfId="18950" xr:uid="{00000000-0005-0000-0000-0000064A0000}"/>
    <cellStyle name="Total 6 2 3 3 2" xfId="18951" xr:uid="{00000000-0005-0000-0000-0000074A0000}"/>
    <cellStyle name="Total 6 2 3 4" xfId="18952" xr:uid="{00000000-0005-0000-0000-0000084A0000}"/>
    <cellStyle name="Total 6 2 4" xfId="18953" xr:uid="{00000000-0005-0000-0000-0000094A0000}"/>
    <cellStyle name="Total 6 2 4 2" xfId="18954" xr:uid="{00000000-0005-0000-0000-00000A4A0000}"/>
    <cellStyle name="Total 6 2 4 2 2" xfId="18955" xr:uid="{00000000-0005-0000-0000-00000B4A0000}"/>
    <cellStyle name="Total 6 2 4 3" xfId="18956" xr:uid="{00000000-0005-0000-0000-00000C4A0000}"/>
    <cellStyle name="Total 6 2 4 3 2" xfId="18957" xr:uid="{00000000-0005-0000-0000-00000D4A0000}"/>
    <cellStyle name="Total 6 2 4 4" xfId="18958" xr:uid="{00000000-0005-0000-0000-00000E4A0000}"/>
    <cellStyle name="Total 6 2 4 4 2" xfId="18959" xr:uid="{00000000-0005-0000-0000-00000F4A0000}"/>
    <cellStyle name="Total 6 2 4 5" xfId="18960" xr:uid="{00000000-0005-0000-0000-0000104A0000}"/>
    <cellStyle name="Total 6 2 5" xfId="18961" xr:uid="{00000000-0005-0000-0000-0000114A0000}"/>
    <cellStyle name="Total 6 2 5 2" xfId="18962" xr:uid="{00000000-0005-0000-0000-0000124A0000}"/>
    <cellStyle name="Total 6 2 5 2 2" xfId="18963" xr:uid="{00000000-0005-0000-0000-0000134A0000}"/>
    <cellStyle name="Total 6 2 5 3" xfId="18964" xr:uid="{00000000-0005-0000-0000-0000144A0000}"/>
    <cellStyle name="Total 6 2 5 3 2" xfId="18965" xr:uid="{00000000-0005-0000-0000-0000154A0000}"/>
    <cellStyle name="Total 6 2 5 4" xfId="18966" xr:uid="{00000000-0005-0000-0000-0000164A0000}"/>
    <cellStyle name="Total 6 2 6" xfId="18967" xr:uid="{00000000-0005-0000-0000-0000174A0000}"/>
    <cellStyle name="Total 6 2 6 2" xfId="18968" xr:uid="{00000000-0005-0000-0000-0000184A0000}"/>
    <cellStyle name="Total 6 2 7" xfId="18969" xr:uid="{00000000-0005-0000-0000-0000194A0000}"/>
    <cellStyle name="Total 6 2 7 2" xfId="18970" xr:uid="{00000000-0005-0000-0000-00001A4A0000}"/>
    <cellStyle name="Total 6 2 8" xfId="18971" xr:uid="{00000000-0005-0000-0000-00001B4A0000}"/>
    <cellStyle name="Total 6 2 8 2" xfId="18972" xr:uid="{00000000-0005-0000-0000-00001C4A0000}"/>
    <cellStyle name="Total 6 2 9" xfId="18973" xr:uid="{00000000-0005-0000-0000-00001D4A0000}"/>
    <cellStyle name="Total 6 3" xfId="18974" xr:uid="{00000000-0005-0000-0000-00001E4A0000}"/>
    <cellStyle name="Total 6 3 2" xfId="18975" xr:uid="{00000000-0005-0000-0000-00001F4A0000}"/>
    <cellStyle name="Total 6 3 2 2" xfId="18976" xr:uid="{00000000-0005-0000-0000-0000204A0000}"/>
    <cellStyle name="Total 6 3 3" xfId="18977" xr:uid="{00000000-0005-0000-0000-0000214A0000}"/>
    <cellStyle name="Total 6 3 3 2" xfId="18978" xr:uid="{00000000-0005-0000-0000-0000224A0000}"/>
    <cellStyle name="Total 6 3 4" xfId="18979" xr:uid="{00000000-0005-0000-0000-0000234A0000}"/>
    <cellStyle name="Total 6 4" xfId="18980" xr:uid="{00000000-0005-0000-0000-0000244A0000}"/>
    <cellStyle name="Total 6 4 2" xfId="18981" xr:uid="{00000000-0005-0000-0000-0000254A0000}"/>
    <cellStyle name="Total 6 4 2 2" xfId="18982" xr:uid="{00000000-0005-0000-0000-0000264A0000}"/>
    <cellStyle name="Total 6 4 3" xfId="18983" xr:uid="{00000000-0005-0000-0000-0000274A0000}"/>
    <cellStyle name="Total 6 4 3 2" xfId="18984" xr:uid="{00000000-0005-0000-0000-0000284A0000}"/>
    <cellStyle name="Total 6 4 4" xfId="18985" xr:uid="{00000000-0005-0000-0000-0000294A0000}"/>
    <cellStyle name="Total 6 5" xfId="18986" xr:uid="{00000000-0005-0000-0000-00002A4A0000}"/>
    <cellStyle name="Total 6 5 2" xfId="18987" xr:uid="{00000000-0005-0000-0000-00002B4A0000}"/>
    <cellStyle name="Total 6 5 2 2" xfId="18988" xr:uid="{00000000-0005-0000-0000-00002C4A0000}"/>
    <cellStyle name="Total 6 5 3" xfId="18989" xr:uid="{00000000-0005-0000-0000-00002D4A0000}"/>
    <cellStyle name="Total 6 5 3 2" xfId="18990" xr:uid="{00000000-0005-0000-0000-00002E4A0000}"/>
    <cellStyle name="Total 6 5 4" xfId="18991" xr:uid="{00000000-0005-0000-0000-00002F4A0000}"/>
    <cellStyle name="Total 6 6" xfId="18992" xr:uid="{00000000-0005-0000-0000-0000304A0000}"/>
    <cellStyle name="Total 6 6 2" xfId="18993" xr:uid="{00000000-0005-0000-0000-0000314A0000}"/>
    <cellStyle name="Total 6 6 2 2" xfId="18994" xr:uid="{00000000-0005-0000-0000-0000324A0000}"/>
    <cellStyle name="Total 6 6 3" xfId="18995" xr:uid="{00000000-0005-0000-0000-0000334A0000}"/>
    <cellStyle name="Total 6 6 3 2" xfId="18996" xr:uid="{00000000-0005-0000-0000-0000344A0000}"/>
    <cellStyle name="Total 6 6 4" xfId="18997" xr:uid="{00000000-0005-0000-0000-0000354A0000}"/>
    <cellStyle name="Total 6 6 4 2" xfId="18998" xr:uid="{00000000-0005-0000-0000-0000364A0000}"/>
    <cellStyle name="Total 6 6 5" xfId="18999" xr:uid="{00000000-0005-0000-0000-0000374A0000}"/>
    <cellStyle name="Total 6 7" xfId="19000" xr:uid="{00000000-0005-0000-0000-0000384A0000}"/>
    <cellStyle name="Total 6 7 2" xfId="19001" xr:uid="{00000000-0005-0000-0000-0000394A0000}"/>
    <cellStyle name="Total 6 7 2 2" xfId="19002" xr:uid="{00000000-0005-0000-0000-00003A4A0000}"/>
    <cellStyle name="Total 6 7 3" xfId="19003" xr:uid="{00000000-0005-0000-0000-00003B4A0000}"/>
    <cellStyle name="Total 6 7 3 2" xfId="19004" xr:uid="{00000000-0005-0000-0000-00003C4A0000}"/>
    <cellStyle name="Total 6 7 4" xfId="19005" xr:uid="{00000000-0005-0000-0000-00003D4A0000}"/>
    <cellStyle name="Total 6 8" xfId="19006" xr:uid="{00000000-0005-0000-0000-00003E4A0000}"/>
    <cellStyle name="Total 6 8 2" xfId="19007" xr:uid="{00000000-0005-0000-0000-00003F4A0000}"/>
    <cellStyle name="Total 6 9" xfId="19008" xr:uid="{00000000-0005-0000-0000-0000404A0000}"/>
    <cellStyle name="Total 6 9 2" xfId="19009" xr:uid="{00000000-0005-0000-0000-0000414A0000}"/>
    <cellStyle name="Total 7" xfId="19010" xr:uid="{00000000-0005-0000-0000-0000424A0000}"/>
    <cellStyle name="Total 7 10" xfId="19011" xr:uid="{00000000-0005-0000-0000-0000434A0000}"/>
    <cellStyle name="Total 7 10 2" xfId="19012" xr:uid="{00000000-0005-0000-0000-0000444A0000}"/>
    <cellStyle name="Total 7 11" xfId="19013" xr:uid="{00000000-0005-0000-0000-0000454A0000}"/>
    <cellStyle name="Total 7 2" xfId="19014" xr:uid="{00000000-0005-0000-0000-0000464A0000}"/>
    <cellStyle name="Total 7 2 2" xfId="19015" xr:uid="{00000000-0005-0000-0000-0000474A0000}"/>
    <cellStyle name="Total 7 2 2 2" xfId="19016" xr:uid="{00000000-0005-0000-0000-0000484A0000}"/>
    <cellStyle name="Total 7 2 3" xfId="19017" xr:uid="{00000000-0005-0000-0000-0000494A0000}"/>
    <cellStyle name="Total 7 2 3 2" xfId="19018" xr:uid="{00000000-0005-0000-0000-00004A4A0000}"/>
    <cellStyle name="Total 7 2 4" xfId="19019" xr:uid="{00000000-0005-0000-0000-00004B4A0000}"/>
    <cellStyle name="Total 7 3" xfId="19020" xr:uid="{00000000-0005-0000-0000-00004C4A0000}"/>
    <cellStyle name="Total 7 3 2" xfId="19021" xr:uid="{00000000-0005-0000-0000-00004D4A0000}"/>
    <cellStyle name="Total 7 3 2 2" xfId="19022" xr:uid="{00000000-0005-0000-0000-00004E4A0000}"/>
    <cellStyle name="Total 7 3 3" xfId="19023" xr:uid="{00000000-0005-0000-0000-00004F4A0000}"/>
    <cellStyle name="Total 7 3 3 2" xfId="19024" xr:uid="{00000000-0005-0000-0000-0000504A0000}"/>
    <cellStyle name="Total 7 3 4" xfId="19025" xr:uid="{00000000-0005-0000-0000-0000514A0000}"/>
    <cellStyle name="Total 7 4" xfId="19026" xr:uid="{00000000-0005-0000-0000-0000524A0000}"/>
    <cellStyle name="Total 7 4 2" xfId="19027" xr:uid="{00000000-0005-0000-0000-0000534A0000}"/>
    <cellStyle name="Total 7 4 2 2" xfId="19028" xr:uid="{00000000-0005-0000-0000-0000544A0000}"/>
    <cellStyle name="Total 7 4 3" xfId="19029" xr:uid="{00000000-0005-0000-0000-0000554A0000}"/>
    <cellStyle name="Total 7 4 3 2" xfId="19030" xr:uid="{00000000-0005-0000-0000-0000564A0000}"/>
    <cellStyle name="Total 7 4 4" xfId="19031" xr:uid="{00000000-0005-0000-0000-0000574A0000}"/>
    <cellStyle name="Total 7 5" xfId="19032" xr:uid="{00000000-0005-0000-0000-0000584A0000}"/>
    <cellStyle name="Total 7 5 2" xfId="19033" xr:uid="{00000000-0005-0000-0000-0000594A0000}"/>
    <cellStyle name="Total 7 5 2 2" xfId="19034" xr:uid="{00000000-0005-0000-0000-00005A4A0000}"/>
    <cellStyle name="Total 7 5 3" xfId="19035" xr:uid="{00000000-0005-0000-0000-00005B4A0000}"/>
    <cellStyle name="Total 7 5 3 2" xfId="19036" xr:uid="{00000000-0005-0000-0000-00005C4A0000}"/>
    <cellStyle name="Total 7 5 4" xfId="19037" xr:uid="{00000000-0005-0000-0000-00005D4A0000}"/>
    <cellStyle name="Total 7 5 4 2" xfId="19038" xr:uid="{00000000-0005-0000-0000-00005E4A0000}"/>
    <cellStyle name="Total 7 5 5" xfId="19039" xr:uid="{00000000-0005-0000-0000-00005F4A0000}"/>
    <cellStyle name="Total 7 6" xfId="19040" xr:uid="{00000000-0005-0000-0000-0000604A0000}"/>
    <cellStyle name="Total 7 6 2" xfId="19041" xr:uid="{00000000-0005-0000-0000-0000614A0000}"/>
    <cellStyle name="Total 7 6 2 2" xfId="19042" xr:uid="{00000000-0005-0000-0000-0000624A0000}"/>
    <cellStyle name="Total 7 6 3" xfId="19043" xr:uid="{00000000-0005-0000-0000-0000634A0000}"/>
    <cellStyle name="Total 7 6 3 2" xfId="19044" xr:uid="{00000000-0005-0000-0000-0000644A0000}"/>
    <cellStyle name="Total 7 6 4" xfId="19045" xr:uid="{00000000-0005-0000-0000-0000654A0000}"/>
    <cellStyle name="Total 7 7" xfId="19046" xr:uid="{00000000-0005-0000-0000-0000664A0000}"/>
    <cellStyle name="Total 7 7 2" xfId="19047" xr:uid="{00000000-0005-0000-0000-0000674A0000}"/>
    <cellStyle name="Total 7 8" xfId="19048" xr:uid="{00000000-0005-0000-0000-0000684A0000}"/>
    <cellStyle name="Total 7 8 2" xfId="19049" xr:uid="{00000000-0005-0000-0000-0000694A0000}"/>
    <cellStyle name="Total 7 9" xfId="19050" xr:uid="{00000000-0005-0000-0000-00006A4A0000}"/>
    <cellStyle name="Total 7 9 2" xfId="19051" xr:uid="{00000000-0005-0000-0000-00006B4A0000}"/>
    <cellStyle name="Total 8" xfId="19052" xr:uid="{00000000-0005-0000-0000-00006C4A0000}"/>
    <cellStyle name="Total 8 10" xfId="19053" xr:uid="{00000000-0005-0000-0000-00006D4A0000}"/>
    <cellStyle name="Total 8 10 2" xfId="19054" xr:uid="{00000000-0005-0000-0000-00006E4A0000}"/>
    <cellStyle name="Total 8 11" xfId="19055" xr:uid="{00000000-0005-0000-0000-00006F4A0000}"/>
    <cellStyle name="Total 8 2" xfId="19056" xr:uid="{00000000-0005-0000-0000-0000704A0000}"/>
    <cellStyle name="Total 8 2 2" xfId="19057" xr:uid="{00000000-0005-0000-0000-0000714A0000}"/>
    <cellStyle name="Total 8 2 2 2" xfId="19058" xr:uid="{00000000-0005-0000-0000-0000724A0000}"/>
    <cellStyle name="Total 8 2 3" xfId="19059" xr:uid="{00000000-0005-0000-0000-0000734A0000}"/>
    <cellStyle name="Total 8 2 3 2" xfId="19060" xr:uid="{00000000-0005-0000-0000-0000744A0000}"/>
    <cellStyle name="Total 8 2 4" xfId="19061" xr:uid="{00000000-0005-0000-0000-0000754A0000}"/>
    <cellStyle name="Total 8 3" xfId="19062" xr:uid="{00000000-0005-0000-0000-0000764A0000}"/>
    <cellStyle name="Total 8 3 2" xfId="19063" xr:uid="{00000000-0005-0000-0000-0000774A0000}"/>
    <cellStyle name="Total 8 3 2 2" xfId="19064" xr:uid="{00000000-0005-0000-0000-0000784A0000}"/>
    <cellStyle name="Total 8 3 3" xfId="19065" xr:uid="{00000000-0005-0000-0000-0000794A0000}"/>
    <cellStyle name="Total 8 3 3 2" xfId="19066" xr:uid="{00000000-0005-0000-0000-00007A4A0000}"/>
    <cellStyle name="Total 8 3 4" xfId="19067" xr:uid="{00000000-0005-0000-0000-00007B4A0000}"/>
    <cellStyle name="Total 8 4" xfId="19068" xr:uid="{00000000-0005-0000-0000-00007C4A0000}"/>
    <cellStyle name="Total 8 4 2" xfId="19069" xr:uid="{00000000-0005-0000-0000-00007D4A0000}"/>
    <cellStyle name="Total 8 4 2 2" xfId="19070" xr:uid="{00000000-0005-0000-0000-00007E4A0000}"/>
    <cellStyle name="Total 8 4 3" xfId="19071" xr:uid="{00000000-0005-0000-0000-00007F4A0000}"/>
    <cellStyle name="Total 8 4 3 2" xfId="19072" xr:uid="{00000000-0005-0000-0000-0000804A0000}"/>
    <cellStyle name="Total 8 4 4" xfId="19073" xr:uid="{00000000-0005-0000-0000-0000814A0000}"/>
    <cellStyle name="Total 8 5" xfId="19074" xr:uid="{00000000-0005-0000-0000-0000824A0000}"/>
    <cellStyle name="Total 8 5 2" xfId="19075" xr:uid="{00000000-0005-0000-0000-0000834A0000}"/>
    <cellStyle name="Total 8 5 2 2" xfId="19076" xr:uid="{00000000-0005-0000-0000-0000844A0000}"/>
    <cellStyle name="Total 8 5 3" xfId="19077" xr:uid="{00000000-0005-0000-0000-0000854A0000}"/>
    <cellStyle name="Total 8 5 3 2" xfId="19078" xr:uid="{00000000-0005-0000-0000-0000864A0000}"/>
    <cellStyle name="Total 8 5 4" xfId="19079" xr:uid="{00000000-0005-0000-0000-0000874A0000}"/>
    <cellStyle name="Total 8 5 4 2" xfId="19080" xr:uid="{00000000-0005-0000-0000-0000884A0000}"/>
    <cellStyle name="Total 8 5 5" xfId="19081" xr:uid="{00000000-0005-0000-0000-0000894A0000}"/>
    <cellStyle name="Total 8 6" xfId="19082" xr:uid="{00000000-0005-0000-0000-00008A4A0000}"/>
    <cellStyle name="Total 8 6 2" xfId="19083" xr:uid="{00000000-0005-0000-0000-00008B4A0000}"/>
    <cellStyle name="Total 8 6 2 2" xfId="19084" xr:uid="{00000000-0005-0000-0000-00008C4A0000}"/>
    <cellStyle name="Total 8 6 3" xfId="19085" xr:uid="{00000000-0005-0000-0000-00008D4A0000}"/>
    <cellStyle name="Total 8 6 3 2" xfId="19086" xr:uid="{00000000-0005-0000-0000-00008E4A0000}"/>
    <cellStyle name="Total 8 6 4" xfId="19087" xr:uid="{00000000-0005-0000-0000-00008F4A0000}"/>
    <cellStyle name="Total 8 7" xfId="19088" xr:uid="{00000000-0005-0000-0000-0000904A0000}"/>
    <cellStyle name="Total 8 7 2" xfId="19089" xr:uid="{00000000-0005-0000-0000-0000914A0000}"/>
    <cellStyle name="Total 8 8" xfId="19090" xr:uid="{00000000-0005-0000-0000-0000924A0000}"/>
    <cellStyle name="Total 8 8 2" xfId="19091" xr:uid="{00000000-0005-0000-0000-0000934A0000}"/>
    <cellStyle name="Total 8 9" xfId="19092" xr:uid="{00000000-0005-0000-0000-0000944A0000}"/>
    <cellStyle name="Total 8 9 2" xfId="19093" xr:uid="{00000000-0005-0000-0000-0000954A0000}"/>
    <cellStyle name="Total 9" xfId="19094" xr:uid="{00000000-0005-0000-0000-0000964A0000}"/>
    <cellStyle name="Total 9 10" xfId="19095" xr:uid="{00000000-0005-0000-0000-0000974A0000}"/>
    <cellStyle name="Total 9 10 2" xfId="19096" xr:uid="{00000000-0005-0000-0000-0000984A0000}"/>
    <cellStyle name="Total 9 11" xfId="19097" xr:uid="{00000000-0005-0000-0000-0000994A0000}"/>
    <cellStyle name="Total 9 2" xfId="19098" xr:uid="{00000000-0005-0000-0000-00009A4A0000}"/>
    <cellStyle name="Total 9 2 2" xfId="19099" xr:uid="{00000000-0005-0000-0000-00009B4A0000}"/>
    <cellStyle name="Total 9 2 2 2" xfId="19100" xr:uid="{00000000-0005-0000-0000-00009C4A0000}"/>
    <cellStyle name="Total 9 2 3" xfId="19101" xr:uid="{00000000-0005-0000-0000-00009D4A0000}"/>
    <cellStyle name="Total 9 2 3 2" xfId="19102" xr:uid="{00000000-0005-0000-0000-00009E4A0000}"/>
    <cellStyle name="Total 9 2 4" xfId="19103" xr:uid="{00000000-0005-0000-0000-00009F4A0000}"/>
    <cellStyle name="Total 9 3" xfId="19104" xr:uid="{00000000-0005-0000-0000-0000A04A0000}"/>
    <cellStyle name="Total 9 3 2" xfId="19105" xr:uid="{00000000-0005-0000-0000-0000A14A0000}"/>
    <cellStyle name="Total 9 3 2 2" xfId="19106" xr:uid="{00000000-0005-0000-0000-0000A24A0000}"/>
    <cellStyle name="Total 9 3 3" xfId="19107" xr:uid="{00000000-0005-0000-0000-0000A34A0000}"/>
    <cellStyle name="Total 9 3 3 2" xfId="19108" xr:uid="{00000000-0005-0000-0000-0000A44A0000}"/>
    <cellStyle name="Total 9 3 4" xfId="19109" xr:uid="{00000000-0005-0000-0000-0000A54A0000}"/>
    <cellStyle name="Total 9 4" xfId="19110" xr:uid="{00000000-0005-0000-0000-0000A64A0000}"/>
    <cellStyle name="Total 9 4 2" xfId="19111" xr:uid="{00000000-0005-0000-0000-0000A74A0000}"/>
    <cellStyle name="Total 9 4 2 2" xfId="19112" xr:uid="{00000000-0005-0000-0000-0000A84A0000}"/>
    <cellStyle name="Total 9 4 3" xfId="19113" xr:uid="{00000000-0005-0000-0000-0000A94A0000}"/>
    <cellStyle name="Total 9 4 3 2" xfId="19114" xr:uid="{00000000-0005-0000-0000-0000AA4A0000}"/>
    <cellStyle name="Total 9 4 4" xfId="19115" xr:uid="{00000000-0005-0000-0000-0000AB4A0000}"/>
    <cellStyle name="Total 9 5" xfId="19116" xr:uid="{00000000-0005-0000-0000-0000AC4A0000}"/>
    <cellStyle name="Total 9 5 2" xfId="19117" xr:uid="{00000000-0005-0000-0000-0000AD4A0000}"/>
    <cellStyle name="Total 9 5 2 2" xfId="19118" xr:uid="{00000000-0005-0000-0000-0000AE4A0000}"/>
    <cellStyle name="Total 9 5 3" xfId="19119" xr:uid="{00000000-0005-0000-0000-0000AF4A0000}"/>
    <cellStyle name="Total 9 5 3 2" xfId="19120" xr:uid="{00000000-0005-0000-0000-0000B04A0000}"/>
    <cellStyle name="Total 9 5 4" xfId="19121" xr:uid="{00000000-0005-0000-0000-0000B14A0000}"/>
    <cellStyle name="Total 9 5 4 2" xfId="19122" xr:uid="{00000000-0005-0000-0000-0000B24A0000}"/>
    <cellStyle name="Total 9 5 5" xfId="19123" xr:uid="{00000000-0005-0000-0000-0000B34A0000}"/>
    <cellStyle name="Total 9 6" xfId="19124" xr:uid="{00000000-0005-0000-0000-0000B44A0000}"/>
    <cellStyle name="Total 9 6 2" xfId="19125" xr:uid="{00000000-0005-0000-0000-0000B54A0000}"/>
    <cellStyle name="Total 9 6 2 2" xfId="19126" xr:uid="{00000000-0005-0000-0000-0000B64A0000}"/>
    <cellStyle name="Total 9 6 3" xfId="19127" xr:uid="{00000000-0005-0000-0000-0000B74A0000}"/>
    <cellStyle name="Total 9 6 3 2" xfId="19128" xr:uid="{00000000-0005-0000-0000-0000B84A0000}"/>
    <cellStyle name="Total 9 6 4" xfId="19129" xr:uid="{00000000-0005-0000-0000-0000B94A0000}"/>
    <cellStyle name="Total 9 7" xfId="19130" xr:uid="{00000000-0005-0000-0000-0000BA4A0000}"/>
    <cellStyle name="Total 9 7 2" xfId="19131" xr:uid="{00000000-0005-0000-0000-0000BB4A0000}"/>
    <cellStyle name="Total 9 8" xfId="19132" xr:uid="{00000000-0005-0000-0000-0000BC4A0000}"/>
    <cellStyle name="Total 9 8 2" xfId="19133" xr:uid="{00000000-0005-0000-0000-0000BD4A0000}"/>
    <cellStyle name="Total 9 9" xfId="19134" xr:uid="{00000000-0005-0000-0000-0000BE4A0000}"/>
    <cellStyle name="Total 9 9 2" xfId="19135" xr:uid="{00000000-0005-0000-0000-0000BF4A0000}"/>
    <cellStyle name="Überschrift" xfId="19136" xr:uid="{00000000-0005-0000-0000-0000C04A0000}"/>
    <cellStyle name="Überschrift 1" xfId="19137" xr:uid="{00000000-0005-0000-0000-0000C14A0000}"/>
    <cellStyle name="Überschrift 1 10" xfId="19138" xr:uid="{00000000-0005-0000-0000-0000C24A0000}"/>
    <cellStyle name="Überschrift 1 10 2" xfId="19139" xr:uid="{00000000-0005-0000-0000-0000C34A0000}"/>
    <cellStyle name="Überschrift 1 11" xfId="19140" xr:uid="{00000000-0005-0000-0000-0000C44A0000}"/>
    <cellStyle name="Überschrift 1 2" xfId="19141" xr:uid="{00000000-0005-0000-0000-0000C54A0000}"/>
    <cellStyle name="Überschrift 1 2 2" xfId="19142" xr:uid="{00000000-0005-0000-0000-0000C64A0000}"/>
    <cellStyle name="Überschrift 1 2 2 2" xfId="19143" xr:uid="{00000000-0005-0000-0000-0000C74A0000}"/>
    <cellStyle name="Überschrift 1 2 3" xfId="19144" xr:uid="{00000000-0005-0000-0000-0000C84A0000}"/>
    <cellStyle name="Überschrift 1 2 3 2" xfId="19145" xr:uid="{00000000-0005-0000-0000-0000C94A0000}"/>
    <cellStyle name="Überschrift 1 2 4" xfId="19146" xr:uid="{00000000-0005-0000-0000-0000CA4A0000}"/>
    <cellStyle name="Überschrift 1 3" xfId="19147" xr:uid="{00000000-0005-0000-0000-0000CB4A0000}"/>
    <cellStyle name="Überschrift 1 3 2" xfId="19148" xr:uid="{00000000-0005-0000-0000-0000CC4A0000}"/>
    <cellStyle name="Überschrift 1 3 2 2" xfId="19149" xr:uid="{00000000-0005-0000-0000-0000CD4A0000}"/>
    <cellStyle name="Überschrift 1 3 3" xfId="19150" xr:uid="{00000000-0005-0000-0000-0000CE4A0000}"/>
    <cellStyle name="Überschrift 1 3 3 2" xfId="19151" xr:uid="{00000000-0005-0000-0000-0000CF4A0000}"/>
    <cellStyle name="Überschrift 1 3 4" xfId="19152" xr:uid="{00000000-0005-0000-0000-0000D04A0000}"/>
    <cellStyle name="Überschrift 1 4" xfId="19153" xr:uid="{00000000-0005-0000-0000-0000D14A0000}"/>
    <cellStyle name="Überschrift 1 4 2" xfId="19154" xr:uid="{00000000-0005-0000-0000-0000D24A0000}"/>
    <cellStyle name="Überschrift 1 4 2 2" xfId="19155" xr:uid="{00000000-0005-0000-0000-0000D34A0000}"/>
    <cellStyle name="Überschrift 1 4 3" xfId="19156" xr:uid="{00000000-0005-0000-0000-0000D44A0000}"/>
    <cellStyle name="Überschrift 1 4 3 2" xfId="19157" xr:uid="{00000000-0005-0000-0000-0000D54A0000}"/>
    <cellStyle name="Überschrift 1 4 4" xfId="19158" xr:uid="{00000000-0005-0000-0000-0000D64A0000}"/>
    <cellStyle name="Überschrift 1 5" xfId="19159" xr:uid="{00000000-0005-0000-0000-0000D74A0000}"/>
    <cellStyle name="Überschrift 1 5 2" xfId="19160" xr:uid="{00000000-0005-0000-0000-0000D84A0000}"/>
    <cellStyle name="Überschrift 1 5 2 2" xfId="19161" xr:uid="{00000000-0005-0000-0000-0000D94A0000}"/>
    <cellStyle name="Überschrift 1 5 3" xfId="19162" xr:uid="{00000000-0005-0000-0000-0000DA4A0000}"/>
    <cellStyle name="Überschrift 1 5 3 2" xfId="19163" xr:uid="{00000000-0005-0000-0000-0000DB4A0000}"/>
    <cellStyle name="Überschrift 1 5 4" xfId="19164" xr:uid="{00000000-0005-0000-0000-0000DC4A0000}"/>
    <cellStyle name="Überschrift 1 5 4 2" xfId="19165" xr:uid="{00000000-0005-0000-0000-0000DD4A0000}"/>
    <cellStyle name="Überschrift 1 5 5" xfId="19166" xr:uid="{00000000-0005-0000-0000-0000DE4A0000}"/>
    <cellStyle name="Überschrift 1 6" xfId="19167" xr:uid="{00000000-0005-0000-0000-0000DF4A0000}"/>
    <cellStyle name="Überschrift 1 6 2" xfId="19168" xr:uid="{00000000-0005-0000-0000-0000E04A0000}"/>
    <cellStyle name="Überschrift 1 6 2 2" xfId="19169" xr:uid="{00000000-0005-0000-0000-0000E14A0000}"/>
    <cellStyle name="Überschrift 1 6 3" xfId="19170" xr:uid="{00000000-0005-0000-0000-0000E24A0000}"/>
    <cellStyle name="Überschrift 1 6 3 2" xfId="19171" xr:uid="{00000000-0005-0000-0000-0000E34A0000}"/>
    <cellStyle name="Überschrift 1 6 4" xfId="19172" xr:uid="{00000000-0005-0000-0000-0000E44A0000}"/>
    <cellStyle name="Überschrift 1 7" xfId="19173" xr:uid="{00000000-0005-0000-0000-0000E54A0000}"/>
    <cellStyle name="Überschrift 1 7 2" xfId="19174" xr:uid="{00000000-0005-0000-0000-0000E64A0000}"/>
    <cellStyle name="Überschrift 1 8" xfId="19175" xr:uid="{00000000-0005-0000-0000-0000E74A0000}"/>
    <cellStyle name="Überschrift 1 8 2" xfId="19176" xr:uid="{00000000-0005-0000-0000-0000E84A0000}"/>
    <cellStyle name="Überschrift 1 9" xfId="19177" xr:uid="{00000000-0005-0000-0000-0000E94A0000}"/>
    <cellStyle name="Überschrift 1 9 2" xfId="19178" xr:uid="{00000000-0005-0000-0000-0000EA4A0000}"/>
    <cellStyle name="Überschrift 10" xfId="19179" xr:uid="{00000000-0005-0000-0000-0000EB4A0000}"/>
    <cellStyle name="Überschrift 10 2" xfId="19180" xr:uid="{00000000-0005-0000-0000-0000EC4A0000}"/>
    <cellStyle name="Überschrift 11" xfId="19181" xr:uid="{00000000-0005-0000-0000-0000ED4A0000}"/>
    <cellStyle name="Überschrift 11 2" xfId="19182" xr:uid="{00000000-0005-0000-0000-0000EE4A0000}"/>
    <cellStyle name="Überschrift 12" xfId="19183" xr:uid="{00000000-0005-0000-0000-0000EF4A0000}"/>
    <cellStyle name="Überschrift 12 2" xfId="19184" xr:uid="{00000000-0005-0000-0000-0000F04A0000}"/>
    <cellStyle name="Überschrift 13" xfId="19185" xr:uid="{00000000-0005-0000-0000-0000F14A0000}"/>
    <cellStyle name="Überschrift 13 2" xfId="19186" xr:uid="{00000000-0005-0000-0000-0000F24A0000}"/>
    <cellStyle name="Überschrift 14" xfId="19187" xr:uid="{00000000-0005-0000-0000-0000F34A0000}"/>
    <cellStyle name="Überschrift 2" xfId="19188" xr:uid="{00000000-0005-0000-0000-0000F44A0000}"/>
    <cellStyle name="Überschrift 2 10" xfId="19189" xr:uid="{00000000-0005-0000-0000-0000F54A0000}"/>
    <cellStyle name="Überschrift 2 10 2" xfId="19190" xr:uid="{00000000-0005-0000-0000-0000F64A0000}"/>
    <cellStyle name="Überschrift 2 11" xfId="19191" xr:uid="{00000000-0005-0000-0000-0000F74A0000}"/>
    <cellStyle name="Überschrift 2 2" xfId="19192" xr:uid="{00000000-0005-0000-0000-0000F84A0000}"/>
    <cellStyle name="Überschrift 2 2 2" xfId="19193" xr:uid="{00000000-0005-0000-0000-0000F94A0000}"/>
    <cellStyle name="Überschrift 2 2 2 2" xfId="19194" xr:uid="{00000000-0005-0000-0000-0000FA4A0000}"/>
    <cellStyle name="Überschrift 2 2 3" xfId="19195" xr:uid="{00000000-0005-0000-0000-0000FB4A0000}"/>
    <cellStyle name="Überschrift 2 2 3 2" xfId="19196" xr:uid="{00000000-0005-0000-0000-0000FC4A0000}"/>
    <cellStyle name="Überschrift 2 2 4" xfId="19197" xr:uid="{00000000-0005-0000-0000-0000FD4A0000}"/>
    <cellStyle name="Überschrift 2 3" xfId="19198" xr:uid="{00000000-0005-0000-0000-0000FE4A0000}"/>
    <cellStyle name="Überschrift 2 3 2" xfId="19199" xr:uid="{00000000-0005-0000-0000-0000FF4A0000}"/>
    <cellStyle name="Überschrift 2 3 2 2" xfId="19200" xr:uid="{00000000-0005-0000-0000-0000004B0000}"/>
    <cellStyle name="Überschrift 2 3 3" xfId="19201" xr:uid="{00000000-0005-0000-0000-0000014B0000}"/>
    <cellStyle name="Überschrift 2 3 3 2" xfId="19202" xr:uid="{00000000-0005-0000-0000-0000024B0000}"/>
    <cellStyle name="Überschrift 2 3 4" xfId="19203" xr:uid="{00000000-0005-0000-0000-0000034B0000}"/>
    <cellStyle name="Überschrift 2 4" xfId="19204" xr:uid="{00000000-0005-0000-0000-0000044B0000}"/>
    <cellStyle name="Überschrift 2 4 2" xfId="19205" xr:uid="{00000000-0005-0000-0000-0000054B0000}"/>
    <cellStyle name="Überschrift 2 4 2 2" xfId="19206" xr:uid="{00000000-0005-0000-0000-0000064B0000}"/>
    <cellStyle name="Überschrift 2 4 3" xfId="19207" xr:uid="{00000000-0005-0000-0000-0000074B0000}"/>
    <cellStyle name="Überschrift 2 4 3 2" xfId="19208" xr:uid="{00000000-0005-0000-0000-0000084B0000}"/>
    <cellStyle name="Überschrift 2 4 4" xfId="19209" xr:uid="{00000000-0005-0000-0000-0000094B0000}"/>
    <cellStyle name="Überschrift 2 5" xfId="19210" xr:uid="{00000000-0005-0000-0000-00000A4B0000}"/>
    <cellStyle name="Überschrift 2 5 2" xfId="19211" xr:uid="{00000000-0005-0000-0000-00000B4B0000}"/>
    <cellStyle name="Überschrift 2 5 2 2" xfId="19212" xr:uid="{00000000-0005-0000-0000-00000C4B0000}"/>
    <cellStyle name="Überschrift 2 5 3" xfId="19213" xr:uid="{00000000-0005-0000-0000-00000D4B0000}"/>
    <cellStyle name="Überschrift 2 5 3 2" xfId="19214" xr:uid="{00000000-0005-0000-0000-00000E4B0000}"/>
    <cellStyle name="Überschrift 2 5 4" xfId="19215" xr:uid="{00000000-0005-0000-0000-00000F4B0000}"/>
    <cellStyle name="Überschrift 2 5 4 2" xfId="19216" xr:uid="{00000000-0005-0000-0000-0000104B0000}"/>
    <cellStyle name="Überschrift 2 5 5" xfId="19217" xr:uid="{00000000-0005-0000-0000-0000114B0000}"/>
    <cellStyle name="Überschrift 2 6" xfId="19218" xr:uid="{00000000-0005-0000-0000-0000124B0000}"/>
    <cellStyle name="Überschrift 2 6 2" xfId="19219" xr:uid="{00000000-0005-0000-0000-0000134B0000}"/>
    <cellStyle name="Überschrift 2 6 2 2" xfId="19220" xr:uid="{00000000-0005-0000-0000-0000144B0000}"/>
    <cellStyle name="Überschrift 2 6 3" xfId="19221" xr:uid="{00000000-0005-0000-0000-0000154B0000}"/>
    <cellStyle name="Überschrift 2 6 3 2" xfId="19222" xr:uid="{00000000-0005-0000-0000-0000164B0000}"/>
    <cellStyle name="Überschrift 2 6 4" xfId="19223" xr:uid="{00000000-0005-0000-0000-0000174B0000}"/>
    <cellStyle name="Überschrift 2 7" xfId="19224" xr:uid="{00000000-0005-0000-0000-0000184B0000}"/>
    <cellStyle name="Überschrift 2 7 2" xfId="19225" xr:uid="{00000000-0005-0000-0000-0000194B0000}"/>
    <cellStyle name="Überschrift 2 8" xfId="19226" xr:uid="{00000000-0005-0000-0000-00001A4B0000}"/>
    <cellStyle name="Überschrift 2 8 2" xfId="19227" xr:uid="{00000000-0005-0000-0000-00001B4B0000}"/>
    <cellStyle name="Überschrift 2 9" xfId="19228" xr:uid="{00000000-0005-0000-0000-00001C4B0000}"/>
    <cellStyle name="Überschrift 2 9 2" xfId="19229" xr:uid="{00000000-0005-0000-0000-00001D4B0000}"/>
    <cellStyle name="Überschrift 3" xfId="19230" xr:uid="{00000000-0005-0000-0000-00001E4B0000}"/>
    <cellStyle name="Überschrift 3 10" xfId="19231" xr:uid="{00000000-0005-0000-0000-00001F4B0000}"/>
    <cellStyle name="Überschrift 3 10 2" xfId="19232" xr:uid="{00000000-0005-0000-0000-0000204B0000}"/>
    <cellStyle name="Überschrift 3 11" xfId="19233" xr:uid="{00000000-0005-0000-0000-0000214B0000}"/>
    <cellStyle name="Überschrift 3 2" xfId="19234" xr:uid="{00000000-0005-0000-0000-0000224B0000}"/>
    <cellStyle name="Überschrift 3 2 2" xfId="19235" xr:uid="{00000000-0005-0000-0000-0000234B0000}"/>
    <cellStyle name="Überschrift 3 2 2 2" xfId="19236" xr:uid="{00000000-0005-0000-0000-0000244B0000}"/>
    <cellStyle name="Überschrift 3 2 3" xfId="19237" xr:uid="{00000000-0005-0000-0000-0000254B0000}"/>
    <cellStyle name="Überschrift 3 2 3 2" xfId="19238" xr:uid="{00000000-0005-0000-0000-0000264B0000}"/>
    <cellStyle name="Überschrift 3 2 4" xfId="19239" xr:uid="{00000000-0005-0000-0000-0000274B0000}"/>
    <cellStyle name="Überschrift 3 3" xfId="19240" xr:uid="{00000000-0005-0000-0000-0000284B0000}"/>
    <cellStyle name="Überschrift 3 3 2" xfId="19241" xr:uid="{00000000-0005-0000-0000-0000294B0000}"/>
    <cellStyle name="Überschrift 3 3 2 2" xfId="19242" xr:uid="{00000000-0005-0000-0000-00002A4B0000}"/>
    <cellStyle name="Überschrift 3 3 3" xfId="19243" xr:uid="{00000000-0005-0000-0000-00002B4B0000}"/>
    <cellStyle name="Überschrift 3 3 3 2" xfId="19244" xr:uid="{00000000-0005-0000-0000-00002C4B0000}"/>
    <cellStyle name="Überschrift 3 3 4" xfId="19245" xr:uid="{00000000-0005-0000-0000-00002D4B0000}"/>
    <cellStyle name="Überschrift 3 4" xfId="19246" xr:uid="{00000000-0005-0000-0000-00002E4B0000}"/>
    <cellStyle name="Überschrift 3 4 2" xfId="19247" xr:uid="{00000000-0005-0000-0000-00002F4B0000}"/>
    <cellStyle name="Überschrift 3 4 2 2" xfId="19248" xr:uid="{00000000-0005-0000-0000-0000304B0000}"/>
    <cellStyle name="Überschrift 3 4 3" xfId="19249" xr:uid="{00000000-0005-0000-0000-0000314B0000}"/>
    <cellStyle name="Überschrift 3 4 3 2" xfId="19250" xr:uid="{00000000-0005-0000-0000-0000324B0000}"/>
    <cellStyle name="Überschrift 3 4 4" xfId="19251" xr:uid="{00000000-0005-0000-0000-0000334B0000}"/>
    <cellStyle name="Überschrift 3 5" xfId="19252" xr:uid="{00000000-0005-0000-0000-0000344B0000}"/>
    <cellStyle name="Überschrift 3 5 2" xfId="19253" xr:uid="{00000000-0005-0000-0000-0000354B0000}"/>
    <cellStyle name="Überschrift 3 5 2 2" xfId="19254" xr:uid="{00000000-0005-0000-0000-0000364B0000}"/>
    <cellStyle name="Überschrift 3 5 3" xfId="19255" xr:uid="{00000000-0005-0000-0000-0000374B0000}"/>
    <cellStyle name="Überschrift 3 5 3 2" xfId="19256" xr:uid="{00000000-0005-0000-0000-0000384B0000}"/>
    <cellStyle name="Überschrift 3 5 4" xfId="19257" xr:uid="{00000000-0005-0000-0000-0000394B0000}"/>
    <cellStyle name="Überschrift 3 5 4 2" xfId="19258" xr:uid="{00000000-0005-0000-0000-00003A4B0000}"/>
    <cellStyle name="Überschrift 3 5 5" xfId="19259" xr:uid="{00000000-0005-0000-0000-00003B4B0000}"/>
    <cellStyle name="Überschrift 3 6" xfId="19260" xr:uid="{00000000-0005-0000-0000-00003C4B0000}"/>
    <cellStyle name="Überschrift 3 6 2" xfId="19261" xr:uid="{00000000-0005-0000-0000-00003D4B0000}"/>
    <cellStyle name="Überschrift 3 6 2 2" xfId="19262" xr:uid="{00000000-0005-0000-0000-00003E4B0000}"/>
    <cellStyle name="Überschrift 3 6 3" xfId="19263" xr:uid="{00000000-0005-0000-0000-00003F4B0000}"/>
    <cellStyle name="Überschrift 3 6 3 2" xfId="19264" xr:uid="{00000000-0005-0000-0000-0000404B0000}"/>
    <cellStyle name="Überschrift 3 6 4" xfId="19265" xr:uid="{00000000-0005-0000-0000-0000414B0000}"/>
    <cellStyle name="Überschrift 3 7" xfId="19266" xr:uid="{00000000-0005-0000-0000-0000424B0000}"/>
    <cellStyle name="Überschrift 3 7 2" xfId="19267" xr:uid="{00000000-0005-0000-0000-0000434B0000}"/>
    <cellStyle name="Überschrift 3 8" xfId="19268" xr:uid="{00000000-0005-0000-0000-0000444B0000}"/>
    <cellStyle name="Überschrift 3 8 2" xfId="19269" xr:uid="{00000000-0005-0000-0000-0000454B0000}"/>
    <cellStyle name="Überschrift 3 9" xfId="19270" xr:uid="{00000000-0005-0000-0000-0000464B0000}"/>
    <cellStyle name="Überschrift 3 9 2" xfId="19271" xr:uid="{00000000-0005-0000-0000-0000474B0000}"/>
    <cellStyle name="Überschrift 4" xfId="19272" xr:uid="{00000000-0005-0000-0000-0000484B0000}"/>
    <cellStyle name="Überschrift 4 10" xfId="19273" xr:uid="{00000000-0005-0000-0000-0000494B0000}"/>
    <cellStyle name="Überschrift 4 10 2" xfId="19274" xr:uid="{00000000-0005-0000-0000-00004A4B0000}"/>
    <cellStyle name="Überschrift 4 11" xfId="19275" xr:uid="{00000000-0005-0000-0000-00004B4B0000}"/>
    <cellStyle name="Überschrift 4 2" xfId="19276" xr:uid="{00000000-0005-0000-0000-00004C4B0000}"/>
    <cellStyle name="Überschrift 4 2 2" xfId="19277" xr:uid="{00000000-0005-0000-0000-00004D4B0000}"/>
    <cellStyle name="Überschrift 4 2 2 2" xfId="19278" xr:uid="{00000000-0005-0000-0000-00004E4B0000}"/>
    <cellStyle name="Überschrift 4 2 3" xfId="19279" xr:uid="{00000000-0005-0000-0000-00004F4B0000}"/>
    <cellStyle name="Überschrift 4 2 3 2" xfId="19280" xr:uid="{00000000-0005-0000-0000-0000504B0000}"/>
    <cellStyle name="Überschrift 4 2 4" xfId="19281" xr:uid="{00000000-0005-0000-0000-0000514B0000}"/>
    <cellStyle name="Überschrift 4 3" xfId="19282" xr:uid="{00000000-0005-0000-0000-0000524B0000}"/>
    <cellStyle name="Überschrift 4 3 2" xfId="19283" xr:uid="{00000000-0005-0000-0000-0000534B0000}"/>
    <cellStyle name="Überschrift 4 3 2 2" xfId="19284" xr:uid="{00000000-0005-0000-0000-0000544B0000}"/>
    <cellStyle name="Überschrift 4 3 3" xfId="19285" xr:uid="{00000000-0005-0000-0000-0000554B0000}"/>
    <cellStyle name="Überschrift 4 3 3 2" xfId="19286" xr:uid="{00000000-0005-0000-0000-0000564B0000}"/>
    <cellStyle name="Überschrift 4 3 4" xfId="19287" xr:uid="{00000000-0005-0000-0000-0000574B0000}"/>
    <cellStyle name="Überschrift 4 4" xfId="19288" xr:uid="{00000000-0005-0000-0000-0000584B0000}"/>
    <cellStyle name="Überschrift 4 4 2" xfId="19289" xr:uid="{00000000-0005-0000-0000-0000594B0000}"/>
    <cellStyle name="Überschrift 4 4 2 2" xfId="19290" xr:uid="{00000000-0005-0000-0000-00005A4B0000}"/>
    <cellStyle name="Überschrift 4 4 3" xfId="19291" xr:uid="{00000000-0005-0000-0000-00005B4B0000}"/>
    <cellStyle name="Überschrift 4 4 3 2" xfId="19292" xr:uid="{00000000-0005-0000-0000-00005C4B0000}"/>
    <cellStyle name="Überschrift 4 4 4" xfId="19293" xr:uid="{00000000-0005-0000-0000-00005D4B0000}"/>
    <cellStyle name="Überschrift 4 5" xfId="19294" xr:uid="{00000000-0005-0000-0000-00005E4B0000}"/>
    <cellStyle name="Überschrift 4 5 2" xfId="19295" xr:uid="{00000000-0005-0000-0000-00005F4B0000}"/>
    <cellStyle name="Überschrift 4 5 2 2" xfId="19296" xr:uid="{00000000-0005-0000-0000-0000604B0000}"/>
    <cellStyle name="Überschrift 4 5 3" xfId="19297" xr:uid="{00000000-0005-0000-0000-0000614B0000}"/>
    <cellStyle name="Überschrift 4 5 3 2" xfId="19298" xr:uid="{00000000-0005-0000-0000-0000624B0000}"/>
    <cellStyle name="Überschrift 4 5 4" xfId="19299" xr:uid="{00000000-0005-0000-0000-0000634B0000}"/>
    <cellStyle name="Überschrift 4 5 4 2" xfId="19300" xr:uid="{00000000-0005-0000-0000-0000644B0000}"/>
    <cellStyle name="Überschrift 4 5 5" xfId="19301" xr:uid="{00000000-0005-0000-0000-0000654B0000}"/>
    <cellStyle name="Überschrift 4 6" xfId="19302" xr:uid="{00000000-0005-0000-0000-0000664B0000}"/>
    <cellStyle name="Überschrift 4 6 2" xfId="19303" xr:uid="{00000000-0005-0000-0000-0000674B0000}"/>
    <cellStyle name="Überschrift 4 6 2 2" xfId="19304" xr:uid="{00000000-0005-0000-0000-0000684B0000}"/>
    <cellStyle name="Überschrift 4 6 3" xfId="19305" xr:uid="{00000000-0005-0000-0000-0000694B0000}"/>
    <cellStyle name="Überschrift 4 6 3 2" xfId="19306" xr:uid="{00000000-0005-0000-0000-00006A4B0000}"/>
    <cellStyle name="Überschrift 4 6 4" xfId="19307" xr:uid="{00000000-0005-0000-0000-00006B4B0000}"/>
    <cellStyle name="Überschrift 4 7" xfId="19308" xr:uid="{00000000-0005-0000-0000-00006C4B0000}"/>
    <cellStyle name="Überschrift 4 7 2" xfId="19309" xr:uid="{00000000-0005-0000-0000-00006D4B0000}"/>
    <cellStyle name="Überschrift 4 8" xfId="19310" xr:uid="{00000000-0005-0000-0000-00006E4B0000}"/>
    <cellStyle name="Überschrift 4 8 2" xfId="19311" xr:uid="{00000000-0005-0000-0000-00006F4B0000}"/>
    <cellStyle name="Überschrift 4 9" xfId="19312" xr:uid="{00000000-0005-0000-0000-0000704B0000}"/>
    <cellStyle name="Überschrift 4 9 2" xfId="19313" xr:uid="{00000000-0005-0000-0000-0000714B0000}"/>
    <cellStyle name="Überschrift 5" xfId="19314" xr:uid="{00000000-0005-0000-0000-0000724B0000}"/>
    <cellStyle name="Überschrift 5 2" xfId="19315" xr:uid="{00000000-0005-0000-0000-0000734B0000}"/>
    <cellStyle name="Überschrift 5 2 2" xfId="19316" xr:uid="{00000000-0005-0000-0000-0000744B0000}"/>
    <cellStyle name="Überschrift 5 3" xfId="19317" xr:uid="{00000000-0005-0000-0000-0000754B0000}"/>
    <cellStyle name="Überschrift 5 3 2" xfId="19318" xr:uid="{00000000-0005-0000-0000-0000764B0000}"/>
    <cellStyle name="Überschrift 5 4" xfId="19319" xr:uid="{00000000-0005-0000-0000-0000774B0000}"/>
    <cellStyle name="Überschrift 6" xfId="19320" xr:uid="{00000000-0005-0000-0000-0000784B0000}"/>
    <cellStyle name="Überschrift 6 2" xfId="19321" xr:uid="{00000000-0005-0000-0000-0000794B0000}"/>
    <cellStyle name="Überschrift 6 2 2" xfId="19322" xr:uid="{00000000-0005-0000-0000-00007A4B0000}"/>
    <cellStyle name="Überschrift 6 3" xfId="19323" xr:uid="{00000000-0005-0000-0000-00007B4B0000}"/>
    <cellStyle name="Überschrift 6 3 2" xfId="19324" xr:uid="{00000000-0005-0000-0000-00007C4B0000}"/>
    <cellStyle name="Überschrift 6 4" xfId="19325" xr:uid="{00000000-0005-0000-0000-00007D4B0000}"/>
    <cellStyle name="Überschrift 7" xfId="19326" xr:uid="{00000000-0005-0000-0000-00007E4B0000}"/>
    <cellStyle name="Überschrift 7 2" xfId="19327" xr:uid="{00000000-0005-0000-0000-00007F4B0000}"/>
    <cellStyle name="Überschrift 7 2 2" xfId="19328" xr:uid="{00000000-0005-0000-0000-0000804B0000}"/>
    <cellStyle name="Überschrift 7 3" xfId="19329" xr:uid="{00000000-0005-0000-0000-0000814B0000}"/>
    <cellStyle name="Überschrift 7 3 2" xfId="19330" xr:uid="{00000000-0005-0000-0000-0000824B0000}"/>
    <cellStyle name="Überschrift 7 4" xfId="19331" xr:uid="{00000000-0005-0000-0000-0000834B0000}"/>
    <cellStyle name="Überschrift 8" xfId="19332" xr:uid="{00000000-0005-0000-0000-0000844B0000}"/>
    <cellStyle name="Überschrift 8 2" xfId="19333" xr:uid="{00000000-0005-0000-0000-0000854B0000}"/>
    <cellStyle name="Überschrift 8 2 2" xfId="19334" xr:uid="{00000000-0005-0000-0000-0000864B0000}"/>
    <cellStyle name="Überschrift 8 3" xfId="19335" xr:uid="{00000000-0005-0000-0000-0000874B0000}"/>
    <cellStyle name="Überschrift 8 3 2" xfId="19336" xr:uid="{00000000-0005-0000-0000-0000884B0000}"/>
    <cellStyle name="Überschrift 8 4" xfId="19337" xr:uid="{00000000-0005-0000-0000-0000894B0000}"/>
    <cellStyle name="Überschrift 8 4 2" xfId="19338" xr:uid="{00000000-0005-0000-0000-00008A4B0000}"/>
    <cellStyle name="Überschrift 8 5" xfId="19339" xr:uid="{00000000-0005-0000-0000-00008B4B0000}"/>
    <cellStyle name="Überschrift 9" xfId="19340" xr:uid="{00000000-0005-0000-0000-00008C4B0000}"/>
    <cellStyle name="Überschrift 9 2" xfId="19341" xr:uid="{00000000-0005-0000-0000-00008D4B0000}"/>
    <cellStyle name="Überschrift 9 2 2" xfId="19342" xr:uid="{00000000-0005-0000-0000-00008E4B0000}"/>
    <cellStyle name="Überschrift 9 3" xfId="19343" xr:uid="{00000000-0005-0000-0000-00008F4B0000}"/>
    <cellStyle name="Überschrift 9 3 2" xfId="19344" xr:uid="{00000000-0005-0000-0000-0000904B0000}"/>
    <cellStyle name="Überschrift 9 4" xfId="19345" xr:uid="{00000000-0005-0000-0000-0000914B0000}"/>
    <cellStyle name="Valuutta_Layo9704" xfId="19346" xr:uid="{00000000-0005-0000-0000-0000924B0000}"/>
    <cellStyle name="Verknüpfte Zelle" xfId="19347" xr:uid="{00000000-0005-0000-0000-0000934B0000}"/>
    <cellStyle name="Verknüpfte Zelle 10" xfId="19348" xr:uid="{00000000-0005-0000-0000-0000944B0000}"/>
    <cellStyle name="Verknüpfte Zelle 10 2" xfId="19349" xr:uid="{00000000-0005-0000-0000-0000954B0000}"/>
    <cellStyle name="Verknüpfte Zelle 11" xfId="19350" xr:uid="{00000000-0005-0000-0000-0000964B0000}"/>
    <cellStyle name="Verknüpfte Zelle 2" xfId="19351" xr:uid="{00000000-0005-0000-0000-0000974B0000}"/>
    <cellStyle name="Verknüpfte Zelle 2 2" xfId="19352" xr:uid="{00000000-0005-0000-0000-0000984B0000}"/>
    <cellStyle name="Verknüpfte Zelle 2 2 2" xfId="19353" xr:uid="{00000000-0005-0000-0000-0000994B0000}"/>
    <cellStyle name="Verknüpfte Zelle 2 3" xfId="19354" xr:uid="{00000000-0005-0000-0000-00009A4B0000}"/>
    <cellStyle name="Verknüpfte Zelle 2 3 2" xfId="19355" xr:uid="{00000000-0005-0000-0000-00009B4B0000}"/>
    <cellStyle name="Verknüpfte Zelle 2 4" xfId="19356" xr:uid="{00000000-0005-0000-0000-00009C4B0000}"/>
    <cellStyle name="Verknüpfte Zelle 3" xfId="19357" xr:uid="{00000000-0005-0000-0000-00009D4B0000}"/>
    <cellStyle name="Verknüpfte Zelle 3 2" xfId="19358" xr:uid="{00000000-0005-0000-0000-00009E4B0000}"/>
    <cellStyle name="Verknüpfte Zelle 3 2 2" xfId="19359" xr:uid="{00000000-0005-0000-0000-00009F4B0000}"/>
    <cellStyle name="Verknüpfte Zelle 3 3" xfId="19360" xr:uid="{00000000-0005-0000-0000-0000A04B0000}"/>
    <cellStyle name="Verknüpfte Zelle 3 3 2" xfId="19361" xr:uid="{00000000-0005-0000-0000-0000A14B0000}"/>
    <cellStyle name="Verknüpfte Zelle 3 4" xfId="19362" xr:uid="{00000000-0005-0000-0000-0000A24B0000}"/>
    <cellStyle name="Verknüpfte Zelle 4" xfId="19363" xr:uid="{00000000-0005-0000-0000-0000A34B0000}"/>
    <cellStyle name="Verknüpfte Zelle 4 2" xfId="19364" xr:uid="{00000000-0005-0000-0000-0000A44B0000}"/>
    <cellStyle name="Verknüpfte Zelle 4 2 2" xfId="19365" xr:uid="{00000000-0005-0000-0000-0000A54B0000}"/>
    <cellStyle name="Verknüpfte Zelle 4 3" xfId="19366" xr:uid="{00000000-0005-0000-0000-0000A64B0000}"/>
    <cellStyle name="Verknüpfte Zelle 4 3 2" xfId="19367" xr:uid="{00000000-0005-0000-0000-0000A74B0000}"/>
    <cellStyle name="Verknüpfte Zelle 4 4" xfId="19368" xr:uid="{00000000-0005-0000-0000-0000A84B0000}"/>
    <cellStyle name="Verknüpfte Zelle 5" xfId="19369" xr:uid="{00000000-0005-0000-0000-0000A94B0000}"/>
    <cellStyle name="Verknüpfte Zelle 5 2" xfId="19370" xr:uid="{00000000-0005-0000-0000-0000AA4B0000}"/>
    <cellStyle name="Verknüpfte Zelle 5 2 2" xfId="19371" xr:uid="{00000000-0005-0000-0000-0000AB4B0000}"/>
    <cellStyle name="Verknüpfte Zelle 5 3" xfId="19372" xr:uid="{00000000-0005-0000-0000-0000AC4B0000}"/>
    <cellStyle name="Verknüpfte Zelle 5 3 2" xfId="19373" xr:uid="{00000000-0005-0000-0000-0000AD4B0000}"/>
    <cellStyle name="Verknüpfte Zelle 5 4" xfId="19374" xr:uid="{00000000-0005-0000-0000-0000AE4B0000}"/>
    <cellStyle name="Verknüpfte Zelle 5 4 2" xfId="19375" xr:uid="{00000000-0005-0000-0000-0000AF4B0000}"/>
    <cellStyle name="Verknüpfte Zelle 5 5" xfId="19376" xr:uid="{00000000-0005-0000-0000-0000B04B0000}"/>
    <cellStyle name="Verknüpfte Zelle 6" xfId="19377" xr:uid="{00000000-0005-0000-0000-0000B14B0000}"/>
    <cellStyle name="Verknüpfte Zelle 6 2" xfId="19378" xr:uid="{00000000-0005-0000-0000-0000B24B0000}"/>
    <cellStyle name="Verknüpfte Zelle 6 2 2" xfId="19379" xr:uid="{00000000-0005-0000-0000-0000B34B0000}"/>
    <cellStyle name="Verknüpfte Zelle 6 3" xfId="19380" xr:uid="{00000000-0005-0000-0000-0000B44B0000}"/>
    <cellStyle name="Verknüpfte Zelle 6 3 2" xfId="19381" xr:uid="{00000000-0005-0000-0000-0000B54B0000}"/>
    <cellStyle name="Verknüpfte Zelle 6 4" xfId="19382" xr:uid="{00000000-0005-0000-0000-0000B64B0000}"/>
    <cellStyle name="Verknüpfte Zelle 7" xfId="19383" xr:uid="{00000000-0005-0000-0000-0000B74B0000}"/>
    <cellStyle name="Verknüpfte Zelle 7 2" xfId="19384" xr:uid="{00000000-0005-0000-0000-0000B84B0000}"/>
    <cellStyle name="Verknüpfte Zelle 8" xfId="19385" xr:uid="{00000000-0005-0000-0000-0000B94B0000}"/>
    <cellStyle name="Verknüpfte Zelle 8 2" xfId="19386" xr:uid="{00000000-0005-0000-0000-0000BA4B0000}"/>
    <cellStyle name="Verknüpfte Zelle 9" xfId="19387" xr:uid="{00000000-0005-0000-0000-0000BB4B0000}"/>
    <cellStyle name="Verknüpfte Zelle 9 2" xfId="19388" xr:uid="{00000000-0005-0000-0000-0000BC4B0000}"/>
    <cellStyle name="Warnender Text" xfId="19389" xr:uid="{00000000-0005-0000-0000-0000BD4B0000}"/>
    <cellStyle name="Warnender Text 10" xfId="19390" xr:uid="{00000000-0005-0000-0000-0000BE4B0000}"/>
    <cellStyle name="Warnender Text 10 2" xfId="19391" xr:uid="{00000000-0005-0000-0000-0000BF4B0000}"/>
    <cellStyle name="Warnender Text 11" xfId="19392" xr:uid="{00000000-0005-0000-0000-0000C04B0000}"/>
    <cellStyle name="Warnender Text 2" xfId="19393" xr:uid="{00000000-0005-0000-0000-0000C14B0000}"/>
    <cellStyle name="Warnender Text 2 2" xfId="19394" xr:uid="{00000000-0005-0000-0000-0000C24B0000}"/>
    <cellStyle name="Warnender Text 2 2 2" xfId="19395" xr:uid="{00000000-0005-0000-0000-0000C34B0000}"/>
    <cellStyle name="Warnender Text 2 3" xfId="19396" xr:uid="{00000000-0005-0000-0000-0000C44B0000}"/>
    <cellStyle name="Warnender Text 2 3 2" xfId="19397" xr:uid="{00000000-0005-0000-0000-0000C54B0000}"/>
    <cellStyle name="Warnender Text 2 4" xfId="19398" xr:uid="{00000000-0005-0000-0000-0000C64B0000}"/>
    <cellStyle name="Warnender Text 3" xfId="19399" xr:uid="{00000000-0005-0000-0000-0000C74B0000}"/>
    <cellStyle name="Warnender Text 3 2" xfId="19400" xr:uid="{00000000-0005-0000-0000-0000C84B0000}"/>
    <cellStyle name="Warnender Text 3 2 2" xfId="19401" xr:uid="{00000000-0005-0000-0000-0000C94B0000}"/>
    <cellStyle name="Warnender Text 3 3" xfId="19402" xr:uid="{00000000-0005-0000-0000-0000CA4B0000}"/>
    <cellStyle name="Warnender Text 3 3 2" xfId="19403" xr:uid="{00000000-0005-0000-0000-0000CB4B0000}"/>
    <cellStyle name="Warnender Text 3 4" xfId="19404" xr:uid="{00000000-0005-0000-0000-0000CC4B0000}"/>
    <cellStyle name="Warnender Text 4" xfId="19405" xr:uid="{00000000-0005-0000-0000-0000CD4B0000}"/>
    <cellStyle name="Warnender Text 4 2" xfId="19406" xr:uid="{00000000-0005-0000-0000-0000CE4B0000}"/>
    <cellStyle name="Warnender Text 4 2 2" xfId="19407" xr:uid="{00000000-0005-0000-0000-0000CF4B0000}"/>
    <cellStyle name="Warnender Text 4 3" xfId="19408" xr:uid="{00000000-0005-0000-0000-0000D04B0000}"/>
    <cellStyle name="Warnender Text 4 3 2" xfId="19409" xr:uid="{00000000-0005-0000-0000-0000D14B0000}"/>
    <cellStyle name="Warnender Text 4 4" xfId="19410" xr:uid="{00000000-0005-0000-0000-0000D24B0000}"/>
    <cellStyle name="Warnender Text 5" xfId="19411" xr:uid="{00000000-0005-0000-0000-0000D34B0000}"/>
    <cellStyle name="Warnender Text 5 2" xfId="19412" xr:uid="{00000000-0005-0000-0000-0000D44B0000}"/>
    <cellStyle name="Warnender Text 5 2 2" xfId="19413" xr:uid="{00000000-0005-0000-0000-0000D54B0000}"/>
    <cellStyle name="Warnender Text 5 3" xfId="19414" xr:uid="{00000000-0005-0000-0000-0000D64B0000}"/>
    <cellStyle name="Warnender Text 5 3 2" xfId="19415" xr:uid="{00000000-0005-0000-0000-0000D74B0000}"/>
    <cellStyle name="Warnender Text 5 4" xfId="19416" xr:uid="{00000000-0005-0000-0000-0000D84B0000}"/>
    <cellStyle name="Warnender Text 5 4 2" xfId="19417" xr:uid="{00000000-0005-0000-0000-0000D94B0000}"/>
    <cellStyle name="Warnender Text 5 5" xfId="19418" xr:uid="{00000000-0005-0000-0000-0000DA4B0000}"/>
    <cellStyle name="Warnender Text 6" xfId="19419" xr:uid="{00000000-0005-0000-0000-0000DB4B0000}"/>
    <cellStyle name="Warnender Text 6 2" xfId="19420" xr:uid="{00000000-0005-0000-0000-0000DC4B0000}"/>
    <cellStyle name="Warnender Text 6 2 2" xfId="19421" xr:uid="{00000000-0005-0000-0000-0000DD4B0000}"/>
    <cellStyle name="Warnender Text 6 3" xfId="19422" xr:uid="{00000000-0005-0000-0000-0000DE4B0000}"/>
    <cellStyle name="Warnender Text 6 3 2" xfId="19423" xr:uid="{00000000-0005-0000-0000-0000DF4B0000}"/>
    <cellStyle name="Warnender Text 6 4" xfId="19424" xr:uid="{00000000-0005-0000-0000-0000E04B0000}"/>
    <cellStyle name="Warnender Text 7" xfId="19425" xr:uid="{00000000-0005-0000-0000-0000E14B0000}"/>
    <cellStyle name="Warnender Text 7 2" xfId="19426" xr:uid="{00000000-0005-0000-0000-0000E24B0000}"/>
    <cellStyle name="Warnender Text 8" xfId="19427" xr:uid="{00000000-0005-0000-0000-0000E34B0000}"/>
    <cellStyle name="Warnender Text 8 2" xfId="19428" xr:uid="{00000000-0005-0000-0000-0000E44B0000}"/>
    <cellStyle name="Warnender Text 9" xfId="19429" xr:uid="{00000000-0005-0000-0000-0000E54B0000}"/>
    <cellStyle name="Warnender Text 9 2" xfId="19430" xr:uid="{00000000-0005-0000-0000-0000E64B0000}"/>
    <cellStyle name="Warning Text" xfId="19431" builtinId="11" customBuiltin="1"/>
    <cellStyle name="Warning Text 10" xfId="19432" xr:uid="{00000000-0005-0000-0000-0000E84B0000}"/>
    <cellStyle name="Warning Text 10 10" xfId="19433" xr:uid="{00000000-0005-0000-0000-0000E94B0000}"/>
    <cellStyle name="Warning Text 10 10 2" xfId="19434" xr:uid="{00000000-0005-0000-0000-0000EA4B0000}"/>
    <cellStyle name="Warning Text 10 11" xfId="19435" xr:uid="{00000000-0005-0000-0000-0000EB4B0000}"/>
    <cellStyle name="Warning Text 10 2" xfId="19436" xr:uid="{00000000-0005-0000-0000-0000EC4B0000}"/>
    <cellStyle name="Warning Text 10 2 2" xfId="19437" xr:uid="{00000000-0005-0000-0000-0000ED4B0000}"/>
    <cellStyle name="Warning Text 10 2 2 2" xfId="19438" xr:uid="{00000000-0005-0000-0000-0000EE4B0000}"/>
    <cellStyle name="Warning Text 10 2 3" xfId="19439" xr:uid="{00000000-0005-0000-0000-0000EF4B0000}"/>
    <cellStyle name="Warning Text 10 2 3 2" xfId="19440" xr:uid="{00000000-0005-0000-0000-0000F04B0000}"/>
    <cellStyle name="Warning Text 10 2 4" xfId="19441" xr:uid="{00000000-0005-0000-0000-0000F14B0000}"/>
    <cellStyle name="Warning Text 10 3" xfId="19442" xr:uid="{00000000-0005-0000-0000-0000F24B0000}"/>
    <cellStyle name="Warning Text 10 3 2" xfId="19443" xr:uid="{00000000-0005-0000-0000-0000F34B0000}"/>
    <cellStyle name="Warning Text 10 3 2 2" xfId="19444" xr:uid="{00000000-0005-0000-0000-0000F44B0000}"/>
    <cellStyle name="Warning Text 10 3 3" xfId="19445" xr:uid="{00000000-0005-0000-0000-0000F54B0000}"/>
    <cellStyle name="Warning Text 10 3 3 2" xfId="19446" xr:uid="{00000000-0005-0000-0000-0000F64B0000}"/>
    <cellStyle name="Warning Text 10 3 4" xfId="19447" xr:uid="{00000000-0005-0000-0000-0000F74B0000}"/>
    <cellStyle name="Warning Text 10 4" xfId="19448" xr:uid="{00000000-0005-0000-0000-0000F84B0000}"/>
    <cellStyle name="Warning Text 10 4 2" xfId="19449" xr:uid="{00000000-0005-0000-0000-0000F94B0000}"/>
    <cellStyle name="Warning Text 10 4 2 2" xfId="19450" xr:uid="{00000000-0005-0000-0000-0000FA4B0000}"/>
    <cellStyle name="Warning Text 10 4 3" xfId="19451" xr:uid="{00000000-0005-0000-0000-0000FB4B0000}"/>
    <cellStyle name="Warning Text 10 4 3 2" xfId="19452" xr:uid="{00000000-0005-0000-0000-0000FC4B0000}"/>
    <cellStyle name="Warning Text 10 4 4" xfId="19453" xr:uid="{00000000-0005-0000-0000-0000FD4B0000}"/>
    <cellStyle name="Warning Text 10 5" xfId="19454" xr:uid="{00000000-0005-0000-0000-0000FE4B0000}"/>
    <cellStyle name="Warning Text 10 5 2" xfId="19455" xr:uid="{00000000-0005-0000-0000-0000FF4B0000}"/>
    <cellStyle name="Warning Text 10 5 2 2" xfId="19456" xr:uid="{00000000-0005-0000-0000-0000004C0000}"/>
    <cellStyle name="Warning Text 10 5 3" xfId="19457" xr:uid="{00000000-0005-0000-0000-0000014C0000}"/>
    <cellStyle name="Warning Text 10 5 3 2" xfId="19458" xr:uid="{00000000-0005-0000-0000-0000024C0000}"/>
    <cellStyle name="Warning Text 10 5 4" xfId="19459" xr:uid="{00000000-0005-0000-0000-0000034C0000}"/>
    <cellStyle name="Warning Text 10 5 4 2" xfId="19460" xr:uid="{00000000-0005-0000-0000-0000044C0000}"/>
    <cellStyle name="Warning Text 10 5 5" xfId="19461" xr:uid="{00000000-0005-0000-0000-0000054C0000}"/>
    <cellStyle name="Warning Text 10 6" xfId="19462" xr:uid="{00000000-0005-0000-0000-0000064C0000}"/>
    <cellStyle name="Warning Text 10 6 2" xfId="19463" xr:uid="{00000000-0005-0000-0000-0000074C0000}"/>
    <cellStyle name="Warning Text 10 6 2 2" xfId="19464" xr:uid="{00000000-0005-0000-0000-0000084C0000}"/>
    <cellStyle name="Warning Text 10 6 3" xfId="19465" xr:uid="{00000000-0005-0000-0000-0000094C0000}"/>
    <cellStyle name="Warning Text 10 6 3 2" xfId="19466" xr:uid="{00000000-0005-0000-0000-00000A4C0000}"/>
    <cellStyle name="Warning Text 10 6 4" xfId="19467" xr:uid="{00000000-0005-0000-0000-00000B4C0000}"/>
    <cellStyle name="Warning Text 10 7" xfId="19468" xr:uid="{00000000-0005-0000-0000-00000C4C0000}"/>
    <cellStyle name="Warning Text 10 7 2" xfId="19469" xr:uid="{00000000-0005-0000-0000-00000D4C0000}"/>
    <cellStyle name="Warning Text 10 8" xfId="19470" xr:uid="{00000000-0005-0000-0000-00000E4C0000}"/>
    <cellStyle name="Warning Text 10 8 2" xfId="19471" xr:uid="{00000000-0005-0000-0000-00000F4C0000}"/>
    <cellStyle name="Warning Text 10 9" xfId="19472" xr:uid="{00000000-0005-0000-0000-0000104C0000}"/>
    <cellStyle name="Warning Text 10 9 2" xfId="19473" xr:uid="{00000000-0005-0000-0000-0000114C0000}"/>
    <cellStyle name="Warning Text 11" xfId="19474" xr:uid="{00000000-0005-0000-0000-0000124C0000}"/>
    <cellStyle name="Warning Text 11 10" xfId="19475" xr:uid="{00000000-0005-0000-0000-0000134C0000}"/>
    <cellStyle name="Warning Text 11 10 2" xfId="19476" xr:uid="{00000000-0005-0000-0000-0000144C0000}"/>
    <cellStyle name="Warning Text 11 11" xfId="19477" xr:uid="{00000000-0005-0000-0000-0000154C0000}"/>
    <cellStyle name="Warning Text 11 2" xfId="19478" xr:uid="{00000000-0005-0000-0000-0000164C0000}"/>
    <cellStyle name="Warning Text 11 2 2" xfId="19479" xr:uid="{00000000-0005-0000-0000-0000174C0000}"/>
    <cellStyle name="Warning Text 11 2 2 2" xfId="19480" xr:uid="{00000000-0005-0000-0000-0000184C0000}"/>
    <cellStyle name="Warning Text 11 2 3" xfId="19481" xr:uid="{00000000-0005-0000-0000-0000194C0000}"/>
    <cellStyle name="Warning Text 11 2 3 2" xfId="19482" xr:uid="{00000000-0005-0000-0000-00001A4C0000}"/>
    <cellStyle name="Warning Text 11 2 4" xfId="19483" xr:uid="{00000000-0005-0000-0000-00001B4C0000}"/>
    <cellStyle name="Warning Text 11 3" xfId="19484" xr:uid="{00000000-0005-0000-0000-00001C4C0000}"/>
    <cellStyle name="Warning Text 11 3 2" xfId="19485" xr:uid="{00000000-0005-0000-0000-00001D4C0000}"/>
    <cellStyle name="Warning Text 11 3 2 2" xfId="19486" xr:uid="{00000000-0005-0000-0000-00001E4C0000}"/>
    <cellStyle name="Warning Text 11 3 3" xfId="19487" xr:uid="{00000000-0005-0000-0000-00001F4C0000}"/>
    <cellStyle name="Warning Text 11 3 3 2" xfId="19488" xr:uid="{00000000-0005-0000-0000-0000204C0000}"/>
    <cellStyle name="Warning Text 11 3 4" xfId="19489" xr:uid="{00000000-0005-0000-0000-0000214C0000}"/>
    <cellStyle name="Warning Text 11 4" xfId="19490" xr:uid="{00000000-0005-0000-0000-0000224C0000}"/>
    <cellStyle name="Warning Text 11 4 2" xfId="19491" xr:uid="{00000000-0005-0000-0000-0000234C0000}"/>
    <cellStyle name="Warning Text 11 4 2 2" xfId="19492" xr:uid="{00000000-0005-0000-0000-0000244C0000}"/>
    <cellStyle name="Warning Text 11 4 3" xfId="19493" xr:uid="{00000000-0005-0000-0000-0000254C0000}"/>
    <cellStyle name="Warning Text 11 4 3 2" xfId="19494" xr:uid="{00000000-0005-0000-0000-0000264C0000}"/>
    <cellStyle name="Warning Text 11 4 4" xfId="19495" xr:uid="{00000000-0005-0000-0000-0000274C0000}"/>
    <cellStyle name="Warning Text 11 5" xfId="19496" xr:uid="{00000000-0005-0000-0000-0000284C0000}"/>
    <cellStyle name="Warning Text 11 5 2" xfId="19497" xr:uid="{00000000-0005-0000-0000-0000294C0000}"/>
    <cellStyle name="Warning Text 11 5 2 2" xfId="19498" xr:uid="{00000000-0005-0000-0000-00002A4C0000}"/>
    <cellStyle name="Warning Text 11 5 3" xfId="19499" xr:uid="{00000000-0005-0000-0000-00002B4C0000}"/>
    <cellStyle name="Warning Text 11 5 3 2" xfId="19500" xr:uid="{00000000-0005-0000-0000-00002C4C0000}"/>
    <cellStyle name="Warning Text 11 5 4" xfId="19501" xr:uid="{00000000-0005-0000-0000-00002D4C0000}"/>
    <cellStyle name="Warning Text 11 5 4 2" xfId="19502" xr:uid="{00000000-0005-0000-0000-00002E4C0000}"/>
    <cellStyle name="Warning Text 11 5 5" xfId="19503" xr:uid="{00000000-0005-0000-0000-00002F4C0000}"/>
    <cellStyle name="Warning Text 11 6" xfId="19504" xr:uid="{00000000-0005-0000-0000-0000304C0000}"/>
    <cellStyle name="Warning Text 11 6 2" xfId="19505" xr:uid="{00000000-0005-0000-0000-0000314C0000}"/>
    <cellStyle name="Warning Text 11 6 2 2" xfId="19506" xr:uid="{00000000-0005-0000-0000-0000324C0000}"/>
    <cellStyle name="Warning Text 11 6 3" xfId="19507" xr:uid="{00000000-0005-0000-0000-0000334C0000}"/>
    <cellStyle name="Warning Text 11 6 3 2" xfId="19508" xr:uid="{00000000-0005-0000-0000-0000344C0000}"/>
    <cellStyle name="Warning Text 11 6 4" xfId="19509" xr:uid="{00000000-0005-0000-0000-0000354C0000}"/>
    <cellStyle name="Warning Text 11 7" xfId="19510" xr:uid="{00000000-0005-0000-0000-0000364C0000}"/>
    <cellStyle name="Warning Text 11 7 2" xfId="19511" xr:uid="{00000000-0005-0000-0000-0000374C0000}"/>
    <cellStyle name="Warning Text 11 8" xfId="19512" xr:uid="{00000000-0005-0000-0000-0000384C0000}"/>
    <cellStyle name="Warning Text 11 8 2" xfId="19513" xr:uid="{00000000-0005-0000-0000-0000394C0000}"/>
    <cellStyle name="Warning Text 11 9" xfId="19514" xr:uid="{00000000-0005-0000-0000-00003A4C0000}"/>
    <cellStyle name="Warning Text 11 9 2" xfId="19515" xr:uid="{00000000-0005-0000-0000-00003B4C0000}"/>
    <cellStyle name="Warning Text 12" xfId="19516" xr:uid="{00000000-0005-0000-0000-00003C4C0000}"/>
    <cellStyle name="Warning Text 12 10" xfId="19517" xr:uid="{00000000-0005-0000-0000-00003D4C0000}"/>
    <cellStyle name="Warning Text 12 10 2" xfId="19518" xr:uid="{00000000-0005-0000-0000-00003E4C0000}"/>
    <cellStyle name="Warning Text 12 11" xfId="19519" xr:uid="{00000000-0005-0000-0000-00003F4C0000}"/>
    <cellStyle name="Warning Text 12 2" xfId="19520" xr:uid="{00000000-0005-0000-0000-0000404C0000}"/>
    <cellStyle name="Warning Text 12 2 2" xfId="19521" xr:uid="{00000000-0005-0000-0000-0000414C0000}"/>
    <cellStyle name="Warning Text 12 2 2 2" xfId="19522" xr:uid="{00000000-0005-0000-0000-0000424C0000}"/>
    <cellStyle name="Warning Text 12 2 3" xfId="19523" xr:uid="{00000000-0005-0000-0000-0000434C0000}"/>
    <cellStyle name="Warning Text 12 2 3 2" xfId="19524" xr:uid="{00000000-0005-0000-0000-0000444C0000}"/>
    <cellStyle name="Warning Text 12 2 4" xfId="19525" xr:uid="{00000000-0005-0000-0000-0000454C0000}"/>
    <cellStyle name="Warning Text 12 3" xfId="19526" xr:uid="{00000000-0005-0000-0000-0000464C0000}"/>
    <cellStyle name="Warning Text 12 3 2" xfId="19527" xr:uid="{00000000-0005-0000-0000-0000474C0000}"/>
    <cellStyle name="Warning Text 12 3 2 2" xfId="19528" xr:uid="{00000000-0005-0000-0000-0000484C0000}"/>
    <cellStyle name="Warning Text 12 3 3" xfId="19529" xr:uid="{00000000-0005-0000-0000-0000494C0000}"/>
    <cellStyle name="Warning Text 12 3 3 2" xfId="19530" xr:uid="{00000000-0005-0000-0000-00004A4C0000}"/>
    <cellStyle name="Warning Text 12 3 4" xfId="19531" xr:uid="{00000000-0005-0000-0000-00004B4C0000}"/>
    <cellStyle name="Warning Text 12 4" xfId="19532" xr:uid="{00000000-0005-0000-0000-00004C4C0000}"/>
    <cellStyle name="Warning Text 12 4 2" xfId="19533" xr:uid="{00000000-0005-0000-0000-00004D4C0000}"/>
    <cellStyle name="Warning Text 12 4 2 2" xfId="19534" xr:uid="{00000000-0005-0000-0000-00004E4C0000}"/>
    <cellStyle name="Warning Text 12 4 3" xfId="19535" xr:uid="{00000000-0005-0000-0000-00004F4C0000}"/>
    <cellStyle name="Warning Text 12 4 3 2" xfId="19536" xr:uid="{00000000-0005-0000-0000-0000504C0000}"/>
    <cellStyle name="Warning Text 12 4 4" xfId="19537" xr:uid="{00000000-0005-0000-0000-0000514C0000}"/>
    <cellStyle name="Warning Text 12 5" xfId="19538" xr:uid="{00000000-0005-0000-0000-0000524C0000}"/>
    <cellStyle name="Warning Text 12 5 2" xfId="19539" xr:uid="{00000000-0005-0000-0000-0000534C0000}"/>
    <cellStyle name="Warning Text 12 5 2 2" xfId="19540" xr:uid="{00000000-0005-0000-0000-0000544C0000}"/>
    <cellStyle name="Warning Text 12 5 3" xfId="19541" xr:uid="{00000000-0005-0000-0000-0000554C0000}"/>
    <cellStyle name="Warning Text 12 5 3 2" xfId="19542" xr:uid="{00000000-0005-0000-0000-0000564C0000}"/>
    <cellStyle name="Warning Text 12 5 4" xfId="19543" xr:uid="{00000000-0005-0000-0000-0000574C0000}"/>
    <cellStyle name="Warning Text 12 5 4 2" xfId="19544" xr:uid="{00000000-0005-0000-0000-0000584C0000}"/>
    <cellStyle name="Warning Text 12 5 5" xfId="19545" xr:uid="{00000000-0005-0000-0000-0000594C0000}"/>
    <cellStyle name="Warning Text 12 6" xfId="19546" xr:uid="{00000000-0005-0000-0000-00005A4C0000}"/>
    <cellStyle name="Warning Text 12 6 2" xfId="19547" xr:uid="{00000000-0005-0000-0000-00005B4C0000}"/>
    <cellStyle name="Warning Text 12 6 2 2" xfId="19548" xr:uid="{00000000-0005-0000-0000-00005C4C0000}"/>
    <cellStyle name="Warning Text 12 6 3" xfId="19549" xr:uid="{00000000-0005-0000-0000-00005D4C0000}"/>
    <cellStyle name="Warning Text 12 6 3 2" xfId="19550" xr:uid="{00000000-0005-0000-0000-00005E4C0000}"/>
    <cellStyle name="Warning Text 12 6 4" xfId="19551" xr:uid="{00000000-0005-0000-0000-00005F4C0000}"/>
    <cellStyle name="Warning Text 12 7" xfId="19552" xr:uid="{00000000-0005-0000-0000-0000604C0000}"/>
    <cellStyle name="Warning Text 12 7 2" xfId="19553" xr:uid="{00000000-0005-0000-0000-0000614C0000}"/>
    <cellStyle name="Warning Text 12 8" xfId="19554" xr:uid="{00000000-0005-0000-0000-0000624C0000}"/>
    <cellStyle name="Warning Text 12 8 2" xfId="19555" xr:uid="{00000000-0005-0000-0000-0000634C0000}"/>
    <cellStyle name="Warning Text 12 9" xfId="19556" xr:uid="{00000000-0005-0000-0000-0000644C0000}"/>
    <cellStyle name="Warning Text 12 9 2" xfId="19557" xr:uid="{00000000-0005-0000-0000-0000654C0000}"/>
    <cellStyle name="Warning Text 13" xfId="19558" xr:uid="{00000000-0005-0000-0000-0000664C0000}"/>
    <cellStyle name="Warning Text 13 10" xfId="19559" xr:uid="{00000000-0005-0000-0000-0000674C0000}"/>
    <cellStyle name="Warning Text 13 10 2" xfId="19560" xr:uid="{00000000-0005-0000-0000-0000684C0000}"/>
    <cellStyle name="Warning Text 13 11" xfId="19561" xr:uid="{00000000-0005-0000-0000-0000694C0000}"/>
    <cellStyle name="Warning Text 13 2" xfId="19562" xr:uid="{00000000-0005-0000-0000-00006A4C0000}"/>
    <cellStyle name="Warning Text 13 2 2" xfId="19563" xr:uid="{00000000-0005-0000-0000-00006B4C0000}"/>
    <cellStyle name="Warning Text 13 2 2 2" xfId="19564" xr:uid="{00000000-0005-0000-0000-00006C4C0000}"/>
    <cellStyle name="Warning Text 13 2 3" xfId="19565" xr:uid="{00000000-0005-0000-0000-00006D4C0000}"/>
    <cellStyle name="Warning Text 13 2 3 2" xfId="19566" xr:uid="{00000000-0005-0000-0000-00006E4C0000}"/>
    <cellStyle name="Warning Text 13 2 4" xfId="19567" xr:uid="{00000000-0005-0000-0000-00006F4C0000}"/>
    <cellStyle name="Warning Text 13 3" xfId="19568" xr:uid="{00000000-0005-0000-0000-0000704C0000}"/>
    <cellStyle name="Warning Text 13 3 2" xfId="19569" xr:uid="{00000000-0005-0000-0000-0000714C0000}"/>
    <cellStyle name="Warning Text 13 3 2 2" xfId="19570" xr:uid="{00000000-0005-0000-0000-0000724C0000}"/>
    <cellStyle name="Warning Text 13 3 3" xfId="19571" xr:uid="{00000000-0005-0000-0000-0000734C0000}"/>
    <cellStyle name="Warning Text 13 3 3 2" xfId="19572" xr:uid="{00000000-0005-0000-0000-0000744C0000}"/>
    <cellStyle name="Warning Text 13 3 4" xfId="19573" xr:uid="{00000000-0005-0000-0000-0000754C0000}"/>
    <cellStyle name="Warning Text 13 4" xfId="19574" xr:uid="{00000000-0005-0000-0000-0000764C0000}"/>
    <cellStyle name="Warning Text 13 4 2" xfId="19575" xr:uid="{00000000-0005-0000-0000-0000774C0000}"/>
    <cellStyle name="Warning Text 13 4 2 2" xfId="19576" xr:uid="{00000000-0005-0000-0000-0000784C0000}"/>
    <cellStyle name="Warning Text 13 4 3" xfId="19577" xr:uid="{00000000-0005-0000-0000-0000794C0000}"/>
    <cellStyle name="Warning Text 13 4 3 2" xfId="19578" xr:uid="{00000000-0005-0000-0000-00007A4C0000}"/>
    <cellStyle name="Warning Text 13 4 4" xfId="19579" xr:uid="{00000000-0005-0000-0000-00007B4C0000}"/>
    <cellStyle name="Warning Text 13 5" xfId="19580" xr:uid="{00000000-0005-0000-0000-00007C4C0000}"/>
    <cellStyle name="Warning Text 13 5 2" xfId="19581" xr:uid="{00000000-0005-0000-0000-00007D4C0000}"/>
    <cellStyle name="Warning Text 13 5 2 2" xfId="19582" xr:uid="{00000000-0005-0000-0000-00007E4C0000}"/>
    <cellStyle name="Warning Text 13 5 3" xfId="19583" xr:uid="{00000000-0005-0000-0000-00007F4C0000}"/>
    <cellStyle name="Warning Text 13 5 3 2" xfId="19584" xr:uid="{00000000-0005-0000-0000-0000804C0000}"/>
    <cellStyle name="Warning Text 13 5 4" xfId="19585" xr:uid="{00000000-0005-0000-0000-0000814C0000}"/>
    <cellStyle name="Warning Text 13 5 4 2" xfId="19586" xr:uid="{00000000-0005-0000-0000-0000824C0000}"/>
    <cellStyle name="Warning Text 13 5 5" xfId="19587" xr:uid="{00000000-0005-0000-0000-0000834C0000}"/>
    <cellStyle name="Warning Text 13 6" xfId="19588" xr:uid="{00000000-0005-0000-0000-0000844C0000}"/>
    <cellStyle name="Warning Text 13 6 2" xfId="19589" xr:uid="{00000000-0005-0000-0000-0000854C0000}"/>
    <cellStyle name="Warning Text 13 6 2 2" xfId="19590" xr:uid="{00000000-0005-0000-0000-0000864C0000}"/>
    <cellStyle name="Warning Text 13 6 3" xfId="19591" xr:uid="{00000000-0005-0000-0000-0000874C0000}"/>
    <cellStyle name="Warning Text 13 6 3 2" xfId="19592" xr:uid="{00000000-0005-0000-0000-0000884C0000}"/>
    <cellStyle name="Warning Text 13 6 4" xfId="19593" xr:uid="{00000000-0005-0000-0000-0000894C0000}"/>
    <cellStyle name="Warning Text 13 7" xfId="19594" xr:uid="{00000000-0005-0000-0000-00008A4C0000}"/>
    <cellStyle name="Warning Text 13 7 2" xfId="19595" xr:uid="{00000000-0005-0000-0000-00008B4C0000}"/>
    <cellStyle name="Warning Text 13 8" xfId="19596" xr:uid="{00000000-0005-0000-0000-00008C4C0000}"/>
    <cellStyle name="Warning Text 13 8 2" xfId="19597" xr:uid="{00000000-0005-0000-0000-00008D4C0000}"/>
    <cellStyle name="Warning Text 13 9" xfId="19598" xr:uid="{00000000-0005-0000-0000-00008E4C0000}"/>
    <cellStyle name="Warning Text 13 9 2" xfId="19599" xr:uid="{00000000-0005-0000-0000-00008F4C0000}"/>
    <cellStyle name="Warning Text 14" xfId="19600" xr:uid="{00000000-0005-0000-0000-0000904C0000}"/>
    <cellStyle name="Warning Text 14 10" xfId="19601" xr:uid="{00000000-0005-0000-0000-0000914C0000}"/>
    <cellStyle name="Warning Text 14 10 2" xfId="19602" xr:uid="{00000000-0005-0000-0000-0000924C0000}"/>
    <cellStyle name="Warning Text 14 11" xfId="19603" xr:uid="{00000000-0005-0000-0000-0000934C0000}"/>
    <cellStyle name="Warning Text 14 2" xfId="19604" xr:uid="{00000000-0005-0000-0000-0000944C0000}"/>
    <cellStyle name="Warning Text 14 2 2" xfId="19605" xr:uid="{00000000-0005-0000-0000-0000954C0000}"/>
    <cellStyle name="Warning Text 14 2 2 2" xfId="19606" xr:uid="{00000000-0005-0000-0000-0000964C0000}"/>
    <cellStyle name="Warning Text 14 2 3" xfId="19607" xr:uid="{00000000-0005-0000-0000-0000974C0000}"/>
    <cellStyle name="Warning Text 14 2 3 2" xfId="19608" xr:uid="{00000000-0005-0000-0000-0000984C0000}"/>
    <cellStyle name="Warning Text 14 2 4" xfId="19609" xr:uid="{00000000-0005-0000-0000-0000994C0000}"/>
    <cellStyle name="Warning Text 14 3" xfId="19610" xr:uid="{00000000-0005-0000-0000-00009A4C0000}"/>
    <cellStyle name="Warning Text 14 3 2" xfId="19611" xr:uid="{00000000-0005-0000-0000-00009B4C0000}"/>
    <cellStyle name="Warning Text 14 3 2 2" xfId="19612" xr:uid="{00000000-0005-0000-0000-00009C4C0000}"/>
    <cellStyle name="Warning Text 14 3 3" xfId="19613" xr:uid="{00000000-0005-0000-0000-00009D4C0000}"/>
    <cellStyle name="Warning Text 14 3 3 2" xfId="19614" xr:uid="{00000000-0005-0000-0000-00009E4C0000}"/>
    <cellStyle name="Warning Text 14 3 4" xfId="19615" xr:uid="{00000000-0005-0000-0000-00009F4C0000}"/>
    <cellStyle name="Warning Text 14 4" xfId="19616" xr:uid="{00000000-0005-0000-0000-0000A04C0000}"/>
    <cellStyle name="Warning Text 14 4 2" xfId="19617" xr:uid="{00000000-0005-0000-0000-0000A14C0000}"/>
    <cellStyle name="Warning Text 14 4 2 2" xfId="19618" xr:uid="{00000000-0005-0000-0000-0000A24C0000}"/>
    <cellStyle name="Warning Text 14 4 3" xfId="19619" xr:uid="{00000000-0005-0000-0000-0000A34C0000}"/>
    <cellStyle name="Warning Text 14 4 3 2" xfId="19620" xr:uid="{00000000-0005-0000-0000-0000A44C0000}"/>
    <cellStyle name="Warning Text 14 4 4" xfId="19621" xr:uid="{00000000-0005-0000-0000-0000A54C0000}"/>
    <cellStyle name="Warning Text 14 5" xfId="19622" xr:uid="{00000000-0005-0000-0000-0000A64C0000}"/>
    <cellStyle name="Warning Text 14 5 2" xfId="19623" xr:uid="{00000000-0005-0000-0000-0000A74C0000}"/>
    <cellStyle name="Warning Text 14 5 2 2" xfId="19624" xr:uid="{00000000-0005-0000-0000-0000A84C0000}"/>
    <cellStyle name="Warning Text 14 5 3" xfId="19625" xr:uid="{00000000-0005-0000-0000-0000A94C0000}"/>
    <cellStyle name="Warning Text 14 5 3 2" xfId="19626" xr:uid="{00000000-0005-0000-0000-0000AA4C0000}"/>
    <cellStyle name="Warning Text 14 5 4" xfId="19627" xr:uid="{00000000-0005-0000-0000-0000AB4C0000}"/>
    <cellStyle name="Warning Text 14 5 4 2" xfId="19628" xr:uid="{00000000-0005-0000-0000-0000AC4C0000}"/>
    <cellStyle name="Warning Text 14 5 5" xfId="19629" xr:uid="{00000000-0005-0000-0000-0000AD4C0000}"/>
    <cellStyle name="Warning Text 14 6" xfId="19630" xr:uid="{00000000-0005-0000-0000-0000AE4C0000}"/>
    <cellStyle name="Warning Text 14 6 2" xfId="19631" xr:uid="{00000000-0005-0000-0000-0000AF4C0000}"/>
    <cellStyle name="Warning Text 14 6 2 2" xfId="19632" xr:uid="{00000000-0005-0000-0000-0000B04C0000}"/>
    <cellStyle name="Warning Text 14 6 3" xfId="19633" xr:uid="{00000000-0005-0000-0000-0000B14C0000}"/>
    <cellStyle name="Warning Text 14 6 3 2" xfId="19634" xr:uid="{00000000-0005-0000-0000-0000B24C0000}"/>
    <cellStyle name="Warning Text 14 6 4" xfId="19635" xr:uid="{00000000-0005-0000-0000-0000B34C0000}"/>
    <cellStyle name="Warning Text 14 7" xfId="19636" xr:uid="{00000000-0005-0000-0000-0000B44C0000}"/>
    <cellStyle name="Warning Text 14 7 2" xfId="19637" xr:uid="{00000000-0005-0000-0000-0000B54C0000}"/>
    <cellStyle name="Warning Text 14 8" xfId="19638" xr:uid="{00000000-0005-0000-0000-0000B64C0000}"/>
    <cellStyle name="Warning Text 14 8 2" xfId="19639" xr:uid="{00000000-0005-0000-0000-0000B74C0000}"/>
    <cellStyle name="Warning Text 14 9" xfId="19640" xr:uid="{00000000-0005-0000-0000-0000B84C0000}"/>
    <cellStyle name="Warning Text 14 9 2" xfId="19641" xr:uid="{00000000-0005-0000-0000-0000B94C0000}"/>
    <cellStyle name="Warning Text 15" xfId="19642" xr:uid="{00000000-0005-0000-0000-0000BA4C0000}"/>
    <cellStyle name="Warning Text 15 10" xfId="19643" xr:uid="{00000000-0005-0000-0000-0000BB4C0000}"/>
    <cellStyle name="Warning Text 15 10 2" xfId="19644" xr:uid="{00000000-0005-0000-0000-0000BC4C0000}"/>
    <cellStyle name="Warning Text 15 11" xfId="19645" xr:uid="{00000000-0005-0000-0000-0000BD4C0000}"/>
    <cellStyle name="Warning Text 15 2" xfId="19646" xr:uid="{00000000-0005-0000-0000-0000BE4C0000}"/>
    <cellStyle name="Warning Text 15 2 2" xfId="19647" xr:uid="{00000000-0005-0000-0000-0000BF4C0000}"/>
    <cellStyle name="Warning Text 15 2 2 2" xfId="19648" xr:uid="{00000000-0005-0000-0000-0000C04C0000}"/>
    <cellStyle name="Warning Text 15 2 3" xfId="19649" xr:uid="{00000000-0005-0000-0000-0000C14C0000}"/>
    <cellStyle name="Warning Text 15 2 3 2" xfId="19650" xr:uid="{00000000-0005-0000-0000-0000C24C0000}"/>
    <cellStyle name="Warning Text 15 2 4" xfId="19651" xr:uid="{00000000-0005-0000-0000-0000C34C0000}"/>
    <cellStyle name="Warning Text 15 3" xfId="19652" xr:uid="{00000000-0005-0000-0000-0000C44C0000}"/>
    <cellStyle name="Warning Text 15 3 2" xfId="19653" xr:uid="{00000000-0005-0000-0000-0000C54C0000}"/>
    <cellStyle name="Warning Text 15 3 2 2" xfId="19654" xr:uid="{00000000-0005-0000-0000-0000C64C0000}"/>
    <cellStyle name="Warning Text 15 3 3" xfId="19655" xr:uid="{00000000-0005-0000-0000-0000C74C0000}"/>
    <cellStyle name="Warning Text 15 3 3 2" xfId="19656" xr:uid="{00000000-0005-0000-0000-0000C84C0000}"/>
    <cellStyle name="Warning Text 15 3 4" xfId="19657" xr:uid="{00000000-0005-0000-0000-0000C94C0000}"/>
    <cellStyle name="Warning Text 15 4" xfId="19658" xr:uid="{00000000-0005-0000-0000-0000CA4C0000}"/>
    <cellStyle name="Warning Text 15 4 2" xfId="19659" xr:uid="{00000000-0005-0000-0000-0000CB4C0000}"/>
    <cellStyle name="Warning Text 15 4 2 2" xfId="19660" xr:uid="{00000000-0005-0000-0000-0000CC4C0000}"/>
    <cellStyle name="Warning Text 15 4 3" xfId="19661" xr:uid="{00000000-0005-0000-0000-0000CD4C0000}"/>
    <cellStyle name="Warning Text 15 4 3 2" xfId="19662" xr:uid="{00000000-0005-0000-0000-0000CE4C0000}"/>
    <cellStyle name="Warning Text 15 4 4" xfId="19663" xr:uid="{00000000-0005-0000-0000-0000CF4C0000}"/>
    <cellStyle name="Warning Text 15 5" xfId="19664" xr:uid="{00000000-0005-0000-0000-0000D04C0000}"/>
    <cellStyle name="Warning Text 15 5 2" xfId="19665" xr:uid="{00000000-0005-0000-0000-0000D14C0000}"/>
    <cellStyle name="Warning Text 15 5 2 2" xfId="19666" xr:uid="{00000000-0005-0000-0000-0000D24C0000}"/>
    <cellStyle name="Warning Text 15 5 3" xfId="19667" xr:uid="{00000000-0005-0000-0000-0000D34C0000}"/>
    <cellStyle name="Warning Text 15 5 3 2" xfId="19668" xr:uid="{00000000-0005-0000-0000-0000D44C0000}"/>
    <cellStyle name="Warning Text 15 5 4" xfId="19669" xr:uid="{00000000-0005-0000-0000-0000D54C0000}"/>
    <cellStyle name="Warning Text 15 5 4 2" xfId="19670" xr:uid="{00000000-0005-0000-0000-0000D64C0000}"/>
    <cellStyle name="Warning Text 15 5 5" xfId="19671" xr:uid="{00000000-0005-0000-0000-0000D74C0000}"/>
    <cellStyle name="Warning Text 15 6" xfId="19672" xr:uid="{00000000-0005-0000-0000-0000D84C0000}"/>
    <cellStyle name="Warning Text 15 6 2" xfId="19673" xr:uid="{00000000-0005-0000-0000-0000D94C0000}"/>
    <cellStyle name="Warning Text 15 6 2 2" xfId="19674" xr:uid="{00000000-0005-0000-0000-0000DA4C0000}"/>
    <cellStyle name="Warning Text 15 6 3" xfId="19675" xr:uid="{00000000-0005-0000-0000-0000DB4C0000}"/>
    <cellStyle name="Warning Text 15 6 3 2" xfId="19676" xr:uid="{00000000-0005-0000-0000-0000DC4C0000}"/>
    <cellStyle name="Warning Text 15 6 4" xfId="19677" xr:uid="{00000000-0005-0000-0000-0000DD4C0000}"/>
    <cellStyle name="Warning Text 15 7" xfId="19678" xr:uid="{00000000-0005-0000-0000-0000DE4C0000}"/>
    <cellStyle name="Warning Text 15 7 2" xfId="19679" xr:uid="{00000000-0005-0000-0000-0000DF4C0000}"/>
    <cellStyle name="Warning Text 15 8" xfId="19680" xr:uid="{00000000-0005-0000-0000-0000E04C0000}"/>
    <cellStyle name="Warning Text 15 8 2" xfId="19681" xr:uid="{00000000-0005-0000-0000-0000E14C0000}"/>
    <cellStyle name="Warning Text 15 9" xfId="19682" xr:uid="{00000000-0005-0000-0000-0000E24C0000}"/>
    <cellStyle name="Warning Text 15 9 2" xfId="19683" xr:uid="{00000000-0005-0000-0000-0000E34C0000}"/>
    <cellStyle name="Warning Text 16" xfId="19684" xr:uid="{00000000-0005-0000-0000-0000E44C0000}"/>
    <cellStyle name="Warning Text 16 10" xfId="19685" xr:uid="{00000000-0005-0000-0000-0000E54C0000}"/>
    <cellStyle name="Warning Text 16 10 2" xfId="19686" xr:uid="{00000000-0005-0000-0000-0000E64C0000}"/>
    <cellStyle name="Warning Text 16 11" xfId="19687" xr:uid="{00000000-0005-0000-0000-0000E74C0000}"/>
    <cellStyle name="Warning Text 16 2" xfId="19688" xr:uid="{00000000-0005-0000-0000-0000E84C0000}"/>
    <cellStyle name="Warning Text 16 2 2" xfId="19689" xr:uid="{00000000-0005-0000-0000-0000E94C0000}"/>
    <cellStyle name="Warning Text 16 2 2 2" xfId="19690" xr:uid="{00000000-0005-0000-0000-0000EA4C0000}"/>
    <cellStyle name="Warning Text 16 2 3" xfId="19691" xr:uid="{00000000-0005-0000-0000-0000EB4C0000}"/>
    <cellStyle name="Warning Text 16 2 3 2" xfId="19692" xr:uid="{00000000-0005-0000-0000-0000EC4C0000}"/>
    <cellStyle name="Warning Text 16 2 4" xfId="19693" xr:uid="{00000000-0005-0000-0000-0000ED4C0000}"/>
    <cellStyle name="Warning Text 16 3" xfId="19694" xr:uid="{00000000-0005-0000-0000-0000EE4C0000}"/>
    <cellStyle name="Warning Text 16 3 2" xfId="19695" xr:uid="{00000000-0005-0000-0000-0000EF4C0000}"/>
    <cellStyle name="Warning Text 16 3 2 2" xfId="19696" xr:uid="{00000000-0005-0000-0000-0000F04C0000}"/>
    <cellStyle name="Warning Text 16 3 3" xfId="19697" xr:uid="{00000000-0005-0000-0000-0000F14C0000}"/>
    <cellStyle name="Warning Text 16 3 3 2" xfId="19698" xr:uid="{00000000-0005-0000-0000-0000F24C0000}"/>
    <cellStyle name="Warning Text 16 3 4" xfId="19699" xr:uid="{00000000-0005-0000-0000-0000F34C0000}"/>
    <cellStyle name="Warning Text 16 4" xfId="19700" xr:uid="{00000000-0005-0000-0000-0000F44C0000}"/>
    <cellStyle name="Warning Text 16 4 2" xfId="19701" xr:uid="{00000000-0005-0000-0000-0000F54C0000}"/>
    <cellStyle name="Warning Text 16 4 2 2" xfId="19702" xr:uid="{00000000-0005-0000-0000-0000F64C0000}"/>
    <cellStyle name="Warning Text 16 4 3" xfId="19703" xr:uid="{00000000-0005-0000-0000-0000F74C0000}"/>
    <cellStyle name="Warning Text 16 4 3 2" xfId="19704" xr:uid="{00000000-0005-0000-0000-0000F84C0000}"/>
    <cellStyle name="Warning Text 16 4 4" xfId="19705" xr:uid="{00000000-0005-0000-0000-0000F94C0000}"/>
    <cellStyle name="Warning Text 16 5" xfId="19706" xr:uid="{00000000-0005-0000-0000-0000FA4C0000}"/>
    <cellStyle name="Warning Text 16 5 2" xfId="19707" xr:uid="{00000000-0005-0000-0000-0000FB4C0000}"/>
    <cellStyle name="Warning Text 16 5 2 2" xfId="19708" xr:uid="{00000000-0005-0000-0000-0000FC4C0000}"/>
    <cellStyle name="Warning Text 16 5 3" xfId="19709" xr:uid="{00000000-0005-0000-0000-0000FD4C0000}"/>
    <cellStyle name="Warning Text 16 5 3 2" xfId="19710" xr:uid="{00000000-0005-0000-0000-0000FE4C0000}"/>
    <cellStyle name="Warning Text 16 5 4" xfId="19711" xr:uid="{00000000-0005-0000-0000-0000FF4C0000}"/>
    <cellStyle name="Warning Text 16 5 4 2" xfId="19712" xr:uid="{00000000-0005-0000-0000-0000004D0000}"/>
    <cellStyle name="Warning Text 16 5 5" xfId="19713" xr:uid="{00000000-0005-0000-0000-0000014D0000}"/>
    <cellStyle name="Warning Text 16 6" xfId="19714" xr:uid="{00000000-0005-0000-0000-0000024D0000}"/>
    <cellStyle name="Warning Text 16 6 2" xfId="19715" xr:uid="{00000000-0005-0000-0000-0000034D0000}"/>
    <cellStyle name="Warning Text 16 6 2 2" xfId="19716" xr:uid="{00000000-0005-0000-0000-0000044D0000}"/>
    <cellStyle name="Warning Text 16 6 3" xfId="19717" xr:uid="{00000000-0005-0000-0000-0000054D0000}"/>
    <cellStyle name="Warning Text 16 6 3 2" xfId="19718" xr:uid="{00000000-0005-0000-0000-0000064D0000}"/>
    <cellStyle name="Warning Text 16 6 4" xfId="19719" xr:uid="{00000000-0005-0000-0000-0000074D0000}"/>
    <cellStyle name="Warning Text 16 7" xfId="19720" xr:uid="{00000000-0005-0000-0000-0000084D0000}"/>
    <cellStyle name="Warning Text 16 7 2" xfId="19721" xr:uid="{00000000-0005-0000-0000-0000094D0000}"/>
    <cellStyle name="Warning Text 16 8" xfId="19722" xr:uid="{00000000-0005-0000-0000-00000A4D0000}"/>
    <cellStyle name="Warning Text 16 8 2" xfId="19723" xr:uid="{00000000-0005-0000-0000-00000B4D0000}"/>
    <cellStyle name="Warning Text 16 9" xfId="19724" xr:uid="{00000000-0005-0000-0000-00000C4D0000}"/>
    <cellStyle name="Warning Text 16 9 2" xfId="19725" xr:uid="{00000000-0005-0000-0000-00000D4D0000}"/>
    <cellStyle name="Warning Text 17" xfId="19726" xr:uid="{00000000-0005-0000-0000-00000E4D0000}"/>
    <cellStyle name="Warning Text 17 10" xfId="19727" xr:uid="{00000000-0005-0000-0000-00000F4D0000}"/>
    <cellStyle name="Warning Text 17 10 2" xfId="19728" xr:uid="{00000000-0005-0000-0000-0000104D0000}"/>
    <cellStyle name="Warning Text 17 11" xfId="19729" xr:uid="{00000000-0005-0000-0000-0000114D0000}"/>
    <cellStyle name="Warning Text 17 2" xfId="19730" xr:uid="{00000000-0005-0000-0000-0000124D0000}"/>
    <cellStyle name="Warning Text 17 2 2" xfId="19731" xr:uid="{00000000-0005-0000-0000-0000134D0000}"/>
    <cellStyle name="Warning Text 17 2 2 2" xfId="19732" xr:uid="{00000000-0005-0000-0000-0000144D0000}"/>
    <cellStyle name="Warning Text 17 2 3" xfId="19733" xr:uid="{00000000-0005-0000-0000-0000154D0000}"/>
    <cellStyle name="Warning Text 17 2 3 2" xfId="19734" xr:uid="{00000000-0005-0000-0000-0000164D0000}"/>
    <cellStyle name="Warning Text 17 2 4" xfId="19735" xr:uid="{00000000-0005-0000-0000-0000174D0000}"/>
    <cellStyle name="Warning Text 17 3" xfId="19736" xr:uid="{00000000-0005-0000-0000-0000184D0000}"/>
    <cellStyle name="Warning Text 17 3 2" xfId="19737" xr:uid="{00000000-0005-0000-0000-0000194D0000}"/>
    <cellStyle name="Warning Text 17 3 2 2" xfId="19738" xr:uid="{00000000-0005-0000-0000-00001A4D0000}"/>
    <cellStyle name="Warning Text 17 3 3" xfId="19739" xr:uid="{00000000-0005-0000-0000-00001B4D0000}"/>
    <cellStyle name="Warning Text 17 3 3 2" xfId="19740" xr:uid="{00000000-0005-0000-0000-00001C4D0000}"/>
    <cellStyle name="Warning Text 17 3 4" xfId="19741" xr:uid="{00000000-0005-0000-0000-00001D4D0000}"/>
    <cellStyle name="Warning Text 17 4" xfId="19742" xr:uid="{00000000-0005-0000-0000-00001E4D0000}"/>
    <cellStyle name="Warning Text 17 4 2" xfId="19743" xr:uid="{00000000-0005-0000-0000-00001F4D0000}"/>
    <cellStyle name="Warning Text 17 4 2 2" xfId="19744" xr:uid="{00000000-0005-0000-0000-0000204D0000}"/>
    <cellStyle name="Warning Text 17 4 3" xfId="19745" xr:uid="{00000000-0005-0000-0000-0000214D0000}"/>
    <cellStyle name="Warning Text 17 4 3 2" xfId="19746" xr:uid="{00000000-0005-0000-0000-0000224D0000}"/>
    <cellStyle name="Warning Text 17 4 4" xfId="19747" xr:uid="{00000000-0005-0000-0000-0000234D0000}"/>
    <cellStyle name="Warning Text 17 5" xfId="19748" xr:uid="{00000000-0005-0000-0000-0000244D0000}"/>
    <cellStyle name="Warning Text 17 5 2" xfId="19749" xr:uid="{00000000-0005-0000-0000-0000254D0000}"/>
    <cellStyle name="Warning Text 17 5 2 2" xfId="19750" xr:uid="{00000000-0005-0000-0000-0000264D0000}"/>
    <cellStyle name="Warning Text 17 5 3" xfId="19751" xr:uid="{00000000-0005-0000-0000-0000274D0000}"/>
    <cellStyle name="Warning Text 17 5 3 2" xfId="19752" xr:uid="{00000000-0005-0000-0000-0000284D0000}"/>
    <cellStyle name="Warning Text 17 5 4" xfId="19753" xr:uid="{00000000-0005-0000-0000-0000294D0000}"/>
    <cellStyle name="Warning Text 17 5 4 2" xfId="19754" xr:uid="{00000000-0005-0000-0000-00002A4D0000}"/>
    <cellStyle name="Warning Text 17 5 5" xfId="19755" xr:uid="{00000000-0005-0000-0000-00002B4D0000}"/>
    <cellStyle name="Warning Text 17 6" xfId="19756" xr:uid="{00000000-0005-0000-0000-00002C4D0000}"/>
    <cellStyle name="Warning Text 17 6 2" xfId="19757" xr:uid="{00000000-0005-0000-0000-00002D4D0000}"/>
    <cellStyle name="Warning Text 17 6 2 2" xfId="19758" xr:uid="{00000000-0005-0000-0000-00002E4D0000}"/>
    <cellStyle name="Warning Text 17 6 3" xfId="19759" xr:uid="{00000000-0005-0000-0000-00002F4D0000}"/>
    <cellStyle name="Warning Text 17 6 3 2" xfId="19760" xr:uid="{00000000-0005-0000-0000-0000304D0000}"/>
    <cellStyle name="Warning Text 17 6 4" xfId="19761" xr:uid="{00000000-0005-0000-0000-0000314D0000}"/>
    <cellStyle name="Warning Text 17 7" xfId="19762" xr:uid="{00000000-0005-0000-0000-0000324D0000}"/>
    <cellStyle name="Warning Text 17 7 2" xfId="19763" xr:uid="{00000000-0005-0000-0000-0000334D0000}"/>
    <cellStyle name="Warning Text 17 8" xfId="19764" xr:uid="{00000000-0005-0000-0000-0000344D0000}"/>
    <cellStyle name="Warning Text 17 8 2" xfId="19765" xr:uid="{00000000-0005-0000-0000-0000354D0000}"/>
    <cellStyle name="Warning Text 17 9" xfId="19766" xr:uid="{00000000-0005-0000-0000-0000364D0000}"/>
    <cellStyle name="Warning Text 17 9 2" xfId="19767" xr:uid="{00000000-0005-0000-0000-0000374D0000}"/>
    <cellStyle name="Warning Text 18" xfId="19768" xr:uid="{00000000-0005-0000-0000-0000384D0000}"/>
    <cellStyle name="Warning Text 18 10" xfId="19769" xr:uid="{00000000-0005-0000-0000-0000394D0000}"/>
    <cellStyle name="Warning Text 18 10 2" xfId="19770" xr:uid="{00000000-0005-0000-0000-00003A4D0000}"/>
    <cellStyle name="Warning Text 18 11" xfId="19771" xr:uid="{00000000-0005-0000-0000-00003B4D0000}"/>
    <cellStyle name="Warning Text 18 2" xfId="19772" xr:uid="{00000000-0005-0000-0000-00003C4D0000}"/>
    <cellStyle name="Warning Text 18 2 2" xfId="19773" xr:uid="{00000000-0005-0000-0000-00003D4D0000}"/>
    <cellStyle name="Warning Text 18 2 2 2" xfId="19774" xr:uid="{00000000-0005-0000-0000-00003E4D0000}"/>
    <cellStyle name="Warning Text 18 2 3" xfId="19775" xr:uid="{00000000-0005-0000-0000-00003F4D0000}"/>
    <cellStyle name="Warning Text 18 2 3 2" xfId="19776" xr:uid="{00000000-0005-0000-0000-0000404D0000}"/>
    <cellStyle name="Warning Text 18 2 4" xfId="19777" xr:uid="{00000000-0005-0000-0000-0000414D0000}"/>
    <cellStyle name="Warning Text 18 3" xfId="19778" xr:uid="{00000000-0005-0000-0000-0000424D0000}"/>
    <cellStyle name="Warning Text 18 3 2" xfId="19779" xr:uid="{00000000-0005-0000-0000-0000434D0000}"/>
    <cellStyle name="Warning Text 18 3 2 2" xfId="19780" xr:uid="{00000000-0005-0000-0000-0000444D0000}"/>
    <cellStyle name="Warning Text 18 3 3" xfId="19781" xr:uid="{00000000-0005-0000-0000-0000454D0000}"/>
    <cellStyle name="Warning Text 18 3 3 2" xfId="19782" xr:uid="{00000000-0005-0000-0000-0000464D0000}"/>
    <cellStyle name="Warning Text 18 3 4" xfId="19783" xr:uid="{00000000-0005-0000-0000-0000474D0000}"/>
    <cellStyle name="Warning Text 18 4" xfId="19784" xr:uid="{00000000-0005-0000-0000-0000484D0000}"/>
    <cellStyle name="Warning Text 18 4 2" xfId="19785" xr:uid="{00000000-0005-0000-0000-0000494D0000}"/>
    <cellStyle name="Warning Text 18 4 2 2" xfId="19786" xr:uid="{00000000-0005-0000-0000-00004A4D0000}"/>
    <cellStyle name="Warning Text 18 4 3" xfId="19787" xr:uid="{00000000-0005-0000-0000-00004B4D0000}"/>
    <cellStyle name="Warning Text 18 4 3 2" xfId="19788" xr:uid="{00000000-0005-0000-0000-00004C4D0000}"/>
    <cellStyle name="Warning Text 18 4 4" xfId="19789" xr:uid="{00000000-0005-0000-0000-00004D4D0000}"/>
    <cellStyle name="Warning Text 18 5" xfId="19790" xr:uid="{00000000-0005-0000-0000-00004E4D0000}"/>
    <cellStyle name="Warning Text 18 5 2" xfId="19791" xr:uid="{00000000-0005-0000-0000-00004F4D0000}"/>
    <cellStyle name="Warning Text 18 5 2 2" xfId="19792" xr:uid="{00000000-0005-0000-0000-0000504D0000}"/>
    <cellStyle name="Warning Text 18 5 3" xfId="19793" xr:uid="{00000000-0005-0000-0000-0000514D0000}"/>
    <cellStyle name="Warning Text 18 5 3 2" xfId="19794" xr:uid="{00000000-0005-0000-0000-0000524D0000}"/>
    <cellStyle name="Warning Text 18 5 4" xfId="19795" xr:uid="{00000000-0005-0000-0000-0000534D0000}"/>
    <cellStyle name="Warning Text 18 5 4 2" xfId="19796" xr:uid="{00000000-0005-0000-0000-0000544D0000}"/>
    <cellStyle name="Warning Text 18 5 5" xfId="19797" xr:uid="{00000000-0005-0000-0000-0000554D0000}"/>
    <cellStyle name="Warning Text 18 6" xfId="19798" xr:uid="{00000000-0005-0000-0000-0000564D0000}"/>
    <cellStyle name="Warning Text 18 6 2" xfId="19799" xr:uid="{00000000-0005-0000-0000-0000574D0000}"/>
    <cellStyle name="Warning Text 18 6 2 2" xfId="19800" xr:uid="{00000000-0005-0000-0000-0000584D0000}"/>
    <cellStyle name="Warning Text 18 6 3" xfId="19801" xr:uid="{00000000-0005-0000-0000-0000594D0000}"/>
    <cellStyle name="Warning Text 18 6 3 2" xfId="19802" xr:uid="{00000000-0005-0000-0000-00005A4D0000}"/>
    <cellStyle name="Warning Text 18 6 4" xfId="19803" xr:uid="{00000000-0005-0000-0000-00005B4D0000}"/>
    <cellStyle name="Warning Text 18 7" xfId="19804" xr:uid="{00000000-0005-0000-0000-00005C4D0000}"/>
    <cellStyle name="Warning Text 18 7 2" xfId="19805" xr:uid="{00000000-0005-0000-0000-00005D4D0000}"/>
    <cellStyle name="Warning Text 18 8" xfId="19806" xr:uid="{00000000-0005-0000-0000-00005E4D0000}"/>
    <cellStyle name="Warning Text 18 8 2" xfId="19807" xr:uid="{00000000-0005-0000-0000-00005F4D0000}"/>
    <cellStyle name="Warning Text 18 9" xfId="19808" xr:uid="{00000000-0005-0000-0000-0000604D0000}"/>
    <cellStyle name="Warning Text 18 9 2" xfId="19809" xr:uid="{00000000-0005-0000-0000-0000614D0000}"/>
    <cellStyle name="Warning Text 19" xfId="19810" xr:uid="{00000000-0005-0000-0000-0000624D0000}"/>
    <cellStyle name="Warning Text 19 10" xfId="19811" xr:uid="{00000000-0005-0000-0000-0000634D0000}"/>
    <cellStyle name="Warning Text 19 10 2" xfId="19812" xr:uid="{00000000-0005-0000-0000-0000644D0000}"/>
    <cellStyle name="Warning Text 19 11" xfId="19813" xr:uid="{00000000-0005-0000-0000-0000654D0000}"/>
    <cellStyle name="Warning Text 19 2" xfId="19814" xr:uid="{00000000-0005-0000-0000-0000664D0000}"/>
    <cellStyle name="Warning Text 19 2 2" xfId="19815" xr:uid="{00000000-0005-0000-0000-0000674D0000}"/>
    <cellStyle name="Warning Text 19 2 2 2" xfId="19816" xr:uid="{00000000-0005-0000-0000-0000684D0000}"/>
    <cellStyle name="Warning Text 19 2 3" xfId="19817" xr:uid="{00000000-0005-0000-0000-0000694D0000}"/>
    <cellStyle name="Warning Text 19 2 3 2" xfId="19818" xr:uid="{00000000-0005-0000-0000-00006A4D0000}"/>
    <cellStyle name="Warning Text 19 2 4" xfId="19819" xr:uid="{00000000-0005-0000-0000-00006B4D0000}"/>
    <cellStyle name="Warning Text 19 3" xfId="19820" xr:uid="{00000000-0005-0000-0000-00006C4D0000}"/>
    <cellStyle name="Warning Text 19 3 2" xfId="19821" xr:uid="{00000000-0005-0000-0000-00006D4D0000}"/>
    <cellStyle name="Warning Text 19 3 2 2" xfId="19822" xr:uid="{00000000-0005-0000-0000-00006E4D0000}"/>
    <cellStyle name="Warning Text 19 3 3" xfId="19823" xr:uid="{00000000-0005-0000-0000-00006F4D0000}"/>
    <cellStyle name="Warning Text 19 3 3 2" xfId="19824" xr:uid="{00000000-0005-0000-0000-0000704D0000}"/>
    <cellStyle name="Warning Text 19 3 4" xfId="19825" xr:uid="{00000000-0005-0000-0000-0000714D0000}"/>
    <cellStyle name="Warning Text 19 4" xfId="19826" xr:uid="{00000000-0005-0000-0000-0000724D0000}"/>
    <cellStyle name="Warning Text 19 4 2" xfId="19827" xr:uid="{00000000-0005-0000-0000-0000734D0000}"/>
    <cellStyle name="Warning Text 19 4 2 2" xfId="19828" xr:uid="{00000000-0005-0000-0000-0000744D0000}"/>
    <cellStyle name="Warning Text 19 4 3" xfId="19829" xr:uid="{00000000-0005-0000-0000-0000754D0000}"/>
    <cellStyle name="Warning Text 19 4 3 2" xfId="19830" xr:uid="{00000000-0005-0000-0000-0000764D0000}"/>
    <cellStyle name="Warning Text 19 4 4" xfId="19831" xr:uid="{00000000-0005-0000-0000-0000774D0000}"/>
    <cellStyle name="Warning Text 19 5" xfId="19832" xr:uid="{00000000-0005-0000-0000-0000784D0000}"/>
    <cellStyle name="Warning Text 19 5 2" xfId="19833" xr:uid="{00000000-0005-0000-0000-0000794D0000}"/>
    <cellStyle name="Warning Text 19 5 2 2" xfId="19834" xr:uid="{00000000-0005-0000-0000-00007A4D0000}"/>
    <cellStyle name="Warning Text 19 5 3" xfId="19835" xr:uid="{00000000-0005-0000-0000-00007B4D0000}"/>
    <cellStyle name="Warning Text 19 5 3 2" xfId="19836" xr:uid="{00000000-0005-0000-0000-00007C4D0000}"/>
    <cellStyle name="Warning Text 19 5 4" xfId="19837" xr:uid="{00000000-0005-0000-0000-00007D4D0000}"/>
    <cellStyle name="Warning Text 19 5 4 2" xfId="19838" xr:uid="{00000000-0005-0000-0000-00007E4D0000}"/>
    <cellStyle name="Warning Text 19 5 5" xfId="19839" xr:uid="{00000000-0005-0000-0000-00007F4D0000}"/>
    <cellStyle name="Warning Text 19 6" xfId="19840" xr:uid="{00000000-0005-0000-0000-0000804D0000}"/>
    <cellStyle name="Warning Text 19 6 2" xfId="19841" xr:uid="{00000000-0005-0000-0000-0000814D0000}"/>
    <cellStyle name="Warning Text 19 6 2 2" xfId="19842" xr:uid="{00000000-0005-0000-0000-0000824D0000}"/>
    <cellStyle name="Warning Text 19 6 3" xfId="19843" xr:uid="{00000000-0005-0000-0000-0000834D0000}"/>
    <cellStyle name="Warning Text 19 6 3 2" xfId="19844" xr:uid="{00000000-0005-0000-0000-0000844D0000}"/>
    <cellStyle name="Warning Text 19 6 4" xfId="19845" xr:uid="{00000000-0005-0000-0000-0000854D0000}"/>
    <cellStyle name="Warning Text 19 7" xfId="19846" xr:uid="{00000000-0005-0000-0000-0000864D0000}"/>
    <cellStyle name="Warning Text 19 7 2" xfId="19847" xr:uid="{00000000-0005-0000-0000-0000874D0000}"/>
    <cellStyle name="Warning Text 19 8" xfId="19848" xr:uid="{00000000-0005-0000-0000-0000884D0000}"/>
    <cellStyle name="Warning Text 19 8 2" xfId="19849" xr:uid="{00000000-0005-0000-0000-0000894D0000}"/>
    <cellStyle name="Warning Text 19 9" xfId="19850" xr:uid="{00000000-0005-0000-0000-00008A4D0000}"/>
    <cellStyle name="Warning Text 19 9 2" xfId="19851" xr:uid="{00000000-0005-0000-0000-00008B4D0000}"/>
    <cellStyle name="Warning Text 2" xfId="19852" xr:uid="{00000000-0005-0000-0000-00008C4D0000}"/>
    <cellStyle name="Warning Text 2 10" xfId="19853" xr:uid="{00000000-0005-0000-0000-00008D4D0000}"/>
    <cellStyle name="Warning Text 2 10 2" xfId="19854" xr:uid="{00000000-0005-0000-0000-00008E4D0000}"/>
    <cellStyle name="Warning Text 2 10 2 2" xfId="19855" xr:uid="{00000000-0005-0000-0000-00008F4D0000}"/>
    <cellStyle name="Warning Text 2 10 2 2 2" xfId="19856" xr:uid="{00000000-0005-0000-0000-0000904D0000}"/>
    <cellStyle name="Warning Text 2 10 2 3" xfId="19857" xr:uid="{00000000-0005-0000-0000-0000914D0000}"/>
    <cellStyle name="Warning Text 2 10 2 3 2" xfId="19858" xr:uid="{00000000-0005-0000-0000-0000924D0000}"/>
    <cellStyle name="Warning Text 2 10 2 4" xfId="19859" xr:uid="{00000000-0005-0000-0000-0000934D0000}"/>
    <cellStyle name="Warning Text 2 10 3" xfId="19860" xr:uid="{00000000-0005-0000-0000-0000944D0000}"/>
    <cellStyle name="Warning Text 2 10 3 2" xfId="19861" xr:uid="{00000000-0005-0000-0000-0000954D0000}"/>
    <cellStyle name="Warning Text 2 10 3 2 2" xfId="19862" xr:uid="{00000000-0005-0000-0000-0000964D0000}"/>
    <cellStyle name="Warning Text 2 10 3 3" xfId="19863" xr:uid="{00000000-0005-0000-0000-0000974D0000}"/>
    <cellStyle name="Warning Text 2 10 3 3 2" xfId="19864" xr:uid="{00000000-0005-0000-0000-0000984D0000}"/>
    <cellStyle name="Warning Text 2 10 3 4" xfId="19865" xr:uid="{00000000-0005-0000-0000-0000994D0000}"/>
    <cellStyle name="Warning Text 2 10 4" xfId="19866" xr:uid="{00000000-0005-0000-0000-00009A4D0000}"/>
    <cellStyle name="Warning Text 2 10 4 2" xfId="19867" xr:uid="{00000000-0005-0000-0000-00009B4D0000}"/>
    <cellStyle name="Warning Text 2 10 4 2 2" xfId="19868" xr:uid="{00000000-0005-0000-0000-00009C4D0000}"/>
    <cellStyle name="Warning Text 2 10 4 3" xfId="19869" xr:uid="{00000000-0005-0000-0000-00009D4D0000}"/>
    <cellStyle name="Warning Text 2 10 4 3 2" xfId="19870" xr:uid="{00000000-0005-0000-0000-00009E4D0000}"/>
    <cellStyle name="Warning Text 2 10 4 4" xfId="19871" xr:uid="{00000000-0005-0000-0000-00009F4D0000}"/>
    <cellStyle name="Warning Text 2 10 4 4 2" xfId="19872" xr:uid="{00000000-0005-0000-0000-0000A04D0000}"/>
    <cellStyle name="Warning Text 2 10 4 5" xfId="19873" xr:uid="{00000000-0005-0000-0000-0000A14D0000}"/>
    <cellStyle name="Warning Text 2 10 5" xfId="19874" xr:uid="{00000000-0005-0000-0000-0000A24D0000}"/>
    <cellStyle name="Warning Text 2 10 5 2" xfId="19875" xr:uid="{00000000-0005-0000-0000-0000A34D0000}"/>
    <cellStyle name="Warning Text 2 10 5 2 2" xfId="19876" xr:uid="{00000000-0005-0000-0000-0000A44D0000}"/>
    <cellStyle name="Warning Text 2 10 5 3" xfId="19877" xr:uid="{00000000-0005-0000-0000-0000A54D0000}"/>
    <cellStyle name="Warning Text 2 10 5 3 2" xfId="19878" xr:uid="{00000000-0005-0000-0000-0000A64D0000}"/>
    <cellStyle name="Warning Text 2 10 5 4" xfId="19879" xr:uid="{00000000-0005-0000-0000-0000A74D0000}"/>
    <cellStyle name="Warning Text 2 10 6" xfId="19880" xr:uid="{00000000-0005-0000-0000-0000A84D0000}"/>
    <cellStyle name="Warning Text 2 10 6 2" xfId="19881" xr:uid="{00000000-0005-0000-0000-0000A94D0000}"/>
    <cellStyle name="Warning Text 2 10 7" xfId="19882" xr:uid="{00000000-0005-0000-0000-0000AA4D0000}"/>
    <cellStyle name="Warning Text 2 10 7 2" xfId="19883" xr:uid="{00000000-0005-0000-0000-0000AB4D0000}"/>
    <cellStyle name="Warning Text 2 10 8" xfId="19884" xr:uid="{00000000-0005-0000-0000-0000AC4D0000}"/>
    <cellStyle name="Warning Text 2 10 8 2" xfId="19885" xr:uid="{00000000-0005-0000-0000-0000AD4D0000}"/>
    <cellStyle name="Warning Text 2 10 9" xfId="19886" xr:uid="{00000000-0005-0000-0000-0000AE4D0000}"/>
    <cellStyle name="Warning Text 2 11" xfId="19887" xr:uid="{00000000-0005-0000-0000-0000AF4D0000}"/>
    <cellStyle name="Warning Text 2 11 2" xfId="19888" xr:uid="{00000000-0005-0000-0000-0000B04D0000}"/>
    <cellStyle name="Warning Text 2 11 2 2" xfId="19889" xr:uid="{00000000-0005-0000-0000-0000B14D0000}"/>
    <cellStyle name="Warning Text 2 11 3" xfId="19890" xr:uid="{00000000-0005-0000-0000-0000B24D0000}"/>
    <cellStyle name="Warning Text 2 11 3 2" xfId="19891" xr:uid="{00000000-0005-0000-0000-0000B34D0000}"/>
    <cellStyle name="Warning Text 2 11 4" xfId="19892" xr:uid="{00000000-0005-0000-0000-0000B44D0000}"/>
    <cellStyle name="Warning Text 2 12" xfId="19893" xr:uid="{00000000-0005-0000-0000-0000B54D0000}"/>
    <cellStyle name="Warning Text 2 12 2" xfId="19894" xr:uid="{00000000-0005-0000-0000-0000B64D0000}"/>
    <cellStyle name="Warning Text 2 12 2 2" xfId="19895" xr:uid="{00000000-0005-0000-0000-0000B74D0000}"/>
    <cellStyle name="Warning Text 2 12 3" xfId="19896" xr:uid="{00000000-0005-0000-0000-0000B84D0000}"/>
    <cellStyle name="Warning Text 2 12 3 2" xfId="19897" xr:uid="{00000000-0005-0000-0000-0000B94D0000}"/>
    <cellStyle name="Warning Text 2 12 4" xfId="19898" xr:uid="{00000000-0005-0000-0000-0000BA4D0000}"/>
    <cellStyle name="Warning Text 2 13" xfId="19899" xr:uid="{00000000-0005-0000-0000-0000BB4D0000}"/>
    <cellStyle name="Warning Text 2 13 2" xfId="19900" xr:uid="{00000000-0005-0000-0000-0000BC4D0000}"/>
    <cellStyle name="Warning Text 2 13 2 2" xfId="19901" xr:uid="{00000000-0005-0000-0000-0000BD4D0000}"/>
    <cellStyle name="Warning Text 2 13 3" xfId="19902" xr:uid="{00000000-0005-0000-0000-0000BE4D0000}"/>
    <cellStyle name="Warning Text 2 13 3 2" xfId="19903" xr:uid="{00000000-0005-0000-0000-0000BF4D0000}"/>
    <cellStyle name="Warning Text 2 13 4" xfId="19904" xr:uid="{00000000-0005-0000-0000-0000C04D0000}"/>
    <cellStyle name="Warning Text 2 14" xfId="19905" xr:uid="{00000000-0005-0000-0000-0000C14D0000}"/>
    <cellStyle name="Warning Text 2 14 2" xfId="19906" xr:uid="{00000000-0005-0000-0000-0000C24D0000}"/>
    <cellStyle name="Warning Text 2 14 2 2" xfId="19907" xr:uid="{00000000-0005-0000-0000-0000C34D0000}"/>
    <cellStyle name="Warning Text 2 14 3" xfId="19908" xr:uid="{00000000-0005-0000-0000-0000C44D0000}"/>
    <cellStyle name="Warning Text 2 14 3 2" xfId="19909" xr:uid="{00000000-0005-0000-0000-0000C54D0000}"/>
    <cellStyle name="Warning Text 2 14 4" xfId="19910" xr:uid="{00000000-0005-0000-0000-0000C64D0000}"/>
    <cellStyle name="Warning Text 2 14 4 2" xfId="19911" xr:uid="{00000000-0005-0000-0000-0000C74D0000}"/>
    <cellStyle name="Warning Text 2 14 5" xfId="19912" xr:uid="{00000000-0005-0000-0000-0000C84D0000}"/>
    <cellStyle name="Warning Text 2 15" xfId="19913" xr:uid="{00000000-0005-0000-0000-0000C94D0000}"/>
    <cellStyle name="Warning Text 2 15 2" xfId="19914" xr:uid="{00000000-0005-0000-0000-0000CA4D0000}"/>
    <cellStyle name="Warning Text 2 15 2 2" xfId="19915" xr:uid="{00000000-0005-0000-0000-0000CB4D0000}"/>
    <cellStyle name="Warning Text 2 15 3" xfId="19916" xr:uid="{00000000-0005-0000-0000-0000CC4D0000}"/>
    <cellStyle name="Warning Text 2 15 3 2" xfId="19917" xr:uid="{00000000-0005-0000-0000-0000CD4D0000}"/>
    <cellStyle name="Warning Text 2 15 4" xfId="19918" xr:uid="{00000000-0005-0000-0000-0000CE4D0000}"/>
    <cellStyle name="Warning Text 2 16" xfId="19919" xr:uid="{00000000-0005-0000-0000-0000CF4D0000}"/>
    <cellStyle name="Warning Text 2 16 2" xfId="19920" xr:uid="{00000000-0005-0000-0000-0000D04D0000}"/>
    <cellStyle name="Warning Text 2 17" xfId="19921" xr:uid="{00000000-0005-0000-0000-0000D14D0000}"/>
    <cellStyle name="Warning Text 2 17 2" xfId="19922" xr:uid="{00000000-0005-0000-0000-0000D24D0000}"/>
    <cellStyle name="Warning Text 2 18" xfId="19923" xr:uid="{00000000-0005-0000-0000-0000D34D0000}"/>
    <cellStyle name="Warning Text 2 18 2" xfId="19924" xr:uid="{00000000-0005-0000-0000-0000D44D0000}"/>
    <cellStyle name="Warning Text 2 19" xfId="19925" xr:uid="{00000000-0005-0000-0000-0000D54D0000}"/>
    <cellStyle name="Warning Text 2 19 2" xfId="19926" xr:uid="{00000000-0005-0000-0000-0000D64D0000}"/>
    <cellStyle name="Warning Text 2 2" xfId="19927" xr:uid="{00000000-0005-0000-0000-0000D74D0000}"/>
    <cellStyle name="Warning Text 2 2 2" xfId="19928" xr:uid="{00000000-0005-0000-0000-0000D84D0000}"/>
    <cellStyle name="Warning Text 2 2 2 2" xfId="19929" xr:uid="{00000000-0005-0000-0000-0000D94D0000}"/>
    <cellStyle name="Warning Text 2 2 2 2 2" xfId="19930" xr:uid="{00000000-0005-0000-0000-0000DA4D0000}"/>
    <cellStyle name="Warning Text 2 2 2 3" xfId="19931" xr:uid="{00000000-0005-0000-0000-0000DB4D0000}"/>
    <cellStyle name="Warning Text 2 2 2 3 2" xfId="19932" xr:uid="{00000000-0005-0000-0000-0000DC4D0000}"/>
    <cellStyle name="Warning Text 2 2 2 4" xfId="19933" xr:uid="{00000000-0005-0000-0000-0000DD4D0000}"/>
    <cellStyle name="Warning Text 2 2 3" xfId="19934" xr:uid="{00000000-0005-0000-0000-0000DE4D0000}"/>
    <cellStyle name="Warning Text 2 2 3 2" xfId="19935" xr:uid="{00000000-0005-0000-0000-0000DF4D0000}"/>
    <cellStyle name="Warning Text 2 2 3 2 2" xfId="19936" xr:uid="{00000000-0005-0000-0000-0000E04D0000}"/>
    <cellStyle name="Warning Text 2 2 3 3" xfId="19937" xr:uid="{00000000-0005-0000-0000-0000E14D0000}"/>
    <cellStyle name="Warning Text 2 2 3 3 2" xfId="19938" xr:uid="{00000000-0005-0000-0000-0000E24D0000}"/>
    <cellStyle name="Warning Text 2 2 3 4" xfId="19939" xr:uid="{00000000-0005-0000-0000-0000E34D0000}"/>
    <cellStyle name="Warning Text 2 2 4" xfId="19940" xr:uid="{00000000-0005-0000-0000-0000E44D0000}"/>
    <cellStyle name="Warning Text 2 2 4 2" xfId="19941" xr:uid="{00000000-0005-0000-0000-0000E54D0000}"/>
    <cellStyle name="Warning Text 2 2 4 2 2" xfId="19942" xr:uid="{00000000-0005-0000-0000-0000E64D0000}"/>
    <cellStyle name="Warning Text 2 2 4 3" xfId="19943" xr:uid="{00000000-0005-0000-0000-0000E74D0000}"/>
    <cellStyle name="Warning Text 2 2 4 3 2" xfId="19944" xr:uid="{00000000-0005-0000-0000-0000E84D0000}"/>
    <cellStyle name="Warning Text 2 2 4 4" xfId="19945" xr:uid="{00000000-0005-0000-0000-0000E94D0000}"/>
    <cellStyle name="Warning Text 2 2 4 4 2" xfId="19946" xr:uid="{00000000-0005-0000-0000-0000EA4D0000}"/>
    <cellStyle name="Warning Text 2 2 4 5" xfId="19947" xr:uid="{00000000-0005-0000-0000-0000EB4D0000}"/>
    <cellStyle name="Warning Text 2 2 5" xfId="19948" xr:uid="{00000000-0005-0000-0000-0000EC4D0000}"/>
    <cellStyle name="Warning Text 2 2 5 2" xfId="19949" xr:uid="{00000000-0005-0000-0000-0000ED4D0000}"/>
    <cellStyle name="Warning Text 2 2 5 2 2" xfId="19950" xr:uid="{00000000-0005-0000-0000-0000EE4D0000}"/>
    <cellStyle name="Warning Text 2 2 5 3" xfId="19951" xr:uid="{00000000-0005-0000-0000-0000EF4D0000}"/>
    <cellStyle name="Warning Text 2 2 5 3 2" xfId="19952" xr:uid="{00000000-0005-0000-0000-0000F04D0000}"/>
    <cellStyle name="Warning Text 2 2 5 4" xfId="19953" xr:uid="{00000000-0005-0000-0000-0000F14D0000}"/>
    <cellStyle name="Warning Text 2 2 6" xfId="19954" xr:uid="{00000000-0005-0000-0000-0000F24D0000}"/>
    <cellStyle name="Warning Text 2 2 6 2" xfId="19955" xr:uid="{00000000-0005-0000-0000-0000F34D0000}"/>
    <cellStyle name="Warning Text 2 2 7" xfId="19956" xr:uid="{00000000-0005-0000-0000-0000F44D0000}"/>
    <cellStyle name="Warning Text 2 2 7 2" xfId="19957" xr:uid="{00000000-0005-0000-0000-0000F54D0000}"/>
    <cellStyle name="Warning Text 2 2 8" xfId="19958" xr:uid="{00000000-0005-0000-0000-0000F64D0000}"/>
    <cellStyle name="Warning Text 2 2 8 2" xfId="19959" xr:uid="{00000000-0005-0000-0000-0000F74D0000}"/>
    <cellStyle name="Warning Text 2 2 9" xfId="19960" xr:uid="{00000000-0005-0000-0000-0000F84D0000}"/>
    <cellStyle name="Warning Text 2 20" xfId="19961" xr:uid="{00000000-0005-0000-0000-0000F94D0000}"/>
    <cellStyle name="Warning Text 2 21" xfId="19962" xr:uid="{00000000-0005-0000-0000-0000FA4D0000}"/>
    <cellStyle name="Warning Text 2 3" xfId="19963" xr:uid="{00000000-0005-0000-0000-0000FB4D0000}"/>
    <cellStyle name="Warning Text 2 3 2" xfId="19964" xr:uid="{00000000-0005-0000-0000-0000FC4D0000}"/>
    <cellStyle name="Warning Text 2 3 2 2" xfId="19965" xr:uid="{00000000-0005-0000-0000-0000FD4D0000}"/>
    <cellStyle name="Warning Text 2 3 2 2 2" xfId="19966" xr:uid="{00000000-0005-0000-0000-0000FE4D0000}"/>
    <cellStyle name="Warning Text 2 3 2 3" xfId="19967" xr:uid="{00000000-0005-0000-0000-0000FF4D0000}"/>
    <cellStyle name="Warning Text 2 3 2 3 2" xfId="19968" xr:uid="{00000000-0005-0000-0000-0000004E0000}"/>
    <cellStyle name="Warning Text 2 3 2 4" xfId="19969" xr:uid="{00000000-0005-0000-0000-0000014E0000}"/>
    <cellStyle name="Warning Text 2 3 3" xfId="19970" xr:uid="{00000000-0005-0000-0000-0000024E0000}"/>
    <cellStyle name="Warning Text 2 3 3 2" xfId="19971" xr:uid="{00000000-0005-0000-0000-0000034E0000}"/>
    <cellStyle name="Warning Text 2 3 3 2 2" xfId="19972" xr:uid="{00000000-0005-0000-0000-0000044E0000}"/>
    <cellStyle name="Warning Text 2 3 3 3" xfId="19973" xr:uid="{00000000-0005-0000-0000-0000054E0000}"/>
    <cellStyle name="Warning Text 2 3 3 3 2" xfId="19974" xr:uid="{00000000-0005-0000-0000-0000064E0000}"/>
    <cellStyle name="Warning Text 2 3 3 4" xfId="19975" xr:uid="{00000000-0005-0000-0000-0000074E0000}"/>
    <cellStyle name="Warning Text 2 3 4" xfId="19976" xr:uid="{00000000-0005-0000-0000-0000084E0000}"/>
    <cellStyle name="Warning Text 2 3 4 2" xfId="19977" xr:uid="{00000000-0005-0000-0000-0000094E0000}"/>
    <cellStyle name="Warning Text 2 3 4 2 2" xfId="19978" xr:uid="{00000000-0005-0000-0000-00000A4E0000}"/>
    <cellStyle name="Warning Text 2 3 4 3" xfId="19979" xr:uid="{00000000-0005-0000-0000-00000B4E0000}"/>
    <cellStyle name="Warning Text 2 3 4 3 2" xfId="19980" xr:uid="{00000000-0005-0000-0000-00000C4E0000}"/>
    <cellStyle name="Warning Text 2 3 4 4" xfId="19981" xr:uid="{00000000-0005-0000-0000-00000D4E0000}"/>
    <cellStyle name="Warning Text 2 3 4 4 2" xfId="19982" xr:uid="{00000000-0005-0000-0000-00000E4E0000}"/>
    <cellStyle name="Warning Text 2 3 4 5" xfId="19983" xr:uid="{00000000-0005-0000-0000-00000F4E0000}"/>
    <cellStyle name="Warning Text 2 3 5" xfId="19984" xr:uid="{00000000-0005-0000-0000-0000104E0000}"/>
    <cellStyle name="Warning Text 2 3 5 2" xfId="19985" xr:uid="{00000000-0005-0000-0000-0000114E0000}"/>
    <cellStyle name="Warning Text 2 3 5 2 2" xfId="19986" xr:uid="{00000000-0005-0000-0000-0000124E0000}"/>
    <cellStyle name="Warning Text 2 3 5 3" xfId="19987" xr:uid="{00000000-0005-0000-0000-0000134E0000}"/>
    <cellStyle name="Warning Text 2 3 5 3 2" xfId="19988" xr:uid="{00000000-0005-0000-0000-0000144E0000}"/>
    <cellStyle name="Warning Text 2 3 5 4" xfId="19989" xr:uid="{00000000-0005-0000-0000-0000154E0000}"/>
    <cellStyle name="Warning Text 2 3 6" xfId="19990" xr:uid="{00000000-0005-0000-0000-0000164E0000}"/>
    <cellStyle name="Warning Text 2 3 6 2" xfId="19991" xr:uid="{00000000-0005-0000-0000-0000174E0000}"/>
    <cellStyle name="Warning Text 2 3 7" xfId="19992" xr:uid="{00000000-0005-0000-0000-0000184E0000}"/>
    <cellStyle name="Warning Text 2 3 7 2" xfId="19993" xr:uid="{00000000-0005-0000-0000-0000194E0000}"/>
    <cellStyle name="Warning Text 2 3 8" xfId="19994" xr:uid="{00000000-0005-0000-0000-00001A4E0000}"/>
    <cellStyle name="Warning Text 2 3 8 2" xfId="19995" xr:uid="{00000000-0005-0000-0000-00001B4E0000}"/>
    <cellStyle name="Warning Text 2 3 9" xfId="19996" xr:uid="{00000000-0005-0000-0000-00001C4E0000}"/>
    <cellStyle name="Warning Text 2 4" xfId="19997" xr:uid="{00000000-0005-0000-0000-00001D4E0000}"/>
    <cellStyle name="Warning Text 2 4 2" xfId="19998" xr:uid="{00000000-0005-0000-0000-00001E4E0000}"/>
    <cellStyle name="Warning Text 2 4 2 2" xfId="19999" xr:uid="{00000000-0005-0000-0000-00001F4E0000}"/>
    <cellStyle name="Warning Text 2 4 2 2 2" xfId="20000" xr:uid="{00000000-0005-0000-0000-0000204E0000}"/>
    <cellStyle name="Warning Text 2 4 2 3" xfId="20001" xr:uid="{00000000-0005-0000-0000-0000214E0000}"/>
    <cellStyle name="Warning Text 2 4 2 3 2" xfId="20002" xr:uid="{00000000-0005-0000-0000-0000224E0000}"/>
    <cellStyle name="Warning Text 2 4 2 4" xfId="20003" xr:uid="{00000000-0005-0000-0000-0000234E0000}"/>
    <cellStyle name="Warning Text 2 4 3" xfId="20004" xr:uid="{00000000-0005-0000-0000-0000244E0000}"/>
    <cellStyle name="Warning Text 2 4 3 2" xfId="20005" xr:uid="{00000000-0005-0000-0000-0000254E0000}"/>
    <cellStyle name="Warning Text 2 4 3 2 2" xfId="20006" xr:uid="{00000000-0005-0000-0000-0000264E0000}"/>
    <cellStyle name="Warning Text 2 4 3 3" xfId="20007" xr:uid="{00000000-0005-0000-0000-0000274E0000}"/>
    <cellStyle name="Warning Text 2 4 3 3 2" xfId="20008" xr:uid="{00000000-0005-0000-0000-0000284E0000}"/>
    <cellStyle name="Warning Text 2 4 3 4" xfId="20009" xr:uid="{00000000-0005-0000-0000-0000294E0000}"/>
    <cellStyle name="Warning Text 2 4 4" xfId="20010" xr:uid="{00000000-0005-0000-0000-00002A4E0000}"/>
    <cellStyle name="Warning Text 2 4 4 2" xfId="20011" xr:uid="{00000000-0005-0000-0000-00002B4E0000}"/>
    <cellStyle name="Warning Text 2 4 4 2 2" xfId="20012" xr:uid="{00000000-0005-0000-0000-00002C4E0000}"/>
    <cellStyle name="Warning Text 2 4 4 3" xfId="20013" xr:uid="{00000000-0005-0000-0000-00002D4E0000}"/>
    <cellStyle name="Warning Text 2 4 4 3 2" xfId="20014" xr:uid="{00000000-0005-0000-0000-00002E4E0000}"/>
    <cellStyle name="Warning Text 2 4 4 4" xfId="20015" xr:uid="{00000000-0005-0000-0000-00002F4E0000}"/>
    <cellStyle name="Warning Text 2 4 4 4 2" xfId="20016" xr:uid="{00000000-0005-0000-0000-0000304E0000}"/>
    <cellStyle name="Warning Text 2 4 4 5" xfId="20017" xr:uid="{00000000-0005-0000-0000-0000314E0000}"/>
    <cellStyle name="Warning Text 2 4 5" xfId="20018" xr:uid="{00000000-0005-0000-0000-0000324E0000}"/>
    <cellStyle name="Warning Text 2 4 5 2" xfId="20019" xr:uid="{00000000-0005-0000-0000-0000334E0000}"/>
    <cellStyle name="Warning Text 2 4 5 2 2" xfId="20020" xr:uid="{00000000-0005-0000-0000-0000344E0000}"/>
    <cellStyle name="Warning Text 2 4 5 3" xfId="20021" xr:uid="{00000000-0005-0000-0000-0000354E0000}"/>
    <cellStyle name="Warning Text 2 4 5 3 2" xfId="20022" xr:uid="{00000000-0005-0000-0000-0000364E0000}"/>
    <cellStyle name="Warning Text 2 4 5 4" xfId="20023" xr:uid="{00000000-0005-0000-0000-0000374E0000}"/>
    <cellStyle name="Warning Text 2 4 6" xfId="20024" xr:uid="{00000000-0005-0000-0000-0000384E0000}"/>
    <cellStyle name="Warning Text 2 4 6 2" xfId="20025" xr:uid="{00000000-0005-0000-0000-0000394E0000}"/>
    <cellStyle name="Warning Text 2 4 7" xfId="20026" xr:uid="{00000000-0005-0000-0000-00003A4E0000}"/>
    <cellStyle name="Warning Text 2 4 7 2" xfId="20027" xr:uid="{00000000-0005-0000-0000-00003B4E0000}"/>
    <cellStyle name="Warning Text 2 4 8" xfId="20028" xr:uid="{00000000-0005-0000-0000-00003C4E0000}"/>
    <cellStyle name="Warning Text 2 4 8 2" xfId="20029" xr:uid="{00000000-0005-0000-0000-00003D4E0000}"/>
    <cellStyle name="Warning Text 2 4 9" xfId="20030" xr:uid="{00000000-0005-0000-0000-00003E4E0000}"/>
    <cellStyle name="Warning Text 2 5" xfId="20031" xr:uid="{00000000-0005-0000-0000-00003F4E0000}"/>
    <cellStyle name="Warning Text 2 5 2" xfId="20032" xr:uid="{00000000-0005-0000-0000-0000404E0000}"/>
    <cellStyle name="Warning Text 2 5 2 2" xfId="20033" xr:uid="{00000000-0005-0000-0000-0000414E0000}"/>
    <cellStyle name="Warning Text 2 5 2 2 2" xfId="20034" xr:uid="{00000000-0005-0000-0000-0000424E0000}"/>
    <cellStyle name="Warning Text 2 5 2 3" xfId="20035" xr:uid="{00000000-0005-0000-0000-0000434E0000}"/>
    <cellStyle name="Warning Text 2 5 2 3 2" xfId="20036" xr:uid="{00000000-0005-0000-0000-0000444E0000}"/>
    <cellStyle name="Warning Text 2 5 2 4" xfId="20037" xr:uid="{00000000-0005-0000-0000-0000454E0000}"/>
    <cellStyle name="Warning Text 2 5 3" xfId="20038" xr:uid="{00000000-0005-0000-0000-0000464E0000}"/>
    <cellStyle name="Warning Text 2 5 3 2" xfId="20039" xr:uid="{00000000-0005-0000-0000-0000474E0000}"/>
    <cellStyle name="Warning Text 2 5 3 2 2" xfId="20040" xr:uid="{00000000-0005-0000-0000-0000484E0000}"/>
    <cellStyle name="Warning Text 2 5 3 3" xfId="20041" xr:uid="{00000000-0005-0000-0000-0000494E0000}"/>
    <cellStyle name="Warning Text 2 5 3 3 2" xfId="20042" xr:uid="{00000000-0005-0000-0000-00004A4E0000}"/>
    <cellStyle name="Warning Text 2 5 3 4" xfId="20043" xr:uid="{00000000-0005-0000-0000-00004B4E0000}"/>
    <cellStyle name="Warning Text 2 5 4" xfId="20044" xr:uid="{00000000-0005-0000-0000-00004C4E0000}"/>
    <cellStyle name="Warning Text 2 5 4 2" xfId="20045" xr:uid="{00000000-0005-0000-0000-00004D4E0000}"/>
    <cellStyle name="Warning Text 2 5 4 2 2" xfId="20046" xr:uid="{00000000-0005-0000-0000-00004E4E0000}"/>
    <cellStyle name="Warning Text 2 5 4 3" xfId="20047" xr:uid="{00000000-0005-0000-0000-00004F4E0000}"/>
    <cellStyle name="Warning Text 2 5 4 3 2" xfId="20048" xr:uid="{00000000-0005-0000-0000-0000504E0000}"/>
    <cellStyle name="Warning Text 2 5 4 4" xfId="20049" xr:uid="{00000000-0005-0000-0000-0000514E0000}"/>
    <cellStyle name="Warning Text 2 5 4 4 2" xfId="20050" xr:uid="{00000000-0005-0000-0000-0000524E0000}"/>
    <cellStyle name="Warning Text 2 5 4 5" xfId="20051" xr:uid="{00000000-0005-0000-0000-0000534E0000}"/>
    <cellStyle name="Warning Text 2 5 5" xfId="20052" xr:uid="{00000000-0005-0000-0000-0000544E0000}"/>
    <cellStyle name="Warning Text 2 5 5 2" xfId="20053" xr:uid="{00000000-0005-0000-0000-0000554E0000}"/>
    <cellStyle name="Warning Text 2 5 5 2 2" xfId="20054" xr:uid="{00000000-0005-0000-0000-0000564E0000}"/>
    <cellStyle name="Warning Text 2 5 5 3" xfId="20055" xr:uid="{00000000-0005-0000-0000-0000574E0000}"/>
    <cellStyle name="Warning Text 2 5 5 3 2" xfId="20056" xr:uid="{00000000-0005-0000-0000-0000584E0000}"/>
    <cellStyle name="Warning Text 2 5 5 4" xfId="20057" xr:uid="{00000000-0005-0000-0000-0000594E0000}"/>
    <cellStyle name="Warning Text 2 5 6" xfId="20058" xr:uid="{00000000-0005-0000-0000-00005A4E0000}"/>
    <cellStyle name="Warning Text 2 5 6 2" xfId="20059" xr:uid="{00000000-0005-0000-0000-00005B4E0000}"/>
    <cellStyle name="Warning Text 2 5 7" xfId="20060" xr:uid="{00000000-0005-0000-0000-00005C4E0000}"/>
    <cellStyle name="Warning Text 2 5 7 2" xfId="20061" xr:uid="{00000000-0005-0000-0000-00005D4E0000}"/>
    <cellStyle name="Warning Text 2 5 8" xfId="20062" xr:uid="{00000000-0005-0000-0000-00005E4E0000}"/>
    <cellStyle name="Warning Text 2 5 8 2" xfId="20063" xr:uid="{00000000-0005-0000-0000-00005F4E0000}"/>
    <cellStyle name="Warning Text 2 5 9" xfId="20064" xr:uid="{00000000-0005-0000-0000-0000604E0000}"/>
    <cellStyle name="Warning Text 2 6" xfId="20065" xr:uid="{00000000-0005-0000-0000-0000614E0000}"/>
    <cellStyle name="Warning Text 2 6 2" xfId="20066" xr:uid="{00000000-0005-0000-0000-0000624E0000}"/>
    <cellStyle name="Warning Text 2 6 2 2" xfId="20067" xr:uid="{00000000-0005-0000-0000-0000634E0000}"/>
    <cellStyle name="Warning Text 2 6 2 2 2" xfId="20068" xr:uid="{00000000-0005-0000-0000-0000644E0000}"/>
    <cellStyle name="Warning Text 2 6 2 3" xfId="20069" xr:uid="{00000000-0005-0000-0000-0000654E0000}"/>
    <cellStyle name="Warning Text 2 6 2 3 2" xfId="20070" xr:uid="{00000000-0005-0000-0000-0000664E0000}"/>
    <cellStyle name="Warning Text 2 6 2 4" xfId="20071" xr:uid="{00000000-0005-0000-0000-0000674E0000}"/>
    <cellStyle name="Warning Text 2 6 3" xfId="20072" xr:uid="{00000000-0005-0000-0000-0000684E0000}"/>
    <cellStyle name="Warning Text 2 6 3 2" xfId="20073" xr:uid="{00000000-0005-0000-0000-0000694E0000}"/>
    <cellStyle name="Warning Text 2 6 3 2 2" xfId="20074" xr:uid="{00000000-0005-0000-0000-00006A4E0000}"/>
    <cellStyle name="Warning Text 2 6 3 3" xfId="20075" xr:uid="{00000000-0005-0000-0000-00006B4E0000}"/>
    <cellStyle name="Warning Text 2 6 3 3 2" xfId="20076" xr:uid="{00000000-0005-0000-0000-00006C4E0000}"/>
    <cellStyle name="Warning Text 2 6 3 4" xfId="20077" xr:uid="{00000000-0005-0000-0000-00006D4E0000}"/>
    <cellStyle name="Warning Text 2 6 4" xfId="20078" xr:uid="{00000000-0005-0000-0000-00006E4E0000}"/>
    <cellStyle name="Warning Text 2 6 4 2" xfId="20079" xr:uid="{00000000-0005-0000-0000-00006F4E0000}"/>
    <cellStyle name="Warning Text 2 6 4 2 2" xfId="20080" xr:uid="{00000000-0005-0000-0000-0000704E0000}"/>
    <cellStyle name="Warning Text 2 6 4 3" xfId="20081" xr:uid="{00000000-0005-0000-0000-0000714E0000}"/>
    <cellStyle name="Warning Text 2 6 4 3 2" xfId="20082" xr:uid="{00000000-0005-0000-0000-0000724E0000}"/>
    <cellStyle name="Warning Text 2 6 4 4" xfId="20083" xr:uid="{00000000-0005-0000-0000-0000734E0000}"/>
    <cellStyle name="Warning Text 2 6 4 4 2" xfId="20084" xr:uid="{00000000-0005-0000-0000-0000744E0000}"/>
    <cellStyle name="Warning Text 2 6 4 5" xfId="20085" xr:uid="{00000000-0005-0000-0000-0000754E0000}"/>
    <cellStyle name="Warning Text 2 6 5" xfId="20086" xr:uid="{00000000-0005-0000-0000-0000764E0000}"/>
    <cellStyle name="Warning Text 2 6 5 2" xfId="20087" xr:uid="{00000000-0005-0000-0000-0000774E0000}"/>
    <cellStyle name="Warning Text 2 6 5 2 2" xfId="20088" xr:uid="{00000000-0005-0000-0000-0000784E0000}"/>
    <cellStyle name="Warning Text 2 6 5 3" xfId="20089" xr:uid="{00000000-0005-0000-0000-0000794E0000}"/>
    <cellStyle name="Warning Text 2 6 5 3 2" xfId="20090" xr:uid="{00000000-0005-0000-0000-00007A4E0000}"/>
    <cellStyle name="Warning Text 2 6 5 4" xfId="20091" xr:uid="{00000000-0005-0000-0000-00007B4E0000}"/>
    <cellStyle name="Warning Text 2 6 6" xfId="20092" xr:uid="{00000000-0005-0000-0000-00007C4E0000}"/>
    <cellStyle name="Warning Text 2 6 6 2" xfId="20093" xr:uid="{00000000-0005-0000-0000-00007D4E0000}"/>
    <cellStyle name="Warning Text 2 6 7" xfId="20094" xr:uid="{00000000-0005-0000-0000-00007E4E0000}"/>
    <cellStyle name="Warning Text 2 6 7 2" xfId="20095" xr:uid="{00000000-0005-0000-0000-00007F4E0000}"/>
    <cellStyle name="Warning Text 2 6 8" xfId="20096" xr:uid="{00000000-0005-0000-0000-0000804E0000}"/>
    <cellStyle name="Warning Text 2 6 8 2" xfId="20097" xr:uid="{00000000-0005-0000-0000-0000814E0000}"/>
    <cellStyle name="Warning Text 2 6 9" xfId="20098" xr:uid="{00000000-0005-0000-0000-0000824E0000}"/>
    <cellStyle name="Warning Text 2 7" xfId="20099" xr:uid="{00000000-0005-0000-0000-0000834E0000}"/>
    <cellStyle name="Warning Text 2 7 2" xfId="20100" xr:uid="{00000000-0005-0000-0000-0000844E0000}"/>
    <cellStyle name="Warning Text 2 7 2 2" xfId="20101" xr:uid="{00000000-0005-0000-0000-0000854E0000}"/>
    <cellStyle name="Warning Text 2 7 2 2 2" xfId="20102" xr:uid="{00000000-0005-0000-0000-0000864E0000}"/>
    <cellStyle name="Warning Text 2 7 2 3" xfId="20103" xr:uid="{00000000-0005-0000-0000-0000874E0000}"/>
    <cellStyle name="Warning Text 2 7 2 3 2" xfId="20104" xr:uid="{00000000-0005-0000-0000-0000884E0000}"/>
    <cellStyle name="Warning Text 2 7 2 4" xfId="20105" xr:uid="{00000000-0005-0000-0000-0000894E0000}"/>
    <cellStyle name="Warning Text 2 7 3" xfId="20106" xr:uid="{00000000-0005-0000-0000-00008A4E0000}"/>
    <cellStyle name="Warning Text 2 7 3 2" xfId="20107" xr:uid="{00000000-0005-0000-0000-00008B4E0000}"/>
    <cellStyle name="Warning Text 2 7 3 2 2" xfId="20108" xr:uid="{00000000-0005-0000-0000-00008C4E0000}"/>
    <cellStyle name="Warning Text 2 7 3 3" xfId="20109" xr:uid="{00000000-0005-0000-0000-00008D4E0000}"/>
    <cellStyle name="Warning Text 2 7 3 3 2" xfId="20110" xr:uid="{00000000-0005-0000-0000-00008E4E0000}"/>
    <cellStyle name="Warning Text 2 7 3 4" xfId="20111" xr:uid="{00000000-0005-0000-0000-00008F4E0000}"/>
    <cellStyle name="Warning Text 2 7 4" xfId="20112" xr:uid="{00000000-0005-0000-0000-0000904E0000}"/>
    <cellStyle name="Warning Text 2 7 4 2" xfId="20113" xr:uid="{00000000-0005-0000-0000-0000914E0000}"/>
    <cellStyle name="Warning Text 2 7 4 2 2" xfId="20114" xr:uid="{00000000-0005-0000-0000-0000924E0000}"/>
    <cellStyle name="Warning Text 2 7 4 3" xfId="20115" xr:uid="{00000000-0005-0000-0000-0000934E0000}"/>
    <cellStyle name="Warning Text 2 7 4 3 2" xfId="20116" xr:uid="{00000000-0005-0000-0000-0000944E0000}"/>
    <cellStyle name="Warning Text 2 7 4 4" xfId="20117" xr:uid="{00000000-0005-0000-0000-0000954E0000}"/>
    <cellStyle name="Warning Text 2 7 4 4 2" xfId="20118" xr:uid="{00000000-0005-0000-0000-0000964E0000}"/>
    <cellStyle name="Warning Text 2 7 4 5" xfId="20119" xr:uid="{00000000-0005-0000-0000-0000974E0000}"/>
    <cellStyle name="Warning Text 2 7 5" xfId="20120" xr:uid="{00000000-0005-0000-0000-0000984E0000}"/>
    <cellStyle name="Warning Text 2 7 5 2" xfId="20121" xr:uid="{00000000-0005-0000-0000-0000994E0000}"/>
    <cellStyle name="Warning Text 2 7 5 2 2" xfId="20122" xr:uid="{00000000-0005-0000-0000-00009A4E0000}"/>
    <cellStyle name="Warning Text 2 7 5 3" xfId="20123" xr:uid="{00000000-0005-0000-0000-00009B4E0000}"/>
    <cellStyle name="Warning Text 2 7 5 3 2" xfId="20124" xr:uid="{00000000-0005-0000-0000-00009C4E0000}"/>
    <cellStyle name="Warning Text 2 7 5 4" xfId="20125" xr:uid="{00000000-0005-0000-0000-00009D4E0000}"/>
    <cellStyle name="Warning Text 2 7 6" xfId="20126" xr:uid="{00000000-0005-0000-0000-00009E4E0000}"/>
    <cellStyle name="Warning Text 2 7 6 2" xfId="20127" xr:uid="{00000000-0005-0000-0000-00009F4E0000}"/>
    <cellStyle name="Warning Text 2 7 7" xfId="20128" xr:uid="{00000000-0005-0000-0000-0000A04E0000}"/>
    <cellStyle name="Warning Text 2 7 7 2" xfId="20129" xr:uid="{00000000-0005-0000-0000-0000A14E0000}"/>
    <cellStyle name="Warning Text 2 7 8" xfId="20130" xr:uid="{00000000-0005-0000-0000-0000A24E0000}"/>
    <cellStyle name="Warning Text 2 7 8 2" xfId="20131" xr:uid="{00000000-0005-0000-0000-0000A34E0000}"/>
    <cellStyle name="Warning Text 2 7 9" xfId="20132" xr:uid="{00000000-0005-0000-0000-0000A44E0000}"/>
    <cellStyle name="Warning Text 2 8" xfId="20133" xr:uid="{00000000-0005-0000-0000-0000A54E0000}"/>
    <cellStyle name="Warning Text 2 8 2" xfId="20134" xr:uid="{00000000-0005-0000-0000-0000A64E0000}"/>
    <cellStyle name="Warning Text 2 8 2 2" xfId="20135" xr:uid="{00000000-0005-0000-0000-0000A74E0000}"/>
    <cellStyle name="Warning Text 2 8 2 2 2" xfId="20136" xr:uid="{00000000-0005-0000-0000-0000A84E0000}"/>
    <cellStyle name="Warning Text 2 8 2 3" xfId="20137" xr:uid="{00000000-0005-0000-0000-0000A94E0000}"/>
    <cellStyle name="Warning Text 2 8 2 3 2" xfId="20138" xr:uid="{00000000-0005-0000-0000-0000AA4E0000}"/>
    <cellStyle name="Warning Text 2 8 2 4" xfId="20139" xr:uid="{00000000-0005-0000-0000-0000AB4E0000}"/>
    <cellStyle name="Warning Text 2 8 3" xfId="20140" xr:uid="{00000000-0005-0000-0000-0000AC4E0000}"/>
    <cellStyle name="Warning Text 2 8 3 2" xfId="20141" xr:uid="{00000000-0005-0000-0000-0000AD4E0000}"/>
    <cellStyle name="Warning Text 2 8 3 2 2" xfId="20142" xr:uid="{00000000-0005-0000-0000-0000AE4E0000}"/>
    <cellStyle name="Warning Text 2 8 3 3" xfId="20143" xr:uid="{00000000-0005-0000-0000-0000AF4E0000}"/>
    <cellStyle name="Warning Text 2 8 3 3 2" xfId="20144" xr:uid="{00000000-0005-0000-0000-0000B04E0000}"/>
    <cellStyle name="Warning Text 2 8 3 4" xfId="20145" xr:uid="{00000000-0005-0000-0000-0000B14E0000}"/>
    <cellStyle name="Warning Text 2 8 4" xfId="20146" xr:uid="{00000000-0005-0000-0000-0000B24E0000}"/>
    <cellStyle name="Warning Text 2 8 4 2" xfId="20147" xr:uid="{00000000-0005-0000-0000-0000B34E0000}"/>
    <cellStyle name="Warning Text 2 8 4 2 2" xfId="20148" xr:uid="{00000000-0005-0000-0000-0000B44E0000}"/>
    <cellStyle name="Warning Text 2 8 4 3" xfId="20149" xr:uid="{00000000-0005-0000-0000-0000B54E0000}"/>
    <cellStyle name="Warning Text 2 8 4 3 2" xfId="20150" xr:uid="{00000000-0005-0000-0000-0000B64E0000}"/>
    <cellStyle name="Warning Text 2 8 4 4" xfId="20151" xr:uid="{00000000-0005-0000-0000-0000B74E0000}"/>
    <cellStyle name="Warning Text 2 8 4 4 2" xfId="20152" xr:uid="{00000000-0005-0000-0000-0000B84E0000}"/>
    <cellStyle name="Warning Text 2 8 4 5" xfId="20153" xr:uid="{00000000-0005-0000-0000-0000B94E0000}"/>
    <cellStyle name="Warning Text 2 8 5" xfId="20154" xr:uid="{00000000-0005-0000-0000-0000BA4E0000}"/>
    <cellStyle name="Warning Text 2 8 5 2" xfId="20155" xr:uid="{00000000-0005-0000-0000-0000BB4E0000}"/>
    <cellStyle name="Warning Text 2 8 5 2 2" xfId="20156" xr:uid="{00000000-0005-0000-0000-0000BC4E0000}"/>
    <cellStyle name="Warning Text 2 8 5 3" xfId="20157" xr:uid="{00000000-0005-0000-0000-0000BD4E0000}"/>
    <cellStyle name="Warning Text 2 8 5 3 2" xfId="20158" xr:uid="{00000000-0005-0000-0000-0000BE4E0000}"/>
    <cellStyle name="Warning Text 2 8 5 4" xfId="20159" xr:uid="{00000000-0005-0000-0000-0000BF4E0000}"/>
    <cellStyle name="Warning Text 2 8 6" xfId="20160" xr:uid="{00000000-0005-0000-0000-0000C04E0000}"/>
    <cellStyle name="Warning Text 2 8 6 2" xfId="20161" xr:uid="{00000000-0005-0000-0000-0000C14E0000}"/>
    <cellStyle name="Warning Text 2 8 7" xfId="20162" xr:uid="{00000000-0005-0000-0000-0000C24E0000}"/>
    <cellStyle name="Warning Text 2 8 7 2" xfId="20163" xr:uid="{00000000-0005-0000-0000-0000C34E0000}"/>
    <cellStyle name="Warning Text 2 8 8" xfId="20164" xr:uid="{00000000-0005-0000-0000-0000C44E0000}"/>
    <cellStyle name="Warning Text 2 8 8 2" xfId="20165" xr:uid="{00000000-0005-0000-0000-0000C54E0000}"/>
    <cellStyle name="Warning Text 2 8 9" xfId="20166" xr:uid="{00000000-0005-0000-0000-0000C64E0000}"/>
    <cellStyle name="Warning Text 2 9" xfId="20167" xr:uid="{00000000-0005-0000-0000-0000C74E0000}"/>
    <cellStyle name="Warning Text 2 9 2" xfId="20168" xr:uid="{00000000-0005-0000-0000-0000C84E0000}"/>
    <cellStyle name="Warning Text 2 9 2 2" xfId="20169" xr:uid="{00000000-0005-0000-0000-0000C94E0000}"/>
    <cellStyle name="Warning Text 2 9 2 2 2" xfId="20170" xr:uid="{00000000-0005-0000-0000-0000CA4E0000}"/>
    <cellStyle name="Warning Text 2 9 2 3" xfId="20171" xr:uid="{00000000-0005-0000-0000-0000CB4E0000}"/>
    <cellStyle name="Warning Text 2 9 2 3 2" xfId="20172" xr:uid="{00000000-0005-0000-0000-0000CC4E0000}"/>
    <cellStyle name="Warning Text 2 9 2 4" xfId="20173" xr:uid="{00000000-0005-0000-0000-0000CD4E0000}"/>
    <cellStyle name="Warning Text 2 9 3" xfId="20174" xr:uid="{00000000-0005-0000-0000-0000CE4E0000}"/>
    <cellStyle name="Warning Text 2 9 3 2" xfId="20175" xr:uid="{00000000-0005-0000-0000-0000CF4E0000}"/>
    <cellStyle name="Warning Text 2 9 3 2 2" xfId="20176" xr:uid="{00000000-0005-0000-0000-0000D04E0000}"/>
    <cellStyle name="Warning Text 2 9 3 3" xfId="20177" xr:uid="{00000000-0005-0000-0000-0000D14E0000}"/>
    <cellStyle name="Warning Text 2 9 3 3 2" xfId="20178" xr:uid="{00000000-0005-0000-0000-0000D24E0000}"/>
    <cellStyle name="Warning Text 2 9 3 4" xfId="20179" xr:uid="{00000000-0005-0000-0000-0000D34E0000}"/>
    <cellStyle name="Warning Text 2 9 4" xfId="20180" xr:uid="{00000000-0005-0000-0000-0000D44E0000}"/>
    <cellStyle name="Warning Text 2 9 4 2" xfId="20181" xr:uid="{00000000-0005-0000-0000-0000D54E0000}"/>
    <cellStyle name="Warning Text 2 9 4 2 2" xfId="20182" xr:uid="{00000000-0005-0000-0000-0000D64E0000}"/>
    <cellStyle name="Warning Text 2 9 4 3" xfId="20183" xr:uid="{00000000-0005-0000-0000-0000D74E0000}"/>
    <cellStyle name="Warning Text 2 9 4 3 2" xfId="20184" xr:uid="{00000000-0005-0000-0000-0000D84E0000}"/>
    <cellStyle name="Warning Text 2 9 4 4" xfId="20185" xr:uid="{00000000-0005-0000-0000-0000D94E0000}"/>
    <cellStyle name="Warning Text 2 9 4 4 2" xfId="20186" xr:uid="{00000000-0005-0000-0000-0000DA4E0000}"/>
    <cellStyle name="Warning Text 2 9 4 5" xfId="20187" xr:uid="{00000000-0005-0000-0000-0000DB4E0000}"/>
    <cellStyle name="Warning Text 2 9 5" xfId="20188" xr:uid="{00000000-0005-0000-0000-0000DC4E0000}"/>
    <cellStyle name="Warning Text 2 9 5 2" xfId="20189" xr:uid="{00000000-0005-0000-0000-0000DD4E0000}"/>
    <cellStyle name="Warning Text 2 9 5 2 2" xfId="20190" xr:uid="{00000000-0005-0000-0000-0000DE4E0000}"/>
    <cellStyle name="Warning Text 2 9 5 3" xfId="20191" xr:uid="{00000000-0005-0000-0000-0000DF4E0000}"/>
    <cellStyle name="Warning Text 2 9 5 3 2" xfId="20192" xr:uid="{00000000-0005-0000-0000-0000E04E0000}"/>
    <cellStyle name="Warning Text 2 9 5 4" xfId="20193" xr:uid="{00000000-0005-0000-0000-0000E14E0000}"/>
    <cellStyle name="Warning Text 2 9 6" xfId="20194" xr:uid="{00000000-0005-0000-0000-0000E24E0000}"/>
    <cellStyle name="Warning Text 2 9 6 2" xfId="20195" xr:uid="{00000000-0005-0000-0000-0000E34E0000}"/>
    <cellStyle name="Warning Text 2 9 7" xfId="20196" xr:uid="{00000000-0005-0000-0000-0000E44E0000}"/>
    <cellStyle name="Warning Text 2 9 7 2" xfId="20197" xr:uid="{00000000-0005-0000-0000-0000E54E0000}"/>
    <cellStyle name="Warning Text 2 9 8" xfId="20198" xr:uid="{00000000-0005-0000-0000-0000E64E0000}"/>
    <cellStyle name="Warning Text 2 9 8 2" xfId="20199" xr:uid="{00000000-0005-0000-0000-0000E74E0000}"/>
    <cellStyle name="Warning Text 2 9 9" xfId="20200" xr:uid="{00000000-0005-0000-0000-0000E84E0000}"/>
    <cellStyle name="Warning Text 20" xfId="20201" xr:uid="{00000000-0005-0000-0000-0000E94E0000}"/>
    <cellStyle name="Warning Text 20 10" xfId="20202" xr:uid="{00000000-0005-0000-0000-0000EA4E0000}"/>
    <cellStyle name="Warning Text 20 10 2" xfId="20203" xr:uid="{00000000-0005-0000-0000-0000EB4E0000}"/>
    <cellStyle name="Warning Text 20 11" xfId="20204" xr:uid="{00000000-0005-0000-0000-0000EC4E0000}"/>
    <cellStyle name="Warning Text 20 2" xfId="20205" xr:uid="{00000000-0005-0000-0000-0000ED4E0000}"/>
    <cellStyle name="Warning Text 20 2 2" xfId="20206" xr:uid="{00000000-0005-0000-0000-0000EE4E0000}"/>
    <cellStyle name="Warning Text 20 2 2 2" xfId="20207" xr:uid="{00000000-0005-0000-0000-0000EF4E0000}"/>
    <cellStyle name="Warning Text 20 2 3" xfId="20208" xr:uid="{00000000-0005-0000-0000-0000F04E0000}"/>
    <cellStyle name="Warning Text 20 2 3 2" xfId="20209" xr:uid="{00000000-0005-0000-0000-0000F14E0000}"/>
    <cellStyle name="Warning Text 20 2 4" xfId="20210" xr:uid="{00000000-0005-0000-0000-0000F24E0000}"/>
    <cellStyle name="Warning Text 20 3" xfId="20211" xr:uid="{00000000-0005-0000-0000-0000F34E0000}"/>
    <cellStyle name="Warning Text 20 3 2" xfId="20212" xr:uid="{00000000-0005-0000-0000-0000F44E0000}"/>
    <cellStyle name="Warning Text 20 3 2 2" xfId="20213" xr:uid="{00000000-0005-0000-0000-0000F54E0000}"/>
    <cellStyle name="Warning Text 20 3 3" xfId="20214" xr:uid="{00000000-0005-0000-0000-0000F64E0000}"/>
    <cellStyle name="Warning Text 20 3 3 2" xfId="20215" xr:uid="{00000000-0005-0000-0000-0000F74E0000}"/>
    <cellStyle name="Warning Text 20 3 4" xfId="20216" xr:uid="{00000000-0005-0000-0000-0000F84E0000}"/>
    <cellStyle name="Warning Text 20 4" xfId="20217" xr:uid="{00000000-0005-0000-0000-0000F94E0000}"/>
    <cellStyle name="Warning Text 20 4 2" xfId="20218" xr:uid="{00000000-0005-0000-0000-0000FA4E0000}"/>
    <cellStyle name="Warning Text 20 4 2 2" xfId="20219" xr:uid="{00000000-0005-0000-0000-0000FB4E0000}"/>
    <cellStyle name="Warning Text 20 4 3" xfId="20220" xr:uid="{00000000-0005-0000-0000-0000FC4E0000}"/>
    <cellStyle name="Warning Text 20 4 3 2" xfId="20221" xr:uid="{00000000-0005-0000-0000-0000FD4E0000}"/>
    <cellStyle name="Warning Text 20 4 4" xfId="20222" xr:uid="{00000000-0005-0000-0000-0000FE4E0000}"/>
    <cellStyle name="Warning Text 20 5" xfId="20223" xr:uid="{00000000-0005-0000-0000-0000FF4E0000}"/>
    <cellStyle name="Warning Text 20 5 2" xfId="20224" xr:uid="{00000000-0005-0000-0000-0000004F0000}"/>
    <cellStyle name="Warning Text 20 5 2 2" xfId="20225" xr:uid="{00000000-0005-0000-0000-0000014F0000}"/>
    <cellStyle name="Warning Text 20 5 3" xfId="20226" xr:uid="{00000000-0005-0000-0000-0000024F0000}"/>
    <cellStyle name="Warning Text 20 5 3 2" xfId="20227" xr:uid="{00000000-0005-0000-0000-0000034F0000}"/>
    <cellStyle name="Warning Text 20 5 4" xfId="20228" xr:uid="{00000000-0005-0000-0000-0000044F0000}"/>
    <cellStyle name="Warning Text 20 5 4 2" xfId="20229" xr:uid="{00000000-0005-0000-0000-0000054F0000}"/>
    <cellStyle name="Warning Text 20 5 5" xfId="20230" xr:uid="{00000000-0005-0000-0000-0000064F0000}"/>
    <cellStyle name="Warning Text 20 6" xfId="20231" xr:uid="{00000000-0005-0000-0000-0000074F0000}"/>
    <cellStyle name="Warning Text 20 6 2" xfId="20232" xr:uid="{00000000-0005-0000-0000-0000084F0000}"/>
    <cellStyle name="Warning Text 20 6 2 2" xfId="20233" xr:uid="{00000000-0005-0000-0000-0000094F0000}"/>
    <cellStyle name="Warning Text 20 6 3" xfId="20234" xr:uid="{00000000-0005-0000-0000-00000A4F0000}"/>
    <cellStyle name="Warning Text 20 6 3 2" xfId="20235" xr:uid="{00000000-0005-0000-0000-00000B4F0000}"/>
    <cellStyle name="Warning Text 20 6 4" xfId="20236" xr:uid="{00000000-0005-0000-0000-00000C4F0000}"/>
    <cellStyle name="Warning Text 20 7" xfId="20237" xr:uid="{00000000-0005-0000-0000-00000D4F0000}"/>
    <cellStyle name="Warning Text 20 7 2" xfId="20238" xr:uid="{00000000-0005-0000-0000-00000E4F0000}"/>
    <cellStyle name="Warning Text 20 8" xfId="20239" xr:uid="{00000000-0005-0000-0000-00000F4F0000}"/>
    <cellStyle name="Warning Text 20 8 2" xfId="20240" xr:uid="{00000000-0005-0000-0000-0000104F0000}"/>
    <cellStyle name="Warning Text 20 9" xfId="20241" xr:uid="{00000000-0005-0000-0000-0000114F0000}"/>
    <cellStyle name="Warning Text 20 9 2" xfId="20242" xr:uid="{00000000-0005-0000-0000-0000124F0000}"/>
    <cellStyle name="Warning Text 21" xfId="20243" xr:uid="{00000000-0005-0000-0000-0000134F0000}"/>
    <cellStyle name="Warning Text 21 10" xfId="20244" xr:uid="{00000000-0005-0000-0000-0000144F0000}"/>
    <cellStyle name="Warning Text 21 10 2" xfId="20245" xr:uid="{00000000-0005-0000-0000-0000154F0000}"/>
    <cellStyle name="Warning Text 21 11" xfId="20246" xr:uid="{00000000-0005-0000-0000-0000164F0000}"/>
    <cellStyle name="Warning Text 21 2" xfId="20247" xr:uid="{00000000-0005-0000-0000-0000174F0000}"/>
    <cellStyle name="Warning Text 21 2 2" xfId="20248" xr:uid="{00000000-0005-0000-0000-0000184F0000}"/>
    <cellStyle name="Warning Text 21 2 2 2" xfId="20249" xr:uid="{00000000-0005-0000-0000-0000194F0000}"/>
    <cellStyle name="Warning Text 21 2 3" xfId="20250" xr:uid="{00000000-0005-0000-0000-00001A4F0000}"/>
    <cellStyle name="Warning Text 21 2 3 2" xfId="20251" xr:uid="{00000000-0005-0000-0000-00001B4F0000}"/>
    <cellStyle name="Warning Text 21 2 4" xfId="20252" xr:uid="{00000000-0005-0000-0000-00001C4F0000}"/>
    <cellStyle name="Warning Text 21 3" xfId="20253" xr:uid="{00000000-0005-0000-0000-00001D4F0000}"/>
    <cellStyle name="Warning Text 21 3 2" xfId="20254" xr:uid="{00000000-0005-0000-0000-00001E4F0000}"/>
    <cellStyle name="Warning Text 21 3 2 2" xfId="20255" xr:uid="{00000000-0005-0000-0000-00001F4F0000}"/>
    <cellStyle name="Warning Text 21 3 3" xfId="20256" xr:uid="{00000000-0005-0000-0000-0000204F0000}"/>
    <cellStyle name="Warning Text 21 3 3 2" xfId="20257" xr:uid="{00000000-0005-0000-0000-0000214F0000}"/>
    <cellStyle name="Warning Text 21 3 4" xfId="20258" xr:uid="{00000000-0005-0000-0000-0000224F0000}"/>
    <cellStyle name="Warning Text 21 4" xfId="20259" xr:uid="{00000000-0005-0000-0000-0000234F0000}"/>
    <cellStyle name="Warning Text 21 4 2" xfId="20260" xr:uid="{00000000-0005-0000-0000-0000244F0000}"/>
    <cellStyle name="Warning Text 21 4 2 2" xfId="20261" xr:uid="{00000000-0005-0000-0000-0000254F0000}"/>
    <cellStyle name="Warning Text 21 4 3" xfId="20262" xr:uid="{00000000-0005-0000-0000-0000264F0000}"/>
    <cellStyle name="Warning Text 21 4 3 2" xfId="20263" xr:uid="{00000000-0005-0000-0000-0000274F0000}"/>
    <cellStyle name="Warning Text 21 4 4" xfId="20264" xr:uid="{00000000-0005-0000-0000-0000284F0000}"/>
    <cellStyle name="Warning Text 21 5" xfId="20265" xr:uid="{00000000-0005-0000-0000-0000294F0000}"/>
    <cellStyle name="Warning Text 21 5 2" xfId="20266" xr:uid="{00000000-0005-0000-0000-00002A4F0000}"/>
    <cellStyle name="Warning Text 21 5 2 2" xfId="20267" xr:uid="{00000000-0005-0000-0000-00002B4F0000}"/>
    <cellStyle name="Warning Text 21 5 3" xfId="20268" xr:uid="{00000000-0005-0000-0000-00002C4F0000}"/>
    <cellStyle name="Warning Text 21 5 3 2" xfId="20269" xr:uid="{00000000-0005-0000-0000-00002D4F0000}"/>
    <cellStyle name="Warning Text 21 5 4" xfId="20270" xr:uid="{00000000-0005-0000-0000-00002E4F0000}"/>
    <cellStyle name="Warning Text 21 5 4 2" xfId="20271" xr:uid="{00000000-0005-0000-0000-00002F4F0000}"/>
    <cellStyle name="Warning Text 21 5 5" xfId="20272" xr:uid="{00000000-0005-0000-0000-0000304F0000}"/>
    <cellStyle name="Warning Text 21 6" xfId="20273" xr:uid="{00000000-0005-0000-0000-0000314F0000}"/>
    <cellStyle name="Warning Text 21 6 2" xfId="20274" xr:uid="{00000000-0005-0000-0000-0000324F0000}"/>
    <cellStyle name="Warning Text 21 6 2 2" xfId="20275" xr:uid="{00000000-0005-0000-0000-0000334F0000}"/>
    <cellStyle name="Warning Text 21 6 3" xfId="20276" xr:uid="{00000000-0005-0000-0000-0000344F0000}"/>
    <cellStyle name="Warning Text 21 6 3 2" xfId="20277" xr:uid="{00000000-0005-0000-0000-0000354F0000}"/>
    <cellStyle name="Warning Text 21 6 4" xfId="20278" xr:uid="{00000000-0005-0000-0000-0000364F0000}"/>
    <cellStyle name="Warning Text 21 7" xfId="20279" xr:uid="{00000000-0005-0000-0000-0000374F0000}"/>
    <cellStyle name="Warning Text 21 7 2" xfId="20280" xr:uid="{00000000-0005-0000-0000-0000384F0000}"/>
    <cellStyle name="Warning Text 21 8" xfId="20281" xr:uid="{00000000-0005-0000-0000-0000394F0000}"/>
    <cellStyle name="Warning Text 21 8 2" xfId="20282" xr:uid="{00000000-0005-0000-0000-00003A4F0000}"/>
    <cellStyle name="Warning Text 21 9" xfId="20283" xr:uid="{00000000-0005-0000-0000-00003B4F0000}"/>
    <cellStyle name="Warning Text 21 9 2" xfId="20284" xr:uid="{00000000-0005-0000-0000-00003C4F0000}"/>
    <cellStyle name="Warning Text 22" xfId="20285" xr:uid="{00000000-0005-0000-0000-00003D4F0000}"/>
    <cellStyle name="Warning Text 22 10" xfId="20286" xr:uid="{00000000-0005-0000-0000-00003E4F0000}"/>
    <cellStyle name="Warning Text 22 10 2" xfId="20287" xr:uid="{00000000-0005-0000-0000-00003F4F0000}"/>
    <cellStyle name="Warning Text 22 11" xfId="20288" xr:uid="{00000000-0005-0000-0000-0000404F0000}"/>
    <cellStyle name="Warning Text 22 2" xfId="20289" xr:uid="{00000000-0005-0000-0000-0000414F0000}"/>
    <cellStyle name="Warning Text 22 2 2" xfId="20290" xr:uid="{00000000-0005-0000-0000-0000424F0000}"/>
    <cellStyle name="Warning Text 22 2 2 2" xfId="20291" xr:uid="{00000000-0005-0000-0000-0000434F0000}"/>
    <cellStyle name="Warning Text 22 2 3" xfId="20292" xr:uid="{00000000-0005-0000-0000-0000444F0000}"/>
    <cellStyle name="Warning Text 22 2 3 2" xfId="20293" xr:uid="{00000000-0005-0000-0000-0000454F0000}"/>
    <cellStyle name="Warning Text 22 2 4" xfId="20294" xr:uid="{00000000-0005-0000-0000-0000464F0000}"/>
    <cellStyle name="Warning Text 22 3" xfId="20295" xr:uid="{00000000-0005-0000-0000-0000474F0000}"/>
    <cellStyle name="Warning Text 22 3 2" xfId="20296" xr:uid="{00000000-0005-0000-0000-0000484F0000}"/>
    <cellStyle name="Warning Text 22 3 2 2" xfId="20297" xr:uid="{00000000-0005-0000-0000-0000494F0000}"/>
    <cellStyle name="Warning Text 22 3 3" xfId="20298" xr:uid="{00000000-0005-0000-0000-00004A4F0000}"/>
    <cellStyle name="Warning Text 22 3 3 2" xfId="20299" xr:uid="{00000000-0005-0000-0000-00004B4F0000}"/>
    <cellStyle name="Warning Text 22 3 4" xfId="20300" xr:uid="{00000000-0005-0000-0000-00004C4F0000}"/>
    <cellStyle name="Warning Text 22 4" xfId="20301" xr:uid="{00000000-0005-0000-0000-00004D4F0000}"/>
    <cellStyle name="Warning Text 22 4 2" xfId="20302" xr:uid="{00000000-0005-0000-0000-00004E4F0000}"/>
    <cellStyle name="Warning Text 22 4 2 2" xfId="20303" xr:uid="{00000000-0005-0000-0000-00004F4F0000}"/>
    <cellStyle name="Warning Text 22 4 3" xfId="20304" xr:uid="{00000000-0005-0000-0000-0000504F0000}"/>
    <cellStyle name="Warning Text 22 4 3 2" xfId="20305" xr:uid="{00000000-0005-0000-0000-0000514F0000}"/>
    <cellStyle name="Warning Text 22 4 4" xfId="20306" xr:uid="{00000000-0005-0000-0000-0000524F0000}"/>
    <cellStyle name="Warning Text 22 5" xfId="20307" xr:uid="{00000000-0005-0000-0000-0000534F0000}"/>
    <cellStyle name="Warning Text 22 5 2" xfId="20308" xr:uid="{00000000-0005-0000-0000-0000544F0000}"/>
    <cellStyle name="Warning Text 22 5 2 2" xfId="20309" xr:uid="{00000000-0005-0000-0000-0000554F0000}"/>
    <cellStyle name="Warning Text 22 5 3" xfId="20310" xr:uid="{00000000-0005-0000-0000-0000564F0000}"/>
    <cellStyle name="Warning Text 22 5 3 2" xfId="20311" xr:uid="{00000000-0005-0000-0000-0000574F0000}"/>
    <cellStyle name="Warning Text 22 5 4" xfId="20312" xr:uid="{00000000-0005-0000-0000-0000584F0000}"/>
    <cellStyle name="Warning Text 22 5 4 2" xfId="20313" xr:uid="{00000000-0005-0000-0000-0000594F0000}"/>
    <cellStyle name="Warning Text 22 5 5" xfId="20314" xr:uid="{00000000-0005-0000-0000-00005A4F0000}"/>
    <cellStyle name="Warning Text 22 6" xfId="20315" xr:uid="{00000000-0005-0000-0000-00005B4F0000}"/>
    <cellStyle name="Warning Text 22 6 2" xfId="20316" xr:uid="{00000000-0005-0000-0000-00005C4F0000}"/>
    <cellStyle name="Warning Text 22 6 2 2" xfId="20317" xr:uid="{00000000-0005-0000-0000-00005D4F0000}"/>
    <cellStyle name="Warning Text 22 6 3" xfId="20318" xr:uid="{00000000-0005-0000-0000-00005E4F0000}"/>
    <cellStyle name="Warning Text 22 6 3 2" xfId="20319" xr:uid="{00000000-0005-0000-0000-00005F4F0000}"/>
    <cellStyle name="Warning Text 22 6 4" xfId="20320" xr:uid="{00000000-0005-0000-0000-0000604F0000}"/>
    <cellStyle name="Warning Text 22 7" xfId="20321" xr:uid="{00000000-0005-0000-0000-0000614F0000}"/>
    <cellStyle name="Warning Text 22 7 2" xfId="20322" xr:uid="{00000000-0005-0000-0000-0000624F0000}"/>
    <cellStyle name="Warning Text 22 8" xfId="20323" xr:uid="{00000000-0005-0000-0000-0000634F0000}"/>
    <cellStyle name="Warning Text 22 8 2" xfId="20324" xr:uid="{00000000-0005-0000-0000-0000644F0000}"/>
    <cellStyle name="Warning Text 22 9" xfId="20325" xr:uid="{00000000-0005-0000-0000-0000654F0000}"/>
    <cellStyle name="Warning Text 22 9 2" xfId="20326" xr:uid="{00000000-0005-0000-0000-0000664F0000}"/>
    <cellStyle name="Warning Text 23" xfId="20327" xr:uid="{00000000-0005-0000-0000-0000674F0000}"/>
    <cellStyle name="Warning Text 23 10" xfId="20328" xr:uid="{00000000-0005-0000-0000-0000684F0000}"/>
    <cellStyle name="Warning Text 23 10 2" xfId="20329" xr:uid="{00000000-0005-0000-0000-0000694F0000}"/>
    <cellStyle name="Warning Text 23 11" xfId="20330" xr:uid="{00000000-0005-0000-0000-00006A4F0000}"/>
    <cellStyle name="Warning Text 23 2" xfId="20331" xr:uid="{00000000-0005-0000-0000-00006B4F0000}"/>
    <cellStyle name="Warning Text 23 2 2" xfId="20332" xr:uid="{00000000-0005-0000-0000-00006C4F0000}"/>
    <cellStyle name="Warning Text 23 2 2 2" xfId="20333" xr:uid="{00000000-0005-0000-0000-00006D4F0000}"/>
    <cellStyle name="Warning Text 23 2 3" xfId="20334" xr:uid="{00000000-0005-0000-0000-00006E4F0000}"/>
    <cellStyle name="Warning Text 23 2 3 2" xfId="20335" xr:uid="{00000000-0005-0000-0000-00006F4F0000}"/>
    <cellStyle name="Warning Text 23 2 4" xfId="20336" xr:uid="{00000000-0005-0000-0000-0000704F0000}"/>
    <cellStyle name="Warning Text 23 3" xfId="20337" xr:uid="{00000000-0005-0000-0000-0000714F0000}"/>
    <cellStyle name="Warning Text 23 3 2" xfId="20338" xr:uid="{00000000-0005-0000-0000-0000724F0000}"/>
    <cellStyle name="Warning Text 23 3 2 2" xfId="20339" xr:uid="{00000000-0005-0000-0000-0000734F0000}"/>
    <cellStyle name="Warning Text 23 3 3" xfId="20340" xr:uid="{00000000-0005-0000-0000-0000744F0000}"/>
    <cellStyle name="Warning Text 23 3 3 2" xfId="20341" xr:uid="{00000000-0005-0000-0000-0000754F0000}"/>
    <cellStyle name="Warning Text 23 3 4" xfId="20342" xr:uid="{00000000-0005-0000-0000-0000764F0000}"/>
    <cellStyle name="Warning Text 23 4" xfId="20343" xr:uid="{00000000-0005-0000-0000-0000774F0000}"/>
    <cellStyle name="Warning Text 23 4 2" xfId="20344" xr:uid="{00000000-0005-0000-0000-0000784F0000}"/>
    <cellStyle name="Warning Text 23 4 2 2" xfId="20345" xr:uid="{00000000-0005-0000-0000-0000794F0000}"/>
    <cellStyle name="Warning Text 23 4 3" xfId="20346" xr:uid="{00000000-0005-0000-0000-00007A4F0000}"/>
    <cellStyle name="Warning Text 23 4 3 2" xfId="20347" xr:uid="{00000000-0005-0000-0000-00007B4F0000}"/>
    <cellStyle name="Warning Text 23 4 4" xfId="20348" xr:uid="{00000000-0005-0000-0000-00007C4F0000}"/>
    <cellStyle name="Warning Text 23 5" xfId="20349" xr:uid="{00000000-0005-0000-0000-00007D4F0000}"/>
    <cellStyle name="Warning Text 23 5 2" xfId="20350" xr:uid="{00000000-0005-0000-0000-00007E4F0000}"/>
    <cellStyle name="Warning Text 23 5 2 2" xfId="20351" xr:uid="{00000000-0005-0000-0000-00007F4F0000}"/>
    <cellStyle name="Warning Text 23 5 3" xfId="20352" xr:uid="{00000000-0005-0000-0000-0000804F0000}"/>
    <cellStyle name="Warning Text 23 5 3 2" xfId="20353" xr:uid="{00000000-0005-0000-0000-0000814F0000}"/>
    <cellStyle name="Warning Text 23 5 4" xfId="20354" xr:uid="{00000000-0005-0000-0000-0000824F0000}"/>
    <cellStyle name="Warning Text 23 5 4 2" xfId="20355" xr:uid="{00000000-0005-0000-0000-0000834F0000}"/>
    <cellStyle name="Warning Text 23 5 5" xfId="20356" xr:uid="{00000000-0005-0000-0000-0000844F0000}"/>
    <cellStyle name="Warning Text 23 6" xfId="20357" xr:uid="{00000000-0005-0000-0000-0000854F0000}"/>
    <cellStyle name="Warning Text 23 6 2" xfId="20358" xr:uid="{00000000-0005-0000-0000-0000864F0000}"/>
    <cellStyle name="Warning Text 23 6 2 2" xfId="20359" xr:uid="{00000000-0005-0000-0000-0000874F0000}"/>
    <cellStyle name="Warning Text 23 6 3" xfId="20360" xr:uid="{00000000-0005-0000-0000-0000884F0000}"/>
    <cellStyle name="Warning Text 23 6 3 2" xfId="20361" xr:uid="{00000000-0005-0000-0000-0000894F0000}"/>
    <cellStyle name="Warning Text 23 6 4" xfId="20362" xr:uid="{00000000-0005-0000-0000-00008A4F0000}"/>
    <cellStyle name="Warning Text 23 7" xfId="20363" xr:uid="{00000000-0005-0000-0000-00008B4F0000}"/>
    <cellStyle name="Warning Text 23 7 2" xfId="20364" xr:uid="{00000000-0005-0000-0000-00008C4F0000}"/>
    <cellStyle name="Warning Text 23 8" xfId="20365" xr:uid="{00000000-0005-0000-0000-00008D4F0000}"/>
    <cellStyle name="Warning Text 23 8 2" xfId="20366" xr:uid="{00000000-0005-0000-0000-00008E4F0000}"/>
    <cellStyle name="Warning Text 23 9" xfId="20367" xr:uid="{00000000-0005-0000-0000-00008F4F0000}"/>
    <cellStyle name="Warning Text 23 9 2" xfId="20368" xr:uid="{00000000-0005-0000-0000-0000904F0000}"/>
    <cellStyle name="Warning Text 24" xfId="20369" xr:uid="{00000000-0005-0000-0000-0000914F0000}"/>
    <cellStyle name="Warning Text 24 10" xfId="20370" xr:uid="{00000000-0005-0000-0000-0000924F0000}"/>
    <cellStyle name="Warning Text 24 10 2" xfId="20371" xr:uid="{00000000-0005-0000-0000-0000934F0000}"/>
    <cellStyle name="Warning Text 24 11" xfId="20372" xr:uid="{00000000-0005-0000-0000-0000944F0000}"/>
    <cellStyle name="Warning Text 24 2" xfId="20373" xr:uid="{00000000-0005-0000-0000-0000954F0000}"/>
    <cellStyle name="Warning Text 24 2 2" xfId="20374" xr:uid="{00000000-0005-0000-0000-0000964F0000}"/>
    <cellStyle name="Warning Text 24 2 2 2" xfId="20375" xr:uid="{00000000-0005-0000-0000-0000974F0000}"/>
    <cellStyle name="Warning Text 24 2 3" xfId="20376" xr:uid="{00000000-0005-0000-0000-0000984F0000}"/>
    <cellStyle name="Warning Text 24 2 3 2" xfId="20377" xr:uid="{00000000-0005-0000-0000-0000994F0000}"/>
    <cellStyle name="Warning Text 24 2 4" xfId="20378" xr:uid="{00000000-0005-0000-0000-00009A4F0000}"/>
    <cellStyle name="Warning Text 24 3" xfId="20379" xr:uid="{00000000-0005-0000-0000-00009B4F0000}"/>
    <cellStyle name="Warning Text 24 3 2" xfId="20380" xr:uid="{00000000-0005-0000-0000-00009C4F0000}"/>
    <cellStyle name="Warning Text 24 3 2 2" xfId="20381" xr:uid="{00000000-0005-0000-0000-00009D4F0000}"/>
    <cellStyle name="Warning Text 24 3 3" xfId="20382" xr:uid="{00000000-0005-0000-0000-00009E4F0000}"/>
    <cellStyle name="Warning Text 24 3 3 2" xfId="20383" xr:uid="{00000000-0005-0000-0000-00009F4F0000}"/>
    <cellStyle name="Warning Text 24 3 4" xfId="20384" xr:uid="{00000000-0005-0000-0000-0000A04F0000}"/>
    <cellStyle name="Warning Text 24 4" xfId="20385" xr:uid="{00000000-0005-0000-0000-0000A14F0000}"/>
    <cellStyle name="Warning Text 24 4 2" xfId="20386" xr:uid="{00000000-0005-0000-0000-0000A24F0000}"/>
    <cellStyle name="Warning Text 24 4 2 2" xfId="20387" xr:uid="{00000000-0005-0000-0000-0000A34F0000}"/>
    <cellStyle name="Warning Text 24 4 3" xfId="20388" xr:uid="{00000000-0005-0000-0000-0000A44F0000}"/>
    <cellStyle name="Warning Text 24 4 3 2" xfId="20389" xr:uid="{00000000-0005-0000-0000-0000A54F0000}"/>
    <cellStyle name="Warning Text 24 4 4" xfId="20390" xr:uid="{00000000-0005-0000-0000-0000A64F0000}"/>
    <cellStyle name="Warning Text 24 5" xfId="20391" xr:uid="{00000000-0005-0000-0000-0000A74F0000}"/>
    <cellStyle name="Warning Text 24 5 2" xfId="20392" xr:uid="{00000000-0005-0000-0000-0000A84F0000}"/>
    <cellStyle name="Warning Text 24 5 2 2" xfId="20393" xr:uid="{00000000-0005-0000-0000-0000A94F0000}"/>
    <cellStyle name="Warning Text 24 5 3" xfId="20394" xr:uid="{00000000-0005-0000-0000-0000AA4F0000}"/>
    <cellStyle name="Warning Text 24 5 3 2" xfId="20395" xr:uid="{00000000-0005-0000-0000-0000AB4F0000}"/>
    <cellStyle name="Warning Text 24 5 4" xfId="20396" xr:uid="{00000000-0005-0000-0000-0000AC4F0000}"/>
    <cellStyle name="Warning Text 24 5 4 2" xfId="20397" xr:uid="{00000000-0005-0000-0000-0000AD4F0000}"/>
    <cellStyle name="Warning Text 24 5 5" xfId="20398" xr:uid="{00000000-0005-0000-0000-0000AE4F0000}"/>
    <cellStyle name="Warning Text 24 6" xfId="20399" xr:uid="{00000000-0005-0000-0000-0000AF4F0000}"/>
    <cellStyle name="Warning Text 24 6 2" xfId="20400" xr:uid="{00000000-0005-0000-0000-0000B04F0000}"/>
    <cellStyle name="Warning Text 24 6 2 2" xfId="20401" xr:uid="{00000000-0005-0000-0000-0000B14F0000}"/>
    <cellStyle name="Warning Text 24 6 3" xfId="20402" xr:uid="{00000000-0005-0000-0000-0000B24F0000}"/>
    <cellStyle name="Warning Text 24 6 3 2" xfId="20403" xr:uid="{00000000-0005-0000-0000-0000B34F0000}"/>
    <cellStyle name="Warning Text 24 6 4" xfId="20404" xr:uid="{00000000-0005-0000-0000-0000B44F0000}"/>
    <cellStyle name="Warning Text 24 7" xfId="20405" xr:uid="{00000000-0005-0000-0000-0000B54F0000}"/>
    <cellStyle name="Warning Text 24 7 2" xfId="20406" xr:uid="{00000000-0005-0000-0000-0000B64F0000}"/>
    <cellStyle name="Warning Text 24 8" xfId="20407" xr:uid="{00000000-0005-0000-0000-0000B74F0000}"/>
    <cellStyle name="Warning Text 24 8 2" xfId="20408" xr:uid="{00000000-0005-0000-0000-0000B84F0000}"/>
    <cellStyle name="Warning Text 24 9" xfId="20409" xr:uid="{00000000-0005-0000-0000-0000B94F0000}"/>
    <cellStyle name="Warning Text 24 9 2" xfId="20410" xr:uid="{00000000-0005-0000-0000-0000BA4F0000}"/>
    <cellStyle name="Warning Text 25" xfId="20411" xr:uid="{00000000-0005-0000-0000-0000BB4F0000}"/>
    <cellStyle name="Warning Text 25 10" xfId="20412" xr:uid="{00000000-0005-0000-0000-0000BC4F0000}"/>
    <cellStyle name="Warning Text 25 10 2" xfId="20413" xr:uid="{00000000-0005-0000-0000-0000BD4F0000}"/>
    <cellStyle name="Warning Text 25 11" xfId="20414" xr:uid="{00000000-0005-0000-0000-0000BE4F0000}"/>
    <cellStyle name="Warning Text 25 2" xfId="20415" xr:uid="{00000000-0005-0000-0000-0000BF4F0000}"/>
    <cellStyle name="Warning Text 25 2 2" xfId="20416" xr:uid="{00000000-0005-0000-0000-0000C04F0000}"/>
    <cellStyle name="Warning Text 25 2 2 2" xfId="20417" xr:uid="{00000000-0005-0000-0000-0000C14F0000}"/>
    <cellStyle name="Warning Text 25 2 3" xfId="20418" xr:uid="{00000000-0005-0000-0000-0000C24F0000}"/>
    <cellStyle name="Warning Text 25 2 3 2" xfId="20419" xr:uid="{00000000-0005-0000-0000-0000C34F0000}"/>
    <cellStyle name="Warning Text 25 2 4" xfId="20420" xr:uid="{00000000-0005-0000-0000-0000C44F0000}"/>
    <cellStyle name="Warning Text 25 3" xfId="20421" xr:uid="{00000000-0005-0000-0000-0000C54F0000}"/>
    <cellStyle name="Warning Text 25 3 2" xfId="20422" xr:uid="{00000000-0005-0000-0000-0000C64F0000}"/>
    <cellStyle name="Warning Text 25 3 2 2" xfId="20423" xr:uid="{00000000-0005-0000-0000-0000C74F0000}"/>
    <cellStyle name="Warning Text 25 3 3" xfId="20424" xr:uid="{00000000-0005-0000-0000-0000C84F0000}"/>
    <cellStyle name="Warning Text 25 3 3 2" xfId="20425" xr:uid="{00000000-0005-0000-0000-0000C94F0000}"/>
    <cellStyle name="Warning Text 25 3 4" xfId="20426" xr:uid="{00000000-0005-0000-0000-0000CA4F0000}"/>
    <cellStyle name="Warning Text 25 4" xfId="20427" xr:uid="{00000000-0005-0000-0000-0000CB4F0000}"/>
    <cellStyle name="Warning Text 25 4 2" xfId="20428" xr:uid="{00000000-0005-0000-0000-0000CC4F0000}"/>
    <cellStyle name="Warning Text 25 4 2 2" xfId="20429" xr:uid="{00000000-0005-0000-0000-0000CD4F0000}"/>
    <cellStyle name="Warning Text 25 4 3" xfId="20430" xr:uid="{00000000-0005-0000-0000-0000CE4F0000}"/>
    <cellStyle name="Warning Text 25 4 3 2" xfId="20431" xr:uid="{00000000-0005-0000-0000-0000CF4F0000}"/>
    <cellStyle name="Warning Text 25 4 4" xfId="20432" xr:uid="{00000000-0005-0000-0000-0000D04F0000}"/>
    <cellStyle name="Warning Text 25 5" xfId="20433" xr:uid="{00000000-0005-0000-0000-0000D14F0000}"/>
    <cellStyle name="Warning Text 25 5 2" xfId="20434" xr:uid="{00000000-0005-0000-0000-0000D24F0000}"/>
    <cellStyle name="Warning Text 25 5 2 2" xfId="20435" xr:uid="{00000000-0005-0000-0000-0000D34F0000}"/>
    <cellStyle name="Warning Text 25 5 3" xfId="20436" xr:uid="{00000000-0005-0000-0000-0000D44F0000}"/>
    <cellStyle name="Warning Text 25 5 3 2" xfId="20437" xr:uid="{00000000-0005-0000-0000-0000D54F0000}"/>
    <cellStyle name="Warning Text 25 5 4" xfId="20438" xr:uid="{00000000-0005-0000-0000-0000D64F0000}"/>
    <cellStyle name="Warning Text 25 5 4 2" xfId="20439" xr:uid="{00000000-0005-0000-0000-0000D74F0000}"/>
    <cellStyle name="Warning Text 25 5 5" xfId="20440" xr:uid="{00000000-0005-0000-0000-0000D84F0000}"/>
    <cellStyle name="Warning Text 25 6" xfId="20441" xr:uid="{00000000-0005-0000-0000-0000D94F0000}"/>
    <cellStyle name="Warning Text 25 6 2" xfId="20442" xr:uid="{00000000-0005-0000-0000-0000DA4F0000}"/>
    <cellStyle name="Warning Text 25 6 2 2" xfId="20443" xr:uid="{00000000-0005-0000-0000-0000DB4F0000}"/>
    <cellStyle name="Warning Text 25 6 3" xfId="20444" xr:uid="{00000000-0005-0000-0000-0000DC4F0000}"/>
    <cellStyle name="Warning Text 25 6 3 2" xfId="20445" xr:uid="{00000000-0005-0000-0000-0000DD4F0000}"/>
    <cellStyle name="Warning Text 25 6 4" xfId="20446" xr:uid="{00000000-0005-0000-0000-0000DE4F0000}"/>
    <cellStyle name="Warning Text 25 7" xfId="20447" xr:uid="{00000000-0005-0000-0000-0000DF4F0000}"/>
    <cellStyle name="Warning Text 25 7 2" xfId="20448" xr:uid="{00000000-0005-0000-0000-0000E04F0000}"/>
    <cellStyle name="Warning Text 25 8" xfId="20449" xr:uid="{00000000-0005-0000-0000-0000E14F0000}"/>
    <cellStyle name="Warning Text 25 8 2" xfId="20450" xr:uid="{00000000-0005-0000-0000-0000E24F0000}"/>
    <cellStyle name="Warning Text 25 9" xfId="20451" xr:uid="{00000000-0005-0000-0000-0000E34F0000}"/>
    <cellStyle name="Warning Text 25 9 2" xfId="20452" xr:uid="{00000000-0005-0000-0000-0000E44F0000}"/>
    <cellStyle name="Warning Text 26" xfId="20453" xr:uid="{00000000-0005-0000-0000-0000E54F0000}"/>
    <cellStyle name="Warning Text 26 10" xfId="20454" xr:uid="{00000000-0005-0000-0000-0000E64F0000}"/>
    <cellStyle name="Warning Text 26 10 2" xfId="20455" xr:uid="{00000000-0005-0000-0000-0000E74F0000}"/>
    <cellStyle name="Warning Text 26 11" xfId="20456" xr:uid="{00000000-0005-0000-0000-0000E84F0000}"/>
    <cellStyle name="Warning Text 26 2" xfId="20457" xr:uid="{00000000-0005-0000-0000-0000E94F0000}"/>
    <cellStyle name="Warning Text 26 2 2" xfId="20458" xr:uid="{00000000-0005-0000-0000-0000EA4F0000}"/>
    <cellStyle name="Warning Text 26 2 2 2" xfId="20459" xr:uid="{00000000-0005-0000-0000-0000EB4F0000}"/>
    <cellStyle name="Warning Text 26 2 3" xfId="20460" xr:uid="{00000000-0005-0000-0000-0000EC4F0000}"/>
    <cellStyle name="Warning Text 26 2 3 2" xfId="20461" xr:uid="{00000000-0005-0000-0000-0000ED4F0000}"/>
    <cellStyle name="Warning Text 26 2 4" xfId="20462" xr:uid="{00000000-0005-0000-0000-0000EE4F0000}"/>
    <cellStyle name="Warning Text 26 3" xfId="20463" xr:uid="{00000000-0005-0000-0000-0000EF4F0000}"/>
    <cellStyle name="Warning Text 26 3 2" xfId="20464" xr:uid="{00000000-0005-0000-0000-0000F04F0000}"/>
    <cellStyle name="Warning Text 26 3 2 2" xfId="20465" xr:uid="{00000000-0005-0000-0000-0000F14F0000}"/>
    <cellStyle name="Warning Text 26 3 3" xfId="20466" xr:uid="{00000000-0005-0000-0000-0000F24F0000}"/>
    <cellStyle name="Warning Text 26 3 3 2" xfId="20467" xr:uid="{00000000-0005-0000-0000-0000F34F0000}"/>
    <cellStyle name="Warning Text 26 3 4" xfId="20468" xr:uid="{00000000-0005-0000-0000-0000F44F0000}"/>
    <cellStyle name="Warning Text 26 4" xfId="20469" xr:uid="{00000000-0005-0000-0000-0000F54F0000}"/>
    <cellStyle name="Warning Text 26 4 2" xfId="20470" xr:uid="{00000000-0005-0000-0000-0000F64F0000}"/>
    <cellStyle name="Warning Text 26 4 2 2" xfId="20471" xr:uid="{00000000-0005-0000-0000-0000F74F0000}"/>
    <cellStyle name="Warning Text 26 4 3" xfId="20472" xr:uid="{00000000-0005-0000-0000-0000F84F0000}"/>
    <cellStyle name="Warning Text 26 4 3 2" xfId="20473" xr:uid="{00000000-0005-0000-0000-0000F94F0000}"/>
    <cellStyle name="Warning Text 26 4 4" xfId="20474" xr:uid="{00000000-0005-0000-0000-0000FA4F0000}"/>
    <cellStyle name="Warning Text 26 5" xfId="20475" xr:uid="{00000000-0005-0000-0000-0000FB4F0000}"/>
    <cellStyle name="Warning Text 26 5 2" xfId="20476" xr:uid="{00000000-0005-0000-0000-0000FC4F0000}"/>
    <cellStyle name="Warning Text 26 5 2 2" xfId="20477" xr:uid="{00000000-0005-0000-0000-0000FD4F0000}"/>
    <cellStyle name="Warning Text 26 5 3" xfId="20478" xr:uid="{00000000-0005-0000-0000-0000FE4F0000}"/>
    <cellStyle name="Warning Text 26 5 3 2" xfId="20479" xr:uid="{00000000-0005-0000-0000-0000FF4F0000}"/>
    <cellStyle name="Warning Text 26 5 4" xfId="20480" xr:uid="{00000000-0005-0000-0000-000000500000}"/>
    <cellStyle name="Warning Text 26 5 4 2" xfId="20481" xr:uid="{00000000-0005-0000-0000-000001500000}"/>
    <cellStyle name="Warning Text 26 5 5" xfId="20482" xr:uid="{00000000-0005-0000-0000-000002500000}"/>
    <cellStyle name="Warning Text 26 6" xfId="20483" xr:uid="{00000000-0005-0000-0000-000003500000}"/>
    <cellStyle name="Warning Text 26 6 2" xfId="20484" xr:uid="{00000000-0005-0000-0000-000004500000}"/>
    <cellStyle name="Warning Text 26 6 2 2" xfId="20485" xr:uid="{00000000-0005-0000-0000-000005500000}"/>
    <cellStyle name="Warning Text 26 6 3" xfId="20486" xr:uid="{00000000-0005-0000-0000-000006500000}"/>
    <cellStyle name="Warning Text 26 6 3 2" xfId="20487" xr:uid="{00000000-0005-0000-0000-000007500000}"/>
    <cellStyle name="Warning Text 26 6 4" xfId="20488" xr:uid="{00000000-0005-0000-0000-000008500000}"/>
    <cellStyle name="Warning Text 26 7" xfId="20489" xr:uid="{00000000-0005-0000-0000-000009500000}"/>
    <cellStyle name="Warning Text 26 7 2" xfId="20490" xr:uid="{00000000-0005-0000-0000-00000A500000}"/>
    <cellStyle name="Warning Text 26 8" xfId="20491" xr:uid="{00000000-0005-0000-0000-00000B500000}"/>
    <cellStyle name="Warning Text 26 8 2" xfId="20492" xr:uid="{00000000-0005-0000-0000-00000C500000}"/>
    <cellStyle name="Warning Text 26 9" xfId="20493" xr:uid="{00000000-0005-0000-0000-00000D500000}"/>
    <cellStyle name="Warning Text 26 9 2" xfId="20494" xr:uid="{00000000-0005-0000-0000-00000E500000}"/>
    <cellStyle name="Warning Text 27" xfId="20495" xr:uid="{00000000-0005-0000-0000-00000F500000}"/>
    <cellStyle name="Warning Text 27 10" xfId="20496" xr:uid="{00000000-0005-0000-0000-000010500000}"/>
    <cellStyle name="Warning Text 27 10 2" xfId="20497" xr:uid="{00000000-0005-0000-0000-000011500000}"/>
    <cellStyle name="Warning Text 27 11" xfId="20498" xr:uid="{00000000-0005-0000-0000-000012500000}"/>
    <cellStyle name="Warning Text 27 2" xfId="20499" xr:uid="{00000000-0005-0000-0000-000013500000}"/>
    <cellStyle name="Warning Text 27 2 2" xfId="20500" xr:uid="{00000000-0005-0000-0000-000014500000}"/>
    <cellStyle name="Warning Text 27 2 2 2" xfId="20501" xr:uid="{00000000-0005-0000-0000-000015500000}"/>
    <cellStyle name="Warning Text 27 2 3" xfId="20502" xr:uid="{00000000-0005-0000-0000-000016500000}"/>
    <cellStyle name="Warning Text 27 2 3 2" xfId="20503" xr:uid="{00000000-0005-0000-0000-000017500000}"/>
    <cellStyle name="Warning Text 27 2 4" xfId="20504" xr:uid="{00000000-0005-0000-0000-000018500000}"/>
    <cellStyle name="Warning Text 27 3" xfId="20505" xr:uid="{00000000-0005-0000-0000-000019500000}"/>
    <cellStyle name="Warning Text 27 3 2" xfId="20506" xr:uid="{00000000-0005-0000-0000-00001A500000}"/>
    <cellStyle name="Warning Text 27 3 2 2" xfId="20507" xr:uid="{00000000-0005-0000-0000-00001B500000}"/>
    <cellStyle name="Warning Text 27 3 3" xfId="20508" xr:uid="{00000000-0005-0000-0000-00001C500000}"/>
    <cellStyle name="Warning Text 27 3 3 2" xfId="20509" xr:uid="{00000000-0005-0000-0000-00001D500000}"/>
    <cellStyle name="Warning Text 27 3 4" xfId="20510" xr:uid="{00000000-0005-0000-0000-00001E500000}"/>
    <cellStyle name="Warning Text 27 4" xfId="20511" xr:uid="{00000000-0005-0000-0000-00001F500000}"/>
    <cellStyle name="Warning Text 27 4 2" xfId="20512" xr:uid="{00000000-0005-0000-0000-000020500000}"/>
    <cellStyle name="Warning Text 27 4 2 2" xfId="20513" xr:uid="{00000000-0005-0000-0000-000021500000}"/>
    <cellStyle name="Warning Text 27 4 3" xfId="20514" xr:uid="{00000000-0005-0000-0000-000022500000}"/>
    <cellStyle name="Warning Text 27 4 3 2" xfId="20515" xr:uid="{00000000-0005-0000-0000-000023500000}"/>
    <cellStyle name="Warning Text 27 4 4" xfId="20516" xr:uid="{00000000-0005-0000-0000-000024500000}"/>
    <cellStyle name="Warning Text 27 5" xfId="20517" xr:uid="{00000000-0005-0000-0000-000025500000}"/>
    <cellStyle name="Warning Text 27 5 2" xfId="20518" xr:uid="{00000000-0005-0000-0000-000026500000}"/>
    <cellStyle name="Warning Text 27 5 2 2" xfId="20519" xr:uid="{00000000-0005-0000-0000-000027500000}"/>
    <cellStyle name="Warning Text 27 5 3" xfId="20520" xr:uid="{00000000-0005-0000-0000-000028500000}"/>
    <cellStyle name="Warning Text 27 5 3 2" xfId="20521" xr:uid="{00000000-0005-0000-0000-000029500000}"/>
    <cellStyle name="Warning Text 27 5 4" xfId="20522" xr:uid="{00000000-0005-0000-0000-00002A500000}"/>
    <cellStyle name="Warning Text 27 5 4 2" xfId="20523" xr:uid="{00000000-0005-0000-0000-00002B500000}"/>
    <cellStyle name="Warning Text 27 5 5" xfId="20524" xr:uid="{00000000-0005-0000-0000-00002C500000}"/>
    <cellStyle name="Warning Text 27 6" xfId="20525" xr:uid="{00000000-0005-0000-0000-00002D500000}"/>
    <cellStyle name="Warning Text 27 6 2" xfId="20526" xr:uid="{00000000-0005-0000-0000-00002E500000}"/>
    <cellStyle name="Warning Text 27 6 2 2" xfId="20527" xr:uid="{00000000-0005-0000-0000-00002F500000}"/>
    <cellStyle name="Warning Text 27 6 3" xfId="20528" xr:uid="{00000000-0005-0000-0000-000030500000}"/>
    <cellStyle name="Warning Text 27 6 3 2" xfId="20529" xr:uid="{00000000-0005-0000-0000-000031500000}"/>
    <cellStyle name="Warning Text 27 6 4" xfId="20530" xr:uid="{00000000-0005-0000-0000-000032500000}"/>
    <cellStyle name="Warning Text 27 7" xfId="20531" xr:uid="{00000000-0005-0000-0000-000033500000}"/>
    <cellStyle name="Warning Text 27 7 2" xfId="20532" xr:uid="{00000000-0005-0000-0000-000034500000}"/>
    <cellStyle name="Warning Text 27 8" xfId="20533" xr:uid="{00000000-0005-0000-0000-000035500000}"/>
    <cellStyle name="Warning Text 27 8 2" xfId="20534" xr:uid="{00000000-0005-0000-0000-000036500000}"/>
    <cellStyle name="Warning Text 27 9" xfId="20535" xr:uid="{00000000-0005-0000-0000-000037500000}"/>
    <cellStyle name="Warning Text 27 9 2" xfId="20536" xr:uid="{00000000-0005-0000-0000-000038500000}"/>
    <cellStyle name="Warning Text 28" xfId="20537" xr:uid="{00000000-0005-0000-0000-000039500000}"/>
    <cellStyle name="Warning Text 28 10" xfId="20538" xr:uid="{00000000-0005-0000-0000-00003A500000}"/>
    <cellStyle name="Warning Text 28 10 2" xfId="20539" xr:uid="{00000000-0005-0000-0000-00003B500000}"/>
    <cellStyle name="Warning Text 28 11" xfId="20540" xr:uid="{00000000-0005-0000-0000-00003C500000}"/>
    <cellStyle name="Warning Text 28 2" xfId="20541" xr:uid="{00000000-0005-0000-0000-00003D500000}"/>
    <cellStyle name="Warning Text 28 2 2" xfId="20542" xr:uid="{00000000-0005-0000-0000-00003E500000}"/>
    <cellStyle name="Warning Text 28 2 2 2" xfId="20543" xr:uid="{00000000-0005-0000-0000-00003F500000}"/>
    <cellStyle name="Warning Text 28 2 3" xfId="20544" xr:uid="{00000000-0005-0000-0000-000040500000}"/>
    <cellStyle name="Warning Text 28 2 3 2" xfId="20545" xr:uid="{00000000-0005-0000-0000-000041500000}"/>
    <cellStyle name="Warning Text 28 2 4" xfId="20546" xr:uid="{00000000-0005-0000-0000-000042500000}"/>
    <cellStyle name="Warning Text 28 3" xfId="20547" xr:uid="{00000000-0005-0000-0000-000043500000}"/>
    <cellStyle name="Warning Text 28 3 2" xfId="20548" xr:uid="{00000000-0005-0000-0000-000044500000}"/>
    <cellStyle name="Warning Text 28 3 2 2" xfId="20549" xr:uid="{00000000-0005-0000-0000-000045500000}"/>
    <cellStyle name="Warning Text 28 3 3" xfId="20550" xr:uid="{00000000-0005-0000-0000-000046500000}"/>
    <cellStyle name="Warning Text 28 3 3 2" xfId="20551" xr:uid="{00000000-0005-0000-0000-000047500000}"/>
    <cellStyle name="Warning Text 28 3 4" xfId="20552" xr:uid="{00000000-0005-0000-0000-000048500000}"/>
    <cellStyle name="Warning Text 28 4" xfId="20553" xr:uid="{00000000-0005-0000-0000-000049500000}"/>
    <cellStyle name="Warning Text 28 4 2" xfId="20554" xr:uid="{00000000-0005-0000-0000-00004A500000}"/>
    <cellStyle name="Warning Text 28 4 2 2" xfId="20555" xr:uid="{00000000-0005-0000-0000-00004B500000}"/>
    <cellStyle name="Warning Text 28 4 3" xfId="20556" xr:uid="{00000000-0005-0000-0000-00004C500000}"/>
    <cellStyle name="Warning Text 28 4 3 2" xfId="20557" xr:uid="{00000000-0005-0000-0000-00004D500000}"/>
    <cellStyle name="Warning Text 28 4 4" xfId="20558" xr:uid="{00000000-0005-0000-0000-00004E500000}"/>
    <cellStyle name="Warning Text 28 5" xfId="20559" xr:uid="{00000000-0005-0000-0000-00004F500000}"/>
    <cellStyle name="Warning Text 28 5 2" xfId="20560" xr:uid="{00000000-0005-0000-0000-000050500000}"/>
    <cellStyle name="Warning Text 28 5 2 2" xfId="20561" xr:uid="{00000000-0005-0000-0000-000051500000}"/>
    <cellStyle name="Warning Text 28 5 3" xfId="20562" xr:uid="{00000000-0005-0000-0000-000052500000}"/>
    <cellStyle name="Warning Text 28 5 3 2" xfId="20563" xr:uid="{00000000-0005-0000-0000-000053500000}"/>
    <cellStyle name="Warning Text 28 5 4" xfId="20564" xr:uid="{00000000-0005-0000-0000-000054500000}"/>
    <cellStyle name="Warning Text 28 5 4 2" xfId="20565" xr:uid="{00000000-0005-0000-0000-000055500000}"/>
    <cellStyle name="Warning Text 28 5 5" xfId="20566" xr:uid="{00000000-0005-0000-0000-000056500000}"/>
    <cellStyle name="Warning Text 28 6" xfId="20567" xr:uid="{00000000-0005-0000-0000-000057500000}"/>
    <cellStyle name="Warning Text 28 6 2" xfId="20568" xr:uid="{00000000-0005-0000-0000-000058500000}"/>
    <cellStyle name="Warning Text 28 6 2 2" xfId="20569" xr:uid="{00000000-0005-0000-0000-000059500000}"/>
    <cellStyle name="Warning Text 28 6 3" xfId="20570" xr:uid="{00000000-0005-0000-0000-00005A500000}"/>
    <cellStyle name="Warning Text 28 6 3 2" xfId="20571" xr:uid="{00000000-0005-0000-0000-00005B500000}"/>
    <cellStyle name="Warning Text 28 6 4" xfId="20572" xr:uid="{00000000-0005-0000-0000-00005C500000}"/>
    <cellStyle name="Warning Text 28 7" xfId="20573" xr:uid="{00000000-0005-0000-0000-00005D500000}"/>
    <cellStyle name="Warning Text 28 7 2" xfId="20574" xr:uid="{00000000-0005-0000-0000-00005E500000}"/>
    <cellStyle name="Warning Text 28 8" xfId="20575" xr:uid="{00000000-0005-0000-0000-00005F500000}"/>
    <cellStyle name="Warning Text 28 8 2" xfId="20576" xr:uid="{00000000-0005-0000-0000-000060500000}"/>
    <cellStyle name="Warning Text 28 9" xfId="20577" xr:uid="{00000000-0005-0000-0000-000061500000}"/>
    <cellStyle name="Warning Text 28 9 2" xfId="20578" xr:uid="{00000000-0005-0000-0000-000062500000}"/>
    <cellStyle name="Warning Text 29" xfId="20579" xr:uid="{00000000-0005-0000-0000-000063500000}"/>
    <cellStyle name="Warning Text 29 10" xfId="20580" xr:uid="{00000000-0005-0000-0000-000064500000}"/>
    <cellStyle name="Warning Text 29 10 2" xfId="20581" xr:uid="{00000000-0005-0000-0000-000065500000}"/>
    <cellStyle name="Warning Text 29 11" xfId="20582" xr:uid="{00000000-0005-0000-0000-000066500000}"/>
    <cellStyle name="Warning Text 29 2" xfId="20583" xr:uid="{00000000-0005-0000-0000-000067500000}"/>
    <cellStyle name="Warning Text 29 2 2" xfId="20584" xr:uid="{00000000-0005-0000-0000-000068500000}"/>
    <cellStyle name="Warning Text 29 2 2 2" xfId="20585" xr:uid="{00000000-0005-0000-0000-000069500000}"/>
    <cellStyle name="Warning Text 29 2 3" xfId="20586" xr:uid="{00000000-0005-0000-0000-00006A500000}"/>
    <cellStyle name="Warning Text 29 2 3 2" xfId="20587" xr:uid="{00000000-0005-0000-0000-00006B500000}"/>
    <cellStyle name="Warning Text 29 2 4" xfId="20588" xr:uid="{00000000-0005-0000-0000-00006C500000}"/>
    <cellStyle name="Warning Text 29 3" xfId="20589" xr:uid="{00000000-0005-0000-0000-00006D500000}"/>
    <cellStyle name="Warning Text 29 3 2" xfId="20590" xr:uid="{00000000-0005-0000-0000-00006E500000}"/>
    <cellStyle name="Warning Text 29 3 2 2" xfId="20591" xr:uid="{00000000-0005-0000-0000-00006F500000}"/>
    <cellStyle name="Warning Text 29 3 3" xfId="20592" xr:uid="{00000000-0005-0000-0000-000070500000}"/>
    <cellStyle name="Warning Text 29 3 3 2" xfId="20593" xr:uid="{00000000-0005-0000-0000-000071500000}"/>
    <cellStyle name="Warning Text 29 3 4" xfId="20594" xr:uid="{00000000-0005-0000-0000-000072500000}"/>
    <cellStyle name="Warning Text 29 4" xfId="20595" xr:uid="{00000000-0005-0000-0000-000073500000}"/>
    <cellStyle name="Warning Text 29 4 2" xfId="20596" xr:uid="{00000000-0005-0000-0000-000074500000}"/>
    <cellStyle name="Warning Text 29 4 2 2" xfId="20597" xr:uid="{00000000-0005-0000-0000-000075500000}"/>
    <cellStyle name="Warning Text 29 4 3" xfId="20598" xr:uid="{00000000-0005-0000-0000-000076500000}"/>
    <cellStyle name="Warning Text 29 4 3 2" xfId="20599" xr:uid="{00000000-0005-0000-0000-000077500000}"/>
    <cellStyle name="Warning Text 29 4 4" xfId="20600" xr:uid="{00000000-0005-0000-0000-000078500000}"/>
    <cellStyle name="Warning Text 29 5" xfId="20601" xr:uid="{00000000-0005-0000-0000-000079500000}"/>
    <cellStyle name="Warning Text 29 5 2" xfId="20602" xr:uid="{00000000-0005-0000-0000-00007A500000}"/>
    <cellStyle name="Warning Text 29 5 2 2" xfId="20603" xr:uid="{00000000-0005-0000-0000-00007B500000}"/>
    <cellStyle name="Warning Text 29 5 3" xfId="20604" xr:uid="{00000000-0005-0000-0000-00007C500000}"/>
    <cellStyle name="Warning Text 29 5 3 2" xfId="20605" xr:uid="{00000000-0005-0000-0000-00007D500000}"/>
    <cellStyle name="Warning Text 29 5 4" xfId="20606" xr:uid="{00000000-0005-0000-0000-00007E500000}"/>
    <cellStyle name="Warning Text 29 5 4 2" xfId="20607" xr:uid="{00000000-0005-0000-0000-00007F500000}"/>
    <cellStyle name="Warning Text 29 5 5" xfId="20608" xr:uid="{00000000-0005-0000-0000-000080500000}"/>
    <cellStyle name="Warning Text 29 6" xfId="20609" xr:uid="{00000000-0005-0000-0000-000081500000}"/>
    <cellStyle name="Warning Text 29 6 2" xfId="20610" xr:uid="{00000000-0005-0000-0000-000082500000}"/>
    <cellStyle name="Warning Text 29 6 2 2" xfId="20611" xr:uid="{00000000-0005-0000-0000-000083500000}"/>
    <cellStyle name="Warning Text 29 6 3" xfId="20612" xr:uid="{00000000-0005-0000-0000-000084500000}"/>
    <cellStyle name="Warning Text 29 6 3 2" xfId="20613" xr:uid="{00000000-0005-0000-0000-000085500000}"/>
    <cellStyle name="Warning Text 29 6 4" xfId="20614" xr:uid="{00000000-0005-0000-0000-000086500000}"/>
    <cellStyle name="Warning Text 29 7" xfId="20615" xr:uid="{00000000-0005-0000-0000-000087500000}"/>
    <cellStyle name="Warning Text 29 7 2" xfId="20616" xr:uid="{00000000-0005-0000-0000-000088500000}"/>
    <cellStyle name="Warning Text 29 8" xfId="20617" xr:uid="{00000000-0005-0000-0000-000089500000}"/>
    <cellStyle name="Warning Text 29 8 2" xfId="20618" xr:uid="{00000000-0005-0000-0000-00008A500000}"/>
    <cellStyle name="Warning Text 29 9" xfId="20619" xr:uid="{00000000-0005-0000-0000-00008B500000}"/>
    <cellStyle name="Warning Text 29 9 2" xfId="20620" xr:uid="{00000000-0005-0000-0000-00008C500000}"/>
    <cellStyle name="Warning Text 3" xfId="20621" xr:uid="{00000000-0005-0000-0000-00008D500000}"/>
    <cellStyle name="Warning Text 3 10" xfId="20622" xr:uid="{00000000-0005-0000-0000-00008E500000}"/>
    <cellStyle name="Warning Text 3 10 2" xfId="20623" xr:uid="{00000000-0005-0000-0000-00008F500000}"/>
    <cellStyle name="Warning Text 3 11" xfId="20624" xr:uid="{00000000-0005-0000-0000-000090500000}"/>
    <cellStyle name="Warning Text 3 2" xfId="20625" xr:uid="{00000000-0005-0000-0000-000091500000}"/>
    <cellStyle name="Warning Text 3 2 2" xfId="20626" xr:uid="{00000000-0005-0000-0000-000092500000}"/>
    <cellStyle name="Warning Text 3 2 2 2" xfId="20627" xr:uid="{00000000-0005-0000-0000-000093500000}"/>
    <cellStyle name="Warning Text 3 2 3" xfId="20628" xr:uid="{00000000-0005-0000-0000-000094500000}"/>
    <cellStyle name="Warning Text 3 2 3 2" xfId="20629" xr:uid="{00000000-0005-0000-0000-000095500000}"/>
    <cellStyle name="Warning Text 3 2 4" xfId="20630" xr:uid="{00000000-0005-0000-0000-000096500000}"/>
    <cellStyle name="Warning Text 3 3" xfId="20631" xr:uid="{00000000-0005-0000-0000-000097500000}"/>
    <cellStyle name="Warning Text 3 3 2" xfId="20632" xr:uid="{00000000-0005-0000-0000-000098500000}"/>
    <cellStyle name="Warning Text 3 3 2 2" xfId="20633" xr:uid="{00000000-0005-0000-0000-000099500000}"/>
    <cellStyle name="Warning Text 3 3 3" xfId="20634" xr:uid="{00000000-0005-0000-0000-00009A500000}"/>
    <cellStyle name="Warning Text 3 3 3 2" xfId="20635" xr:uid="{00000000-0005-0000-0000-00009B500000}"/>
    <cellStyle name="Warning Text 3 3 4" xfId="20636" xr:uid="{00000000-0005-0000-0000-00009C500000}"/>
    <cellStyle name="Warning Text 3 4" xfId="20637" xr:uid="{00000000-0005-0000-0000-00009D500000}"/>
    <cellStyle name="Warning Text 3 4 2" xfId="20638" xr:uid="{00000000-0005-0000-0000-00009E500000}"/>
    <cellStyle name="Warning Text 3 4 2 2" xfId="20639" xr:uid="{00000000-0005-0000-0000-00009F500000}"/>
    <cellStyle name="Warning Text 3 4 3" xfId="20640" xr:uid="{00000000-0005-0000-0000-0000A0500000}"/>
    <cellStyle name="Warning Text 3 4 3 2" xfId="20641" xr:uid="{00000000-0005-0000-0000-0000A1500000}"/>
    <cellStyle name="Warning Text 3 4 4" xfId="20642" xr:uid="{00000000-0005-0000-0000-0000A2500000}"/>
    <cellStyle name="Warning Text 3 5" xfId="20643" xr:uid="{00000000-0005-0000-0000-0000A3500000}"/>
    <cellStyle name="Warning Text 3 5 2" xfId="20644" xr:uid="{00000000-0005-0000-0000-0000A4500000}"/>
    <cellStyle name="Warning Text 3 5 2 2" xfId="20645" xr:uid="{00000000-0005-0000-0000-0000A5500000}"/>
    <cellStyle name="Warning Text 3 5 3" xfId="20646" xr:uid="{00000000-0005-0000-0000-0000A6500000}"/>
    <cellStyle name="Warning Text 3 5 3 2" xfId="20647" xr:uid="{00000000-0005-0000-0000-0000A7500000}"/>
    <cellStyle name="Warning Text 3 5 4" xfId="20648" xr:uid="{00000000-0005-0000-0000-0000A8500000}"/>
    <cellStyle name="Warning Text 3 5 4 2" xfId="20649" xr:uid="{00000000-0005-0000-0000-0000A9500000}"/>
    <cellStyle name="Warning Text 3 5 5" xfId="20650" xr:uid="{00000000-0005-0000-0000-0000AA500000}"/>
    <cellStyle name="Warning Text 3 6" xfId="20651" xr:uid="{00000000-0005-0000-0000-0000AB500000}"/>
    <cellStyle name="Warning Text 3 6 2" xfId="20652" xr:uid="{00000000-0005-0000-0000-0000AC500000}"/>
    <cellStyle name="Warning Text 3 6 2 2" xfId="20653" xr:uid="{00000000-0005-0000-0000-0000AD500000}"/>
    <cellStyle name="Warning Text 3 6 3" xfId="20654" xr:uid="{00000000-0005-0000-0000-0000AE500000}"/>
    <cellStyle name="Warning Text 3 6 3 2" xfId="20655" xr:uid="{00000000-0005-0000-0000-0000AF500000}"/>
    <cellStyle name="Warning Text 3 6 4" xfId="20656" xr:uid="{00000000-0005-0000-0000-0000B0500000}"/>
    <cellStyle name="Warning Text 3 7" xfId="20657" xr:uid="{00000000-0005-0000-0000-0000B1500000}"/>
    <cellStyle name="Warning Text 3 7 2" xfId="20658" xr:uid="{00000000-0005-0000-0000-0000B2500000}"/>
    <cellStyle name="Warning Text 3 8" xfId="20659" xr:uid="{00000000-0005-0000-0000-0000B3500000}"/>
    <cellStyle name="Warning Text 3 8 2" xfId="20660" xr:uid="{00000000-0005-0000-0000-0000B4500000}"/>
    <cellStyle name="Warning Text 3 9" xfId="20661" xr:uid="{00000000-0005-0000-0000-0000B5500000}"/>
    <cellStyle name="Warning Text 3 9 2" xfId="20662" xr:uid="{00000000-0005-0000-0000-0000B6500000}"/>
    <cellStyle name="Warning Text 30" xfId="20663" xr:uid="{00000000-0005-0000-0000-0000B7500000}"/>
    <cellStyle name="Warning Text 30 10" xfId="20664" xr:uid="{00000000-0005-0000-0000-0000B8500000}"/>
    <cellStyle name="Warning Text 30 10 2" xfId="20665" xr:uid="{00000000-0005-0000-0000-0000B9500000}"/>
    <cellStyle name="Warning Text 30 11" xfId="20666" xr:uid="{00000000-0005-0000-0000-0000BA500000}"/>
    <cellStyle name="Warning Text 30 2" xfId="20667" xr:uid="{00000000-0005-0000-0000-0000BB500000}"/>
    <cellStyle name="Warning Text 30 2 2" xfId="20668" xr:uid="{00000000-0005-0000-0000-0000BC500000}"/>
    <cellStyle name="Warning Text 30 2 2 2" xfId="20669" xr:uid="{00000000-0005-0000-0000-0000BD500000}"/>
    <cellStyle name="Warning Text 30 2 3" xfId="20670" xr:uid="{00000000-0005-0000-0000-0000BE500000}"/>
    <cellStyle name="Warning Text 30 2 3 2" xfId="20671" xr:uid="{00000000-0005-0000-0000-0000BF500000}"/>
    <cellStyle name="Warning Text 30 2 4" xfId="20672" xr:uid="{00000000-0005-0000-0000-0000C0500000}"/>
    <cellStyle name="Warning Text 30 3" xfId="20673" xr:uid="{00000000-0005-0000-0000-0000C1500000}"/>
    <cellStyle name="Warning Text 30 3 2" xfId="20674" xr:uid="{00000000-0005-0000-0000-0000C2500000}"/>
    <cellStyle name="Warning Text 30 3 2 2" xfId="20675" xr:uid="{00000000-0005-0000-0000-0000C3500000}"/>
    <cellStyle name="Warning Text 30 3 3" xfId="20676" xr:uid="{00000000-0005-0000-0000-0000C4500000}"/>
    <cellStyle name="Warning Text 30 3 3 2" xfId="20677" xr:uid="{00000000-0005-0000-0000-0000C5500000}"/>
    <cellStyle name="Warning Text 30 3 4" xfId="20678" xr:uid="{00000000-0005-0000-0000-0000C6500000}"/>
    <cellStyle name="Warning Text 30 4" xfId="20679" xr:uid="{00000000-0005-0000-0000-0000C7500000}"/>
    <cellStyle name="Warning Text 30 4 2" xfId="20680" xr:uid="{00000000-0005-0000-0000-0000C8500000}"/>
    <cellStyle name="Warning Text 30 4 2 2" xfId="20681" xr:uid="{00000000-0005-0000-0000-0000C9500000}"/>
    <cellStyle name="Warning Text 30 4 3" xfId="20682" xr:uid="{00000000-0005-0000-0000-0000CA500000}"/>
    <cellStyle name="Warning Text 30 4 3 2" xfId="20683" xr:uid="{00000000-0005-0000-0000-0000CB500000}"/>
    <cellStyle name="Warning Text 30 4 4" xfId="20684" xr:uid="{00000000-0005-0000-0000-0000CC500000}"/>
    <cellStyle name="Warning Text 30 5" xfId="20685" xr:uid="{00000000-0005-0000-0000-0000CD500000}"/>
    <cellStyle name="Warning Text 30 5 2" xfId="20686" xr:uid="{00000000-0005-0000-0000-0000CE500000}"/>
    <cellStyle name="Warning Text 30 5 2 2" xfId="20687" xr:uid="{00000000-0005-0000-0000-0000CF500000}"/>
    <cellStyle name="Warning Text 30 5 3" xfId="20688" xr:uid="{00000000-0005-0000-0000-0000D0500000}"/>
    <cellStyle name="Warning Text 30 5 3 2" xfId="20689" xr:uid="{00000000-0005-0000-0000-0000D1500000}"/>
    <cellStyle name="Warning Text 30 5 4" xfId="20690" xr:uid="{00000000-0005-0000-0000-0000D2500000}"/>
    <cellStyle name="Warning Text 30 5 4 2" xfId="20691" xr:uid="{00000000-0005-0000-0000-0000D3500000}"/>
    <cellStyle name="Warning Text 30 5 5" xfId="20692" xr:uid="{00000000-0005-0000-0000-0000D4500000}"/>
    <cellStyle name="Warning Text 30 6" xfId="20693" xr:uid="{00000000-0005-0000-0000-0000D5500000}"/>
    <cellStyle name="Warning Text 30 6 2" xfId="20694" xr:uid="{00000000-0005-0000-0000-0000D6500000}"/>
    <cellStyle name="Warning Text 30 6 2 2" xfId="20695" xr:uid="{00000000-0005-0000-0000-0000D7500000}"/>
    <cellStyle name="Warning Text 30 6 3" xfId="20696" xr:uid="{00000000-0005-0000-0000-0000D8500000}"/>
    <cellStyle name="Warning Text 30 6 3 2" xfId="20697" xr:uid="{00000000-0005-0000-0000-0000D9500000}"/>
    <cellStyle name="Warning Text 30 6 4" xfId="20698" xr:uid="{00000000-0005-0000-0000-0000DA500000}"/>
    <cellStyle name="Warning Text 30 7" xfId="20699" xr:uid="{00000000-0005-0000-0000-0000DB500000}"/>
    <cellStyle name="Warning Text 30 7 2" xfId="20700" xr:uid="{00000000-0005-0000-0000-0000DC500000}"/>
    <cellStyle name="Warning Text 30 8" xfId="20701" xr:uid="{00000000-0005-0000-0000-0000DD500000}"/>
    <cellStyle name="Warning Text 30 8 2" xfId="20702" xr:uid="{00000000-0005-0000-0000-0000DE500000}"/>
    <cellStyle name="Warning Text 30 9" xfId="20703" xr:uid="{00000000-0005-0000-0000-0000DF500000}"/>
    <cellStyle name="Warning Text 30 9 2" xfId="20704" xr:uid="{00000000-0005-0000-0000-0000E0500000}"/>
    <cellStyle name="Warning Text 31" xfId="20705" xr:uid="{00000000-0005-0000-0000-0000E1500000}"/>
    <cellStyle name="Warning Text 31 10" xfId="20706" xr:uid="{00000000-0005-0000-0000-0000E2500000}"/>
    <cellStyle name="Warning Text 31 10 2" xfId="20707" xr:uid="{00000000-0005-0000-0000-0000E3500000}"/>
    <cellStyle name="Warning Text 31 11" xfId="20708" xr:uid="{00000000-0005-0000-0000-0000E4500000}"/>
    <cellStyle name="Warning Text 31 2" xfId="20709" xr:uid="{00000000-0005-0000-0000-0000E5500000}"/>
    <cellStyle name="Warning Text 31 2 2" xfId="20710" xr:uid="{00000000-0005-0000-0000-0000E6500000}"/>
    <cellStyle name="Warning Text 31 2 2 2" xfId="20711" xr:uid="{00000000-0005-0000-0000-0000E7500000}"/>
    <cellStyle name="Warning Text 31 2 3" xfId="20712" xr:uid="{00000000-0005-0000-0000-0000E8500000}"/>
    <cellStyle name="Warning Text 31 2 3 2" xfId="20713" xr:uid="{00000000-0005-0000-0000-0000E9500000}"/>
    <cellStyle name="Warning Text 31 2 4" xfId="20714" xr:uid="{00000000-0005-0000-0000-0000EA500000}"/>
    <cellStyle name="Warning Text 31 3" xfId="20715" xr:uid="{00000000-0005-0000-0000-0000EB500000}"/>
    <cellStyle name="Warning Text 31 3 2" xfId="20716" xr:uid="{00000000-0005-0000-0000-0000EC500000}"/>
    <cellStyle name="Warning Text 31 3 2 2" xfId="20717" xr:uid="{00000000-0005-0000-0000-0000ED500000}"/>
    <cellStyle name="Warning Text 31 3 3" xfId="20718" xr:uid="{00000000-0005-0000-0000-0000EE500000}"/>
    <cellStyle name="Warning Text 31 3 3 2" xfId="20719" xr:uid="{00000000-0005-0000-0000-0000EF500000}"/>
    <cellStyle name="Warning Text 31 3 4" xfId="20720" xr:uid="{00000000-0005-0000-0000-0000F0500000}"/>
    <cellStyle name="Warning Text 31 4" xfId="20721" xr:uid="{00000000-0005-0000-0000-0000F1500000}"/>
    <cellStyle name="Warning Text 31 4 2" xfId="20722" xr:uid="{00000000-0005-0000-0000-0000F2500000}"/>
    <cellStyle name="Warning Text 31 4 2 2" xfId="20723" xr:uid="{00000000-0005-0000-0000-0000F3500000}"/>
    <cellStyle name="Warning Text 31 4 3" xfId="20724" xr:uid="{00000000-0005-0000-0000-0000F4500000}"/>
    <cellStyle name="Warning Text 31 4 3 2" xfId="20725" xr:uid="{00000000-0005-0000-0000-0000F5500000}"/>
    <cellStyle name="Warning Text 31 4 4" xfId="20726" xr:uid="{00000000-0005-0000-0000-0000F6500000}"/>
    <cellStyle name="Warning Text 31 5" xfId="20727" xr:uid="{00000000-0005-0000-0000-0000F7500000}"/>
    <cellStyle name="Warning Text 31 5 2" xfId="20728" xr:uid="{00000000-0005-0000-0000-0000F8500000}"/>
    <cellStyle name="Warning Text 31 5 2 2" xfId="20729" xr:uid="{00000000-0005-0000-0000-0000F9500000}"/>
    <cellStyle name="Warning Text 31 5 3" xfId="20730" xr:uid="{00000000-0005-0000-0000-0000FA500000}"/>
    <cellStyle name="Warning Text 31 5 3 2" xfId="20731" xr:uid="{00000000-0005-0000-0000-0000FB500000}"/>
    <cellStyle name="Warning Text 31 5 4" xfId="20732" xr:uid="{00000000-0005-0000-0000-0000FC500000}"/>
    <cellStyle name="Warning Text 31 5 4 2" xfId="20733" xr:uid="{00000000-0005-0000-0000-0000FD500000}"/>
    <cellStyle name="Warning Text 31 5 5" xfId="20734" xr:uid="{00000000-0005-0000-0000-0000FE500000}"/>
    <cellStyle name="Warning Text 31 6" xfId="20735" xr:uid="{00000000-0005-0000-0000-0000FF500000}"/>
    <cellStyle name="Warning Text 31 6 2" xfId="20736" xr:uid="{00000000-0005-0000-0000-000000510000}"/>
    <cellStyle name="Warning Text 31 6 2 2" xfId="20737" xr:uid="{00000000-0005-0000-0000-000001510000}"/>
    <cellStyle name="Warning Text 31 6 3" xfId="20738" xr:uid="{00000000-0005-0000-0000-000002510000}"/>
    <cellStyle name="Warning Text 31 6 3 2" xfId="20739" xr:uid="{00000000-0005-0000-0000-000003510000}"/>
    <cellStyle name="Warning Text 31 6 4" xfId="20740" xr:uid="{00000000-0005-0000-0000-000004510000}"/>
    <cellStyle name="Warning Text 31 7" xfId="20741" xr:uid="{00000000-0005-0000-0000-000005510000}"/>
    <cellStyle name="Warning Text 31 7 2" xfId="20742" xr:uid="{00000000-0005-0000-0000-000006510000}"/>
    <cellStyle name="Warning Text 31 8" xfId="20743" xr:uid="{00000000-0005-0000-0000-000007510000}"/>
    <cellStyle name="Warning Text 31 8 2" xfId="20744" xr:uid="{00000000-0005-0000-0000-000008510000}"/>
    <cellStyle name="Warning Text 31 9" xfId="20745" xr:uid="{00000000-0005-0000-0000-000009510000}"/>
    <cellStyle name="Warning Text 31 9 2" xfId="20746" xr:uid="{00000000-0005-0000-0000-00000A510000}"/>
    <cellStyle name="Warning Text 32" xfId="20747" xr:uid="{00000000-0005-0000-0000-00000B510000}"/>
    <cellStyle name="Warning Text 32 10" xfId="20748" xr:uid="{00000000-0005-0000-0000-00000C510000}"/>
    <cellStyle name="Warning Text 32 10 2" xfId="20749" xr:uid="{00000000-0005-0000-0000-00000D510000}"/>
    <cellStyle name="Warning Text 32 11" xfId="20750" xr:uid="{00000000-0005-0000-0000-00000E510000}"/>
    <cellStyle name="Warning Text 32 2" xfId="20751" xr:uid="{00000000-0005-0000-0000-00000F510000}"/>
    <cellStyle name="Warning Text 32 2 2" xfId="20752" xr:uid="{00000000-0005-0000-0000-000010510000}"/>
    <cellStyle name="Warning Text 32 2 2 2" xfId="20753" xr:uid="{00000000-0005-0000-0000-000011510000}"/>
    <cellStyle name="Warning Text 32 2 3" xfId="20754" xr:uid="{00000000-0005-0000-0000-000012510000}"/>
    <cellStyle name="Warning Text 32 2 3 2" xfId="20755" xr:uid="{00000000-0005-0000-0000-000013510000}"/>
    <cellStyle name="Warning Text 32 2 4" xfId="20756" xr:uid="{00000000-0005-0000-0000-000014510000}"/>
    <cellStyle name="Warning Text 32 3" xfId="20757" xr:uid="{00000000-0005-0000-0000-000015510000}"/>
    <cellStyle name="Warning Text 32 3 2" xfId="20758" xr:uid="{00000000-0005-0000-0000-000016510000}"/>
    <cellStyle name="Warning Text 32 3 2 2" xfId="20759" xr:uid="{00000000-0005-0000-0000-000017510000}"/>
    <cellStyle name="Warning Text 32 3 3" xfId="20760" xr:uid="{00000000-0005-0000-0000-000018510000}"/>
    <cellStyle name="Warning Text 32 3 3 2" xfId="20761" xr:uid="{00000000-0005-0000-0000-000019510000}"/>
    <cellStyle name="Warning Text 32 3 4" xfId="20762" xr:uid="{00000000-0005-0000-0000-00001A510000}"/>
    <cellStyle name="Warning Text 32 4" xfId="20763" xr:uid="{00000000-0005-0000-0000-00001B510000}"/>
    <cellStyle name="Warning Text 32 4 2" xfId="20764" xr:uid="{00000000-0005-0000-0000-00001C510000}"/>
    <cellStyle name="Warning Text 32 4 2 2" xfId="20765" xr:uid="{00000000-0005-0000-0000-00001D510000}"/>
    <cellStyle name="Warning Text 32 4 3" xfId="20766" xr:uid="{00000000-0005-0000-0000-00001E510000}"/>
    <cellStyle name="Warning Text 32 4 3 2" xfId="20767" xr:uid="{00000000-0005-0000-0000-00001F510000}"/>
    <cellStyle name="Warning Text 32 4 4" xfId="20768" xr:uid="{00000000-0005-0000-0000-000020510000}"/>
    <cellStyle name="Warning Text 32 5" xfId="20769" xr:uid="{00000000-0005-0000-0000-000021510000}"/>
    <cellStyle name="Warning Text 32 5 2" xfId="20770" xr:uid="{00000000-0005-0000-0000-000022510000}"/>
    <cellStyle name="Warning Text 32 5 2 2" xfId="20771" xr:uid="{00000000-0005-0000-0000-000023510000}"/>
    <cellStyle name="Warning Text 32 5 3" xfId="20772" xr:uid="{00000000-0005-0000-0000-000024510000}"/>
    <cellStyle name="Warning Text 32 5 3 2" xfId="20773" xr:uid="{00000000-0005-0000-0000-000025510000}"/>
    <cellStyle name="Warning Text 32 5 4" xfId="20774" xr:uid="{00000000-0005-0000-0000-000026510000}"/>
    <cellStyle name="Warning Text 32 5 4 2" xfId="20775" xr:uid="{00000000-0005-0000-0000-000027510000}"/>
    <cellStyle name="Warning Text 32 5 5" xfId="20776" xr:uid="{00000000-0005-0000-0000-000028510000}"/>
    <cellStyle name="Warning Text 32 6" xfId="20777" xr:uid="{00000000-0005-0000-0000-000029510000}"/>
    <cellStyle name="Warning Text 32 6 2" xfId="20778" xr:uid="{00000000-0005-0000-0000-00002A510000}"/>
    <cellStyle name="Warning Text 32 6 2 2" xfId="20779" xr:uid="{00000000-0005-0000-0000-00002B510000}"/>
    <cellStyle name="Warning Text 32 6 3" xfId="20780" xr:uid="{00000000-0005-0000-0000-00002C510000}"/>
    <cellStyle name="Warning Text 32 6 3 2" xfId="20781" xr:uid="{00000000-0005-0000-0000-00002D510000}"/>
    <cellStyle name="Warning Text 32 6 4" xfId="20782" xr:uid="{00000000-0005-0000-0000-00002E510000}"/>
    <cellStyle name="Warning Text 32 7" xfId="20783" xr:uid="{00000000-0005-0000-0000-00002F510000}"/>
    <cellStyle name="Warning Text 32 7 2" xfId="20784" xr:uid="{00000000-0005-0000-0000-000030510000}"/>
    <cellStyle name="Warning Text 32 8" xfId="20785" xr:uid="{00000000-0005-0000-0000-000031510000}"/>
    <cellStyle name="Warning Text 32 8 2" xfId="20786" xr:uid="{00000000-0005-0000-0000-000032510000}"/>
    <cellStyle name="Warning Text 32 9" xfId="20787" xr:uid="{00000000-0005-0000-0000-000033510000}"/>
    <cellStyle name="Warning Text 32 9 2" xfId="20788" xr:uid="{00000000-0005-0000-0000-000034510000}"/>
    <cellStyle name="Warning Text 33" xfId="20789" xr:uid="{00000000-0005-0000-0000-000035510000}"/>
    <cellStyle name="Warning Text 33 10" xfId="20790" xr:uid="{00000000-0005-0000-0000-000036510000}"/>
    <cellStyle name="Warning Text 33 10 2" xfId="20791" xr:uid="{00000000-0005-0000-0000-000037510000}"/>
    <cellStyle name="Warning Text 33 11" xfId="20792" xr:uid="{00000000-0005-0000-0000-000038510000}"/>
    <cellStyle name="Warning Text 33 2" xfId="20793" xr:uid="{00000000-0005-0000-0000-000039510000}"/>
    <cellStyle name="Warning Text 33 2 2" xfId="20794" xr:uid="{00000000-0005-0000-0000-00003A510000}"/>
    <cellStyle name="Warning Text 33 2 2 2" xfId="20795" xr:uid="{00000000-0005-0000-0000-00003B510000}"/>
    <cellStyle name="Warning Text 33 2 3" xfId="20796" xr:uid="{00000000-0005-0000-0000-00003C510000}"/>
    <cellStyle name="Warning Text 33 2 3 2" xfId="20797" xr:uid="{00000000-0005-0000-0000-00003D510000}"/>
    <cellStyle name="Warning Text 33 2 4" xfId="20798" xr:uid="{00000000-0005-0000-0000-00003E510000}"/>
    <cellStyle name="Warning Text 33 3" xfId="20799" xr:uid="{00000000-0005-0000-0000-00003F510000}"/>
    <cellStyle name="Warning Text 33 3 2" xfId="20800" xr:uid="{00000000-0005-0000-0000-000040510000}"/>
    <cellStyle name="Warning Text 33 3 2 2" xfId="20801" xr:uid="{00000000-0005-0000-0000-000041510000}"/>
    <cellStyle name="Warning Text 33 3 3" xfId="20802" xr:uid="{00000000-0005-0000-0000-000042510000}"/>
    <cellStyle name="Warning Text 33 3 3 2" xfId="20803" xr:uid="{00000000-0005-0000-0000-000043510000}"/>
    <cellStyle name="Warning Text 33 3 4" xfId="20804" xr:uid="{00000000-0005-0000-0000-000044510000}"/>
    <cellStyle name="Warning Text 33 4" xfId="20805" xr:uid="{00000000-0005-0000-0000-000045510000}"/>
    <cellStyle name="Warning Text 33 4 2" xfId="20806" xr:uid="{00000000-0005-0000-0000-000046510000}"/>
    <cellStyle name="Warning Text 33 4 2 2" xfId="20807" xr:uid="{00000000-0005-0000-0000-000047510000}"/>
    <cellStyle name="Warning Text 33 4 3" xfId="20808" xr:uid="{00000000-0005-0000-0000-000048510000}"/>
    <cellStyle name="Warning Text 33 4 3 2" xfId="20809" xr:uid="{00000000-0005-0000-0000-000049510000}"/>
    <cellStyle name="Warning Text 33 4 4" xfId="20810" xr:uid="{00000000-0005-0000-0000-00004A510000}"/>
    <cellStyle name="Warning Text 33 5" xfId="20811" xr:uid="{00000000-0005-0000-0000-00004B510000}"/>
    <cellStyle name="Warning Text 33 5 2" xfId="20812" xr:uid="{00000000-0005-0000-0000-00004C510000}"/>
    <cellStyle name="Warning Text 33 5 2 2" xfId="20813" xr:uid="{00000000-0005-0000-0000-00004D510000}"/>
    <cellStyle name="Warning Text 33 5 3" xfId="20814" xr:uid="{00000000-0005-0000-0000-00004E510000}"/>
    <cellStyle name="Warning Text 33 5 3 2" xfId="20815" xr:uid="{00000000-0005-0000-0000-00004F510000}"/>
    <cellStyle name="Warning Text 33 5 4" xfId="20816" xr:uid="{00000000-0005-0000-0000-000050510000}"/>
    <cellStyle name="Warning Text 33 5 4 2" xfId="20817" xr:uid="{00000000-0005-0000-0000-000051510000}"/>
    <cellStyle name="Warning Text 33 5 5" xfId="20818" xr:uid="{00000000-0005-0000-0000-000052510000}"/>
    <cellStyle name="Warning Text 33 6" xfId="20819" xr:uid="{00000000-0005-0000-0000-000053510000}"/>
    <cellStyle name="Warning Text 33 6 2" xfId="20820" xr:uid="{00000000-0005-0000-0000-000054510000}"/>
    <cellStyle name="Warning Text 33 6 2 2" xfId="20821" xr:uid="{00000000-0005-0000-0000-000055510000}"/>
    <cellStyle name="Warning Text 33 6 3" xfId="20822" xr:uid="{00000000-0005-0000-0000-000056510000}"/>
    <cellStyle name="Warning Text 33 6 3 2" xfId="20823" xr:uid="{00000000-0005-0000-0000-000057510000}"/>
    <cellStyle name="Warning Text 33 6 4" xfId="20824" xr:uid="{00000000-0005-0000-0000-000058510000}"/>
    <cellStyle name="Warning Text 33 7" xfId="20825" xr:uid="{00000000-0005-0000-0000-000059510000}"/>
    <cellStyle name="Warning Text 33 7 2" xfId="20826" xr:uid="{00000000-0005-0000-0000-00005A510000}"/>
    <cellStyle name="Warning Text 33 8" xfId="20827" xr:uid="{00000000-0005-0000-0000-00005B510000}"/>
    <cellStyle name="Warning Text 33 8 2" xfId="20828" xr:uid="{00000000-0005-0000-0000-00005C510000}"/>
    <cellStyle name="Warning Text 33 9" xfId="20829" xr:uid="{00000000-0005-0000-0000-00005D510000}"/>
    <cellStyle name="Warning Text 33 9 2" xfId="20830" xr:uid="{00000000-0005-0000-0000-00005E510000}"/>
    <cellStyle name="Warning Text 34" xfId="20831" xr:uid="{00000000-0005-0000-0000-00005F510000}"/>
    <cellStyle name="Warning Text 34 10" xfId="20832" xr:uid="{00000000-0005-0000-0000-000060510000}"/>
    <cellStyle name="Warning Text 34 10 2" xfId="20833" xr:uid="{00000000-0005-0000-0000-000061510000}"/>
    <cellStyle name="Warning Text 34 11" xfId="20834" xr:uid="{00000000-0005-0000-0000-000062510000}"/>
    <cellStyle name="Warning Text 34 2" xfId="20835" xr:uid="{00000000-0005-0000-0000-000063510000}"/>
    <cellStyle name="Warning Text 34 2 2" xfId="20836" xr:uid="{00000000-0005-0000-0000-000064510000}"/>
    <cellStyle name="Warning Text 34 2 2 2" xfId="20837" xr:uid="{00000000-0005-0000-0000-000065510000}"/>
    <cellStyle name="Warning Text 34 2 3" xfId="20838" xr:uid="{00000000-0005-0000-0000-000066510000}"/>
    <cellStyle name="Warning Text 34 2 3 2" xfId="20839" xr:uid="{00000000-0005-0000-0000-000067510000}"/>
    <cellStyle name="Warning Text 34 2 4" xfId="20840" xr:uid="{00000000-0005-0000-0000-000068510000}"/>
    <cellStyle name="Warning Text 34 3" xfId="20841" xr:uid="{00000000-0005-0000-0000-000069510000}"/>
    <cellStyle name="Warning Text 34 3 2" xfId="20842" xr:uid="{00000000-0005-0000-0000-00006A510000}"/>
    <cellStyle name="Warning Text 34 3 2 2" xfId="20843" xr:uid="{00000000-0005-0000-0000-00006B510000}"/>
    <cellStyle name="Warning Text 34 3 3" xfId="20844" xr:uid="{00000000-0005-0000-0000-00006C510000}"/>
    <cellStyle name="Warning Text 34 3 3 2" xfId="20845" xr:uid="{00000000-0005-0000-0000-00006D510000}"/>
    <cellStyle name="Warning Text 34 3 4" xfId="20846" xr:uid="{00000000-0005-0000-0000-00006E510000}"/>
    <cellStyle name="Warning Text 34 4" xfId="20847" xr:uid="{00000000-0005-0000-0000-00006F510000}"/>
    <cellStyle name="Warning Text 34 4 2" xfId="20848" xr:uid="{00000000-0005-0000-0000-000070510000}"/>
    <cellStyle name="Warning Text 34 4 2 2" xfId="20849" xr:uid="{00000000-0005-0000-0000-000071510000}"/>
    <cellStyle name="Warning Text 34 4 3" xfId="20850" xr:uid="{00000000-0005-0000-0000-000072510000}"/>
    <cellStyle name="Warning Text 34 4 3 2" xfId="20851" xr:uid="{00000000-0005-0000-0000-000073510000}"/>
    <cellStyle name="Warning Text 34 4 4" xfId="20852" xr:uid="{00000000-0005-0000-0000-000074510000}"/>
    <cellStyle name="Warning Text 34 5" xfId="20853" xr:uid="{00000000-0005-0000-0000-000075510000}"/>
    <cellStyle name="Warning Text 34 5 2" xfId="20854" xr:uid="{00000000-0005-0000-0000-000076510000}"/>
    <cellStyle name="Warning Text 34 5 2 2" xfId="20855" xr:uid="{00000000-0005-0000-0000-000077510000}"/>
    <cellStyle name="Warning Text 34 5 3" xfId="20856" xr:uid="{00000000-0005-0000-0000-000078510000}"/>
    <cellStyle name="Warning Text 34 5 3 2" xfId="20857" xr:uid="{00000000-0005-0000-0000-000079510000}"/>
    <cellStyle name="Warning Text 34 5 4" xfId="20858" xr:uid="{00000000-0005-0000-0000-00007A510000}"/>
    <cellStyle name="Warning Text 34 5 4 2" xfId="20859" xr:uid="{00000000-0005-0000-0000-00007B510000}"/>
    <cellStyle name="Warning Text 34 5 5" xfId="20860" xr:uid="{00000000-0005-0000-0000-00007C510000}"/>
    <cellStyle name="Warning Text 34 6" xfId="20861" xr:uid="{00000000-0005-0000-0000-00007D510000}"/>
    <cellStyle name="Warning Text 34 6 2" xfId="20862" xr:uid="{00000000-0005-0000-0000-00007E510000}"/>
    <cellStyle name="Warning Text 34 6 2 2" xfId="20863" xr:uid="{00000000-0005-0000-0000-00007F510000}"/>
    <cellStyle name="Warning Text 34 6 3" xfId="20864" xr:uid="{00000000-0005-0000-0000-000080510000}"/>
    <cellStyle name="Warning Text 34 6 3 2" xfId="20865" xr:uid="{00000000-0005-0000-0000-000081510000}"/>
    <cellStyle name="Warning Text 34 6 4" xfId="20866" xr:uid="{00000000-0005-0000-0000-000082510000}"/>
    <cellStyle name="Warning Text 34 7" xfId="20867" xr:uid="{00000000-0005-0000-0000-000083510000}"/>
    <cellStyle name="Warning Text 34 7 2" xfId="20868" xr:uid="{00000000-0005-0000-0000-000084510000}"/>
    <cellStyle name="Warning Text 34 8" xfId="20869" xr:uid="{00000000-0005-0000-0000-000085510000}"/>
    <cellStyle name="Warning Text 34 8 2" xfId="20870" xr:uid="{00000000-0005-0000-0000-000086510000}"/>
    <cellStyle name="Warning Text 34 9" xfId="20871" xr:uid="{00000000-0005-0000-0000-000087510000}"/>
    <cellStyle name="Warning Text 34 9 2" xfId="20872" xr:uid="{00000000-0005-0000-0000-000088510000}"/>
    <cellStyle name="Warning Text 35" xfId="20873" xr:uid="{00000000-0005-0000-0000-000089510000}"/>
    <cellStyle name="Warning Text 35 10" xfId="20874" xr:uid="{00000000-0005-0000-0000-00008A510000}"/>
    <cellStyle name="Warning Text 35 10 2" xfId="20875" xr:uid="{00000000-0005-0000-0000-00008B510000}"/>
    <cellStyle name="Warning Text 35 11" xfId="20876" xr:uid="{00000000-0005-0000-0000-00008C510000}"/>
    <cellStyle name="Warning Text 35 2" xfId="20877" xr:uid="{00000000-0005-0000-0000-00008D510000}"/>
    <cellStyle name="Warning Text 35 2 2" xfId="20878" xr:uid="{00000000-0005-0000-0000-00008E510000}"/>
    <cellStyle name="Warning Text 35 2 2 2" xfId="20879" xr:uid="{00000000-0005-0000-0000-00008F510000}"/>
    <cellStyle name="Warning Text 35 2 3" xfId="20880" xr:uid="{00000000-0005-0000-0000-000090510000}"/>
    <cellStyle name="Warning Text 35 2 3 2" xfId="20881" xr:uid="{00000000-0005-0000-0000-000091510000}"/>
    <cellStyle name="Warning Text 35 2 4" xfId="20882" xr:uid="{00000000-0005-0000-0000-000092510000}"/>
    <cellStyle name="Warning Text 35 3" xfId="20883" xr:uid="{00000000-0005-0000-0000-000093510000}"/>
    <cellStyle name="Warning Text 35 3 2" xfId="20884" xr:uid="{00000000-0005-0000-0000-000094510000}"/>
    <cellStyle name="Warning Text 35 3 2 2" xfId="20885" xr:uid="{00000000-0005-0000-0000-000095510000}"/>
    <cellStyle name="Warning Text 35 3 3" xfId="20886" xr:uid="{00000000-0005-0000-0000-000096510000}"/>
    <cellStyle name="Warning Text 35 3 3 2" xfId="20887" xr:uid="{00000000-0005-0000-0000-000097510000}"/>
    <cellStyle name="Warning Text 35 3 4" xfId="20888" xr:uid="{00000000-0005-0000-0000-000098510000}"/>
    <cellStyle name="Warning Text 35 4" xfId="20889" xr:uid="{00000000-0005-0000-0000-000099510000}"/>
    <cellStyle name="Warning Text 35 4 2" xfId="20890" xr:uid="{00000000-0005-0000-0000-00009A510000}"/>
    <cellStyle name="Warning Text 35 4 2 2" xfId="20891" xr:uid="{00000000-0005-0000-0000-00009B510000}"/>
    <cellStyle name="Warning Text 35 4 3" xfId="20892" xr:uid="{00000000-0005-0000-0000-00009C510000}"/>
    <cellStyle name="Warning Text 35 4 3 2" xfId="20893" xr:uid="{00000000-0005-0000-0000-00009D510000}"/>
    <cellStyle name="Warning Text 35 4 4" xfId="20894" xr:uid="{00000000-0005-0000-0000-00009E510000}"/>
    <cellStyle name="Warning Text 35 5" xfId="20895" xr:uid="{00000000-0005-0000-0000-00009F510000}"/>
    <cellStyle name="Warning Text 35 5 2" xfId="20896" xr:uid="{00000000-0005-0000-0000-0000A0510000}"/>
    <cellStyle name="Warning Text 35 5 2 2" xfId="20897" xr:uid="{00000000-0005-0000-0000-0000A1510000}"/>
    <cellStyle name="Warning Text 35 5 3" xfId="20898" xr:uid="{00000000-0005-0000-0000-0000A2510000}"/>
    <cellStyle name="Warning Text 35 5 3 2" xfId="20899" xr:uid="{00000000-0005-0000-0000-0000A3510000}"/>
    <cellStyle name="Warning Text 35 5 4" xfId="20900" xr:uid="{00000000-0005-0000-0000-0000A4510000}"/>
    <cellStyle name="Warning Text 35 5 4 2" xfId="20901" xr:uid="{00000000-0005-0000-0000-0000A5510000}"/>
    <cellStyle name="Warning Text 35 5 5" xfId="20902" xr:uid="{00000000-0005-0000-0000-0000A6510000}"/>
    <cellStyle name="Warning Text 35 6" xfId="20903" xr:uid="{00000000-0005-0000-0000-0000A7510000}"/>
    <cellStyle name="Warning Text 35 6 2" xfId="20904" xr:uid="{00000000-0005-0000-0000-0000A8510000}"/>
    <cellStyle name="Warning Text 35 6 2 2" xfId="20905" xr:uid="{00000000-0005-0000-0000-0000A9510000}"/>
    <cellStyle name="Warning Text 35 6 3" xfId="20906" xr:uid="{00000000-0005-0000-0000-0000AA510000}"/>
    <cellStyle name="Warning Text 35 6 3 2" xfId="20907" xr:uid="{00000000-0005-0000-0000-0000AB510000}"/>
    <cellStyle name="Warning Text 35 6 4" xfId="20908" xr:uid="{00000000-0005-0000-0000-0000AC510000}"/>
    <cellStyle name="Warning Text 35 7" xfId="20909" xr:uid="{00000000-0005-0000-0000-0000AD510000}"/>
    <cellStyle name="Warning Text 35 7 2" xfId="20910" xr:uid="{00000000-0005-0000-0000-0000AE510000}"/>
    <cellStyle name="Warning Text 35 8" xfId="20911" xr:uid="{00000000-0005-0000-0000-0000AF510000}"/>
    <cellStyle name="Warning Text 35 8 2" xfId="20912" xr:uid="{00000000-0005-0000-0000-0000B0510000}"/>
    <cellStyle name="Warning Text 35 9" xfId="20913" xr:uid="{00000000-0005-0000-0000-0000B1510000}"/>
    <cellStyle name="Warning Text 35 9 2" xfId="20914" xr:uid="{00000000-0005-0000-0000-0000B2510000}"/>
    <cellStyle name="Warning Text 36" xfId="20915" xr:uid="{00000000-0005-0000-0000-0000B3510000}"/>
    <cellStyle name="Warning Text 36 10" xfId="20916" xr:uid="{00000000-0005-0000-0000-0000B4510000}"/>
    <cellStyle name="Warning Text 36 10 2" xfId="20917" xr:uid="{00000000-0005-0000-0000-0000B5510000}"/>
    <cellStyle name="Warning Text 36 11" xfId="20918" xr:uid="{00000000-0005-0000-0000-0000B6510000}"/>
    <cellStyle name="Warning Text 36 2" xfId="20919" xr:uid="{00000000-0005-0000-0000-0000B7510000}"/>
    <cellStyle name="Warning Text 36 2 2" xfId="20920" xr:uid="{00000000-0005-0000-0000-0000B8510000}"/>
    <cellStyle name="Warning Text 36 2 2 2" xfId="20921" xr:uid="{00000000-0005-0000-0000-0000B9510000}"/>
    <cellStyle name="Warning Text 36 2 3" xfId="20922" xr:uid="{00000000-0005-0000-0000-0000BA510000}"/>
    <cellStyle name="Warning Text 36 2 3 2" xfId="20923" xr:uid="{00000000-0005-0000-0000-0000BB510000}"/>
    <cellStyle name="Warning Text 36 2 4" xfId="20924" xr:uid="{00000000-0005-0000-0000-0000BC510000}"/>
    <cellStyle name="Warning Text 36 3" xfId="20925" xr:uid="{00000000-0005-0000-0000-0000BD510000}"/>
    <cellStyle name="Warning Text 36 3 2" xfId="20926" xr:uid="{00000000-0005-0000-0000-0000BE510000}"/>
    <cellStyle name="Warning Text 36 3 2 2" xfId="20927" xr:uid="{00000000-0005-0000-0000-0000BF510000}"/>
    <cellStyle name="Warning Text 36 3 3" xfId="20928" xr:uid="{00000000-0005-0000-0000-0000C0510000}"/>
    <cellStyle name="Warning Text 36 3 3 2" xfId="20929" xr:uid="{00000000-0005-0000-0000-0000C1510000}"/>
    <cellStyle name="Warning Text 36 3 4" xfId="20930" xr:uid="{00000000-0005-0000-0000-0000C2510000}"/>
    <cellStyle name="Warning Text 36 4" xfId="20931" xr:uid="{00000000-0005-0000-0000-0000C3510000}"/>
    <cellStyle name="Warning Text 36 4 2" xfId="20932" xr:uid="{00000000-0005-0000-0000-0000C4510000}"/>
    <cellStyle name="Warning Text 36 4 2 2" xfId="20933" xr:uid="{00000000-0005-0000-0000-0000C5510000}"/>
    <cellStyle name="Warning Text 36 4 3" xfId="20934" xr:uid="{00000000-0005-0000-0000-0000C6510000}"/>
    <cellStyle name="Warning Text 36 4 3 2" xfId="20935" xr:uid="{00000000-0005-0000-0000-0000C7510000}"/>
    <cellStyle name="Warning Text 36 4 4" xfId="20936" xr:uid="{00000000-0005-0000-0000-0000C8510000}"/>
    <cellStyle name="Warning Text 36 5" xfId="20937" xr:uid="{00000000-0005-0000-0000-0000C9510000}"/>
    <cellStyle name="Warning Text 36 5 2" xfId="20938" xr:uid="{00000000-0005-0000-0000-0000CA510000}"/>
    <cellStyle name="Warning Text 36 5 2 2" xfId="20939" xr:uid="{00000000-0005-0000-0000-0000CB510000}"/>
    <cellStyle name="Warning Text 36 5 3" xfId="20940" xr:uid="{00000000-0005-0000-0000-0000CC510000}"/>
    <cellStyle name="Warning Text 36 5 3 2" xfId="20941" xr:uid="{00000000-0005-0000-0000-0000CD510000}"/>
    <cellStyle name="Warning Text 36 5 4" xfId="20942" xr:uid="{00000000-0005-0000-0000-0000CE510000}"/>
    <cellStyle name="Warning Text 36 5 4 2" xfId="20943" xr:uid="{00000000-0005-0000-0000-0000CF510000}"/>
    <cellStyle name="Warning Text 36 5 5" xfId="20944" xr:uid="{00000000-0005-0000-0000-0000D0510000}"/>
    <cellStyle name="Warning Text 36 6" xfId="20945" xr:uid="{00000000-0005-0000-0000-0000D1510000}"/>
    <cellStyle name="Warning Text 36 6 2" xfId="20946" xr:uid="{00000000-0005-0000-0000-0000D2510000}"/>
    <cellStyle name="Warning Text 36 6 2 2" xfId="20947" xr:uid="{00000000-0005-0000-0000-0000D3510000}"/>
    <cellStyle name="Warning Text 36 6 3" xfId="20948" xr:uid="{00000000-0005-0000-0000-0000D4510000}"/>
    <cellStyle name="Warning Text 36 6 3 2" xfId="20949" xr:uid="{00000000-0005-0000-0000-0000D5510000}"/>
    <cellStyle name="Warning Text 36 6 4" xfId="20950" xr:uid="{00000000-0005-0000-0000-0000D6510000}"/>
    <cellStyle name="Warning Text 36 7" xfId="20951" xr:uid="{00000000-0005-0000-0000-0000D7510000}"/>
    <cellStyle name="Warning Text 36 7 2" xfId="20952" xr:uid="{00000000-0005-0000-0000-0000D8510000}"/>
    <cellStyle name="Warning Text 36 8" xfId="20953" xr:uid="{00000000-0005-0000-0000-0000D9510000}"/>
    <cellStyle name="Warning Text 36 8 2" xfId="20954" xr:uid="{00000000-0005-0000-0000-0000DA510000}"/>
    <cellStyle name="Warning Text 36 9" xfId="20955" xr:uid="{00000000-0005-0000-0000-0000DB510000}"/>
    <cellStyle name="Warning Text 36 9 2" xfId="20956" xr:uid="{00000000-0005-0000-0000-0000DC510000}"/>
    <cellStyle name="Warning Text 37" xfId="20957" xr:uid="{00000000-0005-0000-0000-0000DD510000}"/>
    <cellStyle name="Warning Text 37 10" xfId="20958" xr:uid="{00000000-0005-0000-0000-0000DE510000}"/>
    <cellStyle name="Warning Text 37 10 2" xfId="20959" xr:uid="{00000000-0005-0000-0000-0000DF510000}"/>
    <cellStyle name="Warning Text 37 11" xfId="20960" xr:uid="{00000000-0005-0000-0000-0000E0510000}"/>
    <cellStyle name="Warning Text 37 2" xfId="20961" xr:uid="{00000000-0005-0000-0000-0000E1510000}"/>
    <cellStyle name="Warning Text 37 2 2" xfId="20962" xr:uid="{00000000-0005-0000-0000-0000E2510000}"/>
    <cellStyle name="Warning Text 37 2 2 2" xfId="20963" xr:uid="{00000000-0005-0000-0000-0000E3510000}"/>
    <cellStyle name="Warning Text 37 2 3" xfId="20964" xr:uid="{00000000-0005-0000-0000-0000E4510000}"/>
    <cellStyle name="Warning Text 37 2 3 2" xfId="20965" xr:uid="{00000000-0005-0000-0000-0000E5510000}"/>
    <cellStyle name="Warning Text 37 2 4" xfId="20966" xr:uid="{00000000-0005-0000-0000-0000E6510000}"/>
    <cellStyle name="Warning Text 37 3" xfId="20967" xr:uid="{00000000-0005-0000-0000-0000E7510000}"/>
    <cellStyle name="Warning Text 37 3 2" xfId="20968" xr:uid="{00000000-0005-0000-0000-0000E8510000}"/>
    <cellStyle name="Warning Text 37 3 2 2" xfId="20969" xr:uid="{00000000-0005-0000-0000-0000E9510000}"/>
    <cellStyle name="Warning Text 37 3 3" xfId="20970" xr:uid="{00000000-0005-0000-0000-0000EA510000}"/>
    <cellStyle name="Warning Text 37 3 3 2" xfId="20971" xr:uid="{00000000-0005-0000-0000-0000EB510000}"/>
    <cellStyle name="Warning Text 37 3 4" xfId="20972" xr:uid="{00000000-0005-0000-0000-0000EC510000}"/>
    <cellStyle name="Warning Text 37 4" xfId="20973" xr:uid="{00000000-0005-0000-0000-0000ED510000}"/>
    <cellStyle name="Warning Text 37 4 2" xfId="20974" xr:uid="{00000000-0005-0000-0000-0000EE510000}"/>
    <cellStyle name="Warning Text 37 4 2 2" xfId="20975" xr:uid="{00000000-0005-0000-0000-0000EF510000}"/>
    <cellStyle name="Warning Text 37 4 3" xfId="20976" xr:uid="{00000000-0005-0000-0000-0000F0510000}"/>
    <cellStyle name="Warning Text 37 4 3 2" xfId="20977" xr:uid="{00000000-0005-0000-0000-0000F1510000}"/>
    <cellStyle name="Warning Text 37 4 4" xfId="20978" xr:uid="{00000000-0005-0000-0000-0000F2510000}"/>
    <cellStyle name="Warning Text 37 5" xfId="20979" xr:uid="{00000000-0005-0000-0000-0000F3510000}"/>
    <cellStyle name="Warning Text 37 5 2" xfId="20980" xr:uid="{00000000-0005-0000-0000-0000F4510000}"/>
    <cellStyle name="Warning Text 37 5 2 2" xfId="20981" xr:uid="{00000000-0005-0000-0000-0000F5510000}"/>
    <cellStyle name="Warning Text 37 5 3" xfId="20982" xr:uid="{00000000-0005-0000-0000-0000F6510000}"/>
    <cellStyle name="Warning Text 37 5 3 2" xfId="20983" xr:uid="{00000000-0005-0000-0000-0000F7510000}"/>
    <cellStyle name="Warning Text 37 5 4" xfId="20984" xr:uid="{00000000-0005-0000-0000-0000F8510000}"/>
    <cellStyle name="Warning Text 37 5 4 2" xfId="20985" xr:uid="{00000000-0005-0000-0000-0000F9510000}"/>
    <cellStyle name="Warning Text 37 5 5" xfId="20986" xr:uid="{00000000-0005-0000-0000-0000FA510000}"/>
    <cellStyle name="Warning Text 37 6" xfId="20987" xr:uid="{00000000-0005-0000-0000-0000FB510000}"/>
    <cellStyle name="Warning Text 37 6 2" xfId="20988" xr:uid="{00000000-0005-0000-0000-0000FC510000}"/>
    <cellStyle name="Warning Text 37 6 2 2" xfId="20989" xr:uid="{00000000-0005-0000-0000-0000FD510000}"/>
    <cellStyle name="Warning Text 37 6 3" xfId="20990" xr:uid="{00000000-0005-0000-0000-0000FE510000}"/>
    <cellStyle name="Warning Text 37 6 3 2" xfId="20991" xr:uid="{00000000-0005-0000-0000-0000FF510000}"/>
    <cellStyle name="Warning Text 37 6 4" xfId="20992" xr:uid="{00000000-0005-0000-0000-000000520000}"/>
    <cellStyle name="Warning Text 37 7" xfId="20993" xr:uid="{00000000-0005-0000-0000-000001520000}"/>
    <cellStyle name="Warning Text 37 7 2" xfId="20994" xr:uid="{00000000-0005-0000-0000-000002520000}"/>
    <cellStyle name="Warning Text 37 8" xfId="20995" xr:uid="{00000000-0005-0000-0000-000003520000}"/>
    <cellStyle name="Warning Text 37 8 2" xfId="20996" xr:uid="{00000000-0005-0000-0000-000004520000}"/>
    <cellStyle name="Warning Text 37 9" xfId="20997" xr:uid="{00000000-0005-0000-0000-000005520000}"/>
    <cellStyle name="Warning Text 37 9 2" xfId="20998" xr:uid="{00000000-0005-0000-0000-000006520000}"/>
    <cellStyle name="Warning Text 38" xfId="20999" xr:uid="{00000000-0005-0000-0000-000007520000}"/>
    <cellStyle name="Warning Text 38 10" xfId="21000" xr:uid="{00000000-0005-0000-0000-000008520000}"/>
    <cellStyle name="Warning Text 38 10 2" xfId="21001" xr:uid="{00000000-0005-0000-0000-000009520000}"/>
    <cellStyle name="Warning Text 38 11" xfId="21002" xr:uid="{00000000-0005-0000-0000-00000A520000}"/>
    <cellStyle name="Warning Text 38 2" xfId="21003" xr:uid="{00000000-0005-0000-0000-00000B520000}"/>
    <cellStyle name="Warning Text 38 2 2" xfId="21004" xr:uid="{00000000-0005-0000-0000-00000C520000}"/>
    <cellStyle name="Warning Text 38 2 2 2" xfId="21005" xr:uid="{00000000-0005-0000-0000-00000D520000}"/>
    <cellStyle name="Warning Text 38 2 3" xfId="21006" xr:uid="{00000000-0005-0000-0000-00000E520000}"/>
    <cellStyle name="Warning Text 38 2 3 2" xfId="21007" xr:uid="{00000000-0005-0000-0000-00000F520000}"/>
    <cellStyle name="Warning Text 38 2 4" xfId="21008" xr:uid="{00000000-0005-0000-0000-000010520000}"/>
    <cellStyle name="Warning Text 38 3" xfId="21009" xr:uid="{00000000-0005-0000-0000-000011520000}"/>
    <cellStyle name="Warning Text 38 3 2" xfId="21010" xr:uid="{00000000-0005-0000-0000-000012520000}"/>
    <cellStyle name="Warning Text 38 3 2 2" xfId="21011" xr:uid="{00000000-0005-0000-0000-000013520000}"/>
    <cellStyle name="Warning Text 38 3 3" xfId="21012" xr:uid="{00000000-0005-0000-0000-000014520000}"/>
    <cellStyle name="Warning Text 38 3 3 2" xfId="21013" xr:uid="{00000000-0005-0000-0000-000015520000}"/>
    <cellStyle name="Warning Text 38 3 4" xfId="21014" xr:uid="{00000000-0005-0000-0000-000016520000}"/>
    <cellStyle name="Warning Text 38 4" xfId="21015" xr:uid="{00000000-0005-0000-0000-000017520000}"/>
    <cellStyle name="Warning Text 38 4 2" xfId="21016" xr:uid="{00000000-0005-0000-0000-000018520000}"/>
    <cellStyle name="Warning Text 38 4 2 2" xfId="21017" xr:uid="{00000000-0005-0000-0000-000019520000}"/>
    <cellStyle name="Warning Text 38 4 3" xfId="21018" xr:uid="{00000000-0005-0000-0000-00001A520000}"/>
    <cellStyle name="Warning Text 38 4 3 2" xfId="21019" xr:uid="{00000000-0005-0000-0000-00001B520000}"/>
    <cellStyle name="Warning Text 38 4 4" xfId="21020" xr:uid="{00000000-0005-0000-0000-00001C520000}"/>
    <cellStyle name="Warning Text 38 5" xfId="21021" xr:uid="{00000000-0005-0000-0000-00001D520000}"/>
    <cellStyle name="Warning Text 38 5 2" xfId="21022" xr:uid="{00000000-0005-0000-0000-00001E520000}"/>
    <cellStyle name="Warning Text 38 5 2 2" xfId="21023" xr:uid="{00000000-0005-0000-0000-00001F520000}"/>
    <cellStyle name="Warning Text 38 5 3" xfId="21024" xr:uid="{00000000-0005-0000-0000-000020520000}"/>
    <cellStyle name="Warning Text 38 5 3 2" xfId="21025" xr:uid="{00000000-0005-0000-0000-000021520000}"/>
    <cellStyle name="Warning Text 38 5 4" xfId="21026" xr:uid="{00000000-0005-0000-0000-000022520000}"/>
    <cellStyle name="Warning Text 38 5 4 2" xfId="21027" xr:uid="{00000000-0005-0000-0000-000023520000}"/>
    <cellStyle name="Warning Text 38 5 5" xfId="21028" xr:uid="{00000000-0005-0000-0000-000024520000}"/>
    <cellStyle name="Warning Text 38 6" xfId="21029" xr:uid="{00000000-0005-0000-0000-000025520000}"/>
    <cellStyle name="Warning Text 38 6 2" xfId="21030" xr:uid="{00000000-0005-0000-0000-000026520000}"/>
    <cellStyle name="Warning Text 38 6 2 2" xfId="21031" xr:uid="{00000000-0005-0000-0000-000027520000}"/>
    <cellStyle name="Warning Text 38 6 3" xfId="21032" xr:uid="{00000000-0005-0000-0000-000028520000}"/>
    <cellStyle name="Warning Text 38 6 3 2" xfId="21033" xr:uid="{00000000-0005-0000-0000-000029520000}"/>
    <cellStyle name="Warning Text 38 6 4" xfId="21034" xr:uid="{00000000-0005-0000-0000-00002A520000}"/>
    <cellStyle name="Warning Text 38 7" xfId="21035" xr:uid="{00000000-0005-0000-0000-00002B520000}"/>
    <cellStyle name="Warning Text 38 7 2" xfId="21036" xr:uid="{00000000-0005-0000-0000-00002C520000}"/>
    <cellStyle name="Warning Text 38 8" xfId="21037" xr:uid="{00000000-0005-0000-0000-00002D520000}"/>
    <cellStyle name="Warning Text 38 8 2" xfId="21038" xr:uid="{00000000-0005-0000-0000-00002E520000}"/>
    <cellStyle name="Warning Text 38 9" xfId="21039" xr:uid="{00000000-0005-0000-0000-00002F520000}"/>
    <cellStyle name="Warning Text 38 9 2" xfId="21040" xr:uid="{00000000-0005-0000-0000-000030520000}"/>
    <cellStyle name="Warning Text 39" xfId="21041" xr:uid="{00000000-0005-0000-0000-000031520000}"/>
    <cellStyle name="Warning Text 39 10" xfId="21042" xr:uid="{00000000-0005-0000-0000-000032520000}"/>
    <cellStyle name="Warning Text 39 10 2" xfId="21043" xr:uid="{00000000-0005-0000-0000-000033520000}"/>
    <cellStyle name="Warning Text 39 11" xfId="21044" xr:uid="{00000000-0005-0000-0000-000034520000}"/>
    <cellStyle name="Warning Text 39 2" xfId="21045" xr:uid="{00000000-0005-0000-0000-000035520000}"/>
    <cellStyle name="Warning Text 39 2 2" xfId="21046" xr:uid="{00000000-0005-0000-0000-000036520000}"/>
    <cellStyle name="Warning Text 39 2 2 2" xfId="21047" xr:uid="{00000000-0005-0000-0000-000037520000}"/>
    <cellStyle name="Warning Text 39 2 3" xfId="21048" xr:uid="{00000000-0005-0000-0000-000038520000}"/>
    <cellStyle name="Warning Text 39 2 3 2" xfId="21049" xr:uid="{00000000-0005-0000-0000-000039520000}"/>
    <cellStyle name="Warning Text 39 2 4" xfId="21050" xr:uid="{00000000-0005-0000-0000-00003A520000}"/>
    <cellStyle name="Warning Text 39 3" xfId="21051" xr:uid="{00000000-0005-0000-0000-00003B520000}"/>
    <cellStyle name="Warning Text 39 3 2" xfId="21052" xr:uid="{00000000-0005-0000-0000-00003C520000}"/>
    <cellStyle name="Warning Text 39 3 2 2" xfId="21053" xr:uid="{00000000-0005-0000-0000-00003D520000}"/>
    <cellStyle name="Warning Text 39 3 3" xfId="21054" xr:uid="{00000000-0005-0000-0000-00003E520000}"/>
    <cellStyle name="Warning Text 39 3 3 2" xfId="21055" xr:uid="{00000000-0005-0000-0000-00003F520000}"/>
    <cellStyle name="Warning Text 39 3 4" xfId="21056" xr:uid="{00000000-0005-0000-0000-000040520000}"/>
    <cellStyle name="Warning Text 39 4" xfId="21057" xr:uid="{00000000-0005-0000-0000-000041520000}"/>
    <cellStyle name="Warning Text 39 4 2" xfId="21058" xr:uid="{00000000-0005-0000-0000-000042520000}"/>
    <cellStyle name="Warning Text 39 4 2 2" xfId="21059" xr:uid="{00000000-0005-0000-0000-000043520000}"/>
    <cellStyle name="Warning Text 39 4 3" xfId="21060" xr:uid="{00000000-0005-0000-0000-000044520000}"/>
    <cellStyle name="Warning Text 39 4 3 2" xfId="21061" xr:uid="{00000000-0005-0000-0000-000045520000}"/>
    <cellStyle name="Warning Text 39 4 4" xfId="21062" xr:uid="{00000000-0005-0000-0000-000046520000}"/>
    <cellStyle name="Warning Text 39 5" xfId="21063" xr:uid="{00000000-0005-0000-0000-000047520000}"/>
    <cellStyle name="Warning Text 39 5 2" xfId="21064" xr:uid="{00000000-0005-0000-0000-000048520000}"/>
    <cellStyle name="Warning Text 39 5 2 2" xfId="21065" xr:uid="{00000000-0005-0000-0000-000049520000}"/>
    <cellStyle name="Warning Text 39 5 3" xfId="21066" xr:uid="{00000000-0005-0000-0000-00004A520000}"/>
    <cellStyle name="Warning Text 39 5 3 2" xfId="21067" xr:uid="{00000000-0005-0000-0000-00004B520000}"/>
    <cellStyle name="Warning Text 39 5 4" xfId="21068" xr:uid="{00000000-0005-0000-0000-00004C520000}"/>
    <cellStyle name="Warning Text 39 5 4 2" xfId="21069" xr:uid="{00000000-0005-0000-0000-00004D520000}"/>
    <cellStyle name="Warning Text 39 5 5" xfId="21070" xr:uid="{00000000-0005-0000-0000-00004E520000}"/>
    <cellStyle name="Warning Text 39 6" xfId="21071" xr:uid="{00000000-0005-0000-0000-00004F520000}"/>
    <cellStyle name="Warning Text 39 6 2" xfId="21072" xr:uid="{00000000-0005-0000-0000-000050520000}"/>
    <cellStyle name="Warning Text 39 6 2 2" xfId="21073" xr:uid="{00000000-0005-0000-0000-000051520000}"/>
    <cellStyle name="Warning Text 39 6 3" xfId="21074" xr:uid="{00000000-0005-0000-0000-000052520000}"/>
    <cellStyle name="Warning Text 39 6 3 2" xfId="21075" xr:uid="{00000000-0005-0000-0000-000053520000}"/>
    <cellStyle name="Warning Text 39 6 4" xfId="21076" xr:uid="{00000000-0005-0000-0000-000054520000}"/>
    <cellStyle name="Warning Text 39 7" xfId="21077" xr:uid="{00000000-0005-0000-0000-000055520000}"/>
    <cellStyle name="Warning Text 39 7 2" xfId="21078" xr:uid="{00000000-0005-0000-0000-000056520000}"/>
    <cellStyle name="Warning Text 39 8" xfId="21079" xr:uid="{00000000-0005-0000-0000-000057520000}"/>
    <cellStyle name="Warning Text 39 8 2" xfId="21080" xr:uid="{00000000-0005-0000-0000-000058520000}"/>
    <cellStyle name="Warning Text 39 9" xfId="21081" xr:uid="{00000000-0005-0000-0000-000059520000}"/>
    <cellStyle name="Warning Text 39 9 2" xfId="21082" xr:uid="{00000000-0005-0000-0000-00005A520000}"/>
    <cellStyle name="Warning Text 4" xfId="21083" xr:uid="{00000000-0005-0000-0000-00005B520000}"/>
    <cellStyle name="Warning Text 4 10" xfId="21084" xr:uid="{00000000-0005-0000-0000-00005C520000}"/>
    <cellStyle name="Warning Text 4 10 2" xfId="21085" xr:uid="{00000000-0005-0000-0000-00005D520000}"/>
    <cellStyle name="Warning Text 4 11" xfId="21086" xr:uid="{00000000-0005-0000-0000-00005E520000}"/>
    <cellStyle name="Warning Text 4 11 2" xfId="21087" xr:uid="{00000000-0005-0000-0000-00005F520000}"/>
    <cellStyle name="Warning Text 4 12" xfId="21088" xr:uid="{00000000-0005-0000-0000-000060520000}"/>
    <cellStyle name="Warning Text 4 2" xfId="21089" xr:uid="{00000000-0005-0000-0000-000061520000}"/>
    <cellStyle name="Warning Text 4 2 2" xfId="21090" xr:uid="{00000000-0005-0000-0000-000062520000}"/>
    <cellStyle name="Warning Text 4 2 2 2" xfId="21091" xr:uid="{00000000-0005-0000-0000-000063520000}"/>
    <cellStyle name="Warning Text 4 2 2 2 2" xfId="21092" xr:uid="{00000000-0005-0000-0000-000064520000}"/>
    <cellStyle name="Warning Text 4 2 2 3" xfId="21093" xr:uid="{00000000-0005-0000-0000-000065520000}"/>
    <cellStyle name="Warning Text 4 2 2 3 2" xfId="21094" xr:uid="{00000000-0005-0000-0000-000066520000}"/>
    <cellStyle name="Warning Text 4 2 2 4" xfId="21095" xr:uid="{00000000-0005-0000-0000-000067520000}"/>
    <cellStyle name="Warning Text 4 2 3" xfId="21096" xr:uid="{00000000-0005-0000-0000-000068520000}"/>
    <cellStyle name="Warning Text 4 2 3 2" xfId="21097" xr:uid="{00000000-0005-0000-0000-000069520000}"/>
    <cellStyle name="Warning Text 4 2 3 2 2" xfId="21098" xr:uid="{00000000-0005-0000-0000-00006A520000}"/>
    <cellStyle name="Warning Text 4 2 3 3" xfId="21099" xr:uid="{00000000-0005-0000-0000-00006B520000}"/>
    <cellStyle name="Warning Text 4 2 3 3 2" xfId="21100" xr:uid="{00000000-0005-0000-0000-00006C520000}"/>
    <cellStyle name="Warning Text 4 2 3 4" xfId="21101" xr:uid="{00000000-0005-0000-0000-00006D520000}"/>
    <cellStyle name="Warning Text 4 2 4" xfId="21102" xr:uid="{00000000-0005-0000-0000-00006E520000}"/>
    <cellStyle name="Warning Text 4 2 4 2" xfId="21103" xr:uid="{00000000-0005-0000-0000-00006F520000}"/>
    <cellStyle name="Warning Text 4 2 4 2 2" xfId="21104" xr:uid="{00000000-0005-0000-0000-000070520000}"/>
    <cellStyle name="Warning Text 4 2 4 3" xfId="21105" xr:uid="{00000000-0005-0000-0000-000071520000}"/>
    <cellStyle name="Warning Text 4 2 4 3 2" xfId="21106" xr:uid="{00000000-0005-0000-0000-000072520000}"/>
    <cellStyle name="Warning Text 4 2 4 4" xfId="21107" xr:uid="{00000000-0005-0000-0000-000073520000}"/>
    <cellStyle name="Warning Text 4 2 4 4 2" xfId="21108" xr:uid="{00000000-0005-0000-0000-000074520000}"/>
    <cellStyle name="Warning Text 4 2 4 5" xfId="21109" xr:uid="{00000000-0005-0000-0000-000075520000}"/>
    <cellStyle name="Warning Text 4 2 5" xfId="21110" xr:uid="{00000000-0005-0000-0000-000076520000}"/>
    <cellStyle name="Warning Text 4 2 5 2" xfId="21111" xr:uid="{00000000-0005-0000-0000-000077520000}"/>
    <cellStyle name="Warning Text 4 2 5 2 2" xfId="21112" xr:uid="{00000000-0005-0000-0000-000078520000}"/>
    <cellStyle name="Warning Text 4 2 5 3" xfId="21113" xr:uid="{00000000-0005-0000-0000-000079520000}"/>
    <cellStyle name="Warning Text 4 2 5 3 2" xfId="21114" xr:uid="{00000000-0005-0000-0000-00007A520000}"/>
    <cellStyle name="Warning Text 4 2 5 4" xfId="21115" xr:uid="{00000000-0005-0000-0000-00007B520000}"/>
    <cellStyle name="Warning Text 4 2 6" xfId="21116" xr:uid="{00000000-0005-0000-0000-00007C520000}"/>
    <cellStyle name="Warning Text 4 2 6 2" xfId="21117" xr:uid="{00000000-0005-0000-0000-00007D520000}"/>
    <cellStyle name="Warning Text 4 2 7" xfId="21118" xr:uid="{00000000-0005-0000-0000-00007E520000}"/>
    <cellStyle name="Warning Text 4 2 7 2" xfId="21119" xr:uid="{00000000-0005-0000-0000-00007F520000}"/>
    <cellStyle name="Warning Text 4 2 8" xfId="21120" xr:uid="{00000000-0005-0000-0000-000080520000}"/>
    <cellStyle name="Warning Text 4 2 8 2" xfId="21121" xr:uid="{00000000-0005-0000-0000-000081520000}"/>
    <cellStyle name="Warning Text 4 2 9" xfId="21122" xr:uid="{00000000-0005-0000-0000-000082520000}"/>
    <cellStyle name="Warning Text 4 3" xfId="21123" xr:uid="{00000000-0005-0000-0000-000083520000}"/>
    <cellStyle name="Warning Text 4 3 2" xfId="21124" xr:uid="{00000000-0005-0000-0000-000084520000}"/>
    <cellStyle name="Warning Text 4 3 2 2" xfId="21125" xr:uid="{00000000-0005-0000-0000-000085520000}"/>
    <cellStyle name="Warning Text 4 3 3" xfId="21126" xr:uid="{00000000-0005-0000-0000-000086520000}"/>
    <cellStyle name="Warning Text 4 3 3 2" xfId="21127" xr:uid="{00000000-0005-0000-0000-000087520000}"/>
    <cellStyle name="Warning Text 4 3 4" xfId="21128" xr:uid="{00000000-0005-0000-0000-000088520000}"/>
    <cellStyle name="Warning Text 4 4" xfId="21129" xr:uid="{00000000-0005-0000-0000-000089520000}"/>
    <cellStyle name="Warning Text 4 4 2" xfId="21130" xr:uid="{00000000-0005-0000-0000-00008A520000}"/>
    <cellStyle name="Warning Text 4 4 2 2" xfId="21131" xr:uid="{00000000-0005-0000-0000-00008B520000}"/>
    <cellStyle name="Warning Text 4 4 3" xfId="21132" xr:uid="{00000000-0005-0000-0000-00008C520000}"/>
    <cellStyle name="Warning Text 4 4 3 2" xfId="21133" xr:uid="{00000000-0005-0000-0000-00008D520000}"/>
    <cellStyle name="Warning Text 4 4 4" xfId="21134" xr:uid="{00000000-0005-0000-0000-00008E520000}"/>
    <cellStyle name="Warning Text 4 5" xfId="21135" xr:uid="{00000000-0005-0000-0000-00008F520000}"/>
    <cellStyle name="Warning Text 4 5 2" xfId="21136" xr:uid="{00000000-0005-0000-0000-000090520000}"/>
    <cellStyle name="Warning Text 4 5 2 2" xfId="21137" xr:uid="{00000000-0005-0000-0000-000091520000}"/>
    <cellStyle name="Warning Text 4 5 3" xfId="21138" xr:uid="{00000000-0005-0000-0000-000092520000}"/>
    <cellStyle name="Warning Text 4 5 3 2" xfId="21139" xr:uid="{00000000-0005-0000-0000-000093520000}"/>
    <cellStyle name="Warning Text 4 5 4" xfId="21140" xr:uid="{00000000-0005-0000-0000-000094520000}"/>
    <cellStyle name="Warning Text 4 6" xfId="21141" xr:uid="{00000000-0005-0000-0000-000095520000}"/>
    <cellStyle name="Warning Text 4 6 2" xfId="21142" xr:uid="{00000000-0005-0000-0000-000096520000}"/>
    <cellStyle name="Warning Text 4 6 2 2" xfId="21143" xr:uid="{00000000-0005-0000-0000-000097520000}"/>
    <cellStyle name="Warning Text 4 6 3" xfId="21144" xr:uid="{00000000-0005-0000-0000-000098520000}"/>
    <cellStyle name="Warning Text 4 6 3 2" xfId="21145" xr:uid="{00000000-0005-0000-0000-000099520000}"/>
    <cellStyle name="Warning Text 4 6 4" xfId="21146" xr:uid="{00000000-0005-0000-0000-00009A520000}"/>
    <cellStyle name="Warning Text 4 6 4 2" xfId="21147" xr:uid="{00000000-0005-0000-0000-00009B520000}"/>
    <cellStyle name="Warning Text 4 6 5" xfId="21148" xr:uid="{00000000-0005-0000-0000-00009C520000}"/>
    <cellStyle name="Warning Text 4 7" xfId="21149" xr:uid="{00000000-0005-0000-0000-00009D520000}"/>
    <cellStyle name="Warning Text 4 7 2" xfId="21150" xr:uid="{00000000-0005-0000-0000-00009E520000}"/>
    <cellStyle name="Warning Text 4 7 2 2" xfId="21151" xr:uid="{00000000-0005-0000-0000-00009F520000}"/>
    <cellStyle name="Warning Text 4 7 3" xfId="21152" xr:uid="{00000000-0005-0000-0000-0000A0520000}"/>
    <cellStyle name="Warning Text 4 7 3 2" xfId="21153" xr:uid="{00000000-0005-0000-0000-0000A1520000}"/>
    <cellStyle name="Warning Text 4 7 4" xfId="21154" xr:uid="{00000000-0005-0000-0000-0000A2520000}"/>
    <cellStyle name="Warning Text 4 8" xfId="21155" xr:uid="{00000000-0005-0000-0000-0000A3520000}"/>
    <cellStyle name="Warning Text 4 8 2" xfId="21156" xr:uid="{00000000-0005-0000-0000-0000A4520000}"/>
    <cellStyle name="Warning Text 4 9" xfId="21157" xr:uid="{00000000-0005-0000-0000-0000A5520000}"/>
    <cellStyle name="Warning Text 4 9 2" xfId="21158" xr:uid="{00000000-0005-0000-0000-0000A6520000}"/>
    <cellStyle name="Warning Text 40" xfId="21159" xr:uid="{00000000-0005-0000-0000-0000A7520000}"/>
    <cellStyle name="Warning Text 40 10" xfId="21160" xr:uid="{00000000-0005-0000-0000-0000A8520000}"/>
    <cellStyle name="Warning Text 40 10 2" xfId="21161" xr:uid="{00000000-0005-0000-0000-0000A9520000}"/>
    <cellStyle name="Warning Text 40 11" xfId="21162" xr:uid="{00000000-0005-0000-0000-0000AA520000}"/>
    <cellStyle name="Warning Text 40 2" xfId="21163" xr:uid="{00000000-0005-0000-0000-0000AB520000}"/>
    <cellStyle name="Warning Text 40 2 2" xfId="21164" xr:uid="{00000000-0005-0000-0000-0000AC520000}"/>
    <cellStyle name="Warning Text 40 2 2 2" xfId="21165" xr:uid="{00000000-0005-0000-0000-0000AD520000}"/>
    <cellStyle name="Warning Text 40 2 3" xfId="21166" xr:uid="{00000000-0005-0000-0000-0000AE520000}"/>
    <cellStyle name="Warning Text 40 2 3 2" xfId="21167" xr:uid="{00000000-0005-0000-0000-0000AF520000}"/>
    <cellStyle name="Warning Text 40 2 4" xfId="21168" xr:uid="{00000000-0005-0000-0000-0000B0520000}"/>
    <cellStyle name="Warning Text 40 3" xfId="21169" xr:uid="{00000000-0005-0000-0000-0000B1520000}"/>
    <cellStyle name="Warning Text 40 3 2" xfId="21170" xr:uid="{00000000-0005-0000-0000-0000B2520000}"/>
    <cellStyle name="Warning Text 40 3 2 2" xfId="21171" xr:uid="{00000000-0005-0000-0000-0000B3520000}"/>
    <cellStyle name="Warning Text 40 3 3" xfId="21172" xr:uid="{00000000-0005-0000-0000-0000B4520000}"/>
    <cellStyle name="Warning Text 40 3 3 2" xfId="21173" xr:uid="{00000000-0005-0000-0000-0000B5520000}"/>
    <cellStyle name="Warning Text 40 3 4" xfId="21174" xr:uid="{00000000-0005-0000-0000-0000B6520000}"/>
    <cellStyle name="Warning Text 40 4" xfId="21175" xr:uid="{00000000-0005-0000-0000-0000B7520000}"/>
    <cellStyle name="Warning Text 40 4 2" xfId="21176" xr:uid="{00000000-0005-0000-0000-0000B8520000}"/>
    <cellStyle name="Warning Text 40 4 2 2" xfId="21177" xr:uid="{00000000-0005-0000-0000-0000B9520000}"/>
    <cellStyle name="Warning Text 40 4 3" xfId="21178" xr:uid="{00000000-0005-0000-0000-0000BA520000}"/>
    <cellStyle name="Warning Text 40 4 3 2" xfId="21179" xr:uid="{00000000-0005-0000-0000-0000BB520000}"/>
    <cellStyle name="Warning Text 40 4 4" xfId="21180" xr:uid="{00000000-0005-0000-0000-0000BC520000}"/>
    <cellStyle name="Warning Text 40 5" xfId="21181" xr:uid="{00000000-0005-0000-0000-0000BD520000}"/>
    <cellStyle name="Warning Text 40 5 2" xfId="21182" xr:uid="{00000000-0005-0000-0000-0000BE520000}"/>
    <cellStyle name="Warning Text 40 5 2 2" xfId="21183" xr:uid="{00000000-0005-0000-0000-0000BF520000}"/>
    <cellStyle name="Warning Text 40 5 3" xfId="21184" xr:uid="{00000000-0005-0000-0000-0000C0520000}"/>
    <cellStyle name="Warning Text 40 5 3 2" xfId="21185" xr:uid="{00000000-0005-0000-0000-0000C1520000}"/>
    <cellStyle name="Warning Text 40 5 4" xfId="21186" xr:uid="{00000000-0005-0000-0000-0000C2520000}"/>
    <cellStyle name="Warning Text 40 5 4 2" xfId="21187" xr:uid="{00000000-0005-0000-0000-0000C3520000}"/>
    <cellStyle name="Warning Text 40 5 5" xfId="21188" xr:uid="{00000000-0005-0000-0000-0000C4520000}"/>
    <cellStyle name="Warning Text 40 6" xfId="21189" xr:uid="{00000000-0005-0000-0000-0000C5520000}"/>
    <cellStyle name="Warning Text 40 6 2" xfId="21190" xr:uid="{00000000-0005-0000-0000-0000C6520000}"/>
    <cellStyle name="Warning Text 40 6 2 2" xfId="21191" xr:uid="{00000000-0005-0000-0000-0000C7520000}"/>
    <cellStyle name="Warning Text 40 6 3" xfId="21192" xr:uid="{00000000-0005-0000-0000-0000C8520000}"/>
    <cellStyle name="Warning Text 40 6 3 2" xfId="21193" xr:uid="{00000000-0005-0000-0000-0000C9520000}"/>
    <cellStyle name="Warning Text 40 6 4" xfId="21194" xr:uid="{00000000-0005-0000-0000-0000CA520000}"/>
    <cellStyle name="Warning Text 40 7" xfId="21195" xr:uid="{00000000-0005-0000-0000-0000CB520000}"/>
    <cellStyle name="Warning Text 40 7 2" xfId="21196" xr:uid="{00000000-0005-0000-0000-0000CC520000}"/>
    <cellStyle name="Warning Text 40 8" xfId="21197" xr:uid="{00000000-0005-0000-0000-0000CD520000}"/>
    <cellStyle name="Warning Text 40 8 2" xfId="21198" xr:uid="{00000000-0005-0000-0000-0000CE520000}"/>
    <cellStyle name="Warning Text 40 9" xfId="21199" xr:uid="{00000000-0005-0000-0000-0000CF520000}"/>
    <cellStyle name="Warning Text 40 9 2" xfId="21200" xr:uid="{00000000-0005-0000-0000-0000D0520000}"/>
    <cellStyle name="Warning Text 41" xfId="21201" xr:uid="{00000000-0005-0000-0000-0000D1520000}"/>
    <cellStyle name="Warning Text 41 10" xfId="21202" xr:uid="{00000000-0005-0000-0000-0000D2520000}"/>
    <cellStyle name="Warning Text 41 10 2" xfId="21203" xr:uid="{00000000-0005-0000-0000-0000D3520000}"/>
    <cellStyle name="Warning Text 41 11" xfId="21204" xr:uid="{00000000-0005-0000-0000-0000D4520000}"/>
    <cellStyle name="Warning Text 41 2" xfId="21205" xr:uid="{00000000-0005-0000-0000-0000D5520000}"/>
    <cellStyle name="Warning Text 41 2 2" xfId="21206" xr:uid="{00000000-0005-0000-0000-0000D6520000}"/>
    <cellStyle name="Warning Text 41 2 2 2" xfId="21207" xr:uid="{00000000-0005-0000-0000-0000D7520000}"/>
    <cellStyle name="Warning Text 41 2 3" xfId="21208" xr:uid="{00000000-0005-0000-0000-0000D8520000}"/>
    <cellStyle name="Warning Text 41 2 3 2" xfId="21209" xr:uid="{00000000-0005-0000-0000-0000D9520000}"/>
    <cellStyle name="Warning Text 41 2 4" xfId="21210" xr:uid="{00000000-0005-0000-0000-0000DA520000}"/>
    <cellStyle name="Warning Text 41 3" xfId="21211" xr:uid="{00000000-0005-0000-0000-0000DB520000}"/>
    <cellStyle name="Warning Text 41 3 2" xfId="21212" xr:uid="{00000000-0005-0000-0000-0000DC520000}"/>
    <cellStyle name="Warning Text 41 3 2 2" xfId="21213" xr:uid="{00000000-0005-0000-0000-0000DD520000}"/>
    <cellStyle name="Warning Text 41 3 3" xfId="21214" xr:uid="{00000000-0005-0000-0000-0000DE520000}"/>
    <cellStyle name="Warning Text 41 3 3 2" xfId="21215" xr:uid="{00000000-0005-0000-0000-0000DF520000}"/>
    <cellStyle name="Warning Text 41 3 4" xfId="21216" xr:uid="{00000000-0005-0000-0000-0000E0520000}"/>
    <cellStyle name="Warning Text 41 4" xfId="21217" xr:uid="{00000000-0005-0000-0000-0000E1520000}"/>
    <cellStyle name="Warning Text 41 4 2" xfId="21218" xr:uid="{00000000-0005-0000-0000-0000E2520000}"/>
    <cellStyle name="Warning Text 41 4 2 2" xfId="21219" xr:uid="{00000000-0005-0000-0000-0000E3520000}"/>
    <cellStyle name="Warning Text 41 4 3" xfId="21220" xr:uid="{00000000-0005-0000-0000-0000E4520000}"/>
    <cellStyle name="Warning Text 41 4 3 2" xfId="21221" xr:uid="{00000000-0005-0000-0000-0000E5520000}"/>
    <cellStyle name="Warning Text 41 4 4" xfId="21222" xr:uid="{00000000-0005-0000-0000-0000E6520000}"/>
    <cellStyle name="Warning Text 41 5" xfId="21223" xr:uid="{00000000-0005-0000-0000-0000E7520000}"/>
    <cellStyle name="Warning Text 41 5 2" xfId="21224" xr:uid="{00000000-0005-0000-0000-0000E8520000}"/>
    <cellStyle name="Warning Text 41 5 2 2" xfId="21225" xr:uid="{00000000-0005-0000-0000-0000E9520000}"/>
    <cellStyle name="Warning Text 41 5 3" xfId="21226" xr:uid="{00000000-0005-0000-0000-0000EA520000}"/>
    <cellStyle name="Warning Text 41 5 3 2" xfId="21227" xr:uid="{00000000-0005-0000-0000-0000EB520000}"/>
    <cellStyle name="Warning Text 41 5 4" xfId="21228" xr:uid="{00000000-0005-0000-0000-0000EC520000}"/>
    <cellStyle name="Warning Text 41 5 4 2" xfId="21229" xr:uid="{00000000-0005-0000-0000-0000ED520000}"/>
    <cellStyle name="Warning Text 41 5 5" xfId="21230" xr:uid="{00000000-0005-0000-0000-0000EE520000}"/>
    <cellStyle name="Warning Text 41 6" xfId="21231" xr:uid="{00000000-0005-0000-0000-0000EF520000}"/>
    <cellStyle name="Warning Text 41 6 2" xfId="21232" xr:uid="{00000000-0005-0000-0000-0000F0520000}"/>
    <cellStyle name="Warning Text 41 6 2 2" xfId="21233" xr:uid="{00000000-0005-0000-0000-0000F1520000}"/>
    <cellStyle name="Warning Text 41 6 3" xfId="21234" xr:uid="{00000000-0005-0000-0000-0000F2520000}"/>
    <cellStyle name="Warning Text 41 6 3 2" xfId="21235" xr:uid="{00000000-0005-0000-0000-0000F3520000}"/>
    <cellStyle name="Warning Text 41 6 4" xfId="21236" xr:uid="{00000000-0005-0000-0000-0000F4520000}"/>
    <cellStyle name="Warning Text 41 7" xfId="21237" xr:uid="{00000000-0005-0000-0000-0000F5520000}"/>
    <cellStyle name="Warning Text 41 7 2" xfId="21238" xr:uid="{00000000-0005-0000-0000-0000F6520000}"/>
    <cellStyle name="Warning Text 41 8" xfId="21239" xr:uid="{00000000-0005-0000-0000-0000F7520000}"/>
    <cellStyle name="Warning Text 41 8 2" xfId="21240" xr:uid="{00000000-0005-0000-0000-0000F8520000}"/>
    <cellStyle name="Warning Text 41 9" xfId="21241" xr:uid="{00000000-0005-0000-0000-0000F9520000}"/>
    <cellStyle name="Warning Text 41 9 2" xfId="21242" xr:uid="{00000000-0005-0000-0000-0000FA520000}"/>
    <cellStyle name="Warning Text 42" xfId="21243" xr:uid="{00000000-0005-0000-0000-0000FB520000}"/>
    <cellStyle name="Warning Text 42 2" xfId="21244" xr:uid="{00000000-0005-0000-0000-0000FC520000}"/>
    <cellStyle name="Warning Text 5" xfId="21245" xr:uid="{00000000-0005-0000-0000-0000FD520000}"/>
    <cellStyle name="Warning Text 5 10" xfId="21246" xr:uid="{00000000-0005-0000-0000-0000FE520000}"/>
    <cellStyle name="Warning Text 5 10 2" xfId="21247" xr:uid="{00000000-0005-0000-0000-0000FF520000}"/>
    <cellStyle name="Warning Text 5 11" xfId="21248" xr:uid="{00000000-0005-0000-0000-000000530000}"/>
    <cellStyle name="Warning Text 5 11 2" xfId="21249" xr:uid="{00000000-0005-0000-0000-000001530000}"/>
    <cellStyle name="Warning Text 5 12" xfId="21250" xr:uid="{00000000-0005-0000-0000-000002530000}"/>
    <cellStyle name="Warning Text 5 2" xfId="21251" xr:uid="{00000000-0005-0000-0000-000003530000}"/>
    <cellStyle name="Warning Text 5 2 2" xfId="21252" xr:uid="{00000000-0005-0000-0000-000004530000}"/>
    <cellStyle name="Warning Text 5 2 2 2" xfId="21253" xr:uid="{00000000-0005-0000-0000-000005530000}"/>
    <cellStyle name="Warning Text 5 2 2 2 2" xfId="21254" xr:uid="{00000000-0005-0000-0000-000006530000}"/>
    <cellStyle name="Warning Text 5 2 2 3" xfId="21255" xr:uid="{00000000-0005-0000-0000-000007530000}"/>
    <cellStyle name="Warning Text 5 2 2 3 2" xfId="21256" xr:uid="{00000000-0005-0000-0000-000008530000}"/>
    <cellStyle name="Warning Text 5 2 2 4" xfId="21257" xr:uid="{00000000-0005-0000-0000-000009530000}"/>
    <cellStyle name="Warning Text 5 2 3" xfId="21258" xr:uid="{00000000-0005-0000-0000-00000A530000}"/>
    <cellStyle name="Warning Text 5 2 3 2" xfId="21259" xr:uid="{00000000-0005-0000-0000-00000B530000}"/>
    <cellStyle name="Warning Text 5 2 3 2 2" xfId="21260" xr:uid="{00000000-0005-0000-0000-00000C530000}"/>
    <cellStyle name="Warning Text 5 2 3 3" xfId="21261" xr:uid="{00000000-0005-0000-0000-00000D530000}"/>
    <cellStyle name="Warning Text 5 2 3 3 2" xfId="21262" xr:uid="{00000000-0005-0000-0000-00000E530000}"/>
    <cellStyle name="Warning Text 5 2 3 4" xfId="21263" xr:uid="{00000000-0005-0000-0000-00000F530000}"/>
    <cellStyle name="Warning Text 5 2 4" xfId="21264" xr:uid="{00000000-0005-0000-0000-000010530000}"/>
    <cellStyle name="Warning Text 5 2 4 2" xfId="21265" xr:uid="{00000000-0005-0000-0000-000011530000}"/>
    <cellStyle name="Warning Text 5 2 4 2 2" xfId="21266" xr:uid="{00000000-0005-0000-0000-000012530000}"/>
    <cellStyle name="Warning Text 5 2 4 3" xfId="21267" xr:uid="{00000000-0005-0000-0000-000013530000}"/>
    <cellStyle name="Warning Text 5 2 4 3 2" xfId="21268" xr:uid="{00000000-0005-0000-0000-000014530000}"/>
    <cellStyle name="Warning Text 5 2 4 4" xfId="21269" xr:uid="{00000000-0005-0000-0000-000015530000}"/>
    <cellStyle name="Warning Text 5 2 4 4 2" xfId="21270" xr:uid="{00000000-0005-0000-0000-000016530000}"/>
    <cellStyle name="Warning Text 5 2 4 5" xfId="21271" xr:uid="{00000000-0005-0000-0000-000017530000}"/>
    <cellStyle name="Warning Text 5 2 5" xfId="21272" xr:uid="{00000000-0005-0000-0000-000018530000}"/>
    <cellStyle name="Warning Text 5 2 5 2" xfId="21273" xr:uid="{00000000-0005-0000-0000-000019530000}"/>
    <cellStyle name="Warning Text 5 2 5 2 2" xfId="21274" xr:uid="{00000000-0005-0000-0000-00001A530000}"/>
    <cellStyle name="Warning Text 5 2 5 3" xfId="21275" xr:uid="{00000000-0005-0000-0000-00001B530000}"/>
    <cellStyle name="Warning Text 5 2 5 3 2" xfId="21276" xr:uid="{00000000-0005-0000-0000-00001C530000}"/>
    <cellStyle name="Warning Text 5 2 5 4" xfId="21277" xr:uid="{00000000-0005-0000-0000-00001D530000}"/>
    <cellStyle name="Warning Text 5 2 6" xfId="21278" xr:uid="{00000000-0005-0000-0000-00001E530000}"/>
    <cellStyle name="Warning Text 5 2 6 2" xfId="21279" xr:uid="{00000000-0005-0000-0000-00001F530000}"/>
    <cellStyle name="Warning Text 5 2 7" xfId="21280" xr:uid="{00000000-0005-0000-0000-000020530000}"/>
    <cellStyle name="Warning Text 5 2 7 2" xfId="21281" xr:uid="{00000000-0005-0000-0000-000021530000}"/>
    <cellStyle name="Warning Text 5 2 8" xfId="21282" xr:uid="{00000000-0005-0000-0000-000022530000}"/>
    <cellStyle name="Warning Text 5 2 8 2" xfId="21283" xr:uid="{00000000-0005-0000-0000-000023530000}"/>
    <cellStyle name="Warning Text 5 2 9" xfId="21284" xr:uid="{00000000-0005-0000-0000-000024530000}"/>
    <cellStyle name="Warning Text 5 3" xfId="21285" xr:uid="{00000000-0005-0000-0000-000025530000}"/>
    <cellStyle name="Warning Text 5 3 2" xfId="21286" xr:uid="{00000000-0005-0000-0000-000026530000}"/>
    <cellStyle name="Warning Text 5 3 2 2" xfId="21287" xr:uid="{00000000-0005-0000-0000-000027530000}"/>
    <cellStyle name="Warning Text 5 3 3" xfId="21288" xr:uid="{00000000-0005-0000-0000-000028530000}"/>
    <cellStyle name="Warning Text 5 3 3 2" xfId="21289" xr:uid="{00000000-0005-0000-0000-000029530000}"/>
    <cellStyle name="Warning Text 5 3 4" xfId="21290" xr:uid="{00000000-0005-0000-0000-00002A530000}"/>
    <cellStyle name="Warning Text 5 4" xfId="21291" xr:uid="{00000000-0005-0000-0000-00002B530000}"/>
    <cellStyle name="Warning Text 5 4 2" xfId="21292" xr:uid="{00000000-0005-0000-0000-00002C530000}"/>
    <cellStyle name="Warning Text 5 4 2 2" xfId="21293" xr:uid="{00000000-0005-0000-0000-00002D530000}"/>
    <cellStyle name="Warning Text 5 4 3" xfId="21294" xr:uid="{00000000-0005-0000-0000-00002E530000}"/>
    <cellStyle name="Warning Text 5 4 3 2" xfId="21295" xr:uid="{00000000-0005-0000-0000-00002F530000}"/>
    <cellStyle name="Warning Text 5 4 4" xfId="21296" xr:uid="{00000000-0005-0000-0000-000030530000}"/>
    <cellStyle name="Warning Text 5 5" xfId="21297" xr:uid="{00000000-0005-0000-0000-000031530000}"/>
    <cellStyle name="Warning Text 5 5 2" xfId="21298" xr:uid="{00000000-0005-0000-0000-000032530000}"/>
    <cellStyle name="Warning Text 5 5 2 2" xfId="21299" xr:uid="{00000000-0005-0000-0000-000033530000}"/>
    <cellStyle name="Warning Text 5 5 3" xfId="21300" xr:uid="{00000000-0005-0000-0000-000034530000}"/>
    <cellStyle name="Warning Text 5 5 3 2" xfId="21301" xr:uid="{00000000-0005-0000-0000-000035530000}"/>
    <cellStyle name="Warning Text 5 5 4" xfId="21302" xr:uid="{00000000-0005-0000-0000-000036530000}"/>
    <cellStyle name="Warning Text 5 6" xfId="21303" xr:uid="{00000000-0005-0000-0000-000037530000}"/>
    <cellStyle name="Warning Text 5 6 2" xfId="21304" xr:uid="{00000000-0005-0000-0000-000038530000}"/>
    <cellStyle name="Warning Text 5 6 2 2" xfId="21305" xr:uid="{00000000-0005-0000-0000-000039530000}"/>
    <cellStyle name="Warning Text 5 6 3" xfId="21306" xr:uid="{00000000-0005-0000-0000-00003A530000}"/>
    <cellStyle name="Warning Text 5 6 3 2" xfId="21307" xr:uid="{00000000-0005-0000-0000-00003B530000}"/>
    <cellStyle name="Warning Text 5 6 4" xfId="21308" xr:uid="{00000000-0005-0000-0000-00003C530000}"/>
    <cellStyle name="Warning Text 5 6 4 2" xfId="21309" xr:uid="{00000000-0005-0000-0000-00003D530000}"/>
    <cellStyle name="Warning Text 5 6 5" xfId="21310" xr:uid="{00000000-0005-0000-0000-00003E530000}"/>
    <cellStyle name="Warning Text 5 7" xfId="21311" xr:uid="{00000000-0005-0000-0000-00003F530000}"/>
    <cellStyle name="Warning Text 5 7 2" xfId="21312" xr:uid="{00000000-0005-0000-0000-000040530000}"/>
    <cellStyle name="Warning Text 5 7 2 2" xfId="21313" xr:uid="{00000000-0005-0000-0000-000041530000}"/>
    <cellStyle name="Warning Text 5 7 3" xfId="21314" xr:uid="{00000000-0005-0000-0000-000042530000}"/>
    <cellStyle name="Warning Text 5 7 3 2" xfId="21315" xr:uid="{00000000-0005-0000-0000-000043530000}"/>
    <cellStyle name="Warning Text 5 7 4" xfId="21316" xr:uid="{00000000-0005-0000-0000-000044530000}"/>
    <cellStyle name="Warning Text 5 8" xfId="21317" xr:uid="{00000000-0005-0000-0000-000045530000}"/>
    <cellStyle name="Warning Text 5 8 2" xfId="21318" xr:uid="{00000000-0005-0000-0000-000046530000}"/>
    <cellStyle name="Warning Text 5 9" xfId="21319" xr:uid="{00000000-0005-0000-0000-000047530000}"/>
    <cellStyle name="Warning Text 5 9 2" xfId="21320" xr:uid="{00000000-0005-0000-0000-000048530000}"/>
    <cellStyle name="Warning Text 6" xfId="21321" xr:uid="{00000000-0005-0000-0000-000049530000}"/>
    <cellStyle name="Warning Text 6 10" xfId="21322" xr:uid="{00000000-0005-0000-0000-00004A530000}"/>
    <cellStyle name="Warning Text 6 10 2" xfId="21323" xr:uid="{00000000-0005-0000-0000-00004B530000}"/>
    <cellStyle name="Warning Text 6 11" xfId="21324" xr:uid="{00000000-0005-0000-0000-00004C530000}"/>
    <cellStyle name="Warning Text 6 11 2" xfId="21325" xr:uid="{00000000-0005-0000-0000-00004D530000}"/>
    <cellStyle name="Warning Text 6 12" xfId="21326" xr:uid="{00000000-0005-0000-0000-00004E530000}"/>
    <cellStyle name="Warning Text 6 2" xfId="21327" xr:uid="{00000000-0005-0000-0000-00004F530000}"/>
    <cellStyle name="Warning Text 6 2 2" xfId="21328" xr:uid="{00000000-0005-0000-0000-000050530000}"/>
    <cellStyle name="Warning Text 6 2 2 2" xfId="21329" xr:uid="{00000000-0005-0000-0000-000051530000}"/>
    <cellStyle name="Warning Text 6 2 2 2 2" xfId="21330" xr:uid="{00000000-0005-0000-0000-000052530000}"/>
    <cellStyle name="Warning Text 6 2 2 3" xfId="21331" xr:uid="{00000000-0005-0000-0000-000053530000}"/>
    <cellStyle name="Warning Text 6 2 2 3 2" xfId="21332" xr:uid="{00000000-0005-0000-0000-000054530000}"/>
    <cellStyle name="Warning Text 6 2 2 4" xfId="21333" xr:uid="{00000000-0005-0000-0000-000055530000}"/>
    <cellStyle name="Warning Text 6 2 3" xfId="21334" xr:uid="{00000000-0005-0000-0000-000056530000}"/>
    <cellStyle name="Warning Text 6 2 3 2" xfId="21335" xr:uid="{00000000-0005-0000-0000-000057530000}"/>
    <cellStyle name="Warning Text 6 2 3 2 2" xfId="21336" xr:uid="{00000000-0005-0000-0000-000058530000}"/>
    <cellStyle name="Warning Text 6 2 3 3" xfId="21337" xr:uid="{00000000-0005-0000-0000-000059530000}"/>
    <cellStyle name="Warning Text 6 2 3 3 2" xfId="21338" xr:uid="{00000000-0005-0000-0000-00005A530000}"/>
    <cellStyle name="Warning Text 6 2 3 4" xfId="21339" xr:uid="{00000000-0005-0000-0000-00005B530000}"/>
    <cellStyle name="Warning Text 6 2 4" xfId="21340" xr:uid="{00000000-0005-0000-0000-00005C530000}"/>
    <cellStyle name="Warning Text 6 2 4 2" xfId="21341" xr:uid="{00000000-0005-0000-0000-00005D530000}"/>
    <cellStyle name="Warning Text 6 2 4 2 2" xfId="21342" xr:uid="{00000000-0005-0000-0000-00005E530000}"/>
    <cellStyle name="Warning Text 6 2 4 3" xfId="21343" xr:uid="{00000000-0005-0000-0000-00005F530000}"/>
    <cellStyle name="Warning Text 6 2 4 3 2" xfId="21344" xr:uid="{00000000-0005-0000-0000-000060530000}"/>
    <cellStyle name="Warning Text 6 2 4 4" xfId="21345" xr:uid="{00000000-0005-0000-0000-000061530000}"/>
    <cellStyle name="Warning Text 6 2 4 4 2" xfId="21346" xr:uid="{00000000-0005-0000-0000-000062530000}"/>
    <cellStyle name="Warning Text 6 2 4 5" xfId="21347" xr:uid="{00000000-0005-0000-0000-000063530000}"/>
    <cellStyle name="Warning Text 6 2 5" xfId="21348" xr:uid="{00000000-0005-0000-0000-000064530000}"/>
    <cellStyle name="Warning Text 6 2 5 2" xfId="21349" xr:uid="{00000000-0005-0000-0000-000065530000}"/>
    <cellStyle name="Warning Text 6 2 5 2 2" xfId="21350" xr:uid="{00000000-0005-0000-0000-000066530000}"/>
    <cellStyle name="Warning Text 6 2 5 3" xfId="21351" xr:uid="{00000000-0005-0000-0000-000067530000}"/>
    <cellStyle name="Warning Text 6 2 5 3 2" xfId="21352" xr:uid="{00000000-0005-0000-0000-000068530000}"/>
    <cellStyle name="Warning Text 6 2 5 4" xfId="21353" xr:uid="{00000000-0005-0000-0000-000069530000}"/>
    <cellStyle name="Warning Text 6 2 6" xfId="21354" xr:uid="{00000000-0005-0000-0000-00006A530000}"/>
    <cellStyle name="Warning Text 6 2 6 2" xfId="21355" xr:uid="{00000000-0005-0000-0000-00006B530000}"/>
    <cellStyle name="Warning Text 6 2 7" xfId="21356" xr:uid="{00000000-0005-0000-0000-00006C530000}"/>
    <cellStyle name="Warning Text 6 2 7 2" xfId="21357" xr:uid="{00000000-0005-0000-0000-00006D530000}"/>
    <cellStyle name="Warning Text 6 2 8" xfId="21358" xr:uid="{00000000-0005-0000-0000-00006E530000}"/>
    <cellStyle name="Warning Text 6 2 8 2" xfId="21359" xr:uid="{00000000-0005-0000-0000-00006F530000}"/>
    <cellStyle name="Warning Text 6 2 9" xfId="21360" xr:uid="{00000000-0005-0000-0000-000070530000}"/>
    <cellStyle name="Warning Text 6 3" xfId="21361" xr:uid="{00000000-0005-0000-0000-000071530000}"/>
    <cellStyle name="Warning Text 6 3 2" xfId="21362" xr:uid="{00000000-0005-0000-0000-000072530000}"/>
    <cellStyle name="Warning Text 6 3 2 2" xfId="21363" xr:uid="{00000000-0005-0000-0000-000073530000}"/>
    <cellStyle name="Warning Text 6 3 3" xfId="21364" xr:uid="{00000000-0005-0000-0000-000074530000}"/>
    <cellStyle name="Warning Text 6 3 3 2" xfId="21365" xr:uid="{00000000-0005-0000-0000-000075530000}"/>
    <cellStyle name="Warning Text 6 3 4" xfId="21366" xr:uid="{00000000-0005-0000-0000-000076530000}"/>
    <cellStyle name="Warning Text 6 4" xfId="21367" xr:uid="{00000000-0005-0000-0000-000077530000}"/>
    <cellStyle name="Warning Text 6 4 2" xfId="21368" xr:uid="{00000000-0005-0000-0000-000078530000}"/>
    <cellStyle name="Warning Text 6 4 2 2" xfId="21369" xr:uid="{00000000-0005-0000-0000-000079530000}"/>
    <cellStyle name="Warning Text 6 4 3" xfId="21370" xr:uid="{00000000-0005-0000-0000-00007A530000}"/>
    <cellStyle name="Warning Text 6 4 3 2" xfId="21371" xr:uid="{00000000-0005-0000-0000-00007B530000}"/>
    <cellStyle name="Warning Text 6 4 4" xfId="21372" xr:uid="{00000000-0005-0000-0000-00007C530000}"/>
    <cellStyle name="Warning Text 6 5" xfId="21373" xr:uid="{00000000-0005-0000-0000-00007D530000}"/>
    <cellStyle name="Warning Text 6 5 2" xfId="21374" xr:uid="{00000000-0005-0000-0000-00007E530000}"/>
    <cellStyle name="Warning Text 6 5 2 2" xfId="21375" xr:uid="{00000000-0005-0000-0000-00007F530000}"/>
    <cellStyle name="Warning Text 6 5 3" xfId="21376" xr:uid="{00000000-0005-0000-0000-000080530000}"/>
    <cellStyle name="Warning Text 6 5 3 2" xfId="21377" xr:uid="{00000000-0005-0000-0000-000081530000}"/>
    <cellStyle name="Warning Text 6 5 4" xfId="21378" xr:uid="{00000000-0005-0000-0000-000082530000}"/>
    <cellStyle name="Warning Text 6 6" xfId="21379" xr:uid="{00000000-0005-0000-0000-000083530000}"/>
    <cellStyle name="Warning Text 6 6 2" xfId="21380" xr:uid="{00000000-0005-0000-0000-000084530000}"/>
    <cellStyle name="Warning Text 6 6 2 2" xfId="21381" xr:uid="{00000000-0005-0000-0000-000085530000}"/>
    <cellStyle name="Warning Text 6 6 3" xfId="21382" xr:uid="{00000000-0005-0000-0000-000086530000}"/>
    <cellStyle name="Warning Text 6 6 3 2" xfId="21383" xr:uid="{00000000-0005-0000-0000-000087530000}"/>
    <cellStyle name="Warning Text 6 6 4" xfId="21384" xr:uid="{00000000-0005-0000-0000-000088530000}"/>
    <cellStyle name="Warning Text 6 6 4 2" xfId="21385" xr:uid="{00000000-0005-0000-0000-000089530000}"/>
    <cellStyle name="Warning Text 6 6 5" xfId="21386" xr:uid="{00000000-0005-0000-0000-00008A530000}"/>
    <cellStyle name="Warning Text 6 7" xfId="21387" xr:uid="{00000000-0005-0000-0000-00008B530000}"/>
    <cellStyle name="Warning Text 6 7 2" xfId="21388" xr:uid="{00000000-0005-0000-0000-00008C530000}"/>
    <cellStyle name="Warning Text 6 7 2 2" xfId="21389" xr:uid="{00000000-0005-0000-0000-00008D530000}"/>
    <cellStyle name="Warning Text 6 7 3" xfId="21390" xr:uid="{00000000-0005-0000-0000-00008E530000}"/>
    <cellStyle name="Warning Text 6 7 3 2" xfId="21391" xr:uid="{00000000-0005-0000-0000-00008F530000}"/>
    <cellStyle name="Warning Text 6 7 4" xfId="21392" xr:uid="{00000000-0005-0000-0000-000090530000}"/>
    <cellStyle name="Warning Text 6 8" xfId="21393" xr:uid="{00000000-0005-0000-0000-000091530000}"/>
    <cellStyle name="Warning Text 6 8 2" xfId="21394" xr:uid="{00000000-0005-0000-0000-000092530000}"/>
    <cellStyle name="Warning Text 6 9" xfId="21395" xr:uid="{00000000-0005-0000-0000-000093530000}"/>
    <cellStyle name="Warning Text 6 9 2" xfId="21396" xr:uid="{00000000-0005-0000-0000-000094530000}"/>
    <cellStyle name="Warning Text 7" xfId="21397" xr:uid="{00000000-0005-0000-0000-000095530000}"/>
    <cellStyle name="Warning Text 7 10" xfId="21398" xr:uid="{00000000-0005-0000-0000-000096530000}"/>
    <cellStyle name="Warning Text 7 10 2" xfId="21399" xr:uid="{00000000-0005-0000-0000-000097530000}"/>
    <cellStyle name="Warning Text 7 11" xfId="21400" xr:uid="{00000000-0005-0000-0000-000098530000}"/>
    <cellStyle name="Warning Text 7 2" xfId="21401" xr:uid="{00000000-0005-0000-0000-000099530000}"/>
    <cellStyle name="Warning Text 7 2 2" xfId="21402" xr:uid="{00000000-0005-0000-0000-00009A530000}"/>
    <cellStyle name="Warning Text 7 2 2 2" xfId="21403" xr:uid="{00000000-0005-0000-0000-00009B530000}"/>
    <cellStyle name="Warning Text 7 2 3" xfId="21404" xr:uid="{00000000-0005-0000-0000-00009C530000}"/>
    <cellStyle name="Warning Text 7 2 3 2" xfId="21405" xr:uid="{00000000-0005-0000-0000-00009D530000}"/>
    <cellStyle name="Warning Text 7 2 4" xfId="21406" xr:uid="{00000000-0005-0000-0000-00009E530000}"/>
    <cellStyle name="Warning Text 7 3" xfId="21407" xr:uid="{00000000-0005-0000-0000-00009F530000}"/>
    <cellStyle name="Warning Text 7 3 2" xfId="21408" xr:uid="{00000000-0005-0000-0000-0000A0530000}"/>
    <cellStyle name="Warning Text 7 3 2 2" xfId="21409" xr:uid="{00000000-0005-0000-0000-0000A1530000}"/>
    <cellStyle name="Warning Text 7 3 3" xfId="21410" xr:uid="{00000000-0005-0000-0000-0000A2530000}"/>
    <cellStyle name="Warning Text 7 3 3 2" xfId="21411" xr:uid="{00000000-0005-0000-0000-0000A3530000}"/>
    <cellStyle name="Warning Text 7 3 4" xfId="21412" xr:uid="{00000000-0005-0000-0000-0000A4530000}"/>
    <cellStyle name="Warning Text 7 4" xfId="21413" xr:uid="{00000000-0005-0000-0000-0000A5530000}"/>
    <cellStyle name="Warning Text 7 4 2" xfId="21414" xr:uid="{00000000-0005-0000-0000-0000A6530000}"/>
    <cellStyle name="Warning Text 7 4 2 2" xfId="21415" xr:uid="{00000000-0005-0000-0000-0000A7530000}"/>
    <cellStyle name="Warning Text 7 4 3" xfId="21416" xr:uid="{00000000-0005-0000-0000-0000A8530000}"/>
    <cellStyle name="Warning Text 7 4 3 2" xfId="21417" xr:uid="{00000000-0005-0000-0000-0000A9530000}"/>
    <cellStyle name="Warning Text 7 4 4" xfId="21418" xr:uid="{00000000-0005-0000-0000-0000AA530000}"/>
    <cellStyle name="Warning Text 7 5" xfId="21419" xr:uid="{00000000-0005-0000-0000-0000AB530000}"/>
    <cellStyle name="Warning Text 7 5 2" xfId="21420" xr:uid="{00000000-0005-0000-0000-0000AC530000}"/>
    <cellStyle name="Warning Text 7 5 2 2" xfId="21421" xr:uid="{00000000-0005-0000-0000-0000AD530000}"/>
    <cellStyle name="Warning Text 7 5 3" xfId="21422" xr:uid="{00000000-0005-0000-0000-0000AE530000}"/>
    <cellStyle name="Warning Text 7 5 3 2" xfId="21423" xr:uid="{00000000-0005-0000-0000-0000AF530000}"/>
    <cellStyle name="Warning Text 7 5 4" xfId="21424" xr:uid="{00000000-0005-0000-0000-0000B0530000}"/>
    <cellStyle name="Warning Text 7 5 4 2" xfId="21425" xr:uid="{00000000-0005-0000-0000-0000B1530000}"/>
    <cellStyle name="Warning Text 7 5 5" xfId="21426" xr:uid="{00000000-0005-0000-0000-0000B2530000}"/>
    <cellStyle name="Warning Text 7 6" xfId="21427" xr:uid="{00000000-0005-0000-0000-0000B3530000}"/>
    <cellStyle name="Warning Text 7 6 2" xfId="21428" xr:uid="{00000000-0005-0000-0000-0000B4530000}"/>
    <cellStyle name="Warning Text 7 6 2 2" xfId="21429" xr:uid="{00000000-0005-0000-0000-0000B5530000}"/>
    <cellStyle name="Warning Text 7 6 3" xfId="21430" xr:uid="{00000000-0005-0000-0000-0000B6530000}"/>
    <cellStyle name="Warning Text 7 6 3 2" xfId="21431" xr:uid="{00000000-0005-0000-0000-0000B7530000}"/>
    <cellStyle name="Warning Text 7 6 4" xfId="21432" xr:uid="{00000000-0005-0000-0000-0000B8530000}"/>
    <cellStyle name="Warning Text 7 7" xfId="21433" xr:uid="{00000000-0005-0000-0000-0000B9530000}"/>
    <cellStyle name="Warning Text 7 7 2" xfId="21434" xr:uid="{00000000-0005-0000-0000-0000BA530000}"/>
    <cellStyle name="Warning Text 7 8" xfId="21435" xr:uid="{00000000-0005-0000-0000-0000BB530000}"/>
    <cellStyle name="Warning Text 7 8 2" xfId="21436" xr:uid="{00000000-0005-0000-0000-0000BC530000}"/>
    <cellStyle name="Warning Text 7 9" xfId="21437" xr:uid="{00000000-0005-0000-0000-0000BD530000}"/>
    <cellStyle name="Warning Text 7 9 2" xfId="21438" xr:uid="{00000000-0005-0000-0000-0000BE530000}"/>
    <cellStyle name="Warning Text 8" xfId="21439" xr:uid="{00000000-0005-0000-0000-0000BF530000}"/>
    <cellStyle name="Warning Text 8 10" xfId="21440" xr:uid="{00000000-0005-0000-0000-0000C0530000}"/>
    <cellStyle name="Warning Text 8 10 2" xfId="21441" xr:uid="{00000000-0005-0000-0000-0000C1530000}"/>
    <cellStyle name="Warning Text 8 11" xfId="21442" xr:uid="{00000000-0005-0000-0000-0000C2530000}"/>
    <cellStyle name="Warning Text 8 2" xfId="21443" xr:uid="{00000000-0005-0000-0000-0000C3530000}"/>
    <cellStyle name="Warning Text 8 2 2" xfId="21444" xr:uid="{00000000-0005-0000-0000-0000C4530000}"/>
    <cellStyle name="Warning Text 8 2 2 2" xfId="21445" xr:uid="{00000000-0005-0000-0000-0000C5530000}"/>
    <cellStyle name="Warning Text 8 2 3" xfId="21446" xr:uid="{00000000-0005-0000-0000-0000C6530000}"/>
    <cellStyle name="Warning Text 8 2 3 2" xfId="21447" xr:uid="{00000000-0005-0000-0000-0000C7530000}"/>
    <cellStyle name="Warning Text 8 2 4" xfId="21448" xr:uid="{00000000-0005-0000-0000-0000C8530000}"/>
    <cellStyle name="Warning Text 8 3" xfId="21449" xr:uid="{00000000-0005-0000-0000-0000C9530000}"/>
    <cellStyle name="Warning Text 8 3 2" xfId="21450" xr:uid="{00000000-0005-0000-0000-0000CA530000}"/>
    <cellStyle name="Warning Text 8 3 2 2" xfId="21451" xr:uid="{00000000-0005-0000-0000-0000CB530000}"/>
    <cellStyle name="Warning Text 8 3 3" xfId="21452" xr:uid="{00000000-0005-0000-0000-0000CC530000}"/>
    <cellStyle name="Warning Text 8 3 3 2" xfId="21453" xr:uid="{00000000-0005-0000-0000-0000CD530000}"/>
    <cellStyle name="Warning Text 8 3 4" xfId="21454" xr:uid="{00000000-0005-0000-0000-0000CE530000}"/>
    <cellStyle name="Warning Text 8 4" xfId="21455" xr:uid="{00000000-0005-0000-0000-0000CF530000}"/>
    <cellStyle name="Warning Text 8 4 2" xfId="21456" xr:uid="{00000000-0005-0000-0000-0000D0530000}"/>
    <cellStyle name="Warning Text 8 4 2 2" xfId="21457" xr:uid="{00000000-0005-0000-0000-0000D1530000}"/>
    <cellStyle name="Warning Text 8 4 3" xfId="21458" xr:uid="{00000000-0005-0000-0000-0000D2530000}"/>
    <cellStyle name="Warning Text 8 4 3 2" xfId="21459" xr:uid="{00000000-0005-0000-0000-0000D3530000}"/>
    <cellStyle name="Warning Text 8 4 4" xfId="21460" xr:uid="{00000000-0005-0000-0000-0000D4530000}"/>
    <cellStyle name="Warning Text 8 5" xfId="21461" xr:uid="{00000000-0005-0000-0000-0000D5530000}"/>
    <cellStyle name="Warning Text 8 5 2" xfId="21462" xr:uid="{00000000-0005-0000-0000-0000D6530000}"/>
    <cellStyle name="Warning Text 8 5 2 2" xfId="21463" xr:uid="{00000000-0005-0000-0000-0000D7530000}"/>
    <cellStyle name="Warning Text 8 5 3" xfId="21464" xr:uid="{00000000-0005-0000-0000-0000D8530000}"/>
    <cellStyle name="Warning Text 8 5 3 2" xfId="21465" xr:uid="{00000000-0005-0000-0000-0000D9530000}"/>
    <cellStyle name="Warning Text 8 5 4" xfId="21466" xr:uid="{00000000-0005-0000-0000-0000DA530000}"/>
    <cellStyle name="Warning Text 8 5 4 2" xfId="21467" xr:uid="{00000000-0005-0000-0000-0000DB530000}"/>
    <cellStyle name="Warning Text 8 5 5" xfId="21468" xr:uid="{00000000-0005-0000-0000-0000DC530000}"/>
    <cellStyle name="Warning Text 8 6" xfId="21469" xr:uid="{00000000-0005-0000-0000-0000DD530000}"/>
    <cellStyle name="Warning Text 8 6 2" xfId="21470" xr:uid="{00000000-0005-0000-0000-0000DE530000}"/>
    <cellStyle name="Warning Text 8 6 2 2" xfId="21471" xr:uid="{00000000-0005-0000-0000-0000DF530000}"/>
    <cellStyle name="Warning Text 8 6 3" xfId="21472" xr:uid="{00000000-0005-0000-0000-0000E0530000}"/>
    <cellStyle name="Warning Text 8 6 3 2" xfId="21473" xr:uid="{00000000-0005-0000-0000-0000E1530000}"/>
    <cellStyle name="Warning Text 8 6 4" xfId="21474" xr:uid="{00000000-0005-0000-0000-0000E2530000}"/>
    <cellStyle name="Warning Text 8 7" xfId="21475" xr:uid="{00000000-0005-0000-0000-0000E3530000}"/>
    <cellStyle name="Warning Text 8 7 2" xfId="21476" xr:uid="{00000000-0005-0000-0000-0000E4530000}"/>
    <cellStyle name="Warning Text 8 8" xfId="21477" xr:uid="{00000000-0005-0000-0000-0000E5530000}"/>
    <cellStyle name="Warning Text 8 8 2" xfId="21478" xr:uid="{00000000-0005-0000-0000-0000E6530000}"/>
    <cellStyle name="Warning Text 8 9" xfId="21479" xr:uid="{00000000-0005-0000-0000-0000E7530000}"/>
    <cellStyle name="Warning Text 8 9 2" xfId="21480" xr:uid="{00000000-0005-0000-0000-0000E8530000}"/>
    <cellStyle name="Warning Text 9" xfId="21481" xr:uid="{00000000-0005-0000-0000-0000E9530000}"/>
    <cellStyle name="Warning Text 9 10" xfId="21482" xr:uid="{00000000-0005-0000-0000-0000EA530000}"/>
    <cellStyle name="Warning Text 9 10 2" xfId="21483" xr:uid="{00000000-0005-0000-0000-0000EB530000}"/>
    <cellStyle name="Warning Text 9 11" xfId="21484" xr:uid="{00000000-0005-0000-0000-0000EC530000}"/>
    <cellStyle name="Warning Text 9 2" xfId="21485" xr:uid="{00000000-0005-0000-0000-0000ED530000}"/>
    <cellStyle name="Warning Text 9 2 2" xfId="21486" xr:uid="{00000000-0005-0000-0000-0000EE530000}"/>
    <cellStyle name="Warning Text 9 2 2 2" xfId="21487" xr:uid="{00000000-0005-0000-0000-0000EF530000}"/>
    <cellStyle name="Warning Text 9 2 3" xfId="21488" xr:uid="{00000000-0005-0000-0000-0000F0530000}"/>
    <cellStyle name="Warning Text 9 2 3 2" xfId="21489" xr:uid="{00000000-0005-0000-0000-0000F1530000}"/>
    <cellStyle name="Warning Text 9 2 4" xfId="21490" xr:uid="{00000000-0005-0000-0000-0000F2530000}"/>
    <cellStyle name="Warning Text 9 3" xfId="21491" xr:uid="{00000000-0005-0000-0000-0000F3530000}"/>
    <cellStyle name="Warning Text 9 3 2" xfId="21492" xr:uid="{00000000-0005-0000-0000-0000F4530000}"/>
    <cellStyle name="Warning Text 9 3 2 2" xfId="21493" xr:uid="{00000000-0005-0000-0000-0000F5530000}"/>
    <cellStyle name="Warning Text 9 3 3" xfId="21494" xr:uid="{00000000-0005-0000-0000-0000F6530000}"/>
    <cellStyle name="Warning Text 9 3 3 2" xfId="21495" xr:uid="{00000000-0005-0000-0000-0000F7530000}"/>
    <cellStyle name="Warning Text 9 3 4" xfId="21496" xr:uid="{00000000-0005-0000-0000-0000F8530000}"/>
    <cellStyle name="Warning Text 9 4" xfId="21497" xr:uid="{00000000-0005-0000-0000-0000F9530000}"/>
    <cellStyle name="Warning Text 9 4 2" xfId="21498" xr:uid="{00000000-0005-0000-0000-0000FA530000}"/>
    <cellStyle name="Warning Text 9 4 2 2" xfId="21499" xr:uid="{00000000-0005-0000-0000-0000FB530000}"/>
    <cellStyle name="Warning Text 9 4 3" xfId="21500" xr:uid="{00000000-0005-0000-0000-0000FC530000}"/>
    <cellStyle name="Warning Text 9 4 3 2" xfId="21501" xr:uid="{00000000-0005-0000-0000-0000FD530000}"/>
    <cellStyle name="Warning Text 9 4 4" xfId="21502" xr:uid="{00000000-0005-0000-0000-0000FE530000}"/>
    <cellStyle name="Warning Text 9 5" xfId="21503" xr:uid="{00000000-0005-0000-0000-0000FF530000}"/>
    <cellStyle name="Warning Text 9 5 2" xfId="21504" xr:uid="{00000000-0005-0000-0000-000000540000}"/>
    <cellStyle name="Warning Text 9 5 2 2" xfId="21505" xr:uid="{00000000-0005-0000-0000-000001540000}"/>
    <cellStyle name="Warning Text 9 5 3" xfId="21506" xr:uid="{00000000-0005-0000-0000-000002540000}"/>
    <cellStyle name="Warning Text 9 5 3 2" xfId="21507" xr:uid="{00000000-0005-0000-0000-000003540000}"/>
    <cellStyle name="Warning Text 9 5 4" xfId="21508" xr:uid="{00000000-0005-0000-0000-000004540000}"/>
    <cellStyle name="Warning Text 9 5 4 2" xfId="21509" xr:uid="{00000000-0005-0000-0000-000005540000}"/>
    <cellStyle name="Warning Text 9 5 5" xfId="21510" xr:uid="{00000000-0005-0000-0000-000006540000}"/>
    <cellStyle name="Warning Text 9 6" xfId="21511" xr:uid="{00000000-0005-0000-0000-000007540000}"/>
    <cellStyle name="Warning Text 9 6 2" xfId="21512" xr:uid="{00000000-0005-0000-0000-000008540000}"/>
    <cellStyle name="Warning Text 9 6 2 2" xfId="21513" xr:uid="{00000000-0005-0000-0000-000009540000}"/>
    <cellStyle name="Warning Text 9 6 3" xfId="21514" xr:uid="{00000000-0005-0000-0000-00000A540000}"/>
    <cellStyle name="Warning Text 9 6 3 2" xfId="21515" xr:uid="{00000000-0005-0000-0000-00000B540000}"/>
    <cellStyle name="Warning Text 9 6 4" xfId="21516" xr:uid="{00000000-0005-0000-0000-00000C540000}"/>
    <cellStyle name="Warning Text 9 7" xfId="21517" xr:uid="{00000000-0005-0000-0000-00000D540000}"/>
    <cellStyle name="Warning Text 9 7 2" xfId="21518" xr:uid="{00000000-0005-0000-0000-00000E540000}"/>
    <cellStyle name="Warning Text 9 8" xfId="21519" xr:uid="{00000000-0005-0000-0000-00000F540000}"/>
    <cellStyle name="Warning Text 9 8 2" xfId="21520" xr:uid="{00000000-0005-0000-0000-000010540000}"/>
    <cellStyle name="Warning Text 9 9" xfId="21521" xr:uid="{00000000-0005-0000-0000-000011540000}"/>
    <cellStyle name="Warning Text 9 9 2" xfId="21522" xr:uid="{00000000-0005-0000-0000-000012540000}"/>
    <cellStyle name="Zelle überprüfen" xfId="21523" xr:uid="{00000000-0005-0000-0000-000013540000}"/>
    <cellStyle name="Zelle überprüfen 10" xfId="21524" xr:uid="{00000000-0005-0000-0000-000014540000}"/>
    <cellStyle name="Zelle überprüfen 10 2" xfId="21525" xr:uid="{00000000-0005-0000-0000-000015540000}"/>
    <cellStyle name="Zelle überprüfen 11" xfId="21526" xr:uid="{00000000-0005-0000-0000-000016540000}"/>
    <cellStyle name="Zelle überprüfen 2" xfId="21527" xr:uid="{00000000-0005-0000-0000-000017540000}"/>
    <cellStyle name="Zelle überprüfen 2 2" xfId="21528" xr:uid="{00000000-0005-0000-0000-000018540000}"/>
    <cellStyle name="Zelle überprüfen 2 2 2" xfId="21529" xr:uid="{00000000-0005-0000-0000-000019540000}"/>
    <cellStyle name="Zelle überprüfen 2 3" xfId="21530" xr:uid="{00000000-0005-0000-0000-00001A540000}"/>
    <cellStyle name="Zelle überprüfen 2 3 2" xfId="21531" xr:uid="{00000000-0005-0000-0000-00001B540000}"/>
    <cellStyle name="Zelle überprüfen 2 4" xfId="21532" xr:uid="{00000000-0005-0000-0000-00001C540000}"/>
    <cellStyle name="Zelle überprüfen 3" xfId="21533" xr:uid="{00000000-0005-0000-0000-00001D540000}"/>
    <cellStyle name="Zelle überprüfen 3 2" xfId="21534" xr:uid="{00000000-0005-0000-0000-00001E540000}"/>
    <cellStyle name="Zelle überprüfen 3 2 2" xfId="21535" xr:uid="{00000000-0005-0000-0000-00001F540000}"/>
    <cellStyle name="Zelle überprüfen 3 3" xfId="21536" xr:uid="{00000000-0005-0000-0000-000020540000}"/>
    <cellStyle name="Zelle überprüfen 3 3 2" xfId="21537" xr:uid="{00000000-0005-0000-0000-000021540000}"/>
    <cellStyle name="Zelle überprüfen 3 4" xfId="21538" xr:uid="{00000000-0005-0000-0000-000022540000}"/>
    <cellStyle name="Zelle überprüfen 4" xfId="21539" xr:uid="{00000000-0005-0000-0000-000023540000}"/>
    <cellStyle name="Zelle überprüfen 4 2" xfId="21540" xr:uid="{00000000-0005-0000-0000-000024540000}"/>
    <cellStyle name="Zelle überprüfen 4 2 2" xfId="21541" xr:uid="{00000000-0005-0000-0000-000025540000}"/>
    <cellStyle name="Zelle überprüfen 4 3" xfId="21542" xr:uid="{00000000-0005-0000-0000-000026540000}"/>
    <cellStyle name="Zelle überprüfen 4 3 2" xfId="21543" xr:uid="{00000000-0005-0000-0000-000027540000}"/>
    <cellStyle name="Zelle überprüfen 4 4" xfId="21544" xr:uid="{00000000-0005-0000-0000-000028540000}"/>
    <cellStyle name="Zelle überprüfen 5" xfId="21545" xr:uid="{00000000-0005-0000-0000-000029540000}"/>
    <cellStyle name="Zelle überprüfen 5 2" xfId="21546" xr:uid="{00000000-0005-0000-0000-00002A540000}"/>
    <cellStyle name="Zelle überprüfen 5 2 2" xfId="21547" xr:uid="{00000000-0005-0000-0000-00002B540000}"/>
    <cellStyle name="Zelle überprüfen 5 3" xfId="21548" xr:uid="{00000000-0005-0000-0000-00002C540000}"/>
    <cellStyle name="Zelle überprüfen 5 3 2" xfId="21549" xr:uid="{00000000-0005-0000-0000-00002D540000}"/>
    <cellStyle name="Zelle überprüfen 5 4" xfId="21550" xr:uid="{00000000-0005-0000-0000-00002E540000}"/>
    <cellStyle name="Zelle überprüfen 5 4 2" xfId="21551" xr:uid="{00000000-0005-0000-0000-00002F540000}"/>
    <cellStyle name="Zelle überprüfen 5 5" xfId="21552" xr:uid="{00000000-0005-0000-0000-000030540000}"/>
    <cellStyle name="Zelle überprüfen 6" xfId="21553" xr:uid="{00000000-0005-0000-0000-000031540000}"/>
    <cellStyle name="Zelle überprüfen 6 2" xfId="21554" xr:uid="{00000000-0005-0000-0000-000032540000}"/>
    <cellStyle name="Zelle überprüfen 6 2 2" xfId="21555" xr:uid="{00000000-0005-0000-0000-000033540000}"/>
    <cellStyle name="Zelle überprüfen 6 3" xfId="21556" xr:uid="{00000000-0005-0000-0000-000034540000}"/>
    <cellStyle name="Zelle überprüfen 6 3 2" xfId="21557" xr:uid="{00000000-0005-0000-0000-000035540000}"/>
    <cellStyle name="Zelle überprüfen 6 4" xfId="21558" xr:uid="{00000000-0005-0000-0000-000036540000}"/>
    <cellStyle name="Zelle überprüfen 7" xfId="21559" xr:uid="{00000000-0005-0000-0000-000037540000}"/>
    <cellStyle name="Zelle überprüfen 7 2" xfId="21560" xr:uid="{00000000-0005-0000-0000-000038540000}"/>
    <cellStyle name="Zelle überprüfen 8" xfId="21561" xr:uid="{00000000-0005-0000-0000-000039540000}"/>
    <cellStyle name="Zelle überprüfen 8 2" xfId="21562" xr:uid="{00000000-0005-0000-0000-00003A540000}"/>
    <cellStyle name="Zelle überprüfen 9" xfId="21563" xr:uid="{00000000-0005-0000-0000-00003B540000}"/>
    <cellStyle name="Zelle überprüfen 9 2" xfId="21564" xr:uid="{00000000-0005-0000-0000-00003C540000}"/>
    <cellStyle name="Гиперссылка" xfId="21565" xr:uid="{00000000-0005-0000-0000-00003D540000}"/>
    <cellStyle name="Гиперссылка 10" xfId="21566" xr:uid="{00000000-0005-0000-0000-00003E540000}"/>
    <cellStyle name="Гиперссылка 10 2" xfId="21567" xr:uid="{00000000-0005-0000-0000-00003F540000}"/>
    <cellStyle name="Гиперссылка 11" xfId="21568" xr:uid="{00000000-0005-0000-0000-000040540000}"/>
    <cellStyle name="Гиперссылка 2" xfId="21569" xr:uid="{00000000-0005-0000-0000-000041540000}"/>
    <cellStyle name="Гиперссылка 2 2" xfId="21570" xr:uid="{00000000-0005-0000-0000-000042540000}"/>
    <cellStyle name="Гиперссылка 2 2 2" xfId="21571" xr:uid="{00000000-0005-0000-0000-000043540000}"/>
    <cellStyle name="Гиперссылка 2 3" xfId="21572" xr:uid="{00000000-0005-0000-0000-000044540000}"/>
    <cellStyle name="Гиперссылка 2 3 2" xfId="21573" xr:uid="{00000000-0005-0000-0000-000045540000}"/>
    <cellStyle name="Гиперссылка 2 4" xfId="21574" xr:uid="{00000000-0005-0000-0000-000046540000}"/>
    <cellStyle name="Гиперссылка 3" xfId="21575" xr:uid="{00000000-0005-0000-0000-000047540000}"/>
    <cellStyle name="Гиперссылка 3 2" xfId="21576" xr:uid="{00000000-0005-0000-0000-000048540000}"/>
    <cellStyle name="Гиперссылка 3 2 2" xfId="21577" xr:uid="{00000000-0005-0000-0000-000049540000}"/>
    <cellStyle name="Гиперссылка 3 3" xfId="21578" xr:uid="{00000000-0005-0000-0000-00004A540000}"/>
    <cellStyle name="Гиперссылка 3 3 2" xfId="21579" xr:uid="{00000000-0005-0000-0000-00004B540000}"/>
    <cellStyle name="Гиперссылка 3 4" xfId="21580" xr:uid="{00000000-0005-0000-0000-00004C540000}"/>
    <cellStyle name="Гиперссылка 4" xfId="21581" xr:uid="{00000000-0005-0000-0000-00004D540000}"/>
    <cellStyle name="Гиперссылка 4 2" xfId="21582" xr:uid="{00000000-0005-0000-0000-00004E540000}"/>
    <cellStyle name="Гиперссылка 4 2 2" xfId="21583" xr:uid="{00000000-0005-0000-0000-00004F540000}"/>
    <cellStyle name="Гиперссылка 4 3" xfId="21584" xr:uid="{00000000-0005-0000-0000-000050540000}"/>
    <cellStyle name="Гиперссылка 4 3 2" xfId="21585" xr:uid="{00000000-0005-0000-0000-000051540000}"/>
    <cellStyle name="Гиперссылка 4 4" xfId="21586" xr:uid="{00000000-0005-0000-0000-000052540000}"/>
    <cellStyle name="Гиперссылка 5" xfId="21587" xr:uid="{00000000-0005-0000-0000-000053540000}"/>
    <cellStyle name="Гиперссылка 5 2" xfId="21588" xr:uid="{00000000-0005-0000-0000-000054540000}"/>
    <cellStyle name="Гиперссылка 5 2 2" xfId="21589" xr:uid="{00000000-0005-0000-0000-000055540000}"/>
    <cellStyle name="Гиперссылка 5 3" xfId="21590" xr:uid="{00000000-0005-0000-0000-000056540000}"/>
    <cellStyle name="Гиперссылка 5 3 2" xfId="21591" xr:uid="{00000000-0005-0000-0000-000057540000}"/>
    <cellStyle name="Гиперссылка 5 4" xfId="21592" xr:uid="{00000000-0005-0000-0000-000058540000}"/>
    <cellStyle name="Гиперссылка 5 4 2" xfId="21593" xr:uid="{00000000-0005-0000-0000-000059540000}"/>
    <cellStyle name="Гиперссылка 5 5" xfId="21594" xr:uid="{00000000-0005-0000-0000-00005A540000}"/>
    <cellStyle name="Гиперссылка 6" xfId="21595" xr:uid="{00000000-0005-0000-0000-00005B540000}"/>
    <cellStyle name="Гиперссылка 6 2" xfId="21596" xr:uid="{00000000-0005-0000-0000-00005C540000}"/>
    <cellStyle name="Гиперссылка 6 2 2" xfId="21597" xr:uid="{00000000-0005-0000-0000-00005D540000}"/>
    <cellStyle name="Гиперссылка 6 3" xfId="21598" xr:uid="{00000000-0005-0000-0000-00005E540000}"/>
    <cellStyle name="Гиперссылка 6 3 2" xfId="21599" xr:uid="{00000000-0005-0000-0000-00005F540000}"/>
    <cellStyle name="Гиперссылка 6 4" xfId="21600" xr:uid="{00000000-0005-0000-0000-000060540000}"/>
    <cellStyle name="Гиперссылка 7" xfId="21601" xr:uid="{00000000-0005-0000-0000-000061540000}"/>
    <cellStyle name="Гиперссылка 7 2" xfId="21602" xr:uid="{00000000-0005-0000-0000-000062540000}"/>
    <cellStyle name="Гиперссылка 8" xfId="21603" xr:uid="{00000000-0005-0000-0000-000063540000}"/>
    <cellStyle name="Гиперссылка 8 2" xfId="21604" xr:uid="{00000000-0005-0000-0000-000064540000}"/>
    <cellStyle name="Гиперссылка 9" xfId="21605" xr:uid="{00000000-0005-0000-0000-000065540000}"/>
    <cellStyle name="Гиперссылка 9 2" xfId="21606" xr:uid="{00000000-0005-0000-0000-000066540000}"/>
    <cellStyle name="Обычный_2++" xfId="21607" xr:uid="{00000000-0005-0000-0000-000067540000}"/>
    <cellStyle name="已访问的超链接" xfId="21608" xr:uid="{00000000-0005-0000-0000-000068540000}"/>
    <cellStyle name="已访问的超链接 10" xfId="21609" xr:uid="{00000000-0005-0000-0000-000069540000}"/>
    <cellStyle name="已访问的超链接 10 2" xfId="21610" xr:uid="{00000000-0005-0000-0000-00006A540000}"/>
    <cellStyle name="已访问的超链接 11" xfId="21611" xr:uid="{00000000-0005-0000-0000-00006B540000}"/>
    <cellStyle name="已访问的超链接 2" xfId="21612" xr:uid="{00000000-0005-0000-0000-00006C540000}"/>
    <cellStyle name="已访问的超链接 2 2" xfId="21613" xr:uid="{00000000-0005-0000-0000-00006D540000}"/>
    <cellStyle name="已访问的超链接 2 2 2" xfId="21614" xr:uid="{00000000-0005-0000-0000-00006E540000}"/>
    <cellStyle name="已访问的超链接 2 3" xfId="21615" xr:uid="{00000000-0005-0000-0000-00006F540000}"/>
    <cellStyle name="已访问的超链接 2 3 2" xfId="21616" xr:uid="{00000000-0005-0000-0000-000070540000}"/>
    <cellStyle name="已访问的超链接 2 4" xfId="21617" xr:uid="{00000000-0005-0000-0000-000071540000}"/>
    <cellStyle name="已访问的超链接 3" xfId="21618" xr:uid="{00000000-0005-0000-0000-000072540000}"/>
    <cellStyle name="已访问的超链接 3 2" xfId="21619" xr:uid="{00000000-0005-0000-0000-000073540000}"/>
    <cellStyle name="已访问的超链接 3 2 2" xfId="21620" xr:uid="{00000000-0005-0000-0000-000074540000}"/>
    <cellStyle name="已访问的超链接 3 3" xfId="21621" xr:uid="{00000000-0005-0000-0000-000075540000}"/>
    <cellStyle name="已访问的超链接 3 3 2" xfId="21622" xr:uid="{00000000-0005-0000-0000-000076540000}"/>
    <cellStyle name="已访问的超链接 3 4" xfId="21623" xr:uid="{00000000-0005-0000-0000-000077540000}"/>
    <cellStyle name="已访问的超链接 4" xfId="21624" xr:uid="{00000000-0005-0000-0000-000078540000}"/>
    <cellStyle name="已访问的超链接 4 2" xfId="21625" xr:uid="{00000000-0005-0000-0000-000079540000}"/>
    <cellStyle name="已访问的超链接 4 2 2" xfId="21626" xr:uid="{00000000-0005-0000-0000-00007A540000}"/>
    <cellStyle name="已访问的超链接 4 3" xfId="21627" xr:uid="{00000000-0005-0000-0000-00007B540000}"/>
    <cellStyle name="已访问的超链接 4 3 2" xfId="21628" xr:uid="{00000000-0005-0000-0000-00007C540000}"/>
    <cellStyle name="已访问的超链接 4 4" xfId="21629" xr:uid="{00000000-0005-0000-0000-00007D540000}"/>
    <cellStyle name="已访问的超链接 5" xfId="21630" xr:uid="{00000000-0005-0000-0000-00007E540000}"/>
    <cellStyle name="已访问的超链接 5 2" xfId="21631" xr:uid="{00000000-0005-0000-0000-00007F540000}"/>
    <cellStyle name="已访问的超链接 5 2 2" xfId="21632" xr:uid="{00000000-0005-0000-0000-000080540000}"/>
    <cellStyle name="已访问的超链接 5 3" xfId="21633" xr:uid="{00000000-0005-0000-0000-000081540000}"/>
    <cellStyle name="已访问的超链接 5 3 2" xfId="21634" xr:uid="{00000000-0005-0000-0000-000082540000}"/>
    <cellStyle name="已访问的超链接 5 4" xfId="21635" xr:uid="{00000000-0005-0000-0000-000083540000}"/>
    <cellStyle name="已访问的超链接 5 4 2" xfId="21636" xr:uid="{00000000-0005-0000-0000-000084540000}"/>
    <cellStyle name="已访问的超链接 5 5" xfId="21637" xr:uid="{00000000-0005-0000-0000-000085540000}"/>
    <cellStyle name="已访问的超链接 6" xfId="21638" xr:uid="{00000000-0005-0000-0000-000086540000}"/>
    <cellStyle name="已访问的超链接 6 2" xfId="21639" xr:uid="{00000000-0005-0000-0000-000087540000}"/>
    <cellStyle name="已访问的超链接 6 2 2" xfId="21640" xr:uid="{00000000-0005-0000-0000-000088540000}"/>
    <cellStyle name="已访问的超链接 6 3" xfId="21641" xr:uid="{00000000-0005-0000-0000-000089540000}"/>
    <cellStyle name="已访问的超链接 6 3 2" xfId="21642" xr:uid="{00000000-0005-0000-0000-00008A540000}"/>
    <cellStyle name="已访问的超链接 6 4" xfId="21643" xr:uid="{00000000-0005-0000-0000-00008B540000}"/>
    <cellStyle name="已访问的超链接 7" xfId="21644" xr:uid="{00000000-0005-0000-0000-00008C540000}"/>
    <cellStyle name="已访问的超链接 7 2" xfId="21645" xr:uid="{00000000-0005-0000-0000-00008D540000}"/>
    <cellStyle name="已访问的超链接 8" xfId="21646" xr:uid="{00000000-0005-0000-0000-00008E540000}"/>
    <cellStyle name="已访问的超链接 8 2" xfId="21647" xr:uid="{00000000-0005-0000-0000-00008F540000}"/>
    <cellStyle name="已访问的超链接 9" xfId="21648" xr:uid="{00000000-0005-0000-0000-000090540000}"/>
    <cellStyle name="已访问的超链接 9 2" xfId="21649" xr:uid="{00000000-0005-0000-0000-0000915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34"/>
  <sheetViews>
    <sheetView workbookViewId="0">
      <selection activeCell="C10" sqref="C10"/>
    </sheetView>
  </sheetViews>
  <sheetFormatPr defaultRowHeight="15"/>
  <sheetData>
    <row r="2" spans="2:44">
      <c r="B2" t="s">
        <v>0</v>
      </c>
    </row>
    <row r="3" spans="2:4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</row>
    <row r="4" spans="2:44">
      <c r="C4" t="s">
        <v>44</v>
      </c>
      <c r="G4">
        <v>1</v>
      </c>
    </row>
    <row r="5" spans="2:44">
      <c r="C5" t="s">
        <v>45</v>
      </c>
      <c r="W5">
        <v>0</v>
      </c>
    </row>
    <row r="6" spans="2:44">
      <c r="C6" t="s">
        <v>46</v>
      </c>
      <c r="H6">
        <v>0</v>
      </c>
      <c r="K6">
        <v>0</v>
      </c>
      <c r="L6">
        <v>0</v>
      </c>
      <c r="M6">
        <v>0</v>
      </c>
      <c r="U6">
        <v>0</v>
      </c>
      <c r="W6">
        <v>0</v>
      </c>
      <c r="Z6">
        <v>0</v>
      </c>
      <c r="AI6">
        <v>0</v>
      </c>
      <c r="AJ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</row>
    <row r="7" spans="2:44">
      <c r="C7" t="s">
        <v>47</v>
      </c>
      <c r="W7">
        <v>0</v>
      </c>
    </row>
    <row r="8" spans="2:44">
      <c r="C8" t="s">
        <v>48</v>
      </c>
      <c r="G8">
        <v>0</v>
      </c>
    </row>
    <row r="9" spans="2:44">
      <c r="C9" t="s">
        <v>49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2:44">
      <c r="C10" t="s">
        <v>50</v>
      </c>
      <c r="H10">
        <v>0</v>
      </c>
      <c r="I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Q10">
        <v>0</v>
      </c>
      <c r="AR10">
        <v>0</v>
      </c>
    </row>
    <row r="11" spans="2:44">
      <c r="C11" t="s">
        <v>51</v>
      </c>
      <c r="H11">
        <v>0</v>
      </c>
      <c r="K11">
        <v>0</v>
      </c>
      <c r="M11">
        <v>0</v>
      </c>
      <c r="W11">
        <v>0</v>
      </c>
      <c r="AM11">
        <v>0</v>
      </c>
      <c r="AO11">
        <v>0</v>
      </c>
      <c r="AQ11">
        <v>0</v>
      </c>
      <c r="AR11">
        <v>0</v>
      </c>
    </row>
    <row r="12" spans="2:44">
      <c r="C12" t="s">
        <v>52</v>
      </c>
      <c r="G12">
        <v>0</v>
      </c>
    </row>
    <row r="13" spans="2:44">
      <c r="C13" t="s">
        <v>53</v>
      </c>
      <c r="G13">
        <v>0</v>
      </c>
    </row>
    <row r="14" spans="2:44">
      <c r="C14" t="s">
        <v>54</v>
      </c>
      <c r="G14">
        <v>0</v>
      </c>
    </row>
    <row r="15" spans="2:44">
      <c r="C15" t="s">
        <v>55</v>
      </c>
      <c r="G15">
        <v>0</v>
      </c>
    </row>
    <row r="16" spans="2:44">
      <c r="C16" t="s">
        <v>56</v>
      </c>
      <c r="G16">
        <v>0</v>
      </c>
    </row>
    <row r="17" spans="3:7">
      <c r="C17" t="s">
        <v>57</v>
      </c>
      <c r="G17">
        <v>0</v>
      </c>
    </row>
    <row r="18" spans="3:7">
      <c r="C18" t="s">
        <v>58</v>
      </c>
      <c r="G18">
        <v>0</v>
      </c>
    </row>
    <row r="19" spans="3:7">
      <c r="C19" t="s">
        <v>59</v>
      </c>
      <c r="G19">
        <v>0</v>
      </c>
    </row>
    <row r="20" spans="3:7">
      <c r="C20" t="s">
        <v>60</v>
      </c>
      <c r="G20">
        <v>0</v>
      </c>
    </row>
    <row r="21" spans="3:7">
      <c r="C21" t="s">
        <v>61</v>
      </c>
      <c r="G21">
        <v>0</v>
      </c>
    </row>
    <row r="22" spans="3:7">
      <c r="C22" t="s">
        <v>62</v>
      </c>
      <c r="G22">
        <v>0</v>
      </c>
    </row>
    <row r="23" spans="3:7">
      <c r="C23" t="s">
        <v>63</v>
      </c>
      <c r="G23">
        <v>0</v>
      </c>
    </row>
    <row r="24" spans="3:7">
      <c r="C24" t="s">
        <v>64</v>
      </c>
      <c r="G24">
        <v>0</v>
      </c>
    </row>
    <row r="25" spans="3:7">
      <c r="C25" t="s">
        <v>65</v>
      </c>
      <c r="G25">
        <v>0</v>
      </c>
    </row>
    <row r="26" spans="3:7">
      <c r="C26" t="s">
        <v>66</v>
      </c>
      <c r="G26">
        <v>0</v>
      </c>
    </row>
    <row r="27" spans="3:7">
      <c r="C27" t="s">
        <v>67</v>
      </c>
      <c r="G27">
        <v>0</v>
      </c>
    </row>
    <row r="28" spans="3:7">
      <c r="C28" t="s">
        <v>68</v>
      </c>
      <c r="G28">
        <v>0</v>
      </c>
    </row>
    <row r="29" spans="3:7">
      <c r="C29" t="s">
        <v>69</v>
      </c>
      <c r="G29">
        <v>0</v>
      </c>
    </row>
    <row r="30" spans="3:7">
      <c r="C30" t="s">
        <v>70</v>
      </c>
      <c r="G30">
        <v>0</v>
      </c>
    </row>
    <row r="31" spans="3:7">
      <c r="C31" t="s">
        <v>71</v>
      </c>
      <c r="G31">
        <v>0</v>
      </c>
    </row>
    <row r="32" spans="3:7">
      <c r="C32" t="s">
        <v>72</v>
      </c>
      <c r="G32">
        <v>0</v>
      </c>
    </row>
    <row r="33" spans="3:36">
      <c r="C33" t="s">
        <v>73</v>
      </c>
      <c r="G33">
        <v>0</v>
      </c>
    </row>
    <row r="34" spans="3:36">
      <c r="C34" t="s">
        <v>73</v>
      </c>
      <c r="J34">
        <v>1</v>
      </c>
      <c r="M34">
        <v>1</v>
      </c>
      <c r="Q34">
        <v>1</v>
      </c>
      <c r="R34">
        <v>1</v>
      </c>
      <c r="S34">
        <v>1</v>
      </c>
      <c r="U34">
        <v>1</v>
      </c>
      <c r="AG34">
        <v>1</v>
      </c>
      <c r="AH34">
        <v>1</v>
      </c>
      <c r="AI34">
        <v>1</v>
      </c>
      <c r="AJ3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64"/>
  <sheetViews>
    <sheetView workbookViewId="0"/>
  </sheetViews>
  <sheetFormatPr defaultRowHeight="15"/>
  <sheetData>
    <row r="1" spans="2:11">
      <c r="D1" t="s">
        <v>253</v>
      </c>
      <c r="E1" t="s">
        <v>40</v>
      </c>
      <c r="F1" t="s">
        <v>249</v>
      </c>
      <c r="I1" t="s">
        <v>275</v>
      </c>
    </row>
    <row r="2" spans="2:11">
      <c r="B2" t="s">
        <v>257</v>
      </c>
      <c r="C2" t="s">
        <v>37</v>
      </c>
      <c r="D2">
        <v>0.35333333333333333</v>
      </c>
      <c r="E2">
        <v>0.33145833333333335</v>
      </c>
      <c r="F2">
        <v>0.27416666666666673</v>
      </c>
      <c r="J2" t="s">
        <v>276</v>
      </c>
    </row>
    <row r="3" spans="2:11">
      <c r="B3" t="s">
        <v>257</v>
      </c>
      <c r="C3" t="s">
        <v>8</v>
      </c>
      <c r="D3">
        <v>0.53249999999999997</v>
      </c>
      <c r="E3">
        <v>0.5272916666666666</v>
      </c>
      <c r="F3">
        <v>0.51124999999999998</v>
      </c>
      <c r="H3" t="s">
        <v>277</v>
      </c>
      <c r="I3" t="s">
        <v>266</v>
      </c>
      <c r="J3" t="s">
        <v>278</v>
      </c>
      <c r="K3" t="s">
        <v>279</v>
      </c>
    </row>
    <row r="4" spans="2:11">
      <c r="B4" t="s">
        <v>257</v>
      </c>
      <c r="C4" t="s">
        <v>9</v>
      </c>
      <c r="D4">
        <v>0.42416666666666675</v>
      </c>
      <c r="E4">
        <v>0.40749999999999997</v>
      </c>
      <c r="F4">
        <v>0.38708333333333339</v>
      </c>
      <c r="H4" t="s">
        <v>7</v>
      </c>
      <c r="I4" t="s">
        <v>280</v>
      </c>
      <c r="J4">
        <v>0.30499652777777775</v>
      </c>
    </row>
    <row r="5" spans="2:11">
      <c r="B5" t="s">
        <v>257</v>
      </c>
      <c r="C5" t="s">
        <v>11</v>
      </c>
      <c r="D5">
        <v>0.3075</v>
      </c>
      <c r="E5">
        <v>0.27104166666666668</v>
      </c>
      <c r="F5">
        <v>0.22166666666666668</v>
      </c>
      <c r="H5" t="s">
        <v>8</v>
      </c>
      <c r="I5" t="s">
        <v>281</v>
      </c>
      <c r="J5">
        <v>0.3119158482142857</v>
      </c>
      <c r="K5">
        <v>0.46856249999999988</v>
      </c>
    </row>
    <row r="6" spans="2:11">
      <c r="B6" t="s">
        <v>257</v>
      </c>
      <c r="C6" t="s">
        <v>13</v>
      </c>
      <c r="D6">
        <v>0.61083333333333334</v>
      </c>
      <c r="E6">
        <v>0.59937499999999988</v>
      </c>
      <c r="F6">
        <v>0.56166666666666665</v>
      </c>
      <c r="H6" t="s">
        <v>9</v>
      </c>
      <c r="I6" t="s">
        <v>282</v>
      </c>
      <c r="J6">
        <v>0.26881250000000001</v>
      </c>
      <c r="K6">
        <v>0.33697187500000003</v>
      </c>
    </row>
    <row r="7" spans="2:11">
      <c r="B7" t="s">
        <v>257</v>
      </c>
      <c r="C7" t="s">
        <v>14</v>
      </c>
      <c r="D7">
        <v>0.61833333333333329</v>
      </c>
      <c r="E7">
        <v>0.57041666666666668</v>
      </c>
      <c r="F7">
        <v>0.53270833333333323</v>
      </c>
      <c r="H7" t="s">
        <v>39</v>
      </c>
      <c r="I7" t="s">
        <v>283</v>
      </c>
      <c r="J7">
        <v>0.30493749999999997</v>
      </c>
      <c r="K7">
        <v>0.27465624999999999</v>
      </c>
    </row>
    <row r="8" spans="2:11">
      <c r="B8" t="s">
        <v>257</v>
      </c>
      <c r="C8" t="s">
        <v>15</v>
      </c>
      <c r="D8">
        <v>0.5741666666666666</v>
      </c>
      <c r="E8">
        <v>0.55333333333333323</v>
      </c>
      <c r="F8">
        <v>0.52583333333333326</v>
      </c>
      <c r="H8" t="s">
        <v>11</v>
      </c>
      <c r="I8" t="s">
        <v>284</v>
      </c>
      <c r="J8">
        <v>0.25</v>
      </c>
      <c r="K8">
        <v>0.25393749999999998</v>
      </c>
    </row>
    <row r="9" spans="2:11">
      <c r="B9" t="s">
        <v>257</v>
      </c>
      <c r="C9" t="s">
        <v>19</v>
      </c>
      <c r="D9">
        <v>0.505</v>
      </c>
      <c r="E9">
        <v>0.42895833333333333</v>
      </c>
      <c r="F9">
        <v>0.36749999999999999</v>
      </c>
      <c r="H9" t="s">
        <v>12</v>
      </c>
      <c r="I9" t="s">
        <v>285</v>
      </c>
      <c r="J9">
        <v>0.27040625000000001</v>
      </c>
    </row>
    <row r="10" spans="2:11">
      <c r="B10" t="s">
        <v>257</v>
      </c>
      <c r="C10" t="s">
        <v>16</v>
      </c>
      <c r="D10">
        <v>0.54551666666666665</v>
      </c>
      <c r="E10">
        <v>0.38631874999999999</v>
      </c>
      <c r="F10">
        <v>0.33865833333333334</v>
      </c>
      <c r="H10" t="s">
        <v>14</v>
      </c>
      <c r="I10" t="s">
        <v>286</v>
      </c>
      <c r="J10">
        <v>0.36953750000000002</v>
      </c>
      <c r="K10">
        <v>0.47068750000000009</v>
      </c>
    </row>
    <row r="11" spans="2:11">
      <c r="B11" t="s">
        <v>257</v>
      </c>
      <c r="C11" t="s">
        <v>17</v>
      </c>
      <c r="D11">
        <v>0.57583333333333331</v>
      </c>
      <c r="E11">
        <v>0.54979166666666668</v>
      </c>
      <c r="F11">
        <v>0.51500000000000001</v>
      </c>
      <c r="H11" t="s">
        <v>15</v>
      </c>
      <c r="I11" t="s">
        <v>287</v>
      </c>
      <c r="J11">
        <v>0.28368750000000004</v>
      </c>
      <c r="K11">
        <v>0.45756562500000014</v>
      </c>
    </row>
    <row r="12" spans="2:11">
      <c r="B12" t="s">
        <v>257</v>
      </c>
      <c r="C12" t="s">
        <v>18</v>
      </c>
      <c r="D12">
        <v>0.5658333333333333</v>
      </c>
      <c r="E12">
        <v>0.52520833333333339</v>
      </c>
      <c r="F12">
        <v>0.44500000000000001</v>
      </c>
      <c r="H12" t="s">
        <v>17</v>
      </c>
      <c r="I12" t="s">
        <v>288</v>
      </c>
      <c r="J12">
        <v>0.30421061507936509</v>
      </c>
      <c r="K12">
        <v>0.45432499999999987</v>
      </c>
    </row>
    <row r="13" spans="2:11">
      <c r="B13" t="s">
        <v>257</v>
      </c>
      <c r="C13" t="s">
        <v>39</v>
      </c>
      <c r="D13">
        <v>0.32833333333333331</v>
      </c>
      <c r="E13">
        <v>0.29395833333333338</v>
      </c>
      <c r="F13">
        <v>0.24750000000000003</v>
      </c>
      <c r="H13" t="s">
        <v>18</v>
      </c>
      <c r="I13" t="s">
        <v>289</v>
      </c>
      <c r="J13">
        <v>0.2893046676587302</v>
      </c>
      <c r="K13">
        <v>0.4175625</v>
      </c>
    </row>
    <row r="14" spans="2:11">
      <c r="B14" t="s">
        <v>257</v>
      </c>
      <c r="C14" t="s">
        <v>21</v>
      </c>
      <c r="D14">
        <v>0.65583333333333327</v>
      </c>
      <c r="E14">
        <v>0.63291666666666668</v>
      </c>
      <c r="F14">
        <v>0.59958333333333325</v>
      </c>
      <c r="H14" t="s">
        <v>13</v>
      </c>
      <c r="I14" t="s">
        <v>290</v>
      </c>
      <c r="J14">
        <v>0.27434039115646253</v>
      </c>
      <c r="K14">
        <v>0.43679374999999998</v>
      </c>
    </row>
    <row r="15" spans="2:11">
      <c r="B15" t="s">
        <v>257</v>
      </c>
      <c r="C15" t="s">
        <v>22</v>
      </c>
      <c r="D15">
        <f>D22</f>
        <v>0.57583333333333342</v>
      </c>
      <c r="E15">
        <f>E22</f>
        <v>0.53937499999999994</v>
      </c>
      <c r="F15">
        <f>F22</f>
        <v>0.50916666666666666</v>
      </c>
      <c r="H15" t="s">
        <v>19</v>
      </c>
      <c r="I15" t="s">
        <v>291</v>
      </c>
      <c r="J15">
        <v>0.31708000578703699</v>
      </c>
      <c r="K15">
        <v>0.32535267857142858</v>
      </c>
    </row>
    <row r="16" spans="2:11">
      <c r="B16" t="s">
        <v>257</v>
      </c>
      <c r="C16" t="s">
        <v>23</v>
      </c>
      <c r="D16">
        <v>0.40083333333333332</v>
      </c>
      <c r="E16">
        <v>0.32583333333333336</v>
      </c>
      <c r="F16">
        <v>0.24416666666666667</v>
      </c>
      <c r="H16" t="s">
        <v>20</v>
      </c>
      <c r="I16" t="s">
        <v>292</v>
      </c>
      <c r="J16">
        <v>0.26367708333333334</v>
      </c>
    </row>
    <row r="17" spans="2:12">
      <c r="B17" t="s">
        <v>257</v>
      </c>
      <c r="C17" t="s">
        <v>24</v>
      </c>
      <c r="D17">
        <v>0.54833333333333334</v>
      </c>
      <c r="E17">
        <v>0.54208333333333336</v>
      </c>
      <c r="F17">
        <v>0.53250000000000008</v>
      </c>
      <c r="H17" t="s">
        <v>21</v>
      </c>
      <c r="I17" t="s">
        <v>293</v>
      </c>
      <c r="J17">
        <v>0.44654218749999997</v>
      </c>
      <c r="K17">
        <v>0.52700000000000002</v>
      </c>
    </row>
    <row r="18" spans="2:12">
      <c r="B18" t="s">
        <v>257</v>
      </c>
      <c r="C18" t="s">
        <v>26</v>
      </c>
      <c r="D18">
        <v>0.57583333333333331</v>
      </c>
      <c r="E18">
        <v>0.56124999999999992</v>
      </c>
      <c r="F18">
        <v>0.52916666666666667</v>
      </c>
      <c r="H18" t="s">
        <v>23</v>
      </c>
      <c r="I18" t="s">
        <v>294</v>
      </c>
      <c r="J18">
        <v>0.2792958333333333</v>
      </c>
      <c r="K18">
        <v>0.29112499999999997</v>
      </c>
    </row>
    <row r="19" spans="2:12">
      <c r="B19" t="s">
        <v>257</v>
      </c>
      <c r="C19" t="s">
        <v>40</v>
      </c>
      <c r="D19">
        <v>0.3125</v>
      </c>
      <c r="E19">
        <v>0.28958333333333336</v>
      </c>
      <c r="F19">
        <v>0.25750000000000001</v>
      </c>
      <c r="H19" t="s">
        <v>26</v>
      </c>
      <c r="I19" t="s">
        <v>295</v>
      </c>
      <c r="J19">
        <v>0.29385714285714287</v>
      </c>
      <c r="K19">
        <v>0.46431250000000002</v>
      </c>
    </row>
    <row r="20" spans="2:12">
      <c r="B20" t="s">
        <v>257</v>
      </c>
      <c r="C20" t="s">
        <v>27</v>
      </c>
      <c r="D20">
        <v>0.36250000000000004</v>
      </c>
      <c r="E20">
        <v>0.35625000000000001</v>
      </c>
      <c r="F20">
        <v>0.34791666666666665</v>
      </c>
      <c r="H20" t="s">
        <v>24</v>
      </c>
      <c r="I20" t="s">
        <v>296</v>
      </c>
      <c r="J20">
        <v>0.29683593749999992</v>
      </c>
      <c r="K20">
        <v>0.45692812500000002</v>
      </c>
    </row>
    <row r="21" spans="2:12">
      <c r="B21" t="s">
        <v>257</v>
      </c>
      <c r="C21" t="s">
        <v>28</v>
      </c>
      <c r="D21">
        <v>0.58333333333333337</v>
      </c>
      <c r="E21">
        <v>0.55937499999999996</v>
      </c>
      <c r="F21">
        <v>0.53083333333333327</v>
      </c>
      <c r="H21" t="s">
        <v>27</v>
      </c>
      <c r="I21" t="s">
        <v>297</v>
      </c>
      <c r="J21">
        <v>0.28695089285714276</v>
      </c>
      <c r="K21">
        <v>0.2970218750000001</v>
      </c>
    </row>
    <row r="22" spans="2:12">
      <c r="B22" t="s">
        <v>257</v>
      </c>
      <c r="C22" t="s">
        <v>29</v>
      </c>
      <c r="D22">
        <v>0.57583333333333342</v>
      </c>
      <c r="E22">
        <v>0.53937499999999994</v>
      </c>
      <c r="F22">
        <v>0.50916666666666666</v>
      </c>
      <c r="H22" t="s">
        <v>28</v>
      </c>
      <c r="I22" t="s">
        <v>298</v>
      </c>
      <c r="J22">
        <v>0.32629374999999999</v>
      </c>
      <c r="K22">
        <v>0.46856249999999988</v>
      </c>
    </row>
    <row r="23" spans="2:12">
      <c r="B23" t="s">
        <v>257</v>
      </c>
      <c r="C23" t="s">
        <v>30</v>
      </c>
      <c r="D23">
        <v>0.56499999999999995</v>
      </c>
      <c r="E23">
        <v>0.54520833333333329</v>
      </c>
      <c r="F23">
        <v>0.51083333333333336</v>
      </c>
      <c r="H23" t="s">
        <v>30</v>
      </c>
      <c r="I23" t="s">
        <v>299</v>
      </c>
      <c r="J23">
        <v>0.27514365079365083</v>
      </c>
      <c r="K23">
        <v>0.45156249999999998</v>
      </c>
    </row>
    <row r="24" spans="2:12">
      <c r="B24" t="s">
        <v>257</v>
      </c>
      <c r="C24" t="s">
        <v>31</v>
      </c>
      <c r="D24">
        <v>0.46660833333333329</v>
      </c>
      <c r="E24">
        <v>0.43475416666666677</v>
      </c>
      <c r="F24">
        <v>0.37552500000000005</v>
      </c>
      <c r="H24" t="s">
        <v>31</v>
      </c>
      <c r="I24" t="s">
        <v>300</v>
      </c>
      <c r="J24">
        <v>0.27810937499999999</v>
      </c>
      <c r="K24">
        <v>0.33946874999999999</v>
      </c>
    </row>
    <row r="25" spans="2:12">
      <c r="B25" t="s">
        <v>257</v>
      </c>
      <c r="C25" t="s">
        <v>32</v>
      </c>
      <c r="D25">
        <v>0.45249999999999996</v>
      </c>
      <c r="E25">
        <v>0.43791666666666673</v>
      </c>
      <c r="F25">
        <v>0.40083333333333332</v>
      </c>
      <c r="H25" t="s">
        <v>32</v>
      </c>
      <c r="I25" t="s">
        <v>301</v>
      </c>
      <c r="J25">
        <v>0.26456249999999998</v>
      </c>
      <c r="K25">
        <v>0.35699999999999998</v>
      </c>
    </row>
    <row r="26" spans="2:12">
      <c r="B26" t="s">
        <v>257</v>
      </c>
      <c r="C26" t="s">
        <v>33</v>
      </c>
      <c r="D26">
        <v>0.58666666666666656</v>
      </c>
      <c r="E26">
        <v>0.54604166666666665</v>
      </c>
      <c r="F26">
        <v>0.47874999999999995</v>
      </c>
      <c r="H26" t="s">
        <v>35</v>
      </c>
      <c r="I26" t="s">
        <v>302</v>
      </c>
      <c r="J26">
        <v>0.27381510416666666</v>
      </c>
    </row>
    <row r="27" spans="2:12">
      <c r="B27" t="s">
        <v>257</v>
      </c>
      <c r="C27" t="s">
        <v>36</v>
      </c>
      <c r="D27">
        <v>0.65583333333333327</v>
      </c>
      <c r="E27">
        <v>0.62770833333333342</v>
      </c>
      <c r="F27">
        <v>0.53499999999999992</v>
      </c>
      <c r="H27" t="s">
        <v>34</v>
      </c>
      <c r="I27" t="s">
        <v>303</v>
      </c>
      <c r="J27">
        <v>0.26509375000000002</v>
      </c>
    </row>
    <row r="28" spans="2:12">
      <c r="B28" t="s">
        <v>248</v>
      </c>
      <c r="C28" t="s">
        <v>37</v>
      </c>
      <c r="D28">
        <v>0.40166666666666667</v>
      </c>
      <c r="E28">
        <v>0.23604166666666671</v>
      </c>
      <c r="F28">
        <v>0.12083333333333333</v>
      </c>
      <c r="H28" t="s">
        <v>16</v>
      </c>
      <c r="I28" t="s">
        <v>304</v>
      </c>
      <c r="J28">
        <v>0.29216388888888889</v>
      </c>
      <c r="K28">
        <v>0.32432812500000002</v>
      </c>
    </row>
    <row r="29" spans="2:12">
      <c r="B29" t="s">
        <v>305</v>
      </c>
      <c r="C29" t="s">
        <v>7</v>
      </c>
      <c r="D29">
        <v>0.42287037037033331</v>
      </c>
      <c r="E29">
        <v>0.33328703703710416</v>
      </c>
      <c r="F29">
        <v>0.21416666666658332</v>
      </c>
      <c r="H29" t="s">
        <v>33</v>
      </c>
      <c r="I29" t="s">
        <v>306</v>
      </c>
      <c r="J29">
        <v>0.32544912574404761</v>
      </c>
      <c r="K29">
        <v>0.44030000000000002</v>
      </c>
    </row>
    <row r="30" spans="2:12">
      <c r="B30" t="s">
        <v>307</v>
      </c>
      <c r="C30" t="s">
        <v>38</v>
      </c>
      <c r="D30">
        <v>0.37833333333333335</v>
      </c>
      <c r="E30">
        <v>0.23875000000000005</v>
      </c>
      <c r="F30">
        <v>0.14499999999999999</v>
      </c>
      <c r="H30" t="s">
        <v>36</v>
      </c>
      <c r="I30" t="s">
        <v>308</v>
      </c>
      <c r="J30">
        <v>0.34469993923611109</v>
      </c>
      <c r="K30">
        <v>0.48609374999999994</v>
      </c>
    </row>
    <row r="31" spans="2:12">
      <c r="B31" t="s">
        <v>309</v>
      </c>
      <c r="C31" t="s">
        <v>8</v>
      </c>
      <c r="D31">
        <v>0.31121212121216663</v>
      </c>
      <c r="E31">
        <v>0.28715909090914582</v>
      </c>
      <c r="F31">
        <v>0.24924242424241669</v>
      </c>
      <c r="H31" t="s">
        <v>25</v>
      </c>
      <c r="I31" t="s">
        <v>310</v>
      </c>
      <c r="J31">
        <v>0.25</v>
      </c>
      <c r="L31" t="s">
        <v>311</v>
      </c>
    </row>
    <row r="32" spans="2:12">
      <c r="B32" t="s">
        <v>312</v>
      </c>
      <c r="C32" t="s">
        <v>9</v>
      </c>
      <c r="D32">
        <v>0.27055555555541666</v>
      </c>
      <c r="E32">
        <v>0.21430555555572917</v>
      </c>
      <c r="F32">
        <v>0.16444444444433334</v>
      </c>
      <c r="H32" t="s">
        <v>10</v>
      </c>
      <c r="I32" t="s">
        <v>313</v>
      </c>
      <c r="J32">
        <f>J4</f>
        <v>0.30499652777777775</v>
      </c>
    </row>
    <row r="33" spans="2:11">
      <c r="B33" t="s">
        <v>314</v>
      </c>
      <c r="C33" t="s">
        <v>10</v>
      </c>
      <c r="D33">
        <v>0.40773809523808335</v>
      </c>
      <c r="E33">
        <v>0.26696428571422914</v>
      </c>
      <c r="F33">
        <v>0.13869047619066668</v>
      </c>
      <c r="H33" t="s">
        <v>22</v>
      </c>
      <c r="I33" t="s">
        <v>315</v>
      </c>
      <c r="J33">
        <f>J17</f>
        <v>0.44654218749999997</v>
      </c>
      <c r="K33">
        <f>K17</f>
        <v>0.52700000000000002</v>
      </c>
    </row>
    <row r="34" spans="2:11">
      <c r="B34" t="s">
        <v>316</v>
      </c>
      <c r="C34" t="s">
        <v>42</v>
      </c>
      <c r="D34">
        <v>0.28166666666666668</v>
      </c>
      <c r="E34">
        <v>0.21708333333333332</v>
      </c>
      <c r="F34">
        <v>0.15666666666666668</v>
      </c>
      <c r="H34" t="s">
        <v>29</v>
      </c>
      <c r="I34" t="s">
        <v>317</v>
      </c>
      <c r="J34">
        <f>J29</f>
        <v>0.32544912574404761</v>
      </c>
      <c r="K34">
        <f>K29</f>
        <v>0.44030000000000002</v>
      </c>
    </row>
    <row r="35" spans="2:11">
      <c r="B35" t="s">
        <v>318</v>
      </c>
      <c r="C35" t="s">
        <v>11</v>
      </c>
      <c r="D35">
        <v>0.26500000000000001</v>
      </c>
      <c r="E35">
        <v>0.20145833333333332</v>
      </c>
      <c r="F35">
        <v>0.14749999999999999</v>
      </c>
      <c r="H35" t="s">
        <v>37</v>
      </c>
      <c r="I35" t="s">
        <v>319</v>
      </c>
      <c r="J35">
        <v>0.27</v>
      </c>
      <c r="K35">
        <v>0.3</v>
      </c>
    </row>
    <row r="36" spans="2:11">
      <c r="B36" t="s">
        <v>320</v>
      </c>
      <c r="C36" t="s">
        <v>12</v>
      </c>
      <c r="D36">
        <v>0.32364583333333335</v>
      </c>
      <c r="E36">
        <v>0.29252604166666668</v>
      </c>
      <c r="F36">
        <v>0.24062500000000001</v>
      </c>
      <c r="H36" t="s">
        <v>38</v>
      </c>
      <c r="I36" t="s">
        <v>321</v>
      </c>
      <c r="J36">
        <v>0.27</v>
      </c>
      <c r="K36">
        <v>0.3</v>
      </c>
    </row>
    <row r="37" spans="2:11">
      <c r="B37" t="s">
        <v>322</v>
      </c>
      <c r="C37" t="s">
        <v>13</v>
      </c>
      <c r="D37">
        <v>0.29381578947366666</v>
      </c>
      <c r="E37">
        <v>0.25705592105252079</v>
      </c>
      <c r="F37">
        <v>0.21094298245608337</v>
      </c>
      <c r="H37" t="s">
        <v>41</v>
      </c>
      <c r="I37" t="s">
        <v>323</v>
      </c>
      <c r="J37">
        <v>0.27</v>
      </c>
      <c r="K37">
        <v>0.3</v>
      </c>
    </row>
    <row r="38" spans="2:11">
      <c r="B38" t="s">
        <v>324</v>
      </c>
      <c r="C38" t="s">
        <v>14</v>
      </c>
      <c r="D38">
        <v>0.51800000000000002</v>
      </c>
      <c r="E38">
        <v>0.45737500000000003</v>
      </c>
      <c r="F38">
        <v>0.40516666666666667</v>
      </c>
      <c r="H38" t="s">
        <v>40</v>
      </c>
      <c r="I38" t="s">
        <v>325</v>
      </c>
      <c r="J38">
        <v>0.27</v>
      </c>
      <c r="K38">
        <v>0.3</v>
      </c>
    </row>
    <row r="39" spans="2:11">
      <c r="B39" t="s">
        <v>326</v>
      </c>
      <c r="C39" t="s">
        <v>15</v>
      </c>
      <c r="D39">
        <v>0.38916666666666666</v>
      </c>
      <c r="E39">
        <v>0.33395833333333336</v>
      </c>
      <c r="F39">
        <v>0.29000000000000004</v>
      </c>
      <c r="H39" t="s">
        <v>42</v>
      </c>
      <c r="I39" t="s">
        <v>327</v>
      </c>
      <c r="J39">
        <v>0.27</v>
      </c>
      <c r="K39">
        <v>0.3</v>
      </c>
    </row>
    <row r="40" spans="2:11">
      <c r="B40" t="s">
        <v>328</v>
      </c>
      <c r="C40" t="s">
        <v>19</v>
      </c>
      <c r="D40">
        <v>0.41846153846158335</v>
      </c>
      <c r="E40">
        <v>0.29410256410252084</v>
      </c>
      <c r="F40">
        <v>0.18871794871783334</v>
      </c>
      <c r="H40" t="s">
        <v>43</v>
      </c>
      <c r="I40" t="s">
        <v>329</v>
      </c>
      <c r="J40">
        <v>0.27</v>
      </c>
      <c r="K40">
        <v>0.3</v>
      </c>
    </row>
    <row r="41" spans="2:11">
      <c r="B41" t="s">
        <v>330</v>
      </c>
      <c r="C41" t="s">
        <v>16</v>
      </c>
      <c r="D41">
        <v>0.34230729166666668</v>
      </c>
      <c r="E41">
        <v>0.26433593750000001</v>
      </c>
      <c r="F41">
        <v>0.19190104166666669</v>
      </c>
    </row>
    <row r="42" spans="2:11">
      <c r="B42" t="s">
        <v>331</v>
      </c>
      <c r="C42" t="s">
        <v>17</v>
      </c>
      <c r="D42">
        <v>0.42616666666666658</v>
      </c>
      <c r="E42">
        <v>0.358875</v>
      </c>
      <c r="F42">
        <v>0.3</v>
      </c>
    </row>
    <row r="43" spans="2:11">
      <c r="B43" t="s">
        <v>332</v>
      </c>
      <c r="C43" t="s">
        <v>18</v>
      </c>
      <c r="D43">
        <v>0.37363636363625002</v>
      </c>
      <c r="E43">
        <v>0.31923295454552081</v>
      </c>
      <c r="F43">
        <v>0.2586742424243334</v>
      </c>
    </row>
    <row r="44" spans="2:11">
      <c r="B44" t="s">
        <v>333</v>
      </c>
      <c r="C44" t="s">
        <v>39</v>
      </c>
      <c r="D44">
        <v>0.31666666666666665</v>
      </c>
      <c r="E44">
        <v>0.25260416666666663</v>
      </c>
      <c r="F44">
        <v>0.18208333333333335</v>
      </c>
    </row>
    <row r="45" spans="2:11">
      <c r="B45" t="s">
        <v>334</v>
      </c>
      <c r="C45" t="s">
        <v>20</v>
      </c>
      <c r="D45">
        <v>0.27273809523808334</v>
      </c>
      <c r="E45">
        <v>0.24610119047599999</v>
      </c>
      <c r="F45">
        <v>0.21523809523824999</v>
      </c>
    </row>
    <row r="46" spans="2:11">
      <c r="B46" t="s">
        <v>335</v>
      </c>
      <c r="C46" t="s">
        <v>21</v>
      </c>
      <c r="D46">
        <v>0.59374999999999989</v>
      </c>
      <c r="E46">
        <v>0.54791666666666672</v>
      </c>
      <c r="F46">
        <v>0.48958333333333343</v>
      </c>
    </row>
    <row r="47" spans="2:11">
      <c r="B47" t="s">
        <v>336</v>
      </c>
      <c r="C47" t="s">
        <v>22</v>
      </c>
      <c r="D47">
        <f>D57</f>
        <v>0.54095238095233333</v>
      </c>
      <c r="E47">
        <f>E57</f>
        <v>0.44660714285733327</v>
      </c>
      <c r="F47">
        <f>F57</f>
        <v>0.30166666666649999</v>
      </c>
    </row>
    <row r="48" spans="2:11">
      <c r="B48" t="s">
        <v>337</v>
      </c>
      <c r="C48" t="s">
        <v>23</v>
      </c>
      <c r="D48">
        <v>0.31702380952391668</v>
      </c>
      <c r="E48">
        <v>0.2177182539682917</v>
      </c>
      <c r="F48">
        <v>0.13805555555558333</v>
      </c>
    </row>
    <row r="49" spans="2:6">
      <c r="B49" t="s">
        <v>338</v>
      </c>
      <c r="C49" t="s">
        <v>43</v>
      </c>
      <c r="D49">
        <v>0.33499999999999996</v>
      </c>
      <c r="E49">
        <v>0.21208333333333332</v>
      </c>
      <c r="F49">
        <v>0.14333333333333334</v>
      </c>
    </row>
    <row r="50" spans="2:6">
      <c r="B50" t="s">
        <v>339</v>
      </c>
      <c r="C50" t="s">
        <v>24</v>
      </c>
      <c r="D50">
        <v>0.39833333333333337</v>
      </c>
      <c r="E50">
        <v>0.36291666666666672</v>
      </c>
      <c r="F50">
        <v>0.30166666666666664</v>
      </c>
    </row>
    <row r="51" spans="2:6">
      <c r="B51" t="s">
        <v>340</v>
      </c>
      <c r="C51" t="s">
        <v>25</v>
      </c>
      <c r="D51">
        <v>0.26333333333333331</v>
      </c>
      <c r="E51">
        <v>0.23625000000000004</v>
      </c>
      <c r="F51">
        <v>0.20333333333333337</v>
      </c>
    </row>
    <row r="52" spans="2:6">
      <c r="B52" t="s">
        <v>341</v>
      </c>
      <c r="C52" t="s">
        <v>26</v>
      </c>
      <c r="D52">
        <v>0.40166666666666667</v>
      </c>
      <c r="E52">
        <v>0.34854166666666669</v>
      </c>
      <c r="F52">
        <v>0.28916666666666663</v>
      </c>
    </row>
    <row r="53" spans="2:6">
      <c r="B53" t="s">
        <v>342</v>
      </c>
      <c r="C53" t="s">
        <v>40</v>
      </c>
      <c r="D53">
        <v>0.39999999999999997</v>
      </c>
      <c r="E53">
        <v>0.26458333333333339</v>
      </c>
      <c r="F53">
        <v>0.14000000000000001</v>
      </c>
    </row>
    <row r="54" spans="2:6">
      <c r="B54" t="s">
        <v>343</v>
      </c>
      <c r="C54" t="s">
        <v>41</v>
      </c>
      <c r="D54">
        <v>0.47083333333333327</v>
      </c>
      <c r="E54">
        <v>0.32604166666666673</v>
      </c>
      <c r="F54">
        <v>0.17499999999999996</v>
      </c>
    </row>
    <row r="55" spans="2:6">
      <c r="B55" t="s">
        <v>344</v>
      </c>
      <c r="C55" t="s">
        <v>27</v>
      </c>
      <c r="D55">
        <v>0.39000000000000007</v>
      </c>
      <c r="E55">
        <v>0.34937500000000005</v>
      </c>
      <c r="F55">
        <v>0.29583333333333334</v>
      </c>
    </row>
    <row r="56" spans="2:6">
      <c r="B56" t="s">
        <v>345</v>
      </c>
      <c r="C56" t="s">
        <v>28</v>
      </c>
      <c r="D56">
        <v>0.43673611111124999</v>
      </c>
      <c r="E56">
        <v>0.39116319444427089</v>
      </c>
      <c r="F56">
        <v>0.33972222222233334</v>
      </c>
    </row>
    <row r="57" spans="2:6">
      <c r="B57" t="s">
        <v>346</v>
      </c>
      <c r="C57" t="s">
        <v>29</v>
      </c>
      <c r="D57">
        <v>0.54095238095233333</v>
      </c>
      <c r="E57">
        <v>0.44660714285733327</v>
      </c>
      <c r="F57">
        <v>0.30166666666649999</v>
      </c>
    </row>
    <row r="58" spans="2:6">
      <c r="B58" t="s">
        <v>347</v>
      </c>
      <c r="C58" t="s">
        <v>30</v>
      </c>
      <c r="D58">
        <v>0.34880208333333335</v>
      </c>
      <c r="E58">
        <v>0.31624999999999998</v>
      </c>
      <c r="F58">
        <v>0.26828125000000008</v>
      </c>
    </row>
    <row r="59" spans="2:6">
      <c r="B59" t="s">
        <v>348</v>
      </c>
      <c r="C59" t="s">
        <v>31</v>
      </c>
      <c r="D59">
        <v>0.31962166666666669</v>
      </c>
      <c r="E59">
        <v>0.25425499999999995</v>
      </c>
      <c r="F59">
        <v>0.203875</v>
      </c>
    </row>
    <row r="60" spans="2:6">
      <c r="B60" t="s">
        <v>349</v>
      </c>
      <c r="C60" t="s">
        <v>32</v>
      </c>
      <c r="D60">
        <v>0.26802083333333332</v>
      </c>
      <c r="E60">
        <v>0.2212760416666667</v>
      </c>
      <c r="F60">
        <v>0.17291666666666669</v>
      </c>
    </row>
    <row r="61" spans="2:6">
      <c r="B61" t="s">
        <v>350</v>
      </c>
      <c r="C61" t="s">
        <v>33</v>
      </c>
      <c r="D61">
        <v>0.47197916666666667</v>
      </c>
      <c r="E61">
        <v>0.38734375000000004</v>
      </c>
      <c r="F61">
        <v>0.28760416666666672</v>
      </c>
    </row>
    <row r="62" spans="2:6">
      <c r="B62" t="s">
        <v>351</v>
      </c>
      <c r="C62" t="s">
        <v>34</v>
      </c>
      <c r="D62">
        <v>0.29125000000000001</v>
      </c>
      <c r="E62">
        <v>0.17770833333333336</v>
      </c>
      <c r="F62">
        <v>9.9583333333333343E-2</v>
      </c>
    </row>
    <row r="63" spans="2:6">
      <c r="B63" t="s">
        <v>352</v>
      </c>
      <c r="C63" t="s">
        <v>35</v>
      </c>
      <c r="D63">
        <v>0.29208333333333331</v>
      </c>
      <c r="E63">
        <v>0.25302083333333325</v>
      </c>
      <c r="F63">
        <v>0.19958333333333331</v>
      </c>
    </row>
    <row r="64" spans="2:6">
      <c r="B64" t="s">
        <v>353</v>
      </c>
      <c r="C64" t="s">
        <v>36</v>
      </c>
      <c r="D64">
        <v>0.47819819819799997</v>
      </c>
      <c r="E64">
        <v>0.43506756756768755</v>
      </c>
      <c r="F64">
        <v>0.37986486486491672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100"/>
  <sheetViews>
    <sheetView topLeftCell="A58" workbookViewId="0"/>
  </sheetViews>
  <sheetFormatPr defaultRowHeight="15"/>
  <sheetData>
    <row r="3" spans="2:19">
      <c r="B3" t="s">
        <v>74</v>
      </c>
      <c r="P3" t="s">
        <v>75</v>
      </c>
    </row>
    <row r="4" spans="2:19">
      <c r="B4" t="s">
        <v>2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P4" t="s">
        <v>2</v>
      </c>
      <c r="Q4" t="s">
        <v>77</v>
      </c>
      <c r="R4" t="s">
        <v>81</v>
      </c>
      <c r="S4" t="s">
        <v>82</v>
      </c>
    </row>
    <row r="5" spans="2:19">
      <c r="B5" t="s">
        <v>83</v>
      </c>
      <c r="C5" t="s">
        <v>84</v>
      </c>
      <c r="D5">
        <v>2013</v>
      </c>
      <c r="E5">
        <v>850</v>
      </c>
      <c r="F5">
        <v>21.25</v>
      </c>
      <c r="G5">
        <v>0.55555555555555558</v>
      </c>
      <c r="P5" t="s">
        <v>83</v>
      </c>
      <c r="Q5">
        <v>2013</v>
      </c>
      <c r="R5" t="s">
        <v>85</v>
      </c>
      <c r="S5">
        <v>0.57999999999999996</v>
      </c>
    </row>
    <row r="6" spans="2:19">
      <c r="B6" t="s">
        <v>83</v>
      </c>
      <c r="C6" t="s">
        <v>84</v>
      </c>
      <c r="D6">
        <v>2020</v>
      </c>
      <c r="P6" t="s">
        <v>83</v>
      </c>
      <c r="Q6">
        <v>2020</v>
      </c>
      <c r="R6" t="s">
        <v>85</v>
      </c>
      <c r="S6">
        <v>0.6</v>
      </c>
    </row>
    <row r="7" spans="2:19">
      <c r="B7" t="s">
        <v>83</v>
      </c>
      <c r="C7" t="s">
        <v>84</v>
      </c>
      <c r="D7">
        <v>2030</v>
      </c>
      <c r="P7" t="s">
        <v>83</v>
      </c>
      <c r="Q7">
        <v>2030</v>
      </c>
      <c r="R7" t="s">
        <v>85</v>
      </c>
      <c r="S7">
        <v>0.62</v>
      </c>
    </row>
    <row r="8" spans="2:19">
      <c r="B8" t="s">
        <v>83</v>
      </c>
      <c r="C8" t="s">
        <v>84</v>
      </c>
      <c r="D8">
        <v>2040</v>
      </c>
      <c r="P8" t="s">
        <v>83</v>
      </c>
      <c r="Q8">
        <v>2040</v>
      </c>
      <c r="R8" t="s">
        <v>85</v>
      </c>
      <c r="S8">
        <v>0.62</v>
      </c>
    </row>
    <row r="9" spans="2:19">
      <c r="B9" t="s">
        <v>83</v>
      </c>
      <c r="C9" t="s">
        <v>84</v>
      </c>
      <c r="D9">
        <v>2050</v>
      </c>
      <c r="P9" t="s">
        <v>83</v>
      </c>
      <c r="Q9">
        <v>2050</v>
      </c>
      <c r="R9" t="s">
        <v>85</v>
      </c>
      <c r="S9">
        <v>0.64</v>
      </c>
    </row>
    <row r="10" spans="2:19">
      <c r="B10" t="s">
        <v>86</v>
      </c>
      <c r="C10" t="s">
        <v>84</v>
      </c>
      <c r="D10">
        <v>2013</v>
      </c>
      <c r="E10">
        <v>550</v>
      </c>
      <c r="F10">
        <v>16.5</v>
      </c>
      <c r="G10">
        <v>3.0555555555555554</v>
      </c>
      <c r="P10" t="s">
        <v>86</v>
      </c>
      <c r="Q10">
        <v>2013</v>
      </c>
      <c r="R10" t="s">
        <v>85</v>
      </c>
      <c r="S10">
        <v>0.4</v>
      </c>
    </row>
    <row r="11" spans="2:19">
      <c r="B11" t="s">
        <v>86</v>
      </c>
      <c r="C11" t="s">
        <v>84</v>
      </c>
      <c r="D11">
        <v>2020</v>
      </c>
      <c r="P11" t="s">
        <v>86</v>
      </c>
      <c r="Q11">
        <v>2020</v>
      </c>
      <c r="R11" t="s">
        <v>85</v>
      </c>
      <c r="S11">
        <v>0.4</v>
      </c>
    </row>
    <row r="12" spans="2:19">
      <c r="B12" t="s">
        <v>86</v>
      </c>
      <c r="C12" t="s">
        <v>84</v>
      </c>
      <c r="D12">
        <v>2030</v>
      </c>
      <c r="P12" t="s">
        <v>86</v>
      </c>
      <c r="Q12">
        <v>2030</v>
      </c>
      <c r="R12" t="s">
        <v>85</v>
      </c>
      <c r="S12">
        <v>0.43</v>
      </c>
    </row>
    <row r="13" spans="2:19">
      <c r="B13" t="s">
        <v>86</v>
      </c>
      <c r="C13" t="s">
        <v>84</v>
      </c>
      <c r="D13">
        <v>2040</v>
      </c>
      <c r="P13" t="s">
        <v>86</v>
      </c>
      <c r="Q13">
        <v>2040</v>
      </c>
      <c r="R13" t="s">
        <v>85</v>
      </c>
      <c r="S13">
        <v>0.44</v>
      </c>
    </row>
    <row r="14" spans="2:19">
      <c r="B14" t="s">
        <v>86</v>
      </c>
      <c r="C14" t="s">
        <v>84</v>
      </c>
      <c r="D14">
        <v>2050</v>
      </c>
      <c r="P14" t="s">
        <v>86</v>
      </c>
      <c r="Q14">
        <v>2050</v>
      </c>
      <c r="R14" t="s">
        <v>85</v>
      </c>
      <c r="S14">
        <v>0.45</v>
      </c>
    </row>
    <row r="15" spans="2:19">
      <c r="B15" t="s">
        <v>87</v>
      </c>
      <c r="C15" t="s">
        <v>84</v>
      </c>
      <c r="D15">
        <v>2013</v>
      </c>
      <c r="E15">
        <v>770</v>
      </c>
      <c r="F15">
        <v>7.7</v>
      </c>
      <c r="G15">
        <v>3.6111111111111112</v>
      </c>
      <c r="P15" t="s">
        <v>87</v>
      </c>
      <c r="Q15">
        <v>2013</v>
      </c>
      <c r="R15" t="s">
        <v>85</v>
      </c>
      <c r="S15">
        <v>0.38</v>
      </c>
    </row>
    <row r="16" spans="2:19">
      <c r="B16" t="s">
        <v>88</v>
      </c>
      <c r="C16" t="s">
        <v>84</v>
      </c>
      <c r="D16">
        <v>2013</v>
      </c>
      <c r="E16">
        <v>1900</v>
      </c>
      <c r="F16">
        <v>38</v>
      </c>
      <c r="G16">
        <v>1.6666666666666665</v>
      </c>
      <c r="P16" t="s">
        <v>88</v>
      </c>
      <c r="Q16">
        <v>2013</v>
      </c>
      <c r="R16" t="s">
        <v>85</v>
      </c>
      <c r="S16">
        <v>0.42</v>
      </c>
    </row>
    <row r="17" spans="2:19">
      <c r="B17" t="s">
        <v>88</v>
      </c>
      <c r="C17" t="s">
        <v>84</v>
      </c>
      <c r="D17">
        <v>2020</v>
      </c>
      <c r="P17" t="s">
        <v>88</v>
      </c>
      <c r="Q17">
        <v>2020</v>
      </c>
      <c r="R17" t="s">
        <v>85</v>
      </c>
      <c r="S17">
        <v>0.43</v>
      </c>
    </row>
    <row r="18" spans="2:19">
      <c r="B18" t="s">
        <v>88</v>
      </c>
      <c r="C18" t="s">
        <v>84</v>
      </c>
      <c r="D18">
        <v>2030</v>
      </c>
      <c r="P18" t="s">
        <v>88</v>
      </c>
      <c r="Q18">
        <v>2030</v>
      </c>
      <c r="R18" t="s">
        <v>85</v>
      </c>
      <c r="S18">
        <v>0.45</v>
      </c>
    </row>
    <row r="19" spans="2:19">
      <c r="B19" t="s">
        <v>88</v>
      </c>
      <c r="C19" t="s">
        <v>84</v>
      </c>
      <c r="D19">
        <v>2040</v>
      </c>
      <c r="P19" t="s">
        <v>88</v>
      </c>
      <c r="Q19">
        <v>2040</v>
      </c>
      <c r="R19" t="s">
        <v>85</v>
      </c>
      <c r="S19">
        <v>0.45</v>
      </c>
    </row>
    <row r="20" spans="2:19">
      <c r="B20" t="s">
        <v>88</v>
      </c>
      <c r="C20" t="s">
        <v>84</v>
      </c>
      <c r="D20">
        <v>2050</v>
      </c>
      <c r="P20" t="s">
        <v>88</v>
      </c>
      <c r="Q20">
        <v>2050</v>
      </c>
      <c r="R20" t="s">
        <v>85</v>
      </c>
      <c r="S20">
        <v>0.45</v>
      </c>
    </row>
    <row r="21" spans="2:19">
      <c r="B21" t="s">
        <v>89</v>
      </c>
      <c r="C21" t="s">
        <v>84</v>
      </c>
      <c r="D21">
        <v>2013</v>
      </c>
      <c r="E21">
        <v>1900</v>
      </c>
      <c r="F21">
        <v>38</v>
      </c>
      <c r="G21">
        <v>1.6666666666666665</v>
      </c>
      <c r="P21" t="s">
        <v>89</v>
      </c>
      <c r="Q21">
        <v>2013</v>
      </c>
      <c r="R21" t="s">
        <v>85</v>
      </c>
      <c r="S21">
        <v>0.42</v>
      </c>
    </row>
    <row r="22" spans="2:19">
      <c r="B22" t="s">
        <v>89</v>
      </c>
      <c r="C22" t="s">
        <v>84</v>
      </c>
      <c r="D22">
        <v>2020</v>
      </c>
      <c r="P22" t="s">
        <v>89</v>
      </c>
      <c r="Q22">
        <v>2020</v>
      </c>
      <c r="R22" t="s">
        <v>85</v>
      </c>
      <c r="S22">
        <v>0.43</v>
      </c>
    </row>
    <row r="23" spans="2:19">
      <c r="B23" t="s">
        <v>89</v>
      </c>
      <c r="C23" t="s">
        <v>84</v>
      </c>
      <c r="D23">
        <v>2030</v>
      </c>
      <c r="P23" t="s">
        <v>89</v>
      </c>
      <c r="Q23">
        <v>2030</v>
      </c>
      <c r="R23" t="s">
        <v>85</v>
      </c>
      <c r="S23">
        <v>0.45</v>
      </c>
    </row>
    <row r="24" spans="2:19">
      <c r="B24" t="s">
        <v>89</v>
      </c>
      <c r="C24" t="s">
        <v>84</v>
      </c>
      <c r="D24">
        <v>2040</v>
      </c>
      <c r="P24" t="s">
        <v>89</v>
      </c>
      <c r="Q24">
        <v>2040</v>
      </c>
      <c r="R24" t="s">
        <v>85</v>
      </c>
      <c r="S24">
        <v>0.45</v>
      </c>
    </row>
    <row r="25" spans="2:19">
      <c r="B25" t="s">
        <v>89</v>
      </c>
      <c r="C25" t="s">
        <v>84</v>
      </c>
      <c r="D25">
        <v>2050</v>
      </c>
      <c r="P25" t="s">
        <v>89</v>
      </c>
      <c r="Q25">
        <v>2050</v>
      </c>
      <c r="R25" t="s">
        <v>85</v>
      </c>
      <c r="S25">
        <v>0.45</v>
      </c>
    </row>
    <row r="26" spans="2:19">
      <c r="B26" t="s">
        <v>90</v>
      </c>
      <c r="C26" t="s">
        <v>84</v>
      </c>
      <c r="D26">
        <v>2013</v>
      </c>
      <c r="E26">
        <v>3100</v>
      </c>
      <c r="F26">
        <v>93</v>
      </c>
      <c r="G26">
        <v>1.9444444444444444</v>
      </c>
      <c r="P26" t="s">
        <v>90</v>
      </c>
      <c r="Q26">
        <v>2013</v>
      </c>
      <c r="R26" t="s">
        <v>85</v>
      </c>
      <c r="S26">
        <v>0.43</v>
      </c>
    </row>
    <row r="27" spans="2:19">
      <c r="B27" t="s">
        <v>90</v>
      </c>
      <c r="C27" t="s">
        <v>84</v>
      </c>
      <c r="D27">
        <v>2020</v>
      </c>
      <c r="E27">
        <v>3000</v>
      </c>
      <c r="F27">
        <v>90</v>
      </c>
      <c r="G27">
        <v>1.9444444444444444</v>
      </c>
      <c r="P27" t="s">
        <v>90</v>
      </c>
      <c r="Q27">
        <v>2020</v>
      </c>
      <c r="R27" t="s">
        <v>85</v>
      </c>
      <c r="S27">
        <v>0.45</v>
      </c>
    </row>
    <row r="28" spans="2:19">
      <c r="B28" t="s">
        <v>90</v>
      </c>
      <c r="C28" t="s">
        <v>84</v>
      </c>
      <c r="D28">
        <v>2030</v>
      </c>
      <c r="P28" t="s">
        <v>90</v>
      </c>
      <c r="Q28">
        <v>2030</v>
      </c>
      <c r="R28" t="s">
        <v>85</v>
      </c>
      <c r="S28">
        <v>0.46</v>
      </c>
    </row>
    <row r="29" spans="2:19">
      <c r="B29" t="s">
        <v>90</v>
      </c>
      <c r="C29" t="s">
        <v>84</v>
      </c>
      <c r="D29">
        <v>2040</v>
      </c>
      <c r="P29" t="s">
        <v>90</v>
      </c>
      <c r="Q29">
        <v>2040</v>
      </c>
      <c r="R29" t="s">
        <v>85</v>
      </c>
      <c r="S29">
        <v>0.47</v>
      </c>
    </row>
    <row r="30" spans="2:19">
      <c r="B30" t="s">
        <v>90</v>
      </c>
      <c r="C30" t="s">
        <v>84</v>
      </c>
      <c r="D30">
        <v>2050</v>
      </c>
      <c r="P30" t="s">
        <v>90</v>
      </c>
      <c r="Q30">
        <v>2050</v>
      </c>
      <c r="R30" t="s">
        <v>85</v>
      </c>
      <c r="S30">
        <v>0.47</v>
      </c>
    </row>
    <row r="31" spans="2:19">
      <c r="B31" t="s">
        <v>91</v>
      </c>
      <c r="C31" t="s">
        <v>84</v>
      </c>
      <c r="D31">
        <v>2013</v>
      </c>
      <c r="E31">
        <v>2000</v>
      </c>
      <c r="F31">
        <v>50</v>
      </c>
      <c r="G31">
        <v>1.25</v>
      </c>
      <c r="P31" t="s">
        <v>91</v>
      </c>
      <c r="Q31">
        <v>2013</v>
      </c>
      <c r="R31" t="s">
        <v>85</v>
      </c>
      <c r="S31">
        <v>0.42</v>
      </c>
    </row>
    <row r="32" spans="2:19">
      <c r="B32" t="s">
        <v>91</v>
      </c>
      <c r="C32" t="s">
        <v>84</v>
      </c>
      <c r="D32">
        <v>2020</v>
      </c>
      <c r="P32" t="s">
        <v>91</v>
      </c>
      <c r="Q32">
        <v>2020</v>
      </c>
      <c r="R32" t="s">
        <v>85</v>
      </c>
      <c r="S32">
        <v>0.45</v>
      </c>
    </row>
    <row r="33" spans="2:19">
      <c r="B33" t="s">
        <v>91</v>
      </c>
      <c r="C33" t="s">
        <v>84</v>
      </c>
      <c r="D33">
        <v>2030</v>
      </c>
      <c r="P33" t="s">
        <v>91</v>
      </c>
      <c r="Q33">
        <v>2030</v>
      </c>
      <c r="R33" t="s">
        <v>85</v>
      </c>
      <c r="S33">
        <v>0.47</v>
      </c>
    </row>
    <row r="34" spans="2:19">
      <c r="B34" t="s">
        <v>91</v>
      </c>
      <c r="C34" t="s">
        <v>84</v>
      </c>
      <c r="D34">
        <v>2040</v>
      </c>
      <c r="P34" t="s">
        <v>91</v>
      </c>
      <c r="Q34">
        <v>2040</v>
      </c>
      <c r="R34" t="s">
        <v>85</v>
      </c>
      <c r="S34">
        <v>0.47</v>
      </c>
    </row>
    <row r="35" spans="2:19">
      <c r="B35" t="s">
        <v>91</v>
      </c>
      <c r="C35" t="s">
        <v>84</v>
      </c>
      <c r="D35">
        <v>2050</v>
      </c>
      <c r="P35" t="s">
        <v>91</v>
      </c>
      <c r="Q35">
        <v>2050</v>
      </c>
      <c r="R35" t="s">
        <v>85</v>
      </c>
      <c r="S35">
        <v>0.47</v>
      </c>
    </row>
    <row r="36" spans="2:19">
      <c r="B36" t="s">
        <v>92</v>
      </c>
      <c r="C36" t="s">
        <v>84</v>
      </c>
      <c r="D36">
        <v>2013</v>
      </c>
      <c r="E36">
        <v>2500</v>
      </c>
      <c r="F36">
        <v>62.5</v>
      </c>
      <c r="G36">
        <v>1.3888888888888888</v>
      </c>
      <c r="P36" t="s">
        <v>92</v>
      </c>
      <c r="Q36">
        <v>2013</v>
      </c>
      <c r="R36" t="s">
        <v>85</v>
      </c>
      <c r="S36">
        <v>0.45</v>
      </c>
    </row>
    <row r="37" spans="2:19">
      <c r="B37" t="s">
        <v>92</v>
      </c>
      <c r="C37" t="s">
        <v>84</v>
      </c>
      <c r="D37">
        <v>2020</v>
      </c>
      <c r="E37">
        <v>2300</v>
      </c>
      <c r="F37">
        <v>57.5</v>
      </c>
      <c r="G37">
        <v>1.3888888888888888</v>
      </c>
      <c r="P37" t="s">
        <v>92</v>
      </c>
      <c r="Q37">
        <v>2020</v>
      </c>
      <c r="R37" t="s">
        <v>85</v>
      </c>
      <c r="S37">
        <v>0.46</v>
      </c>
    </row>
    <row r="38" spans="2:19">
      <c r="B38" t="s">
        <v>92</v>
      </c>
      <c r="C38" t="s">
        <v>84</v>
      </c>
      <c r="D38">
        <v>2030</v>
      </c>
      <c r="P38" t="s">
        <v>92</v>
      </c>
      <c r="Q38">
        <v>2030</v>
      </c>
      <c r="R38" t="s">
        <v>85</v>
      </c>
      <c r="S38">
        <v>0.46</v>
      </c>
    </row>
    <row r="39" spans="2:19">
      <c r="B39" t="s">
        <v>92</v>
      </c>
      <c r="C39" t="s">
        <v>84</v>
      </c>
      <c r="D39">
        <v>2040</v>
      </c>
      <c r="P39" t="s">
        <v>92</v>
      </c>
      <c r="Q39">
        <v>2040</v>
      </c>
      <c r="R39" t="s">
        <v>85</v>
      </c>
      <c r="S39">
        <v>0.47</v>
      </c>
    </row>
    <row r="40" spans="2:19">
      <c r="B40" t="s">
        <v>92</v>
      </c>
      <c r="C40" t="s">
        <v>84</v>
      </c>
      <c r="D40">
        <v>2050</v>
      </c>
      <c r="P40" t="s">
        <v>92</v>
      </c>
      <c r="Q40">
        <v>2050</v>
      </c>
      <c r="R40" t="s">
        <v>85</v>
      </c>
      <c r="S40">
        <v>0.5</v>
      </c>
    </row>
    <row r="41" spans="2:19">
      <c r="B41" t="s">
        <v>93</v>
      </c>
      <c r="C41" t="s">
        <v>84</v>
      </c>
      <c r="D41">
        <v>2013</v>
      </c>
      <c r="E41">
        <v>1600</v>
      </c>
      <c r="F41">
        <v>40</v>
      </c>
      <c r="G41">
        <v>1</v>
      </c>
      <c r="P41" t="s">
        <v>93</v>
      </c>
      <c r="Q41">
        <v>2013</v>
      </c>
      <c r="R41" t="s">
        <v>85</v>
      </c>
      <c r="S41">
        <v>0.45</v>
      </c>
    </row>
    <row r="42" spans="2:19">
      <c r="B42" t="s">
        <v>93</v>
      </c>
      <c r="C42" t="s">
        <v>84</v>
      </c>
      <c r="D42">
        <v>2020</v>
      </c>
      <c r="P42" t="s">
        <v>93</v>
      </c>
      <c r="Q42">
        <v>2020</v>
      </c>
      <c r="R42" t="s">
        <v>85</v>
      </c>
      <c r="S42">
        <v>0.46</v>
      </c>
    </row>
    <row r="43" spans="2:19">
      <c r="B43" t="s">
        <v>93</v>
      </c>
      <c r="C43" t="s">
        <v>84</v>
      </c>
      <c r="D43">
        <v>2030</v>
      </c>
      <c r="P43" t="s">
        <v>93</v>
      </c>
      <c r="Q43">
        <v>2030</v>
      </c>
      <c r="R43" t="s">
        <v>85</v>
      </c>
      <c r="S43">
        <v>0.48</v>
      </c>
    </row>
    <row r="44" spans="2:19">
      <c r="B44" t="s">
        <v>93</v>
      </c>
      <c r="C44" t="s">
        <v>84</v>
      </c>
      <c r="D44">
        <v>2040</v>
      </c>
      <c r="P44" t="s">
        <v>93</v>
      </c>
      <c r="Q44">
        <v>2040</v>
      </c>
      <c r="R44" t="s">
        <v>85</v>
      </c>
      <c r="S44">
        <v>0.48</v>
      </c>
    </row>
    <row r="45" spans="2:19">
      <c r="B45" t="s">
        <v>93</v>
      </c>
      <c r="C45" t="s">
        <v>84</v>
      </c>
      <c r="D45">
        <v>2050</v>
      </c>
      <c r="E45">
        <v>1600</v>
      </c>
      <c r="F45">
        <v>32</v>
      </c>
      <c r="G45">
        <v>1</v>
      </c>
      <c r="P45" t="s">
        <v>93</v>
      </c>
      <c r="Q45">
        <v>2050</v>
      </c>
      <c r="R45" t="s">
        <v>85</v>
      </c>
      <c r="S45">
        <v>0.48</v>
      </c>
    </row>
    <row r="46" spans="2:19">
      <c r="B46" t="s">
        <v>94</v>
      </c>
      <c r="C46" t="s">
        <v>84</v>
      </c>
      <c r="D46">
        <v>2013</v>
      </c>
      <c r="G46">
        <v>1.1111111111111112</v>
      </c>
      <c r="P46" t="s">
        <v>94</v>
      </c>
      <c r="Q46">
        <v>2013</v>
      </c>
      <c r="R46" t="s">
        <v>85</v>
      </c>
      <c r="S46">
        <v>0.5</v>
      </c>
    </row>
    <row r="47" spans="2:19">
      <c r="B47" t="s">
        <v>94</v>
      </c>
      <c r="C47" t="s">
        <v>84</v>
      </c>
      <c r="D47">
        <v>2020</v>
      </c>
      <c r="P47" t="s">
        <v>94</v>
      </c>
      <c r="Q47">
        <v>2020</v>
      </c>
      <c r="R47" t="s">
        <v>85</v>
      </c>
      <c r="S47">
        <v>0.52</v>
      </c>
    </row>
    <row r="48" spans="2:19">
      <c r="B48" t="s">
        <v>94</v>
      </c>
      <c r="C48" t="s">
        <v>84</v>
      </c>
      <c r="D48">
        <v>2030</v>
      </c>
      <c r="P48" t="s">
        <v>94</v>
      </c>
      <c r="Q48">
        <v>2030</v>
      </c>
      <c r="R48" t="s">
        <v>85</v>
      </c>
      <c r="S48">
        <v>0.55000000000000004</v>
      </c>
    </row>
    <row r="49" spans="2:19">
      <c r="B49" t="s">
        <v>94</v>
      </c>
      <c r="C49" t="s">
        <v>84</v>
      </c>
      <c r="D49">
        <v>2040</v>
      </c>
      <c r="P49" t="s">
        <v>94</v>
      </c>
      <c r="Q49">
        <v>2040</v>
      </c>
      <c r="R49" t="s">
        <v>85</v>
      </c>
      <c r="S49">
        <v>0.55000000000000004</v>
      </c>
    </row>
    <row r="50" spans="2:19">
      <c r="B50" t="s">
        <v>94</v>
      </c>
      <c r="C50" t="s">
        <v>84</v>
      </c>
      <c r="D50">
        <v>2050</v>
      </c>
      <c r="P50" t="s">
        <v>94</v>
      </c>
      <c r="Q50">
        <v>2050</v>
      </c>
      <c r="R50" t="s">
        <v>85</v>
      </c>
      <c r="S50">
        <v>0.55000000000000004</v>
      </c>
    </row>
    <row r="51" spans="2:19">
      <c r="B51" t="s">
        <v>95</v>
      </c>
      <c r="C51" t="s">
        <v>84</v>
      </c>
      <c r="D51">
        <v>2013</v>
      </c>
      <c r="E51">
        <v>3500</v>
      </c>
      <c r="F51">
        <v>87.5</v>
      </c>
      <c r="G51">
        <v>2.7777777777777777</v>
      </c>
      <c r="P51" t="s">
        <v>95</v>
      </c>
      <c r="Q51">
        <v>2013</v>
      </c>
      <c r="R51" t="s">
        <v>85</v>
      </c>
      <c r="S51">
        <v>0.31</v>
      </c>
    </row>
    <row r="52" spans="2:19">
      <c r="B52" t="s">
        <v>95</v>
      </c>
      <c r="C52" t="s">
        <v>84</v>
      </c>
      <c r="D52">
        <v>2020</v>
      </c>
      <c r="P52" t="s">
        <v>95</v>
      </c>
      <c r="Q52">
        <v>2020</v>
      </c>
      <c r="R52" t="s">
        <v>85</v>
      </c>
      <c r="S52">
        <v>0.32</v>
      </c>
    </row>
    <row r="53" spans="2:19">
      <c r="B53" t="s">
        <v>95</v>
      </c>
      <c r="C53" t="s">
        <v>84</v>
      </c>
      <c r="D53">
        <v>2030</v>
      </c>
      <c r="P53" t="s">
        <v>95</v>
      </c>
      <c r="Q53">
        <v>2030</v>
      </c>
      <c r="R53" t="s">
        <v>85</v>
      </c>
      <c r="S53">
        <v>0.34</v>
      </c>
    </row>
    <row r="54" spans="2:19">
      <c r="B54" t="s">
        <v>95</v>
      </c>
      <c r="C54" t="s">
        <v>84</v>
      </c>
      <c r="D54">
        <v>2040</v>
      </c>
      <c r="P54" t="s">
        <v>95</v>
      </c>
      <c r="Q54">
        <v>2040</v>
      </c>
      <c r="R54" t="s">
        <v>85</v>
      </c>
      <c r="S54">
        <v>0.34</v>
      </c>
    </row>
    <row r="55" spans="2:19">
      <c r="B55" t="s">
        <v>95</v>
      </c>
      <c r="C55" t="s">
        <v>84</v>
      </c>
      <c r="D55">
        <v>2050</v>
      </c>
      <c r="P55" t="s">
        <v>95</v>
      </c>
      <c r="Q55">
        <v>2050</v>
      </c>
      <c r="R55" t="s">
        <v>85</v>
      </c>
      <c r="S55">
        <v>0.34</v>
      </c>
    </row>
    <row r="56" spans="2:19">
      <c r="B56" t="s">
        <v>96</v>
      </c>
      <c r="C56" t="s">
        <v>84</v>
      </c>
      <c r="D56">
        <v>2013</v>
      </c>
      <c r="G56">
        <v>1.5277777777777777</v>
      </c>
      <c r="P56" t="s">
        <v>96</v>
      </c>
      <c r="Q56">
        <v>2013</v>
      </c>
      <c r="R56" t="s">
        <v>85</v>
      </c>
      <c r="S56">
        <v>0.34</v>
      </c>
    </row>
    <row r="57" spans="2:19">
      <c r="B57" t="s">
        <v>96</v>
      </c>
      <c r="C57" t="s">
        <v>84</v>
      </c>
      <c r="D57">
        <v>2020</v>
      </c>
      <c r="G57">
        <v>1.5277777777777777</v>
      </c>
      <c r="P57" t="s">
        <v>96</v>
      </c>
      <c r="Q57">
        <v>2020</v>
      </c>
      <c r="R57" t="s">
        <v>85</v>
      </c>
      <c r="S57">
        <v>0.35</v>
      </c>
    </row>
    <row r="58" spans="2:19">
      <c r="B58" t="s">
        <v>96</v>
      </c>
      <c r="C58" t="s">
        <v>84</v>
      </c>
      <c r="D58">
        <v>2030</v>
      </c>
      <c r="G58">
        <v>1.5277777777777777</v>
      </c>
      <c r="P58" t="s">
        <v>96</v>
      </c>
      <c r="Q58">
        <v>2030</v>
      </c>
      <c r="R58" t="s">
        <v>85</v>
      </c>
      <c r="S58">
        <v>0.35</v>
      </c>
    </row>
    <row r="59" spans="2:19">
      <c r="B59" t="s">
        <v>96</v>
      </c>
      <c r="C59" t="s">
        <v>84</v>
      </c>
      <c r="D59">
        <v>2040</v>
      </c>
      <c r="P59" t="s">
        <v>96</v>
      </c>
      <c r="Q59">
        <v>2040</v>
      </c>
      <c r="R59" t="s">
        <v>85</v>
      </c>
      <c r="S59">
        <v>0.38</v>
      </c>
    </row>
    <row r="60" spans="2:19">
      <c r="B60" t="s">
        <v>96</v>
      </c>
      <c r="C60" t="s">
        <v>84</v>
      </c>
      <c r="D60">
        <v>2050</v>
      </c>
      <c r="P60" t="s">
        <v>96</v>
      </c>
      <c r="Q60">
        <v>2050</v>
      </c>
      <c r="R60" t="s">
        <v>85</v>
      </c>
      <c r="S60">
        <v>0.38</v>
      </c>
    </row>
    <row r="61" spans="2:19">
      <c r="B61" t="s">
        <v>97</v>
      </c>
      <c r="C61" t="s">
        <v>84</v>
      </c>
      <c r="D61">
        <v>2013</v>
      </c>
      <c r="G61">
        <v>2.2222222222222223</v>
      </c>
      <c r="P61" t="s">
        <v>97</v>
      </c>
      <c r="Q61">
        <v>2013</v>
      </c>
      <c r="R61" t="s">
        <v>85</v>
      </c>
      <c r="S61">
        <v>0.35</v>
      </c>
    </row>
    <row r="62" spans="2:19">
      <c r="B62" t="s">
        <v>97</v>
      </c>
      <c r="C62" t="s">
        <v>84</v>
      </c>
      <c r="D62">
        <v>2020</v>
      </c>
      <c r="G62">
        <v>2.2222222222222223</v>
      </c>
      <c r="P62" t="s">
        <v>97</v>
      </c>
      <c r="Q62">
        <v>2020</v>
      </c>
      <c r="R62" t="s">
        <v>85</v>
      </c>
      <c r="S62">
        <v>0.37</v>
      </c>
    </row>
    <row r="63" spans="2:19">
      <c r="B63" t="s">
        <v>97</v>
      </c>
      <c r="C63" t="s">
        <v>84</v>
      </c>
      <c r="D63">
        <v>2030</v>
      </c>
      <c r="P63" t="s">
        <v>97</v>
      </c>
      <c r="Q63">
        <v>2030</v>
      </c>
      <c r="R63" t="s">
        <v>85</v>
      </c>
      <c r="S63">
        <v>0.4</v>
      </c>
    </row>
    <row r="64" spans="2:19">
      <c r="B64" t="s">
        <v>97</v>
      </c>
      <c r="C64" t="s">
        <v>84</v>
      </c>
      <c r="D64">
        <v>2040</v>
      </c>
      <c r="P64" t="s">
        <v>97</v>
      </c>
      <c r="Q64">
        <v>2040</v>
      </c>
      <c r="R64" t="s">
        <v>85</v>
      </c>
      <c r="S64">
        <v>0.41</v>
      </c>
    </row>
    <row r="65" spans="2:19">
      <c r="B65" t="s">
        <v>97</v>
      </c>
      <c r="C65" t="s">
        <v>84</v>
      </c>
      <c r="D65">
        <v>2050</v>
      </c>
      <c r="P65" t="s">
        <v>97</v>
      </c>
      <c r="Q65">
        <v>2050</v>
      </c>
      <c r="R65" t="s">
        <v>85</v>
      </c>
      <c r="S65">
        <v>0.41</v>
      </c>
    </row>
    <row r="66" spans="2:19">
      <c r="B66" t="s">
        <v>98</v>
      </c>
      <c r="C66" t="s">
        <v>84</v>
      </c>
      <c r="D66">
        <v>2013</v>
      </c>
      <c r="G66">
        <v>0.83333333333333326</v>
      </c>
      <c r="P66" t="s">
        <v>98</v>
      </c>
      <c r="Q66">
        <v>2013</v>
      </c>
      <c r="R66" t="s">
        <v>85</v>
      </c>
      <c r="S66">
        <v>0.36</v>
      </c>
    </row>
    <row r="67" spans="2:19">
      <c r="B67" t="s">
        <v>98</v>
      </c>
      <c r="C67" t="s">
        <v>84</v>
      </c>
      <c r="D67">
        <v>2020</v>
      </c>
      <c r="G67">
        <v>0.83333333333333326</v>
      </c>
      <c r="P67" t="s">
        <v>98</v>
      </c>
      <c r="Q67">
        <v>2020</v>
      </c>
      <c r="R67" t="s">
        <v>85</v>
      </c>
      <c r="S67">
        <v>0.37</v>
      </c>
    </row>
    <row r="68" spans="2:19">
      <c r="B68" t="s">
        <v>98</v>
      </c>
      <c r="C68" t="s">
        <v>84</v>
      </c>
      <c r="D68">
        <v>2030</v>
      </c>
      <c r="G68">
        <v>0.83333333333333326</v>
      </c>
      <c r="P68" t="s">
        <v>98</v>
      </c>
      <c r="Q68">
        <v>2030</v>
      </c>
      <c r="R68" t="s">
        <v>85</v>
      </c>
      <c r="S68">
        <v>0.39</v>
      </c>
    </row>
    <row r="69" spans="2:19">
      <c r="B69" t="s">
        <v>98</v>
      </c>
      <c r="C69" t="s">
        <v>84</v>
      </c>
      <c r="D69">
        <v>2040</v>
      </c>
      <c r="P69" t="s">
        <v>98</v>
      </c>
      <c r="Q69">
        <v>2040</v>
      </c>
      <c r="R69" t="s">
        <v>85</v>
      </c>
      <c r="S69">
        <v>0.4</v>
      </c>
    </row>
    <row r="70" spans="2:19">
      <c r="B70" t="s">
        <v>98</v>
      </c>
      <c r="C70" t="s">
        <v>84</v>
      </c>
      <c r="D70">
        <v>2050</v>
      </c>
      <c r="P70" t="s">
        <v>98</v>
      </c>
      <c r="Q70">
        <v>2050</v>
      </c>
      <c r="R70" t="s">
        <v>85</v>
      </c>
      <c r="S70">
        <v>0.4</v>
      </c>
    </row>
    <row r="71" spans="2:19">
      <c r="B71" t="s">
        <v>99</v>
      </c>
      <c r="C71" t="s">
        <v>84</v>
      </c>
      <c r="D71">
        <v>2013</v>
      </c>
      <c r="G71">
        <v>1.6666666666666665</v>
      </c>
      <c r="P71" t="s">
        <v>99</v>
      </c>
      <c r="Q71">
        <v>2013</v>
      </c>
      <c r="R71" t="s">
        <v>85</v>
      </c>
      <c r="S71">
        <v>0.35</v>
      </c>
    </row>
    <row r="72" spans="2:19">
      <c r="B72" t="s">
        <v>99</v>
      </c>
      <c r="C72" t="s">
        <v>84</v>
      </c>
      <c r="D72">
        <v>2020</v>
      </c>
      <c r="G72">
        <v>1.6666666666666665</v>
      </c>
      <c r="P72" t="s">
        <v>99</v>
      </c>
      <c r="Q72">
        <v>2020</v>
      </c>
      <c r="R72" t="s">
        <v>85</v>
      </c>
      <c r="S72">
        <v>0.37</v>
      </c>
    </row>
    <row r="73" spans="2:19">
      <c r="B73" t="s">
        <v>99</v>
      </c>
      <c r="C73" t="s">
        <v>84</v>
      </c>
      <c r="D73">
        <v>2030</v>
      </c>
      <c r="G73">
        <v>1.6666666666666665</v>
      </c>
      <c r="P73" t="s">
        <v>99</v>
      </c>
      <c r="Q73">
        <v>2030</v>
      </c>
      <c r="R73" t="s">
        <v>85</v>
      </c>
      <c r="S73">
        <v>0.4</v>
      </c>
    </row>
    <row r="74" spans="2:19">
      <c r="B74" t="s">
        <v>99</v>
      </c>
      <c r="C74" t="s">
        <v>84</v>
      </c>
      <c r="D74">
        <v>2040</v>
      </c>
      <c r="P74" t="s">
        <v>99</v>
      </c>
      <c r="Q74">
        <v>2040</v>
      </c>
      <c r="R74" t="s">
        <v>85</v>
      </c>
      <c r="S74">
        <v>0.41</v>
      </c>
    </row>
    <row r="75" spans="2:19">
      <c r="B75" t="s">
        <v>99</v>
      </c>
      <c r="C75" t="s">
        <v>84</v>
      </c>
      <c r="D75">
        <v>2050</v>
      </c>
      <c r="P75" t="s">
        <v>99</v>
      </c>
      <c r="Q75">
        <v>2050</v>
      </c>
      <c r="R75" t="s">
        <v>85</v>
      </c>
      <c r="S75">
        <v>0.44</v>
      </c>
    </row>
    <row r="76" spans="2:19">
      <c r="B76" t="s">
        <v>100</v>
      </c>
      <c r="C76" t="s">
        <v>84</v>
      </c>
      <c r="D76">
        <v>2013</v>
      </c>
      <c r="G76">
        <v>0.86111111111111116</v>
      </c>
      <c r="P76" t="s">
        <v>100</v>
      </c>
      <c r="Q76">
        <v>2013</v>
      </c>
      <c r="R76" t="s">
        <v>85</v>
      </c>
      <c r="S76">
        <v>0.36</v>
      </c>
    </row>
    <row r="77" spans="2:19">
      <c r="B77" t="s">
        <v>100</v>
      </c>
      <c r="C77" t="s">
        <v>84</v>
      </c>
      <c r="D77">
        <v>2020</v>
      </c>
      <c r="G77">
        <v>0.86111111111111116</v>
      </c>
      <c r="P77" t="s">
        <v>100</v>
      </c>
      <c r="Q77">
        <v>2020</v>
      </c>
      <c r="R77" t="s">
        <v>85</v>
      </c>
      <c r="S77">
        <v>0.38</v>
      </c>
    </row>
    <row r="78" spans="2:19">
      <c r="B78" t="s">
        <v>100</v>
      </c>
      <c r="C78" t="s">
        <v>84</v>
      </c>
      <c r="D78">
        <v>2030</v>
      </c>
      <c r="G78">
        <v>0.86111111111111116</v>
      </c>
      <c r="P78" t="s">
        <v>100</v>
      </c>
      <c r="Q78">
        <v>2030</v>
      </c>
      <c r="R78" t="s">
        <v>85</v>
      </c>
      <c r="S78">
        <v>0.4</v>
      </c>
    </row>
    <row r="79" spans="2:19">
      <c r="B79" t="s">
        <v>100</v>
      </c>
      <c r="C79" t="s">
        <v>84</v>
      </c>
      <c r="D79">
        <v>2040</v>
      </c>
      <c r="G79">
        <v>0.86111111111111116</v>
      </c>
      <c r="P79" t="s">
        <v>100</v>
      </c>
      <c r="Q79">
        <v>2040</v>
      </c>
      <c r="R79" t="s">
        <v>85</v>
      </c>
      <c r="S79">
        <v>0.42</v>
      </c>
    </row>
    <row r="80" spans="2:19">
      <c r="B80" t="s">
        <v>100</v>
      </c>
      <c r="C80" t="s">
        <v>84</v>
      </c>
      <c r="D80">
        <v>2050</v>
      </c>
      <c r="G80">
        <v>0.86111111111111116</v>
      </c>
      <c r="P80" t="s">
        <v>100</v>
      </c>
      <c r="Q80">
        <v>2050</v>
      </c>
      <c r="R80" t="s">
        <v>85</v>
      </c>
      <c r="S80">
        <v>0.45</v>
      </c>
    </row>
    <row r="81" spans="2:19">
      <c r="B81" t="s">
        <v>101</v>
      </c>
      <c r="C81" t="s">
        <v>84</v>
      </c>
      <c r="D81">
        <v>2013</v>
      </c>
      <c r="G81">
        <v>1.0555555555555556</v>
      </c>
      <c r="P81" t="s">
        <v>101</v>
      </c>
      <c r="Q81">
        <v>2013</v>
      </c>
      <c r="R81" t="s">
        <v>85</v>
      </c>
      <c r="S81">
        <v>0.35</v>
      </c>
    </row>
    <row r="82" spans="2:19">
      <c r="B82" t="s">
        <v>101</v>
      </c>
      <c r="C82" t="s">
        <v>84</v>
      </c>
      <c r="D82">
        <v>2020</v>
      </c>
      <c r="G82">
        <v>1.0555555555555556</v>
      </c>
      <c r="P82" t="s">
        <v>101</v>
      </c>
      <c r="Q82">
        <v>2020</v>
      </c>
      <c r="R82" t="s">
        <v>85</v>
      </c>
      <c r="S82">
        <v>0.36</v>
      </c>
    </row>
    <row r="83" spans="2:19">
      <c r="B83" t="s">
        <v>101</v>
      </c>
      <c r="C83" t="s">
        <v>84</v>
      </c>
      <c r="D83">
        <v>2030</v>
      </c>
      <c r="G83">
        <v>1.0555555555555556</v>
      </c>
      <c r="P83" t="s">
        <v>101</v>
      </c>
      <c r="Q83">
        <v>2030</v>
      </c>
      <c r="R83" t="s">
        <v>85</v>
      </c>
      <c r="S83">
        <v>0.37</v>
      </c>
    </row>
    <row r="84" spans="2:19">
      <c r="B84" t="s">
        <v>101</v>
      </c>
      <c r="C84" t="s">
        <v>84</v>
      </c>
      <c r="D84">
        <v>2040</v>
      </c>
      <c r="G84">
        <v>1.0555555555555556</v>
      </c>
      <c r="P84" t="s">
        <v>101</v>
      </c>
      <c r="Q84">
        <v>2040</v>
      </c>
      <c r="R84" t="s">
        <v>85</v>
      </c>
      <c r="S84">
        <v>0.38</v>
      </c>
    </row>
    <row r="85" spans="2:19">
      <c r="B85" t="s">
        <v>101</v>
      </c>
      <c r="C85" t="s">
        <v>84</v>
      </c>
      <c r="D85">
        <v>2050</v>
      </c>
      <c r="G85">
        <v>1.0555555555555556</v>
      </c>
      <c r="P85" t="s">
        <v>101</v>
      </c>
      <c r="Q85">
        <v>2050</v>
      </c>
      <c r="R85" t="s">
        <v>85</v>
      </c>
      <c r="S85">
        <v>0.39</v>
      </c>
    </row>
    <row r="86" spans="2:19">
      <c r="B86" t="s">
        <v>102</v>
      </c>
      <c r="C86" t="s">
        <v>84</v>
      </c>
      <c r="D86">
        <v>2013</v>
      </c>
      <c r="G86">
        <v>2.2777777777777777</v>
      </c>
      <c r="P86" t="s">
        <v>102</v>
      </c>
      <c r="Q86">
        <v>2013</v>
      </c>
      <c r="R86" t="s">
        <v>85</v>
      </c>
      <c r="S86">
        <v>0.35</v>
      </c>
    </row>
    <row r="87" spans="2:19">
      <c r="B87" t="s">
        <v>102</v>
      </c>
      <c r="C87" t="s">
        <v>84</v>
      </c>
      <c r="D87">
        <v>2020</v>
      </c>
      <c r="G87">
        <v>2.2777777777777777</v>
      </c>
      <c r="P87" t="s">
        <v>102</v>
      </c>
      <c r="Q87">
        <v>2020</v>
      </c>
      <c r="R87" t="s">
        <v>85</v>
      </c>
      <c r="S87">
        <v>0.37</v>
      </c>
    </row>
    <row r="88" spans="2:19">
      <c r="B88" t="s">
        <v>102</v>
      </c>
      <c r="C88" t="s">
        <v>84</v>
      </c>
      <c r="D88">
        <v>2030</v>
      </c>
      <c r="G88">
        <v>2.2777777777777777</v>
      </c>
      <c r="P88" t="s">
        <v>102</v>
      </c>
      <c r="Q88">
        <v>2030</v>
      </c>
      <c r="R88" t="s">
        <v>85</v>
      </c>
      <c r="S88">
        <v>0.43</v>
      </c>
    </row>
    <row r="89" spans="2:19">
      <c r="B89" t="s">
        <v>102</v>
      </c>
      <c r="C89" t="s">
        <v>84</v>
      </c>
      <c r="D89">
        <v>2040</v>
      </c>
      <c r="G89">
        <v>2.2777777777777777</v>
      </c>
      <c r="J89" t="s">
        <v>103</v>
      </c>
      <c r="P89" t="s">
        <v>102</v>
      </c>
      <c r="Q89">
        <v>2040</v>
      </c>
      <c r="R89" t="s">
        <v>85</v>
      </c>
      <c r="S89">
        <v>0.47</v>
      </c>
    </row>
    <row r="90" spans="2:19">
      <c r="B90" t="s">
        <v>102</v>
      </c>
      <c r="C90" t="s">
        <v>84</v>
      </c>
      <c r="D90">
        <v>2050</v>
      </c>
      <c r="G90">
        <v>2.2777777777777777</v>
      </c>
      <c r="J90" t="s">
        <v>85</v>
      </c>
      <c r="K90" t="s">
        <v>78</v>
      </c>
      <c r="L90" t="s">
        <v>79</v>
      </c>
      <c r="M90" t="s">
        <v>80</v>
      </c>
      <c r="P90" t="s">
        <v>102</v>
      </c>
      <c r="Q90">
        <v>2050</v>
      </c>
      <c r="R90" t="s">
        <v>85</v>
      </c>
      <c r="S90">
        <v>0.48</v>
      </c>
    </row>
    <row r="91" spans="2:19">
      <c r="B91" t="s">
        <v>104</v>
      </c>
      <c r="C91" t="s">
        <v>84</v>
      </c>
      <c r="D91">
        <v>2013</v>
      </c>
      <c r="E91">
        <v>4560</v>
      </c>
      <c r="F91">
        <v>102.78</v>
      </c>
      <c r="G91">
        <f>G81-(G$16-G$51)</f>
        <v>2.166666666666667</v>
      </c>
      <c r="J91">
        <f>-(S16-S51)</f>
        <v>-0.10999999999999999</v>
      </c>
      <c r="K91">
        <f>-(E16-E51)</f>
        <v>1600</v>
      </c>
      <c r="L91">
        <f>-(F16-F51)</f>
        <v>49.5</v>
      </c>
      <c r="M91">
        <f>-(G16-G51)</f>
        <v>1.1111111111111112</v>
      </c>
      <c r="P91" t="s">
        <v>104</v>
      </c>
      <c r="Q91">
        <v>2013</v>
      </c>
      <c r="R91" t="s">
        <v>85</v>
      </c>
      <c r="S91">
        <f>S81-(S16-S51)</f>
        <v>0.24</v>
      </c>
    </row>
    <row r="92" spans="2:19">
      <c r="B92" t="s">
        <v>104</v>
      </c>
      <c r="C92" t="s">
        <v>84</v>
      </c>
      <c r="D92">
        <v>2020</v>
      </c>
      <c r="E92">
        <v>4220</v>
      </c>
      <c r="F92">
        <v>96.66</v>
      </c>
      <c r="G92">
        <f>G82-(G$16-G$51)</f>
        <v>2.166666666666667</v>
      </c>
      <c r="J92">
        <f>-(S17-S52)</f>
        <v>-0.10999999999999999</v>
      </c>
      <c r="P92" t="s">
        <v>104</v>
      </c>
      <c r="Q92">
        <v>2020</v>
      </c>
      <c r="R92" t="s">
        <v>85</v>
      </c>
      <c r="S92">
        <f>S82-(S17-S52)</f>
        <v>0.25</v>
      </c>
    </row>
    <row r="93" spans="2:19">
      <c r="B93" t="s">
        <v>104</v>
      </c>
      <c r="C93" t="s">
        <v>84</v>
      </c>
      <c r="D93">
        <v>2030</v>
      </c>
      <c r="E93">
        <v>3930</v>
      </c>
      <c r="F93">
        <v>91.44</v>
      </c>
      <c r="G93">
        <f>G83-(G$16-G$51)</f>
        <v>2.166666666666667</v>
      </c>
      <c r="J93">
        <f>-(S18-S53)</f>
        <v>-0.10999999999999999</v>
      </c>
      <c r="P93" t="s">
        <v>104</v>
      </c>
      <c r="Q93">
        <v>2030</v>
      </c>
      <c r="R93" t="s">
        <v>85</v>
      </c>
      <c r="S93">
        <f>S83-(S18-S53)</f>
        <v>0.26</v>
      </c>
    </row>
    <row r="94" spans="2:19">
      <c r="B94" t="s">
        <v>104</v>
      </c>
      <c r="C94" t="s">
        <v>84</v>
      </c>
      <c r="D94">
        <v>2040</v>
      </c>
      <c r="E94">
        <v>3660</v>
      </c>
      <c r="F94">
        <v>86.58</v>
      </c>
      <c r="G94">
        <f>G84-(G$16-G$51)</f>
        <v>2.166666666666667</v>
      </c>
      <c r="J94">
        <f>-(S19-S54)</f>
        <v>-0.10999999999999999</v>
      </c>
      <c r="P94" t="s">
        <v>104</v>
      </c>
      <c r="Q94">
        <v>2040</v>
      </c>
      <c r="R94" t="s">
        <v>85</v>
      </c>
      <c r="S94">
        <f>S84-(S19-S54)</f>
        <v>0.27</v>
      </c>
    </row>
    <row r="95" spans="2:19">
      <c r="B95" t="s">
        <v>104</v>
      </c>
      <c r="C95" t="s">
        <v>84</v>
      </c>
      <c r="D95">
        <v>2050</v>
      </c>
      <c r="E95">
        <v>3430</v>
      </c>
      <c r="F95">
        <v>82.44</v>
      </c>
      <c r="G95">
        <f>G85-(G$16-G$51)</f>
        <v>2.166666666666667</v>
      </c>
      <c r="J95">
        <f>-(S20-S55)</f>
        <v>-0.10999999999999999</v>
      </c>
      <c r="P95" t="s">
        <v>104</v>
      </c>
      <c r="Q95">
        <v>2050</v>
      </c>
      <c r="R95" t="s">
        <v>85</v>
      </c>
      <c r="S95">
        <f>S85-(S20-S55)</f>
        <v>0.28000000000000003</v>
      </c>
    </row>
    <row r="96" spans="2:19">
      <c r="B96" t="s">
        <v>105</v>
      </c>
      <c r="C96" t="s">
        <v>84</v>
      </c>
      <c r="D96">
        <v>2013</v>
      </c>
      <c r="G96">
        <f>G86-(G26-G61)</f>
        <v>2.5555555555555554</v>
      </c>
      <c r="J96">
        <f>-(S26-S61)</f>
        <v>-8.0000000000000016E-2</v>
      </c>
      <c r="K96">
        <f t="shared" ref="K96:M97" si="0">-(E26-E61)</f>
        <v>-3100</v>
      </c>
      <c r="L96">
        <f t="shared" si="0"/>
        <v>-93</v>
      </c>
      <c r="M96">
        <f t="shared" si="0"/>
        <v>0.2777777777777779</v>
      </c>
      <c r="P96" t="s">
        <v>105</v>
      </c>
      <c r="Q96">
        <v>2013</v>
      </c>
      <c r="R96" t="s">
        <v>85</v>
      </c>
      <c r="S96">
        <f>S86-(S26-S61)</f>
        <v>0.26999999999999996</v>
      </c>
    </row>
    <row r="97" spans="2:19">
      <c r="B97" t="s">
        <v>105</v>
      </c>
      <c r="C97" t="s">
        <v>84</v>
      </c>
      <c r="D97">
        <v>2020</v>
      </c>
      <c r="G97">
        <f>G87-(G$27-G$62)</f>
        <v>2.5555555555555554</v>
      </c>
      <c r="J97">
        <f>-(S27-S62)</f>
        <v>-8.0000000000000016E-2</v>
      </c>
      <c r="K97">
        <f t="shared" si="0"/>
        <v>-3000</v>
      </c>
      <c r="L97">
        <f t="shared" si="0"/>
        <v>-90</v>
      </c>
      <c r="M97">
        <f t="shared" si="0"/>
        <v>0.2777777777777779</v>
      </c>
      <c r="P97" t="s">
        <v>105</v>
      </c>
      <c r="Q97">
        <v>2020</v>
      </c>
      <c r="R97" t="s">
        <v>85</v>
      </c>
      <c r="S97">
        <f>S87-(S27-S62)</f>
        <v>0.28999999999999998</v>
      </c>
    </row>
    <row r="98" spans="2:19">
      <c r="B98" t="s">
        <v>105</v>
      </c>
      <c r="C98" t="s">
        <v>84</v>
      </c>
      <c r="D98">
        <v>2030</v>
      </c>
      <c r="G98">
        <f>G88-(G$27-G$62)</f>
        <v>2.5555555555555554</v>
      </c>
      <c r="J98">
        <f>-(S28-S63)</f>
        <v>-0.06</v>
      </c>
      <c r="P98" t="s">
        <v>105</v>
      </c>
      <c r="Q98">
        <v>2030</v>
      </c>
      <c r="R98" t="s">
        <v>85</v>
      </c>
      <c r="S98">
        <f>S88-(S28-S63)</f>
        <v>0.37</v>
      </c>
    </row>
    <row r="99" spans="2:19">
      <c r="B99" t="s">
        <v>105</v>
      </c>
      <c r="C99" t="s">
        <v>84</v>
      </c>
      <c r="D99">
        <v>2040</v>
      </c>
      <c r="G99">
        <f>G89-(G$27-G$62)</f>
        <v>2.5555555555555554</v>
      </c>
      <c r="J99">
        <f>-(S29-S64)</f>
        <v>-0.06</v>
      </c>
      <c r="P99" t="s">
        <v>105</v>
      </c>
      <c r="Q99">
        <v>2040</v>
      </c>
      <c r="R99" t="s">
        <v>85</v>
      </c>
      <c r="S99">
        <f>S89-(S29-S64)</f>
        <v>0.41</v>
      </c>
    </row>
    <row r="100" spans="2:19">
      <c r="B100" t="s">
        <v>105</v>
      </c>
      <c r="C100" t="s">
        <v>84</v>
      </c>
      <c r="D100">
        <v>2050</v>
      </c>
      <c r="G100">
        <f>G90-(G$27-G$62)</f>
        <v>2.5555555555555554</v>
      </c>
      <c r="J100">
        <f>-(S30-S65)</f>
        <v>-0.06</v>
      </c>
      <c r="P100" t="s">
        <v>105</v>
      </c>
      <c r="Q100">
        <v>2050</v>
      </c>
      <c r="R100" t="s">
        <v>85</v>
      </c>
      <c r="S100">
        <f>S90-(S30-S65)</f>
        <v>0.42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7"/>
  <sheetViews>
    <sheetView workbookViewId="0">
      <selection activeCell="C6" sqref="C6:C11"/>
    </sheetView>
  </sheetViews>
  <sheetFormatPr defaultRowHeight="15"/>
  <cols>
    <col min="3" max="3" width="21.85546875" customWidth="1"/>
  </cols>
  <sheetData>
    <row r="2" spans="2:14">
      <c r="B2" t="s">
        <v>106</v>
      </c>
    </row>
    <row r="3" spans="2:14">
      <c r="B3" t="s">
        <v>76</v>
      </c>
      <c r="C3" t="s">
        <v>2</v>
      </c>
      <c r="D3" t="s">
        <v>107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</row>
    <row r="4" spans="2:14">
      <c r="B4" t="s">
        <v>108</v>
      </c>
      <c r="C4" t="s">
        <v>109</v>
      </c>
      <c r="D4" t="s">
        <v>80</v>
      </c>
      <c r="E4">
        <v>0</v>
      </c>
      <c r="F4" t="s">
        <v>110</v>
      </c>
      <c r="G4" t="s">
        <v>110</v>
      </c>
      <c r="H4" t="s">
        <v>110</v>
      </c>
      <c r="I4" t="s">
        <v>110</v>
      </c>
      <c r="J4" t="s">
        <v>110</v>
      </c>
      <c r="K4" t="s">
        <v>110</v>
      </c>
      <c r="L4" t="s">
        <v>110</v>
      </c>
      <c r="M4" t="s">
        <v>110</v>
      </c>
      <c r="N4" t="s">
        <v>110</v>
      </c>
    </row>
    <row r="5" spans="2:14">
      <c r="B5" t="s">
        <v>108</v>
      </c>
      <c r="C5" t="s">
        <v>111</v>
      </c>
      <c r="D5" t="s">
        <v>80</v>
      </c>
      <c r="E5">
        <v>0</v>
      </c>
      <c r="F5" t="s">
        <v>110</v>
      </c>
      <c r="G5" t="s">
        <v>110</v>
      </c>
      <c r="H5" t="s">
        <v>110</v>
      </c>
      <c r="I5" t="s">
        <v>110</v>
      </c>
      <c r="J5" t="s">
        <v>110</v>
      </c>
      <c r="K5" t="s">
        <v>110</v>
      </c>
      <c r="L5" t="s">
        <v>110</v>
      </c>
      <c r="M5" t="s">
        <v>110</v>
      </c>
      <c r="N5" t="s">
        <v>110</v>
      </c>
    </row>
    <row r="6" spans="2:14">
      <c r="B6" t="s">
        <v>108</v>
      </c>
      <c r="C6" t="s">
        <v>112</v>
      </c>
      <c r="D6" t="s">
        <v>80</v>
      </c>
      <c r="E6">
        <v>0.61111111111111116</v>
      </c>
      <c r="F6" t="s">
        <v>110</v>
      </c>
      <c r="G6" t="s">
        <v>110</v>
      </c>
      <c r="H6" t="s">
        <v>110</v>
      </c>
      <c r="I6" t="s">
        <v>110</v>
      </c>
      <c r="J6" t="s">
        <v>110</v>
      </c>
      <c r="K6" t="s">
        <v>110</v>
      </c>
      <c r="L6" t="s">
        <v>110</v>
      </c>
      <c r="M6" t="s">
        <v>110</v>
      </c>
      <c r="N6" t="s">
        <v>110</v>
      </c>
    </row>
    <row r="7" spans="2:14">
      <c r="B7" t="s">
        <v>108</v>
      </c>
      <c r="C7" t="s">
        <v>113</v>
      </c>
      <c r="D7" t="s">
        <v>80</v>
      </c>
      <c r="E7">
        <v>0.61111111111111116</v>
      </c>
      <c r="F7" t="s">
        <v>110</v>
      </c>
      <c r="G7" t="s">
        <v>110</v>
      </c>
      <c r="H7" t="s">
        <v>110</v>
      </c>
      <c r="I7" t="s">
        <v>110</v>
      </c>
      <c r="J7" t="s">
        <v>110</v>
      </c>
      <c r="K7" t="s">
        <v>110</v>
      </c>
      <c r="L7" t="s">
        <v>110</v>
      </c>
      <c r="M7" t="s">
        <v>110</v>
      </c>
      <c r="N7" t="s">
        <v>110</v>
      </c>
    </row>
    <row r="8" spans="2:14">
      <c r="B8" t="s">
        <v>108</v>
      </c>
      <c r="C8" t="s">
        <v>114</v>
      </c>
      <c r="D8" t="s">
        <v>80</v>
      </c>
      <c r="E8">
        <v>0.66666666666666663</v>
      </c>
      <c r="F8" t="s">
        <v>110</v>
      </c>
      <c r="G8" t="s">
        <v>110</v>
      </c>
      <c r="H8" t="s">
        <v>110</v>
      </c>
      <c r="I8" t="s">
        <v>110</v>
      </c>
      <c r="J8" t="s">
        <v>110</v>
      </c>
      <c r="K8" t="s">
        <v>110</v>
      </c>
      <c r="L8" t="s">
        <v>110</v>
      </c>
      <c r="M8" t="s">
        <v>110</v>
      </c>
      <c r="N8" t="s">
        <v>110</v>
      </c>
    </row>
    <row r="9" spans="2:14">
      <c r="B9" t="s">
        <v>108</v>
      </c>
      <c r="C9" t="s">
        <v>115</v>
      </c>
      <c r="D9" t="s">
        <v>80</v>
      </c>
      <c r="E9">
        <v>0.66666666666666663</v>
      </c>
      <c r="F9" t="s">
        <v>110</v>
      </c>
      <c r="G9" t="s">
        <v>110</v>
      </c>
      <c r="H9" t="s">
        <v>110</v>
      </c>
      <c r="I9" t="s">
        <v>110</v>
      </c>
      <c r="J9" t="s">
        <v>110</v>
      </c>
      <c r="K9" t="s">
        <v>110</v>
      </c>
      <c r="L9" t="s">
        <v>110</v>
      </c>
      <c r="M9" t="s">
        <v>110</v>
      </c>
      <c r="N9" t="s">
        <v>110</v>
      </c>
    </row>
    <row r="10" spans="2:14">
      <c r="B10" t="s">
        <v>108</v>
      </c>
      <c r="C10" t="s">
        <v>116</v>
      </c>
      <c r="D10" t="s">
        <v>80</v>
      </c>
      <c r="E10">
        <v>0.69444444444444442</v>
      </c>
      <c r="F10" t="s">
        <v>110</v>
      </c>
      <c r="G10" t="s">
        <v>110</v>
      </c>
      <c r="H10" t="s">
        <v>110</v>
      </c>
      <c r="I10" t="s">
        <v>110</v>
      </c>
      <c r="J10" t="s">
        <v>110</v>
      </c>
      <c r="K10" t="s">
        <v>110</v>
      </c>
      <c r="L10" t="s">
        <v>110</v>
      </c>
      <c r="M10" t="s">
        <v>110</v>
      </c>
      <c r="N10" t="s">
        <v>110</v>
      </c>
    </row>
    <row r="11" spans="2:14">
      <c r="B11" t="s">
        <v>108</v>
      </c>
      <c r="C11" t="s">
        <v>117</v>
      </c>
      <c r="D11" t="s">
        <v>80</v>
      </c>
      <c r="E11">
        <v>0.69444444444444442</v>
      </c>
      <c r="F11">
        <v>0.69444444444444442</v>
      </c>
      <c r="G11">
        <v>0.61111111111111116</v>
      </c>
      <c r="H11">
        <v>0.61111111111111116</v>
      </c>
      <c r="I11">
        <v>0.61111111111111116</v>
      </c>
      <c r="J11">
        <v>0.61111111111111116</v>
      </c>
      <c r="K11">
        <v>0.61111111111111116</v>
      </c>
      <c r="L11">
        <v>0.61111111111111116</v>
      </c>
      <c r="M11">
        <v>0.61111111111111116</v>
      </c>
      <c r="N11">
        <v>0.61111111111111116</v>
      </c>
    </row>
    <row r="12" spans="2:14">
      <c r="B12" t="s">
        <v>108</v>
      </c>
      <c r="C12" t="s">
        <v>118</v>
      </c>
      <c r="D12" t="s">
        <v>80</v>
      </c>
      <c r="E12">
        <v>0</v>
      </c>
      <c r="F12" t="s">
        <v>110</v>
      </c>
      <c r="G12" t="s">
        <v>110</v>
      </c>
      <c r="H12" t="s">
        <v>110</v>
      </c>
      <c r="I12" t="s">
        <v>110</v>
      </c>
      <c r="J12" t="s">
        <v>110</v>
      </c>
      <c r="K12" t="s">
        <v>110</v>
      </c>
      <c r="L12" t="s">
        <v>110</v>
      </c>
      <c r="M12" t="s">
        <v>110</v>
      </c>
      <c r="N12" t="s">
        <v>110</v>
      </c>
    </row>
    <row r="13" spans="2:14">
      <c r="B13" t="s">
        <v>119</v>
      </c>
      <c r="C13" t="s">
        <v>120</v>
      </c>
      <c r="D13" t="s">
        <v>79</v>
      </c>
      <c r="E13">
        <v>502.56510222835254</v>
      </c>
      <c r="F13">
        <v>502.56510222835254</v>
      </c>
      <c r="G13">
        <v>388.28335961259069</v>
      </c>
      <c r="H13">
        <v>274.00161699682883</v>
      </c>
      <c r="I13">
        <v>210.2251044367656</v>
      </c>
      <c r="J13">
        <v>146.44859187670241</v>
      </c>
      <c r="K13">
        <v>141.77610895100253</v>
      </c>
      <c r="L13">
        <v>137.10362602530267</v>
      </c>
      <c r="M13">
        <v>107.78684322246579</v>
      </c>
      <c r="N13">
        <v>78.470060419628922</v>
      </c>
    </row>
    <row r="14" spans="2:14">
      <c r="B14" t="s">
        <v>119</v>
      </c>
      <c r="C14" t="s">
        <v>120</v>
      </c>
      <c r="D14" t="s">
        <v>78</v>
      </c>
      <c r="E14">
        <v>8114.8987124763316</v>
      </c>
      <c r="F14">
        <v>8114.8987124763316</v>
      </c>
      <c r="G14">
        <v>6162.2961586581223</v>
      </c>
      <c r="H14">
        <v>4209.693604839913</v>
      </c>
      <c r="I14">
        <v>3407.367810823318</v>
      </c>
      <c r="J14">
        <v>2605.0420168067226</v>
      </c>
      <c r="K14">
        <v>2388.4325930417058</v>
      </c>
      <c r="L14">
        <v>2171.823169276689</v>
      </c>
      <c r="M14">
        <v>1882.7575855256741</v>
      </c>
      <c r="N14">
        <v>1593.6920017746593</v>
      </c>
    </row>
    <row r="15" spans="2:14">
      <c r="B15" t="s">
        <v>108</v>
      </c>
      <c r="C15" t="s">
        <v>121</v>
      </c>
      <c r="D15" t="s">
        <v>80</v>
      </c>
      <c r="E15">
        <v>0.1388888888888889</v>
      </c>
      <c r="F15" t="s">
        <v>110</v>
      </c>
      <c r="G15" t="s">
        <v>110</v>
      </c>
      <c r="H15" t="s">
        <v>110</v>
      </c>
      <c r="I15" t="s">
        <v>110</v>
      </c>
      <c r="J15" t="s">
        <v>110</v>
      </c>
      <c r="K15" t="s">
        <v>110</v>
      </c>
      <c r="L15" t="s">
        <v>110</v>
      </c>
      <c r="M15" t="s">
        <v>110</v>
      </c>
      <c r="N15" t="s">
        <v>110</v>
      </c>
    </row>
    <row r="16" spans="2:14">
      <c r="B16" t="s">
        <v>108</v>
      </c>
      <c r="C16" t="s">
        <v>120</v>
      </c>
      <c r="D16" t="s">
        <v>80</v>
      </c>
      <c r="E16">
        <v>0.1388888888888889</v>
      </c>
      <c r="F16" t="s">
        <v>110</v>
      </c>
      <c r="G16" t="s">
        <v>110</v>
      </c>
      <c r="H16" t="s">
        <v>110</v>
      </c>
      <c r="I16" t="s">
        <v>110</v>
      </c>
      <c r="J16" t="s">
        <v>110</v>
      </c>
      <c r="K16" t="s">
        <v>110</v>
      </c>
      <c r="L16" t="s">
        <v>110</v>
      </c>
      <c r="M16" t="s">
        <v>110</v>
      </c>
      <c r="N16" t="s">
        <v>110</v>
      </c>
    </row>
    <row r="17" spans="2:14">
      <c r="B17" t="s">
        <v>108</v>
      </c>
      <c r="C17" t="s">
        <v>122</v>
      </c>
      <c r="D17" t="s">
        <v>80</v>
      </c>
      <c r="E17">
        <v>0.1388888888888889</v>
      </c>
      <c r="F17" t="s">
        <v>110</v>
      </c>
      <c r="G17" t="s">
        <v>110</v>
      </c>
      <c r="H17" t="s">
        <v>110</v>
      </c>
      <c r="I17" t="s">
        <v>110</v>
      </c>
      <c r="J17" t="s">
        <v>110</v>
      </c>
      <c r="K17" t="s">
        <v>110</v>
      </c>
      <c r="L17" t="s">
        <v>110</v>
      </c>
      <c r="M17" t="s">
        <v>110</v>
      </c>
      <c r="N17" t="s">
        <v>110</v>
      </c>
    </row>
    <row r="18" spans="2:14">
      <c r="B18" t="s">
        <v>108</v>
      </c>
      <c r="C18" t="s">
        <v>123</v>
      </c>
      <c r="D18" t="s">
        <v>80</v>
      </c>
      <c r="E18">
        <v>0.1388888888888889</v>
      </c>
      <c r="F18" t="s">
        <v>110</v>
      </c>
      <c r="G18" t="s">
        <v>110</v>
      </c>
      <c r="H18" t="s">
        <v>110</v>
      </c>
      <c r="I18" t="s">
        <v>110</v>
      </c>
      <c r="J18" t="s">
        <v>110</v>
      </c>
      <c r="K18" t="s">
        <v>110</v>
      </c>
      <c r="L18" t="s">
        <v>110</v>
      </c>
      <c r="M18" t="s">
        <v>110</v>
      </c>
      <c r="N18" t="s">
        <v>110</v>
      </c>
    </row>
    <row r="19" spans="2:14">
      <c r="B19" t="s">
        <v>84</v>
      </c>
      <c r="C19" t="s">
        <v>124</v>
      </c>
      <c r="D19" t="s">
        <v>79</v>
      </c>
      <c r="E19" t="s">
        <v>110</v>
      </c>
      <c r="G19">
        <v>168</v>
      </c>
      <c r="H19">
        <v>135</v>
      </c>
      <c r="J19">
        <v>114</v>
      </c>
      <c r="L19">
        <v>70</v>
      </c>
      <c r="N19">
        <v>68</v>
      </c>
    </row>
    <row r="20" spans="2:14">
      <c r="B20" t="s">
        <v>84</v>
      </c>
      <c r="C20" t="s">
        <v>125</v>
      </c>
      <c r="D20" t="s">
        <v>79</v>
      </c>
      <c r="E20" t="s">
        <v>110</v>
      </c>
      <c r="G20">
        <v>245.53846153846155</v>
      </c>
      <c r="H20">
        <v>197.30769230769229</v>
      </c>
      <c r="J20">
        <v>166.61538461538461</v>
      </c>
      <c r="L20">
        <v>102.30769230769231</v>
      </c>
      <c r="N20">
        <v>99.384615384615387</v>
      </c>
    </row>
    <row r="21" spans="2:14">
      <c r="B21" t="s">
        <v>84</v>
      </c>
      <c r="C21" t="s">
        <v>126</v>
      </c>
      <c r="D21" t="s">
        <v>79</v>
      </c>
      <c r="E21" t="s">
        <v>110</v>
      </c>
      <c r="G21">
        <v>168</v>
      </c>
      <c r="H21">
        <v>135</v>
      </c>
      <c r="J21">
        <v>114</v>
      </c>
      <c r="L21">
        <v>70</v>
      </c>
      <c r="N21">
        <v>68</v>
      </c>
    </row>
    <row r="22" spans="2:14">
      <c r="B22" t="s">
        <v>84</v>
      </c>
      <c r="C22" t="s">
        <v>127</v>
      </c>
      <c r="D22" t="s">
        <v>79</v>
      </c>
      <c r="E22" t="s">
        <v>110</v>
      </c>
      <c r="G22">
        <v>159.6</v>
      </c>
      <c r="H22">
        <v>128.25</v>
      </c>
      <c r="J22">
        <v>108.3</v>
      </c>
      <c r="L22">
        <v>66.5</v>
      </c>
      <c r="N22">
        <v>64.599999999999994</v>
      </c>
    </row>
    <row r="23" spans="2:14">
      <c r="B23" t="s">
        <v>84</v>
      </c>
      <c r="C23" t="s">
        <v>124</v>
      </c>
      <c r="D23" t="s">
        <v>78</v>
      </c>
      <c r="E23" t="s">
        <v>110</v>
      </c>
      <c r="G23">
        <v>5600</v>
      </c>
      <c r="H23">
        <v>4500</v>
      </c>
      <c r="J23">
        <v>3800</v>
      </c>
      <c r="L23">
        <v>3500</v>
      </c>
      <c r="N23">
        <v>3400</v>
      </c>
    </row>
    <row r="24" spans="2:14">
      <c r="B24" t="s">
        <v>84</v>
      </c>
      <c r="C24" t="s">
        <v>125</v>
      </c>
      <c r="D24" t="s">
        <v>78</v>
      </c>
      <c r="E24" t="s">
        <v>110</v>
      </c>
      <c r="G24">
        <v>8184.6153846153848</v>
      </c>
      <c r="H24">
        <v>6576.9230769230762</v>
      </c>
      <c r="J24">
        <v>5553.8461538461543</v>
      </c>
      <c r="L24">
        <v>5115.3846153846152</v>
      </c>
      <c r="N24">
        <v>4969.2307692307695</v>
      </c>
    </row>
    <row r="25" spans="2:14">
      <c r="B25" t="s">
        <v>84</v>
      </c>
      <c r="C25" t="s">
        <v>126</v>
      </c>
      <c r="D25" t="s">
        <v>78</v>
      </c>
      <c r="E25" t="s">
        <v>110</v>
      </c>
      <c r="G25">
        <v>5600</v>
      </c>
      <c r="H25">
        <v>4500</v>
      </c>
      <c r="J25">
        <v>3800</v>
      </c>
      <c r="L25">
        <v>3500</v>
      </c>
      <c r="N25">
        <v>3400</v>
      </c>
    </row>
    <row r="26" spans="2:14">
      <c r="B26" t="s">
        <v>84</v>
      </c>
      <c r="C26" t="s">
        <v>127</v>
      </c>
      <c r="D26" t="s">
        <v>78</v>
      </c>
      <c r="E26" t="s">
        <v>110</v>
      </c>
      <c r="G26">
        <v>5320</v>
      </c>
      <c r="H26">
        <v>4275</v>
      </c>
      <c r="J26">
        <v>3610</v>
      </c>
      <c r="L26">
        <v>3325</v>
      </c>
      <c r="N26">
        <v>3230</v>
      </c>
    </row>
    <row r="27" spans="2:14">
      <c r="B27" t="s">
        <v>84</v>
      </c>
      <c r="C27" t="s">
        <v>128</v>
      </c>
      <c r="D27" t="s">
        <v>80</v>
      </c>
      <c r="E27">
        <v>2.2222222222222223</v>
      </c>
      <c r="F27" t="s">
        <v>110</v>
      </c>
      <c r="G27" t="s">
        <v>110</v>
      </c>
      <c r="H27" t="s">
        <v>110</v>
      </c>
      <c r="I27" t="s">
        <v>110</v>
      </c>
      <c r="J27" t="s">
        <v>110</v>
      </c>
      <c r="K27" t="s">
        <v>110</v>
      </c>
      <c r="L27" t="s">
        <v>110</v>
      </c>
      <c r="M27" t="s">
        <v>110</v>
      </c>
      <c r="N27" t="s">
        <v>110</v>
      </c>
    </row>
    <row r="28" spans="2:14">
      <c r="B28" t="s">
        <v>84</v>
      </c>
      <c r="C28" t="s">
        <v>124</v>
      </c>
      <c r="D28" t="s">
        <v>80</v>
      </c>
      <c r="E28">
        <v>2.2222222222222223</v>
      </c>
      <c r="F28" t="s">
        <v>110</v>
      </c>
      <c r="G28" t="s">
        <v>110</v>
      </c>
      <c r="H28" t="s">
        <v>110</v>
      </c>
      <c r="I28" t="s">
        <v>110</v>
      </c>
      <c r="J28" t="s">
        <v>110</v>
      </c>
      <c r="K28" t="s">
        <v>110</v>
      </c>
      <c r="L28" t="s">
        <v>110</v>
      </c>
      <c r="M28" t="s">
        <v>110</v>
      </c>
      <c r="N28" t="s">
        <v>110</v>
      </c>
    </row>
    <row r="29" spans="2:14">
      <c r="B29" t="s">
        <v>84</v>
      </c>
      <c r="C29" t="s">
        <v>125</v>
      </c>
      <c r="D29" t="s">
        <v>80</v>
      </c>
      <c r="E29">
        <v>2.2222222222222223</v>
      </c>
      <c r="F29" t="s">
        <v>110</v>
      </c>
      <c r="G29" t="s">
        <v>110</v>
      </c>
      <c r="H29" t="s">
        <v>110</v>
      </c>
      <c r="I29" t="s">
        <v>110</v>
      </c>
      <c r="J29" t="s">
        <v>110</v>
      </c>
      <c r="K29" t="s">
        <v>110</v>
      </c>
      <c r="L29" t="s">
        <v>110</v>
      </c>
      <c r="M29" t="s">
        <v>110</v>
      </c>
      <c r="N29" t="s">
        <v>110</v>
      </c>
    </row>
    <row r="30" spans="2:14">
      <c r="B30" t="s">
        <v>84</v>
      </c>
      <c r="C30" t="s">
        <v>129</v>
      </c>
      <c r="D30" t="s">
        <v>80</v>
      </c>
      <c r="E30">
        <v>2.2222222222222223</v>
      </c>
      <c r="F30" t="s">
        <v>110</v>
      </c>
      <c r="G30" t="s">
        <v>110</v>
      </c>
      <c r="H30" t="s">
        <v>110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</row>
    <row r="31" spans="2:14">
      <c r="B31" t="s">
        <v>84</v>
      </c>
      <c r="C31" t="s">
        <v>126</v>
      </c>
      <c r="D31" t="s">
        <v>80</v>
      </c>
      <c r="E31">
        <v>2.2222222222222223</v>
      </c>
      <c r="F31" t="s">
        <v>110</v>
      </c>
      <c r="G31" t="s">
        <v>110</v>
      </c>
      <c r="H31" t="s">
        <v>110</v>
      </c>
      <c r="I31" t="s">
        <v>110</v>
      </c>
      <c r="J31" t="s">
        <v>110</v>
      </c>
      <c r="K31" t="s">
        <v>110</v>
      </c>
      <c r="L31" t="s">
        <v>110</v>
      </c>
      <c r="M31" t="s">
        <v>110</v>
      </c>
      <c r="N31" t="s">
        <v>110</v>
      </c>
    </row>
    <row r="32" spans="2:14">
      <c r="B32" t="s">
        <v>84</v>
      </c>
      <c r="C32" t="s">
        <v>127</v>
      </c>
      <c r="D32" t="s">
        <v>80</v>
      </c>
      <c r="E32">
        <v>2.2222222222222223</v>
      </c>
      <c r="F32" t="s">
        <v>110</v>
      </c>
      <c r="G32" t="s">
        <v>110</v>
      </c>
      <c r="H32" t="s">
        <v>110</v>
      </c>
      <c r="I32" t="s">
        <v>110</v>
      </c>
      <c r="J32" t="s">
        <v>110</v>
      </c>
      <c r="K32" t="s">
        <v>110</v>
      </c>
      <c r="L32" t="s">
        <v>110</v>
      </c>
      <c r="M32" t="s">
        <v>110</v>
      </c>
      <c r="N32" t="s">
        <v>110</v>
      </c>
    </row>
    <row r="33" spans="2:14">
      <c r="B33" t="s">
        <v>108</v>
      </c>
      <c r="C33" t="s">
        <v>130</v>
      </c>
      <c r="D33" t="s">
        <v>80</v>
      </c>
      <c r="E33">
        <v>0.27777777777777779</v>
      </c>
      <c r="F33">
        <v>0.27777777777777779</v>
      </c>
      <c r="H33">
        <v>0.22222222222222224</v>
      </c>
      <c r="J33">
        <v>0.16666666666666666</v>
      </c>
      <c r="L33">
        <v>0.15277777777777779</v>
      </c>
      <c r="N33">
        <v>0.1388888888888889</v>
      </c>
    </row>
    <row r="34" spans="2:14">
      <c r="B34" t="s">
        <v>108</v>
      </c>
      <c r="C34" t="s">
        <v>131</v>
      </c>
      <c r="D34" t="s">
        <v>80</v>
      </c>
      <c r="E34">
        <v>0.27777777777777779</v>
      </c>
      <c r="F34">
        <v>0.27777777777777779</v>
      </c>
      <c r="H34">
        <v>0.22222222222222224</v>
      </c>
      <c r="J34">
        <v>0.16666666666666666</v>
      </c>
      <c r="L34">
        <v>0.15277777777777779</v>
      </c>
      <c r="N34">
        <v>0.1388888888888889</v>
      </c>
    </row>
    <row r="35" spans="2:14">
      <c r="B35" t="s">
        <v>108</v>
      </c>
      <c r="C35" t="s">
        <v>132</v>
      </c>
      <c r="D35" t="s">
        <v>80</v>
      </c>
      <c r="E35">
        <v>0.1388888888888889</v>
      </c>
      <c r="F35">
        <v>0.1388888888888889</v>
      </c>
      <c r="G35">
        <v>0.13194444444444445</v>
      </c>
      <c r="H35">
        <v>0.125</v>
      </c>
      <c r="I35">
        <v>0.11805555555555555</v>
      </c>
      <c r="J35">
        <v>0.11111111111111112</v>
      </c>
      <c r="K35">
        <v>0.10416666666666666</v>
      </c>
      <c r="L35">
        <v>9.722222222222221E-2</v>
      </c>
      <c r="M35">
        <v>9.0277777777777776E-2</v>
      </c>
      <c r="N35">
        <v>8.3333333333333329E-2</v>
      </c>
    </row>
    <row r="36" spans="2:14">
      <c r="B36" t="s">
        <v>108</v>
      </c>
      <c r="C36" t="s">
        <v>133</v>
      </c>
      <c r="D36" t="s">
        <v>80</v>
      </c>
      <c r="E36">
        <v>0.1388888888888889</v>
      </c>
      <c r="F36">
        <v>0.1388888888888889</v>
      </c>
      <c r="G36">
        <v>0.13194444444444445</v>
      </c>
      <c r="H36">
        <v>0.125</v>
      </c>
      <c r="I36">
        <v>0.11805555555555555</v>
      </c>
      <c r="J36">
        <v>0.11111111111111112</v>
      </c>
      <c r="K36">
        <v>0.10416666666666666</v>
      </c>
      <c r="L36">
        <v>9.722222222222221E-2</v>
      </c>
      <c r="M36">
        <v>9.0277777777777776E-2</v>
      </c>
      <c r="N36">
        <v>8.3333333333333329E-2</v>
      </c>
    </row>
    <row r="37" spans="2:14">
      <c r="B37" t="s">
        <v>108</v>
      </c>
      <c r="C37" t="s">
        <v>134</v>
      </c>
      <c r="D37" t="s">
        <v>80</v>
      </c>
      <c r="E37">
        <v>0.1388888888888889</v>
      </c>
      <c r="F37">
        <v>0.1388888888888889</v>
      </c>
      <c r="G37">
        <v>0.13194444444444445</v>
      </c>
      <c r="H37">
        <v>0.125</v>
      </c>
      <c r="I37">
        <v>0.11805555555555555</v>
      </c>
      <c r="J37">
        <v>0.11111111111111112</v>
      </c>
      <c r="K37">
        <v>0.10416666666666666</v>
      </c>
      <c r="L37">
        <v>9.722222222222221E-2</v>
      </c>
      <c r="M37">
        <v>9.0277777777777776E-2</v>
      </c>
      <c r="N37">
        <v>8.3333333333333329E-2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38"/>
  <sheetViews>
    <sheetView workbookViewId="0"/>
  </sheetViews>
  <sheetFormatPr defaultRowHeight="15"/>
  <cols>
    <col min="3" max="3" width="16.42578125" customWidth="1"/>
  </cols>
  <sheetData>
    <row r="2" spans="1:5">
      <c r="C2" t="s">
        <v>75</v>
      </c>
    </row>
    <row r="3" spans="1:5">
      <c r="C3" t="s">
        <v>2</v>
      </c>
      <c r="D3" t="s">
        <v>81</v>
      </c>
      <c r="E3" t="s">
        <v>82</v>
      </c>
    </row>
    <row r="4" spans="1:5">
      <c r="A4" t="s">
        <v>135</v>
      </c>
      <c r="C4" t="s">
        <v>109</v>
      </c>
      <c r="D4" t="s">
        <v>85</v>
      </c>
      <c r="E4">
        <v>0.12</v>
      </c>
    </row>
    <row r="5" spans="1:5">
      <c r="A5" t="s">
        <v>135</v>
      </c>
      <c r="C5" t="s">
        <v>111</v>
      </c>
      <c r="D5" t="s">
        <v>85</v>
      </c>
      <c r="E5">
        <v>1</v>
      </c>
    </row>
    <row r="6" spans="1:5">
      <c r="A6" t="s">
        <v>135</v>
      </c>
      <c r="C6" t="s">
        <v>136</v>
      </c>
      <c r="D6" t="s">
        <v>85</v>
      </c>
      <c r="E6">
        <v>0.12</v>
      </c>
    </row>
    <row r="7" spans="1:5">
      <c r="A7" t="s">
        <v>137</v>
      </c>
      <c r="C7" t="s">
        <v>112</v>
      </c>
      <c r="D7" t="s">
        <v>85</v>
      </c>
      <c r="E7">
        <v>1</v>
      </c>
    </row>
    <row r="8" spans="1:5">
      <c r="A8" t="s">
        <v>137</v>
      </c>
      <c r="C8" t="s">
        <v>113</v>
      </c>
      <c r="D8" t="s">
        <v>85</v>
      </c>
      <c r="E8">
        <v>1</v>
      </c>
    </row>
    <row r="9" spans="1:5">
      <c r="A9" t="s">
        <v>137</v>
      </c>
      <c r="C9" t="s">
        <v>114</v>
      </c>
      <c r="D9" t="s">
        <v>85</v>
      </c>
      <c r="E9">
        <v>1</v>
      </c>
    </row>
    <row r="10" spans="1:5">
      <c r="A10" t="s">
        <v>137</v>
      </c>
      <c r="C10" t="s">
        <v>115</v>
      </c>
      <c r="D10" t="s">
        <v>85</v>
      </c>
      <c r="E10">
        <v>1</v>
      </c>
    </row>
    <row r="11" spans="1:5">
      <c r="A11" t="s">
        <v>137</v>
      </c>
      <c r="C11" t="s">
        <v>116</v>
      </c>
      <c r="D11" t="s">
        <v>85</v>
      </c>
      <c r="E11">
        <v>1</v>
      </c>
    </row>
    <row r="12" spans="1:5">
      <c r="A12" t="s">
        <v>137</v>
      </c>
      <c r="C12" t="s">
        <v>117</v>
      </c>
      <c r="D12" t="s">
        <v>85</v>
      </c>
      <c r="E12">
        <v>1</v>
      </c>
    </row>
    <row r="13" spans="1:5">
      <c r="A13" t="s">
        <v>137</v>
      </c>
      <c r="C13" t="s">
        <v>118</v>
      </c>
      <c r="D13" t="s">
        <v>85</v>
      </c>
      <c r="E13">
        <v>1</v>
      </c>
    </row>
    <row r="14" spans="1:5">
      <c r="A14" t="s">
        <v>138</v>
      </c>
      <c r="C14" t="s">
        <v>121</v>
      </c>
      <c r="D14" t="s">
        <v>85</v>
      </c>
      <c r="E14">
        <v>1</v>
      </c>
    </row>
    <row r="15" spans="1:5">
      <c r="A15" t="s">
        <v>138</v>
      </c>
      <c r="C15" t="s">
        <v>120</v>
      </c>
      <c r="D15" t="s">
        <v>85</v>
      </c>
      <c r="E15">
        <v>1</v>
      </c>
    </row>
    <row r="16" spans="1:5">
      <c r="A16" t="s">
        <v>138</v>
      </c>
      <c r="C16" t="s">
        <v>122</v>
      </c>
      <c r="D16" t="s">
        <v>85</v>
      </c>
      <c r="E16">
        <v>1</v>
      </c>
    </row>
    <row r="17" spans="1:5">
      <c r="A17" t="s">
        <v>138</v>
      </c>
      <c r="C17" t="s">
        <v>123</v>
      </c>
      <c r="D17" t="s">
        <v>85</v>
      </c>
      <c r="E17">
        <v>1</v>
      </c>
    </row>
    <row r="18" spans="1:5">
      <c r="A18" t="s">
        <v>139</v>
      </c>
      <c r="C18" t="s">
        <v>128</v>
      </c>
      <c r="D18" t="s">
        <v>85</v>
      </c>
      <c r="E18">
        <v>1</v>
      </c>
    </row>
    <row r="19" spans="1:5">
      <c r="A19" t="s">
        <v>139</v>
      </c>
      <c r="C19" t="s">
        <v>124</v>
      </c>
      <c r="D19" t="s">
        <v>85</v>
      </c>
      <c r="E19">
        <v>1</v>
      </c>
    </row>
    <row r="20" spans="1:5">
      <c r="A20" t="s">
        <v>139</v>
      </c>
      <c r="C20" t="s">
        <v>125</v>
      </c>
      <c r="D20" t="s">
        <v>85</v>
      </c>
      <c r="E20">
        <v>1</v>
      </c>
    </row>
    <row r="21" spans="1:5">
      <c r="A21" t="s">
        <v>139</v>
      </c>
      <c r="C21" t="s">
        <v>129</v>
      </c>
      <c r="D21" t="s">
        <v>85</v>
      </c>
      <c r="E21">
        <v>1</v>
      </c>
    </row>
    <row r="22" spans="1:5">
      <c r="A22" t="s">
        <v>139</v>
      </c>
      <c r="C22" t="s">
        <v>126</v>
      </c>
      <c r="D22" t="s">
        <v>85</v>
      </c>
      <c r="E22">
        <v>1</v>
      </c>
    </row>
    <row r="23" spans="1:5">
      <c r="A23" t="s">
        <v>139</v>
      </c>
      <c r="C23" t="s">
        <v>127</v>
      </c>
      <c r="D23" t="s">
        <v>85</v>
      </c>
      <c r="E23">
        <v>1</v>
      </c>
    </row>
    <row r="24" spans="1:5">
      <c r="A24" t="s">
        <v>139</v>
      </c>
      <c r="C24" t="s">
        <v>140</v>
      </c>
      <c r="D24" t="s">
        <v>85</v>
      </c>
      <c r="E24">
        <v>1</v>
      </c>
    </row>
    <row r="25" spans="1:5">
      <c r="A25" t="s">
        <v>139</v>
      </c>
      <c r="C25" t="s">
        <v>141</v>
      </c>
      <c r="D25" t="s">
        <v>85</v>
      </c>
      <c r="E25">
        <v>1</v>
      </c>
    </row>
    <row r="26" spans="1:5">
      <c r="A26" t="s">
        <v>139</v>
      </c>
      <c r="C26" t="s">
        <v>142</v>
      </c>
      <c r="D26" t="s">
        <v>85</v>
      </c>
      <c r="E26">
        <v>1</v>
      </c>
    </row>
    <row r="27" spans="1:5">
      <c r="A27" t="s">
        <v>139</v>
      </c>
      <c r="C27" t="s">
        <v>143</v>
      </c>
      <c r="D27" t="s">
        <v>85</v>
      </c>
      <c r="E27">
        <v>1</v>
      </c>
    </row>
    <row r="28" spans="1:5">
      <c r="A28" t="s">
        <v>139</v>
      </c>
      <c r="C28" t="s">
        <v>144</v>
      </c>
      <c r="D28" t="s">
        <v>85</v>
      </c>
      <c r="E28">
        <v>1</v>
      </c>
    </row>
    <row r="29" spans="1:5">
      <c r="A29" t="s">
        <v>139</v>
      </c>
      <c r="C29" t="s">
        <v>145</v>
      </c>
      <c r="D29" t="s">
        <v>85</v>
      </c>
      <c r="E29">
        <v>1</v>
      </c>
    </row>
    <row r="30" spans="1:5">
      <c r="A30" t="s">
        <v>139</v>
      </c>
      <c r="C30" t="s">
        <v>146</v>
      </c>
      <c r="D30" t="s">
        <v>85</v>
      </c>
      <c r="E30">
        <v>1</v>
      </c>
    </row>
    <row r="31" spans="1:5">
      <c r="A31" t="s">
        <v>147</v>
      </c>
      <c r="C31" t="s">
        <v>130</v>
      </c>
      <c r="D31" t="s">
        <v>85</v>
      </c>
      <c r="E31">
        <v>1</v>
      </c>
    </row>
    <row r="32" spans="1:5">
      <c r="A32" t="s">
        <v>147</v>
      </c>
      <c r="C32" t="s">
        <v>148</v>
      </c>
      <c r="D32" t="s">
        <v>358</v>
      </c>
      <c r="E32">
        <v>1</v>
      </c>
    </row>
    <row r="33" spans="1:5">
      <c r="A33" t="s">
        <v>147</v>
      </c>
      <c r="C33" t="s">
        <v>149</v>
      </c>
      <c r="D33" t="s">
        <v>358</v>
      </c>
      <c r="E33">
        <v>1</v>
      </c>
    </row>
    <row r="34" spans="1:5">
      <c r="A34" t="s">
        <v>147</v>
      </c>
      <c r="C34" t="s">
        <v>131</v>
      </c>
      <c r="D34" t="s">
        <v>85</v>
      </c>
      <c r="E34">
        <v>1</v>
      </c>
    </row>
    <row r="35" spans="1:5">
      <c r="A35" t="s">
        <v>147</v>
      </c>
      <c r="C35" t="s">
        <v>132</v>
      </c>
      <c r="D35" t="s">
        <v>85</v>
      </c>
      <c r="E35">
        <v>1</v>
      </c>
    </row>
    <row r="36" spans="1:5">
      <c r="A36" t="s">
        <v>147</v>
      </c>
      <c r="C36" t="s">
        <v>133</v>
      </c>
      <c r="D36" t="s">
        <v>85</v>
      </c>
      <c r="E36">
        <v>1</v>
      </c>
    </row>
    <row r="37" spans="1:5">
      <c r="A37" t="s">
        <v>147</v>
      </c>
      <c r="C37" t="s">
        <v>134</v>
      </c>
      <c r="D37" t="s">
        <v>85</v>
      </c>
      <c r="E37">
        <v>1</v>
      </c>
    </row>
    <row r="38" spans="1:5">
      <c r="A38" t="s">
        <v>147</v>
      </c>
      <c r="C38" t="s">
        <v>150</v>
      </c>
      <c r="D38" t="s">
        <v>358</v>
      </c>
      <c r="E3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A70"/>
  <sheetViews>
    <sheetView tabSelected="1" workbookViewId="0"/>
  </sheetViews>
  <sheetFormatPr defaultRowHeight="15"/>
  <sheetData>
    <row r="2" spans="2:27">
      <c r="P2" t="s">
        <v>151</v>
      </c>
    </row>
    <row r="3" spans="2:27">
      <c r="B3" t="s">
        <v>106</v>
      </c>
      <c r="S3" t="s">
        <v>152</v>
      </c>
    </row>
    <row r="4" spans="2:27">
      <c r="B4" t="s">
        <v>76</v>
      </c>
      <c r="C4" t="s">
        <v>2</v>
      </c>
      <c r="D4" t="s">
        <v>107</v>
      </c>
      <c r="E4">
        <v>2005</v>
      </c>
      <c r="F4">
        <v>2010</v>
      </c>
      <c r="G4">
        <v>2015</v>
      </c>
      <c r="H4">
        <v>2020</v>
      </c>
      <c r="I4">
        <v>2025</v>
      </c>
      <c r="J4">
        <v>2030</v>
      </c>
      <c r="K4">
        <v>2035</v>
      </c>
      <c r="L4">
        <v>2040</v>
      </c>
      <c r="M4">
        <v>2045</v>
      </c>
      <c r="N4">
        <v>2050</v>
      </c>
    </row>
    <row r="5" spans="2:27">
      <c r="B5" t="s">
        <v>108</v>
      </c>
      <c r="C5" t="s">
        <v>153</v>
      </c>
      <c r="D5" t="s">
        <v>78</v>
      </c>
      <c r="E5">
        <f>IF(R5&lt;&gt;"",R5,"")</f>
        <v>807.16574074074072</v>
      </c>
      <c r="F5" t="str">
        <f t="shared" ref="F5:N6" si="0">IF($P5=1,S5,"")</f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P5">
        <f t="shared" ref="P5:P31" si="1">IF(AVERAGE(R5:AA5)&lt;MAX(R5:AA5),1,0)</f>
        <v>0</v>
      </c>
      <c r="R5">
        <v>807.16574074074072</v>
      </c>
      <c r="S5">
        <v>807.16574074074072</v>
      </c>
      <c r="T5">
        <v>807.16574074074072</v>
      </c>
      <c r="U5">
        <v>807.16574074074072</v>
      </c>
      <c r="V5">
        <v>807.16574074074072</v>
      </c>
      <c r="W5">
        <v>807.16574074074072</v>
      </c>
      <c r="X5">
        <v>807.16574074074072</v>
      </c>
      <c r="Y5">
        <v>807.16574074074072</v>
      </c>
      <c r="Z5">
        <v>807.16574074074072</v>
      </c>
      <c r="AA5">
        <v>807.16574074074072</v>
      </c>
    </row>
    <row r="6" spans="2:27">
      <c r="B6" t="s">
        <v>108</v>
      </c>
      <c r="C6" t="s">
        <v>153</v>
      </c>
      <c r="D6" t="s">
        <v>79</v>
      </c>
      <c r="E6">
        <f>IF(R6&lt;&gt;"",R6,"")</f>
        <v>14.956261307712769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P6">
        <f t="shared" si="1"/>
        <v>0</v>
      </c>
      <c r="R6">
        <v>14.956261307712769</v>
      </c>
      <c r="S6">
        <v>14.956261307712769</v>
      </c>
      <c r="T6">
        <v>14.956261307712769</v>
      </c>
      <c r="U6">
        <v>14.956261307712769</v>
      </c>
      <c r="V6">
        <v>14.956261307712769</v>
      </c>
      <c r="W6">
        <v>14.956261307712769</v>
      </c>
      <c r="X6">
        <v>14.956261307712769</v>
      </c>
      <c r="Y6">
        <v>14.956261307712769</v>
      </c>
      <c r="Z6">
        <v>14.956261307712769</v>
      </c>
      <c r="AA6">
        <v>14.956261307712769</v>
      </c>
    </row>
    <row r="7" spans="2:27">
      <c r="B7" t="s">
        <v>108</v>
      </c>
      <c r="C7" t="s">
        <v>153</v>
      </c>
      <c r="D7" t="s">
        <v>80</v>
      </c>
      <c r="E7">
        <f>IF(R7&lt;&gt;"",R7/3.6,"")</f>
        <v>1.4819444444444445</v>
      </c>
      <c r="F7" t="str">
        <f t="shared" ref="F7:N7" si="2">IF($P7=1,S7/3.6,"")</f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P7">
        <f t="shared" si="1"/>
        <v>0</v>
      </c>
      <c r="R7">
        <v>5.335</v>
      </c>
      <c r="S7">
        <v>5.335</v>
      </c>
      <c r="T7">
        <v>5.335</v>
      </c>
      <c r="U7">
        <v>5.335</v>
      </c>
      <c r="V7">
        <v>5.335</v>
      </c>
      <c r="W7">
        <v>5.335</v>
      </c>
      <c r="X7">
        <v>5.335</v>
      </c>
      <c r="Y7">
        <v>5.335</v>
      </c>
      <c r="Z7">
        <v>5.335</v>
      </c>
      <c r="AA7">
        <v>5.335</v>
      </c>
    </row>
    <row r="8" spans="2:27">
      <c r="B8" t="s">
        <v>108</v>
      </c>
      <c r="C8" t="s">
        <v>154</v>
      </c>
      <c r="D8" t="s">
        <v>78</v>
      </c>
      <c r="E8">
        <f>IF(R8&lt;&gt;"",R8,"")</f>
        <v>401.19200000000001</v>
      </c>
      <c r="F8" t="str">
        <f t="shared" ref="F8:N9" si="3">IF($P8=1,S8,"")</f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P8">
        <f t="shared" si="1"/>
        <v>0</v>
      </c>
      <c r="R8">
        <v>401.19200000000001</v>
      </c>
      <c r="S8">
        <v>401.19200000000001</v>
      </c>
      <c r="T8">
        <v>401.19200000000001</v>
      </c>
      <c r="U8">
        <v>401.19200000000001</v>
      </c>
      <c r="V8">
        <v>401.19200000000001</v>
      </c>
      <c r="W8">
        <v>401.19200000000001</v>
      </c>
      <c r="X8">
        <v>401.19200000000001</v>
      </c>
      <c r="Y8">
        <v>401.19200000000001</v>
      </c>
      <c r="Z8">
        <v>401.19200000000001</v>
      </c>
      <c r="AA8">
        <v>401.19200000000001</v>
      </c>
    </row>
    <row r="9" spans="2:27">
      <c r="B9" t="s">
        <v>108</v>
      </c>
      <c r="C9" t="s">
        <v>154</v>
      </c>
      <c r="D9" t="s">
        <v>79</v>
      </c>
      <c r="E9">
        <f>IF(R9&lt;&gt;"",R9,"")</f>
        <v>14.020379999999999</v>
      </c>
      <c r="F9">
        <f t="shared" si="3"/>
        <v>14.007909873303133</v>
      </c>
      <c r="G9">
        <f t="shared" si="3"/>
        <v>13.995450837893369</v>
      </c>
      <c r="H9">
        <f t="shared" si="3"/>
        <v>13.983002883905797</v>
      </c>
      <c r="I9">
        <f t="shared" si="3"/>
        <v>13.970566001484279</v>
      </c>
      <c r="J9">
        <f t="shared" si="3"/>
        <v>13.711931639999998</v>
      </c>
      <c r="K9">
        <f t="shared" si="3"/>
        <v>13.683804452645418</v>
      </c>
      <c r="L9">
        <f t="shared" si="3"/>
        <v>13.655734962389188</v>
      </c>
      <c r="M9">
        <f t="shared" si="3"/>
        <v>13.627723050877673</v>
      </c>
      <c r="N9">
        <f t="shared" si="3"/>
        <v>13.599768599999999</v>
      </c>
      <c r="P9">
        <f t="shared" si="1"/>
        <v>1</v>
      </c>
      <c r="R9">
        <v>14.020379999999999</v>
      </c>
      <c r="S9">
        <v>14.007909873303133</v>
      </c>
      <c r="T9">
        <v>13.995450837893369</v>
      </c>
      <c r="U9">
        <v>13.983002883905797</v>
      </c>
      <c r="V9">
        <v>13.970566001484279</v>
      </c>
      <c r="W9">
        <v>13.711931639999998</v>
      </c>
      <c r="X9">
        <v>13.683804452645418</v>
      </c>
      <c r="Y9">
        <v>13.655734962389188</v>
      </c>
      <c r="Z9">
        <v>13.627723050877673</v>
      </c>
      <c r="AA9">
        <v>13.599768599999999</v>
      </c>
    </row>
    <row r="10" spans="2:27">
      <c r="B10" t="s">
        <v>108</v>
      </c>
      <c r="C10" t="s">
        <v>154</v>
      </c>
      <c r="D10" t="s">
        <v>80</v>
      </c>
      <c r="E10">
        <f>IF(R10&lt;&gt;"",R10/3.6,"")</f>
        <v>0.52007362731669471</v>
      </c>
      <c r="F10">
        <f t="shared" ref="F10:N10" si="4">IF($P10=1,S10/3.6,"")</f>
        <v>0.60737864042790524</v>
      </c>
      <c r="G10">
        <f t="shared" si="4"/>
        <v>0.70933958861060775</v>
      </c>
      <c r="H10">
        <f t="shared" si="4"/>
        <v>0.82841677082319176</v>
      </c>
      <c r="I10">
        <f t="shared" si="4"/>
        <v>0.82841677082319176</v>
      </c>
      <c r="J10">
        <f t="shared" si="4"/>
        <v>0.82841677082319176</v>
      </c>
      <c r="K10">
        <f t="shared" si="4"/>
        <v>0.82841677082319176</v>
      </c>
      <c r="L10">
        <f t="shared" si="4"/>
        <v>0.82841677082319176</v>
      </c>
      <c r="M10">
        <f t="shared" si="4"/>
        <v>0.82841677082319176</v>
      </c>
      <c r="N10">
        <f t="shared" si="4"/>
        <v>0.82841677082319176</v>
      </c>
      <c r="P10">
        <f t="shared" si="1"/>
        <v>1</v>
      </c>
      <c r="R10">
        <v>1.872265058340101</v>
      </c>
      <c r="S10">
        <v>2.1865631055404591</v>
      </c>
      <c r="T10">
        <v>2.5536225189981878</v>
      </c>
      <c r="U10">
        <v>2.9823003749634904</v>
      </c>
      <c r="V10">
        <v>2.9823003749634904</v>
      </c>
      <c r="W10">
        <v>2.9823003749634904</v>
      </c>
      <c r="X10">
        <v>2.9823003749634904</v>
      </c>
      <c r="Y10">
        <v>2.9823003749634904</v>
      </c>
      <c r="Z10">
        <v>2.9823003749634904</v>
      </c>
      <c r="AA10">
        <v>2.9823003749634904</v>
      </c>
    </row>
    <row r="11" spans="2:27">
      <c r="B11" t="s">
        <v>108</v>
      </c>
      <c r="C11" t="s">
        <v>155</v>
      </c>
      <c r="D11" t="s">
        <v>78</v>
      </c>
      <c r="E11">
        <f>IF(R11&lt;&gt;"",R11,"")</f>
        <v>501.42331249999995</v>
      </c>
      <c r="F11">
        <f t="shared" ref="F11:N12" si="5">IF($P11=1,S11,"")</f>
        <v>500.97733227438295</v>
      </c>
      <c r="G11">
        <f t="shared" si="5"/>
        <v>500.53174871632541</v>
      </c>
      <c r="H11">
        <f t="shared" si="5"/>
        <v>500.08656147301986</v>
      </c>
      <c r="I11">
        <f t="shared" si="5"/>
        <v>499.64177019197257</v>
      </c>
      <c r="J11">
        <f t="shared" si="5"/>
        <v>490.39199962499998</v>
      </c>
      <c r="K11">
        <f t="shared" si="5"/>
        <v>489.38606202169376</v>
      </c>
      <c r="L11">
        <f t="shared" si="5"/>
        <v>488.38218789100222</v>
      </c>
      <c r="M11">
        <f t="shared" si="5"/>
        <v>487.380373000139</v>
      </c>
      <c r="N11">
        <f t="shared" si="5"/>
        <v>486.38061312499997</v>
      </c>
      <c r="P11">
        <f t="shared" si="1"/>
        <v>1</v>
      </c>
      <c r="R11">
        <v>501.42331249999995</v>
      </c>
      <c r="S11">
        <v>500.97733227438295</v>
      </c>
      <c r="T11">
        <v>500.53174871632541</v>
      </c>
      <c r="U11">
        <v>500.08656147301986</v>
      </c>
      <c r="V11">
        <v>499.64177019197257</v>
      </c>
      <c r="W11">
        <v>490.39199962499998</v>
      </c>
      <c r="X11">
        <v>489.38606202169376</v>
      </c>
      <c r="Y11">
        <v>488.38218789100222</v>
      </c>
      <c r="Z11">
        <v>487.380373000139</v>
      </c>
      <c r="AA11">
        <v>486.38061312499997</v>
      </c>
    </row>
    <row r="12" spans="2:27">
      <c r="B12" t="s">
        <v>108</v>
      </c>
      <c r="C12" t="s">
        <v>155</v>
      </c>
      <c r="D12" t="s">
        <v>79</v>
      </c>
      <c r="E12">
        <f>IF(R12&lt;&gt;"",R12,"")</f>
        <v>15.902698679144336</v>
      </c>
      <c r="F12">
        <f t="shared" si="5"/>
        <v>15.888554364414565</v>
      </c>
      <c r="G12">
        <f t="shared" si="5"/>
        <v>15.874422630042579</v>
      </c>
      <c r="H12">
        <f t="shared" si="5"/>
        <v>15.860303464839053</v>
      </c>
      <c r="I12">
        <f t="shared" si="5"/>
        <v>15.846196857624607</v>
      </c>
      <c r="J12">
        <f t="shared" si="5"/>
        <v>15.55283930820316</v>
      </c>
      <c r="K12">
        <f t="shared" si="5"/>
        <v>15.520935880108361</v>
      </c>
      <c r="L12">
        <f t="shared" si="5"/>
        <v>15.489097895287552</v>
      </c>
      <c r="M12">
        <f t="shared" si="5"/>
        <v>15.457325219497417</v>
      </c>
      <c r="N12">
        <f t="shared" si="5"/>
        <v>15.425617718770004</v>
      </c>
      <c r="P12">
        <f t="shared" si="1"/>
        <v>1</v>
      </c>
      <c r="R12">
        <v>15.902698679144336</v>
      </c>
      <c r="S12">
        <v>15.888554364414565</v>
      </c>
      <c r="T12">
        <v>15.874422630042579</v>
      </c>
      <c r="U12">
        <v>15.860303464839053</v>
      </c>
      <c r="V12">
        <v>15.846196857624607</v>
      </c>
      <c r="W12">
        <v>15.55283930820316</v>
      </c>
      <c r="X12">
        <v>15.520935880108361</v>
      </c>
      <c r="Y12">
        <v>15.489097895287552</v>
      </c>
      <c r="Z12">
        <v>15.457325219497417</v>
      </c>
      <c r="AA12">
        <v>15.425617718770004</v>
      </c>
    </row>
    <row r="13" spans="2:27">
      <c r="B13" t="s">
        <v>108</v>
      </c>
      <c r="C13" t="s">
        <v>155</v>
      </c>
      <c r="D13" t="s">
        <v>80</v>
      </c>
      <c r="E13">
        <f>IF(R13&lt;&gt;"",R13/3.6,"")</f>
        <v>0.66506315120505355</v>
      </c>
      <c r="F13" t="str">
        <f t="shared" ref="F13:N13" si="6">IF($P13=1,S13/3.6,"")</f>
        <v/>
      </c>
      <c r="G13" t="str">
        <f t="shared" si="6"/>
        <v/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P13">
        <f t="shared" si="1"/>
        <v>0</v>
      </c>
      <c r="R13">
        <v>2.394227344338193</v>
      </c>
      <c r="S13">
        <v>2.394227344338193</v>
      </c>
      <c r="T13">
        <v>2.394227344338193</v>
      </c>
      <c r="U13">
        <v>2.394227344338193</v>
      </c>
      <c r="V13">
        <v>2.394227344338193</v>
      </c>
      <c r="W13">
        <v>2.394227344338193</v>
      </c>
      <c r="X13">
        <v>2.394227344338193</v>
      </c>
      <c r="Y13">
        <v>2.394227344338193</v>
      </c>
      <c r="Z13">
        <v>2.394227344338193</v>
      </c>
      <c r="AA13">
        <v>2.394227344338193</v>
      </c>
    </row>
    <row r="14" spans="2:27">
      <c r="B14" t="s">
        <v>108</v>
      </c>
      <c r="C14" t="s">
        <v>156</v>
      </c>
      <c r="D14" t="s">
        <v>78</v>
      </c>
      <c r="E14">
        <f>IF(R14&lt;&gt;"",R14,"")</f>
        <v>975.9648220223462</v>
      </c>
      <c r="F14">
        <f t="shared" ref="F14:N15" si="7">IF($P14=1,S14,"")</f>
        <v>975.09677101500529</v>
      </c>
      <c r="G14">
        <f t="shared" si="7"/>
        <v>974.2294920770405</v>
      </c>
      <c r="H14">
        <f t="shared" si="7"/>
        <v>973.36298452175151</v>
      </c>
      <c r="I14">
        <f t="shared" si="7"/>
        <v>972.49724766304826</v>
      </c>
      <c r="J14">
        <f t="shared" si="7"/>
        <v>954.49359593785448</v>
      </c>
      <c r="K14">
        <f t="shared" si="7"/>
        <v>952.53565004762163</v>
      </c>
      <c r="L14">
        <f t="shared" si="7"/>
        <v>950.58172047779703</v>
      </c>
      <c r="M14">
        <f t="shared" si="7"/>
        <v>948.63179898973158</v>
      </c>
      <c r="N14">
        <f t="shared" si="7"/>
        <v>946.68587736167569</v>
      </c>
      <c r="P14">
        <f t="shared" si="1"/>
        <v>1</v>
      </c>
      <c r="R14">
        <v>975.9648220223462</v>
      </c>
      <c r="S14">
        <v>975.09677101500529</v>
      </c>
      <c r="T14">
        <v>974.2294920770405</v>
      </c>
      <c r="U14">
        <v>973.36298452175151</v>
      </c>
      <c r="V14">
        <v>972.49724766304826</v>
      </c>
      <c r="W14">
        <v>954.49359593785448</v>
      </c>
      <c r="X14">
        <v>952.53565004762163</v>
      </c>
      <c r="Y14">
        <v>950.58172047779703</v>
      </c>
      <c r="Z14">
        <v>948.63179898973158</v>
      </c>
      <c r="AA14">
        <v>946.68587736167569</v>
      </c>
    </row>
    <row r="15" spans="2:27">
      <c r="B15" t="s">
        <v>108</v>
      </c>
      <c r="C15" t="s">
        <v>156</v>
      </c>
      <c r="D15" t="s">
        <v>79</v>
      </c>
      <c r="E15">
        <f>IF(R15&lt;&gt;"",R15,"")</f>
        <v>13.663507508312843</v>
      </c>
      <c r="F15">
        <f t="shared" si="7"/>
        <v>13.651354794210073</v>
      </c>
      <c r="G15">
        <f t="shared" si="7"/>
        <v>13.639212889078568</v>
      </c>
      <c r="H15">
        <f t="shared" si="7"/>
        <v>13.62708178330452</v>
      </c>
      <c r="I15">
        <f t="shared" si="7"/>
        <v>13.614961467282674</v>
      </c>
      <c r="J15">
        <f t="shared" si="7"/>
        <v>13.362910343129963</v>
      </c>
      <c r="K15">
        <f t="shared" si="7"/>
        <v>13.335499100666702</v>
      </c>
      <c r="L15">
        <f t="shared" si="7"/>
        <v>13.308144086689159</v>
      </c>
      <c r="M15">
        <f t="shared" si="7"/>
        <v>13.28084518585624</v>
      </c>
      <c r="N15">
        <f t="shared" si="7"/>
        <v>13.25360228306346</v>
      </c>
      <c r="P15">
        <f t="shared" si="1"/>
        <v>1</v>
      </c>
      <c r="R15">
        <v>13.663507508312843</v>
      </c>
      <c r="S15">
        <v>13.651354794210073</v>
      </c>
      <c r="T15">
        <v>13.639212889078568</v>
      </c>
      <c r="U15">
        <v>13.62708178330452</v>
      </c>
      <c r="V15">
        <v>13.614961467282674</v>
      </c>
      <c r="W15">
        <v>13.362910343129963</v>
      </c>
      <c r="X15">
        <v>13.335499100666702</v>
      </c>
      <c r="Y15">
        <v>13.308144086689159</v>
      </c>
      <c r="Z15">
        <v>13.28084518585624</v>
      </c>
      <c r="AA15">
        <v>13.25360228306346</v>
      </c>
    </row>
    <row r="16" spans="2:27">
      <c r="B16" t="s">
        <v>108</v>
      </c>
      <c r="C16" t="s">
        <v>156</v>
      </c>
      <c r="D16" t="s">
        <v>80</v>
      </c>
      <c r="E16">
        <f>IF(R16&lt;&gt;"",R16/3.6,"")</f>
        <v>0.58033596811583266</v>
      </c>
      <c r="F16" t="str">
        <f t="shared" ref="F16:N16" si="8">IF($P16=1,S16/3.6,"")</f>
        <v/>
      </c>
      <c r="G16" t="str">
        <f t="shared" si="8"/>
        <v/>
      </c>
      <c r="H16" t="str">
        <f t="shared" si="8"/>
        <v/>
      </c>
      <c r="I16" t="str">
        <f t="shared" si="8"/>
        <v/>
      </c>
      <c r="J16" t="str">
        <f t="shared" si="8"/>
        <v/>
      </c>
      <c r="K16" t="str">
        <f t="shared" si="8"/>
        <v/>
      </c>
      <c r="L16" t="str">
        <f t="shared" si="8"/>
        <v/>
      </c>
      <c r="M16" t="str">
        <f t="shared" si="8"/>
        <v/>
      </c>
      <c r="N16" t="str">
        <f t="shared" si="8"/>
        <v/>
      </c>
      <c r="P16">
        <f t="shared" si="1"/>
        <v>0</v>
      </c>
      <c r="R16">
        <v>2.0892094852169976</v>
      </c>
      <c r="S16">
        <v>2.0892094852169976</v>
      </c>
      <c r="T16">
        <v>2.0892094852169976</v>
      </c>
      <c r="U16">
        <v>2.0892094852169976</v>
      </c>
      <c r="V16">
        <v>2.0892094852169976</v>
      </c>
      <c r="W16">
        <v>2.0892094852169976</v>
      </c>
      <c r="X16">
        <v>2.0892094852169976</v>
      </c>
      <c r="Y16">
        <v>2.0892094852169976</v>
      </c>
      <c r="Z16">
        <v>2.0892094852169976</v>
      </c>
      <c r="AA16">
        <v>2.0892094852169976</v>
      </c>
    </row>
    <row r="17" spans="2:27">
      <c r="B17" t="s">
        <v>84</v>
      </c>
      <c r="C17" t="s">
        <v>157</v>
      </c>
      <c r="D17" t="s">
        <v>78</v>
      </c>
      <c r="E17">
        <f>F17</f>
        <v>5000</v>
      </c>
      <c r="F17">
        <v>5000</v>
      </c>
      <c r="G17">
        <f>AVERAGE(F17,H17)</f>
        <v>4675</v>
      </c>
      <c r="H17">
        <f>H62</f>
        <v>4350</v>
      </c>
      <c r="I17">
        <f>AVERAGE(H17,J17)</f>
        <v>4225</v>
      </c>
      <c r="J17">
        <f>I62</f>
        <v>4100</v>
      </c>
      <c r="K17">
        <f>AVERAGE(J17,L17)</f>
        <v>3950</v>
      </c>
      <c r="L17">
        <f>J62</f>
        <v>3800</v>
      </c>
      <c r="M17">
        <f>AVERAGE(L17,N17)</f>
        <v>3775</v>
      </c>
      <c r="N17">
        <f>K62</f>
        <v>3750</v>
      </c>
      <c r="P17">
        <f t="shared" si="1"/>
        <v>1</v>
      </c>
      <c r="R17">
        <v>3024.0000000000005</v>
      </c>
      <c r="S17">
        <v>5000</v>
      </c>
      <c r="T17">
        <v>5000</v>
      </c>
      <c r="U17">
        <v>5000</v>
      </c>
      <c r="V17">
        <v>5000</v>
      </c>
      <c r="W17">
        <v>5000</v>
      </c>
      <c r="X17">
        <v>5000</v>
      </c>
      <c r="Y17">
        <v>5000</v>
      </c>
      <c r="Z17">
        <v>5000</v>
      </c>
      <c r="AA17">
        <v>5000</v>
      </c>
    </row>
    <row r="18" spans="2:27">
      <c r="B18" t="s">
        <v>108</v>
      </c>
      <c r="C18" t="s">
        <v>157</v>
      </c>
      <c r="D18" t="s">
        <v>79</v>
      </c>
      <c r="E18">
        <f>IF(R18&lt;&gt;"",R18,"")</f>
        <v>42.336000000000006</v>
      </c>
      <c r="F18">
        <f>IF($P18=1,S18,"")</f>
        <v>85</v>
      </c>
      <c r="G18">
        <f t="shared" ref="G18:N18" si="9">IF($P18=1,T18,"")</f>
        <v>85</v>
      </c>
      <c r="H18">
        <f t="shared" si="9"/>
        <v>85</v>
      </c>
      <c r="I18">
        <f t="shared" si="9"/>
        <v>85</v>
      </c>
      <c r="J18">
        <f t="shared" si="9"/>
        <v>85</v>
      </c>
      <c r="K18">
        <f t="shared" si="9"/>
        <v>85</v>
      </c>
      <c r="L18">
        <f t="shared" si="9"/>
        <v>85</v>
      </c>
      <c r="M18">
        <f t="shared" si="9"/>
        <v>85</v>
      </c>
      <c r="N18">
        <f t="shared" si="9"/>
        <v>85</v>
      </c>
      <c r="P18">
        <f t="shared" si="1"/>
        <v>1</v>
      </c>
      <c r="R18">
        <v>42.336000000000006</v>
      </c>
      <c r="S18">
        <v>85</v>
      </c>
      <c r="T18">
        <v>85</v>
      </c>
      <c r="U18">
        <v>85</v>
      </c>
      <c r="V18">
        <v>85</v>
      </c>
      <c r="W18">
        <v>85</v>
      </c>
      <c r="X18">
        <v>85</v>
      </c>
      <c r="Y18">
        <v>85</v>
      </c>
      <c r="Z18">
        <v>85</v>
      </c>
      <c r="AA18">
        <v>85</v>
      </c>
    </row>
    <row r="19" spans="2:27">
      <c r="B19" t="s">
        <v>108</v>
      </c>
      <c r="C19" t="s">
        <v>157</v>
      </c>
      <c r="D19" t="s">
        <v>80</v>
      </c>
      <c r="E19">
        <f>IF(R19&lt;&gt;"",R19/3.6,"")</f>
        <v>0.87953674852318708</v>
      </c>
      <c r="F19">
        <f t="shared" ref="F19:N19" si="10">IF($P19=1,S19/3.6,"")</f>
        <v>0.85635847544703325</v>
      </c>
      <c r="G19">
        <f t="shared" si="10"/>
        <v>0.85463579059528016</v>
      </c>
      <c r="H19">
        <f t="shared" si="10"/>
        <v>0.85240918474556626</v>
      </c>
      <c r="I19">
        <f t="shared" si="10"/>
        <v>0.83982610659439916</v>
      </c>
      <c r="J19">
        <f t="shared" si="10"/>
        <v>0.8200774156567171</v>
      </c>
      <c r="K19">
        <f t="shared" si="10"/>
        <v>0.80818536527643436</v>
      </c>
      <c r="L19">
        <f t="shared" si="10"/>
        <v>0.79265653324626595</v>
      </c>
      <c r="M19">
        <f t="shared" si="10"/>
        <v>0.80352767781109535</v>
      </c>
      <c r="N19">
        <f t="shared" si="10"/>
        <v>0.79607046070460696</v>
      </c>
      <c r="P19">
        <f t="shared" si="1"/>
        <v>1</v>
      </c>
      <c r="R19">
        <v>3.1663322946834738</v>
      </c>
      <c r="S19">
        <v>3.0828905116093197</v>
      </c>
      <c r="T19">
        <v>3.0766888461430089</v>
      </c>
      <c r="U19">
        <v>3.0686730650840386</v>
      </c>
      <c r="V19">
        <v>3.023373983739837</v>
      </c>
      <c r="W19">
        <v>2.9522786963641816</v>
      </c>
      <c r="X19">
        <v>2.909467314995164</v>
      </c>
      <c r="Y19">
        <v>2.8535635196865576</v>
      </c>
      <c r="Z19">
        <v>2.8926996401199432</v>
      </c>
      <c r="AA19">
        <v>2.8658536585365852</v>
      </c>
    </row>
    <row r="20" spans="2:27">
      <c r="B20" t="s">
        <v>108</v>
      </c>
      <c r="C20" t="s">
        <v>158</v>
      </c>
      <c r="D20" t="s">
        <v>78</v>
      </c>
      <c r="L20">
        <f>J68</f>
        <v>5999.75307449101</v>
      </c>
      <c r="M20">
        <f>AVERAGE(L20,N20)</f>
        <v>5437.2762237574771</v>
      </c>
      <c r="N20">
        <f>K68</f>
        <v>4874.799373023945</v>
      </c>
      <c r="P20">
        <f t="shared" si="1"/>
        <v>0</v>
      </c>
      <c r="Y20">
        <v>6120</v>
      </c>
      <c r="Z20">
        <v>6120</v>
      </c>
      <c r="AA20">
        <v>6120</v>
      </c>
    </row>
    <row r="21" spans="2:27">
      <c r="B21" t="s">
        <v>108</v>
      </c>
      <c r="C21" t="s">
        <v>158</v>
      </c>
      <c r="D21" t="s">
        <v>79</v>
      </c>
      <c r="L21">
        <f>IF($P21=1,Y21,"")</f>
        <v>70</v>
      </c>
      <c r="M21">
        <f>IF($P21=1,Z21,"")</f>
        <v>70</v>
      </c>
      <c r="N21">
        <f>IF($P21=1,AA21,"")</f>
        <v>70</v>
      </c>
      <c r="P21">
        <f t="shared" si="1"/>
        <v>1</v>
      </c>
      <c r="R21">
        <v>41.277600000000014</v>
      </c>
      <c r="S21">
        <v>41.104004889502555</v>
      </c>
      <c r="T21">
        <v>40.931139842341842</v>
      </c>
      <c r="U21">
        <v>40.75900178819824</v>
      </c>
      <c r="V21">
        <v>40.587587669664501</v>
      </c>
      <c r="W21">
        <v>40.416173551130782</v>
      </c>
      <c r="X21">
        <v>40.244759432597071</v>
      </c>
      <c r="Y21">
        <v>70</v>
      </c>
      <c r="Z21">
        <v>70</v>
      </c>
      <c r="AA21">
        <v>70</v>
      </c>
    </row>
    <row r="22" spans="2:27">
      <c r="B22" t="s">
        <v>108</v>
      </c>
      <c r="C22" t="s">
        <v>158</v>
      </c>
      <c r="D22" t="s">
        <v>80</v>
      </c>
      <c r="L22">
        <f>IF($P22=1,Y22/3.6,"")</f>
        <v>0.79265653324626595</v>
      </c>
      <c r="M22">
        <f>IF($P22=1,Z22/3.6,"")</f>
        <v>0.80352767781109535</v>
      </c>
      <c r="N22">
        <f>IF($P22=1,AA22/3.6,"")</f>
        <v>0.79607046070460696</v>
      </c>
      <c r="P22">
        <f t="shared" si="1"/>
        <v>1</v>
      </c>
      <c r="R22">
        <v>3.1663322946834738</v>
      </c>
      <c r="S22">
        <v>3.0828905116093197</v>
      </c>
      <c r="T22">
        <v>3.0766888461430089</v>
      </c>
      <c r="U22">
        <v>3.0686730650840386</v>
      </c>
      <c r="V22">
        <v>3.023373983739837</v>
      </c>
      <c r="W22">
        <v>2.9522786963641816</v>
      </c>
      <c r="X22">
        <v>2.909467314995164</v>
      </c>
      <c r="Y22">
        <v>2.8535635196865576</v>
      </c>
      <c r="Z22">
        <v>2.8926996401199432</v>
      </c>
      <c r="AA22">
        <v>2.8658536585365852</v>
      </c>
    </row>
    <row r="23" spans="2:27">
      <c r="B23" t="s">
        <v>108</v>
      </c>
      <c r="C23" t="s">
        <v>159</v>
      </c>
      <c r="D23" t="s">
        <v>78</v>
      </c>
      <c r="E23">
        <f>IF(R23&lt;&gt;"",R23,"")</f>
        <v>1364.693</v>
      </c>
      <c r="F23" t="str">
        <f t="shared" ref="F23:N24" si="11">IF($P23=1,S23,"")</f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P23">
        <f t="shared" si="1"/>
        <v>0</v>
      </c>
      <c r="R23">
        <v>1364.693</v>
      </c>
      <c r="S23">
        <v>1364.693</v>
      </c>
      <c r="T23">
        <v>1364.693</v>
      </c>
      <c r="U23">
        <v>1364.693</v>
      </c>
      <c r="V23">
        <v>1364.693</v>
      </c>
      <c r="W23">
        <v>1364.693</v>
      </c>
      <c r="X23">
        <v>1364.693</v>
      </c>
      <c r="Y23">
        <v>1364.693</v>
      </c>
      <c r="Z23">
        <v>1364.693</v>
      </c>
      <c r="AA23">
        <v>1364.693</v>
      </c>
    </row>
    <row r="24" spans="2:27">
      <c r="B24" t="s">
        <v>108</v>
      </c>
      <c r="C24" t="s">
        <v>159</v>
      </c>
      <c r="D24" t="s">
        <v>79</v>
      </c>
      <c r="E24">
        <f>IF(R24&lt;&gt;"",R24,"")</f>
        <v>27.293859999999999</v>
      </c>
      <c r="F24" t="str">
        <f t="shared" si="11"/>
        <v/>
      </c>
      <c r="G24" t="str">
        <f t="shared" si="11"/>
        <v/>
      </c>
      <c r="H24" t="str">
        <f t="shared" si="11"/>
        <v/>
      </c>
      <c r="I24" t="str">
        <f t="shared" si="11"/>
        <v/>
      </c>
      <c r="J24" t="str">
        <f t="shared" si="11"/>
        <v/>
      </c>
      <c r="K24" t="str">
        <f t="shared" si="11"/>
        <v/>
      </c>
      <c r="L24" t="str">
        <f t="shared" si="11"/>
        <v/>
      </c>
      <c r="M24" t="str">
        <f t="shared" si="11"/>
        <v/>
      </c>
      <c r="N24" t="str">
        <f t="shared" si="11"/>
        <v/>
      </c>
      <c r="P24">
        <f t="shared" si="1"/>
        <v>0</v>
      </c>
      <c r="R24">
        <v>27.293859999999999</v>
      </c>
      <c r="S24">
        <v>27.293859999999999</v>
      </c>
      <c r="T24">
        <v>27.293859999999999</v>
      </c>
      <c r="U24">
        <v>27.293859999999999</v>
      </c>
      <c r="V24">
        <v>27.293859999999999</v>
      </c>
      <c r="W24">
        <v>27.293859999999999</v>
      </c>
      <c r="X24">
        <v>27.293859999999999</v>
      </c>
      <c r="Y24">
        <v>27.293859999999999</v>
      </c>
      <c r="Z24">
        <v>27.293859999999999</v>
      </c>
      <c r="AA24">
        <v>27.293859999999999</v>
      </c>
    </row>
    <row r="25" spans="2:27">
      <c r="B25" t="s">
        <v>108</v>
      </c>
      <c r="C25" t="s">
        <v>159</v>
      </c>
      <c r="D25" t="s">
        <v>80</v>
      </c>
      <c r="E25">
        <f>IF(R25&lt;&gt;"",R25/3.6,"")</f>
        <v>0.35566666666666663</v>
      </c>
      <c r="F25" t="str">
        <f t="shared" ref="F25:N25" si="12">IF($P25=1,S25/3.6,"")</f>
        <v/>
      </c>
      <c r="G25" t="str">
        <f t="shared" si="12"/>
        <v/>
      </c>
      <c r="H25" t="str">
        <f t="shared" si="12"/>
        <v/>
      </c>
      <c r="I25" t="str">
        <f t="shared" si="12"/>
        <v/>
      </c>
      <c r="J25" t="str">
        <f t="shared" si="12"/>
        <v/>
      </c>
      <c r="K25" t="str">
        <f t="shared" si="12"/>
        <v/>
      </c>
      <c r="L25" t="str">
        <f t="shared" si="12"/>
        <v/>
      </c>
      <c r="M25" t="str">
        <f t="shared" si="12"/>
        <v/>
      </c>
      <c r="N25" t="str">
        <f t="shared" si="12"/>
        <v/>
      </c>
      <c r="P25">
        <f t="shared" si="1"/>
        <v>0</v>
      </c>
      <c r="R25">
        <v>1.2804</v>
      </c>
      <c r="S25">
        <v>1.2804</v>
      </c>
      <c r="T25">
        <v>1.2804</v>
      </c>
      <c r="U25">
        <v>1.2804</v>
      </c>
      <c r="V25">
        <v>1.2804</v>
      </c>
      <c r="W25">
        <v>1.2804</v>
      </c>
      <c r="X25">
        <v>1.2804</v>
      </c>
      <c r="Y25">
        <v>1.2804</v>
      </c>
      <c r="Z25">
        <v>1.2804</v>
      </c>
      <c r="AA25">
        <v>1.2804</v>
      </c>
    </row>
    <row r="26" spans="2:27">
      <c r="B26" t="s">
        <v>108</v>
      </c>
      <c r="C26" t="s">
        <v>160</v>
      </c>
      <c r="D26" t="s">
        <v>78</v>
      </c>
      <c r="E26">
        <f>IF(R26&lt;&gt;"",R26,"")</f>
        <v>1552.4849999999999</v>
      </c>
      <c r="F26" t="str">
        <f t="shared" ref="F26:N27" si="13">IF($P26=1,S26,"")</f>
        <v/>
      </c>
      <c r="G26" t="str">
        <f t="shared" si="13"/>
        <v/>
      </c>
      <c r="H26" t="str">
        <f t="shared" si="13"/>
        <v/>
      </c>
      <c r="I26" t="str">
        <f t="shared" si="13"/>
        <v/>
      </c>
      <c r="J26" t="str">
        <f t="shared" si="13"/>
        <v/>
      </c>
      <c r="K26" t="str">
        <f t="shared" si="13"/>
        <v/>
      </c>
      <c r="L26" t="str">
        <f t="shared" si="13"/>
        <v/>
      </c>
      <c r="M26" t="str">
        <f t="shared" si="13"/>
        <v/>
      </c>
      <c r="N26" t="str">
        <f t="shared" si="13"/>
        <v/>
      </c>
      <c r="P26">
        <f t="shared" si="1"/>
        <v>0</v>
      </c>
      <c r="R26">
        <v>1552.4849999999999</v>
      </c>
      <c r="S26">
        <v>1552.4849999999999</v>
      </c>
      <c r="T26">
        <v>1552.4849999999999</v>
      </c>
      <c r="U26">
        <v>1552.4849999999999</v>
      </c>
      <c r="V26">
        <v>1552.4849999999999</v>
      </c>
      <c r="W26">
        <v>1552.4849999999999</v>
      </c>
      <c r="X26">
        <v>1552.4849999999999</v>
      </c>
      <c r="Y26">
        <v>1552.4849999999999</v>
      </c>
      <c r="Z26">
        <v>1552.4849999999999</v>
      </c>
      <c r="AA26">
        <v>1552.4849999999999</v>
      </c>
    </row>
    <row r="27" spans="2:27">
      <c r="B27" t="s">
        <v>108</v>
      </c>
      <c r="C27" t="s">
        <v>160</v>
      </c>
      <c r="D27" t="s">
        <v>79</v>
      </c>
      <c r="E27">
        <f>IF(R27&lt;&gt;"",R27,"")</f>
        <v>33.223179000000002</v>
      </c>
      <c r="F27" t="str">
        <f t="shared" si="13"/>
        <v/>
      </c>
      <c r="G27" t="str">
        <f t="shared" si="13"/>
        <v/>
      </c>
      <c r="H27" t="str">
        <f t="shared" si="13"/>
        <v/>
      </c>
      <c r="I27" t="str">
        <f t="shared" si="13"/>
        <v/>
      </c>
      <c r="J27" t="str">
        <f t="shared" si="13"/>
        <v/>
      </c>
      <c r="K27" t="str">
        <f t="shared" si="13"/>
        <v/>
      </c>
      <c r="L27" t="str">
        <f t="shared" si="13"/>
        <v/>
      </c>
      <c r="M27" t="str">
        <f t="shared" si="13"/>
        <v/>
      </c>
      <c r="N27" t="str">
        <f t="shared" si="13"/>
        <v/>
      </c>
      <c r="P27">
        <f t="shared" si="1"/>
        <v>0</v>
      </c>
      <c r="R27">
        <v>33.223179000000002</v>
      </c>
      <c r="S27">
        <v>33.223179000000002</v>
      </c>
      <c r="T27">
        <v>33.223179000000002</v>
      </c>
      <c r="U27">
        <v>33.223179000000002</v>
      </c>
      <c r="V27">
        <v>33.223179000000002</v>
      </c>
      <c r="W27">
        <v>33.223179000000002</v>
      </c>
      <c r="X27">
        <v>33.223179000000002</v>
      </c>
      <c r="Y27">
        <v>33.223179000000002</v>
      </c>
      <c r="Z27">
        <v>33.223179000000002</v>
      </c>
      <c r="AA27">
        <v>33.223179000000002</v>
      </c>
    </row>
    <row r="28" spans="2:27">
      <c r="B28" t="s">
        <v>108</v>
      </c>
      <c r="C28" t="s">
        <v>160</v>
      </c>
      <c r="D28" t="s">
        <v>80</v>
      </c>
      <c r="E28">
        <f>IF(R28&lt;&gt;"",R28/3.6,"")</f>
        <v>0.56313888888888886</v>
      </c>
      <c r="F28" t="str">
        <f t="shared" ref="F28:N28" si="14">IF($P28=1,S28/3.6,"")</f>
        <v/>
      </c>
      <c r="G28" t="str">
        <f t="shared" si="14"/>
        <v/>
      </c>
      <c r="H28" t="str">
        <f t="shared" si="14"/>
        <v/>
      </c>
      <c r="I28" t="str">
        <f t="shared" si="14"/>
        <v/>
      </c>
      <c r="J28" t="str">
        <f t="shared" si="14"/>
        <v/>
      </c>
      <c r="K28" t="str">
        <f t="shared" si="14"/>
        <v/>
      </c>
      <c r="L28" t="str">
        <f t="shared" si="14"/>
        <v/>
      </c>
      <c r="M28" t="str">
        <f t="shared" si="14"/>
        <v/>
      </c>
      <c r="N28" t="str">
        <f t="shared" si="14"/>
        <v/>
      </c>
      <c r="P28">
        <f t="shared" si="1"/>
        <v>0</v>
      </c>
      <c r="R28">
        <v>2.0272999999999999</v>
      </c>
      <c r="S28">
        <v>2.0272999999999999</v>
      </c>
      <c r="T28">
        <v>2.0272999999999999</v>
      </c>
      <c r="U28">
        <v>2.0272999999999999</v>
      </c>
      <c r="V28">
        <v>2.0272999999999999</v>
      </c>
      <c r="W28">
        <v>2.0272999999999999</v>
      </c>
      <c r="X28">
        <v>2.0272999999999999</v>
      </c>
      <c r="Y28">
        <v>2.0272999999999999</v>
      </c>
      <c r="Z28">
        <v>2.0272999999999999</v>
      </c>
      <c r="AA28">
        <v>2.0272999999999999</v>
      </c>
    </row>
    <row r="29" spans="2:27">
      <c r="B29" t="s">
        <v>108</v>
      </c>
      <c r="C29" t="s">
        <v>161</v>
      </c>
      <c r="D29" t="s">
        <v>78</v>
      </c>
      <c r="E29">
        <f>IF(R29&lt;&gt;"",R29,"")</f>
        <v>1902.6129407999997</v>
      </c>
      <c r="F29">
        <f t="shared" ref="F29:N30" si="15">IF($P29=1,S29,"")</f>
        <v>1875.1714079999999</v>
      </c>
      <c r="G29">
        <f t="shared" si="15"/>
        <v>1820.2883423999999</v>
      </c>
      <c r="H29">
        <f t="shared" si="15"/>
        <v>1722.7184479999999</v>
      </c>
      <c r="I29">
        <f t="shared" si="15"/>
        <v>1585.5107839999998</v>
      </c>
      <c r="J29">
        <f t="shared" si="15"/>
        <v>1448.3031199999998</v>
      </c>
      <c r="K29">
        <f t="shared" si="15"/>
        <v>1365.9785215999996</v>
      </c>
      <c r="L29">
        <f t="shared" si="15"/>
        <v>1317.1935744</v>
      </c>
      <c r="M29">
        <f t="shared" si="15"/>
        <v>1301.9482784000002</v>
      </c>
      <c r="N29">
        <f t="shared" si="15"/>
        <v>1295.85016</v>
      </c>
      <c r="P29">
        <f t="shared" si="1"/>
        <v>1</v>
      </c>
      <c r="R29">
        <v>1902.6129407999997</v>
      </c>
      <c r="S29">
        <v>1875.1714079999999</v>
      </c>
      <c r="T29">
        <v>1820.2883423999999</v>
      </c>
      <c r="U29">
        <v>1722.7184479999999</v>
      </c>
      <c r="V29">
        <v>1585.5107839999998</v>
      </c>
      <c r="W29">
        <v>1448.3031199999998</v>
      </c>
      <c r="X29">
        <v>1365.9785215999996</v>
      </c>
      <c r="Y29">
        <v>1317.1935744</v>
      </c>
      <c r="Z29">
        <v>1301.9482784000002</v>
      </c>
      <c r="AA29">
        <v>1295.85016</v>
      </c>
    </row>
    <row r="30" spans="2:27">
      <c r="B30" t="s">
        <v>108</v>
      </c>
      <c r="C30" t="s">
        <v>161</v>
      </c>
      <c r="D30" t="s">
        <v>79</v>
      </c>
      <c r="E30">
        <f>IF(R30&lt;&gt;"",R30,"")</f>
        <v>23.354495999999997</v>
      </c>
      <c r="F30">
        <f t="shared" si="15"/>
        <v>23.349813853886037</v>
      </c>
      <c r="G30">
        <f t="shared" si="15"/>
        <v>23.345132646456097</v>
      </c>
      <c r="H30">
        <f t="shared" si="15"/>
        <v>23.340452377521991</v>
      </c>
      <c r="I30">
        <f t="shared" si="15"/>
        <v>23.335773046895561</v>
      </c>
      <c r="J30">
        <f t="shared" si="15"/>
        <v>23.237723519999996</v>
      </c>
      <c r="K30">
        <f t="shared" si="15"/>
        <v>23.220187808717931</v>
      </c>
      <c r="L30">
        <f t="shared" si="15"/>
        <v>23.202665330279846</v>
      </c>
      <c r="M30">
        <f t="shared" si="15"/>
        <v>23.185156074699961</v>
      </c>
      <c r="N30">
        <f t="shared" si="15"/>
        <v>23.167660032000001</v>
      </c>
      <c r="P30">
        <f t="shared" si="1"/>
        <v>1</v>
      </c>
      <c r="R30">
        <v>23.354495999999997</v>
      </c>
      <c r="S30">
        <v>23.349813853886037</v>
      </c>
      <c r="T30">
        <v>23.345132646456097</v>
      </c>
      <c r="U30">
        <v>23.340452377521991</v>
      </c>
      <c r="V30">
        <v>23.335773046895561</v>
      </c>
      <c r="W30">
        <v>23.237723519999996</v>
      </c>
      <c r="X30">
        <v>23.220187808717931</v>
      </c>
      <c r="Y30">
        <v>23.202665330279846</v>
      </c>
      <c r="Z30">
        <v>23.185156074699961</v>
      </c>
      <c r="AA30">
        <v>23.167660032000001</v>
      </c>
    </row>
    <row r="31" spans="2:27">
      <c r="B31" t="s">
        <v>108</v>
      </c>
      <c r="C31" t="s">
        <v>161</v>
      </c>
      <c r="D31" t="s">
        <v>80</v>
      </c>
      <c r="E31">
        <f>IF(R31&lt;&gt;"",R31/3.6,"")</f>
        <v>0.76066954357120764</v>
      </c>
      <c r="F31" t="str">
        <f t="shared" ref="F31:N31" si="16">IF($P31=1,S31/3.6,"")</f>
        <v/>
      </c>
      <c r="G31" t="str">
        <f t="shared" si="16"/>
        <v/>
      </c>
      <c r="H31" t="str">
        <f t="shared" si="16"/>
        <v/>
      </c>
      <c r="I31" t="str">
        <f t="shared" si="16"/>
        <v/>
      </c>
      <c r="J31" t="str">
        <f t="shared" si="16"/>
        <v/>
      </c>
      <c r="K31" t="str">
        <f t="shared" si="16"/>
        <v/>
      </c>
      <c r="L31" t="str">
        <f t="shared" si="16"/>
        <v/>
      </c>
      <c r="M31" t="str">
        <f t="shared" si="16"/>
        <v/>
      </c>
      <c r="N31" t="str">
        <f t="shared" si="16"/>
        <v/>
      </c>
      <c r="P31">
        <f t="shared" si="1"/>
        <v>0</v>
      </c>
      <c r="R31">
        <v>2.7384103568563476</v>
      </c>
      <c r="S31">
        <v>2.7384103568563476</v>
      </c>
      <c r="T31">
        <v>2.7384103568563476</v>
      </c>
      <c r="U31">
        <v>2.7384103568563476</v>
      </c>
      <c r="V31">
        <v>2.7384103568563476</v>
      </c>
      <c r="W31">
        <v>2.7384103568563476</v>
      </c>
      <c r="X31">
        <v>2.7384103568563476</v>
      </c>
      <c r="Y31">
        <v>2.7384103568563476</v>
      </c>
      <c r="Z31">
        <v>2.7384103568563476</v>
      </c>
      <c r="AA31">
        <v>2.7384103568563476</v>
      </c>
    </row>
    <row r="34" spans="1:27">
      <c r="A34" t="s">
        <v>106</v>
      </c>
      <c r="S34" t="s">
        <v>152</v>
      </c>
    </row>
    <row r="35" spans="1:27">
      <c r="A35" t="s">
        <v>107</v>
      </c>
      <c r="B35" t="s">
        <v>2</v>
      </c>
      <c r="C35" t="s">
        <v>162</v>
      </c>
      <c r="D35" t="s">
        <v>163</v>
      </c>
      <c r="E35">
        <v>2005</v>
      </c>
      <c r="F35">
        <v>2010</v>
      </c>
      <c r="G35">
        <v>2015</v>
      </c>
      <c r="H35">
        <v>2020</v>
      </c>
      <c r="I35">
        <v>2025</v>
      </c>
      <c r="J35">
        <v>2030</v>
      </c>
      <c r="K35">
        <v>2035</v>
      </c>
      <c r="L35">
        <v>2040</v>
      </c>
      <c r="M35">
        <v>2045</v>
      </c>
      <c r="N35">
        <v>2050</v>
      </c>
    </row>
    <row r="36" spans="1:27">
      <c r="A36" t="s">
        <v>164</v>
      </c>
      <c r="B36" t="s">
        <v>153</v>
      </c>
      <c r="C36" t="s">
        <v>165</v>
      </c>
      <c r="D36" t="s">
        <v>166</v>
      </c>
      <c r="E36">
        <f t="shared" ref="E36:E44" si="17">IF(R36&lt;&gt;"",R36,"")</f>
        <v>0.44707722542108669</v>
      </c>
      <c r="F36">
        <f t="shared" ref="F36:F44" si="18">IF($P36=1,S36,"")</f>
        <v>0.45426828520503909</v>
      </c>
      <c r="G36">
        <f t="shared" ref="G36:G44" si="19">IF($P36=1,T36,"")</f>
        <v>0.46157501033241766</v>
      </c>
      <c r="H36">
        <f t="shared" ref="H36:H44" si="20">IF($P36=1,U36,"")</f>
        <v>0.46899926123437902</v>
      </c>
      <c r="I36">
        <f t="shared" ref="I36:I44" si="21">IF($P36=1,V36,"")</f>
        <v>0.47147456055293196</v>
      </c>
      <c r="J36">
        <f t="shared" ref="J36:J44" si="22">IF($P36=1,W36,"")</f>
        <v>0.47396292408548873</v>
      </c>
      <c r="K36">
        <f t="shared" ref="K36:K44" si="23">IF($P36=1,X36,"")</f>
        <v>0.47646442078277634</v>
      </c>
      <c r="L36">
        <f t="shared" ref="L36:L44" si="24">IF($P36=1,Y36,"")</f>
        <v>0.47897911995943226</v>
      </c>
      <c r="M36">
        <f t="shared" ref="M36:M44" si="25">IF($P36=1,Z36,"")</f>
        <v>0.48150709129592478</v>
      </c>
      <c r="N36">
        <f t="shared" ref="N36:N44" si="26">IF($P36=1,AA36,"")</f>
        <v>0.48404840484048395</v>
      </c>
      <c r="P36">
        <f t="shared" ref="P36:P44" si="27">IF(AVERAGE(R36:AA36)&lt;MAX(R36:AA36),1,0)</f>
        <v>1</v>
      </c>
      <c r="R36">
        <v>0.44707722542108669</v>
      </c>
      <c r="S36">
        <v>0.45426828520503909</v>
      </c>
      <c r="T36">
        <v>0.46157501033241766</v>
      </c>
      <c r="U36">
        <v>0.46899926123437902</v>
      </c>
      <c r="V36">
        <v>0.47147456055293196</v>
      </c>
      <c r="W36">
        <v>0.47396292408548873</v>
      </c>
      <c r="X36">
        <v>0.47646442078277634</v>
      </c>
      <c r="Y36">
        <v>0.47897911995943226</v>
      </c>
      <c r="Z36">
        <v>0.48150709129592478</v>
      </c>
      <c r="AA36">
        <v>0.48404840484048395</v>
      </c>
    </row>
    <row r="37" spans="1:27">
      <c r="A37" t="s">
        <v>164</v>
      </c>
      <c r="B37" t="s">
        <v>154</v>
      </c>
      <c r="C37" t="s">
        <v>165</v>
      </c>
      <c r="D37" t="s">
        <v>166</v>
      </c>
      <c r="E37">
        <f t="shared" si="17"/>
        <v>0.38124413435416149</v>
      </c>
      <c r="F37">
        <f t="shared" si="18"/>
        <v>0.38209344059405936</v>
      </c>
      <c r="G37">
        <f t="shared" si="19"/>
        <v>0.38209344059405936</v>
      </c>
      <c r="H37">
        <f t="shared" si="20"/>
        <v>0.38209344059405936</v>
      </c>
      <c r="I37">
        <f t="shared" si="21"/>
        <v>0.38209344059405936</v>
      </c>
      <c r="J37">
        <f t="shared" si="22"/>
        <v>0.38209344059405936</v>
      </c>
      <c r="K37">
        <f t="shared" si="23"/>
        <v>0.38209344059405936</v>
      </c>
      <c r="L37">
        <f t="shared" si="24"/>
        <v>0.38209344059405936</v>
      </c>
      <c r="M37">
        <f t="shared" si="25"/>
        <v>0.38209344059405936</v>
      </c>
      <c r="N37">
        <f t="shared" si="26"/>
        <v>0.38209344059405936</v>
      </c>
      <c r="P37">
        <f t="shared" si="27"/>
        <v>1</v>
      </c>
      <c r="R37">
        <v>0.38124413435416149</v>
      </c>
      <c r="S37">
        <v>0.38209344059405936</v>
      </c>
      <c r="T37">
        <v>0.38209344059405936</v>
      </c>
      <c r="U37">
        <v>0.38209344059405936</v>
      </c>
      <c r="V37">
        <v>0.38209344059405936</v>
      </c>
      <c r="W37">
        <v>0.38209344059405936</v>
      </c>
      <c r="X37">
        <v>0.38209344059405936</v>
      </c>
      <c r="Y37">
        <v>0.38209344059405936</v>
      </c>
      <c r="Z37">
        <v>0.38209344059405936</v>
      </c>
      <c r="AA37">
        <v>0.38209344059405936</v>
      </c>
    </row>
    <row r="38" spans="1:27">
      <c r="A38" t="s">
        <v>164</v>
      </c>
      <c r="B38" t="s">
        <v>155</v>
      </c>
      <c r="C38" t="s">
        <v>165</v>
      </c>
      <c r="D38" t="s">
        <v>166</v>
      </c>
      <c r="E38">
        <f t="shared" si="17"/>
        <v>0.38124413435416149</v>
      </c>
      <c r="F38">
        <f t="shared" si="18"/>
        <v>0.38209344059405936</v>
      </c>
      <c r="G38">
        <f t="shared" si="19"/>
        <v>0.38380345599204374</v>
      </c>
      <c r="H38">
        <f t="shared" si="20"/>
        <v>0.38639737171464328</v>
      </c>
      <c r="I38">
        <f t="shared" si="21"/>
        <v>0.38991096236423339</v>
      </c>
      <c r="J38">
        <f t="shared" si="22"/>
        <v>0.39429310344827589</v>
      </c>
      <c r="K38">
        <f t="shared" si="23"/>
        <v>0.39774735892811136</v>
      </c>
      <c r="L38">
        <f t="shared" si="24"/>
        <v>0.39985947416137807</v>
      </c>
      <c r="M38">
        <f t="shared" si="25"/>
        <v>0.40074182242990658</v>
      </c>
      <c r="N38">
        <f t="shared" si="26"/>
        <v>0.40094999999999997</v>
      </c>
      <c r="P38">
        <f t="shared" si="27"/>
        <v>1</v>
      </c>
      <c r="R38">
        <v>0.38124413435416149</v>
      </c>
      <c r="S38">
        <v>0.38209344059405936</v>
      </c>
      <c r="T38">
        <v>0.38380345599204374</v>
      </c>
      <c r="U38">
        <v>0.38639737171464328</v>
      </c>
      <c r="V38">
        <v>0.38991096236423339</v>
      </c>
      <c r="W38">
        <v>0.39429310344827589</v>
      </c>
      <c r="X38">
        <v>0.39774735892811136</v>
      </c>
      <c r="Y38">
        <v>0.39985947416137807</v>
      </c>
      <c r="Z38">
        <v>0.40074182242990658</v>
      </c>
      <c r="AA38">
        <v>0.40094999999999997</v>
      </c>
    </row>
    <row r="39" spans="1:27">
      <c r="A39" t="s">
        <v>164</v>
      </c>
      <c r="B39" t="s">
        <v>156</v>
      </c>
      <c r="C39" t="s">
        <v>165</v>
      </c>
      <c r="D39" t="s">
        <v>166</v>
      </c>
      <c r="E39">
        <f t="shared" si="17"/>
        <v>0.46798082937303814</v>
      </c>
      <c r="F39">
        <f t="shared" si="18"/>
        <v>0.47403908368111825</v>
      </c>
      <c r="G39">
        <f t="shared" si="19"/>
        <v>0.48017576523014011</v>
      </c>
      <c r="H39">
        <f t="shared" si="20"/>
        <v>0.48639188930137267</v>
      </c>
      <c r="I39">
        <f t="shared" si="21"/>
        <v>0.48862069254862289</v>
      </c>
      <c r="J39">
        <f t="shared" si="22"/>
        <v>0.49085970888540892</v>
      </c>
      <c r="K39">
        <f t="shared" si="23"/>
        <v>0.49310898511137458</v>
      </c>
      <c r="L39">
        <f t="shared" si="24"/>
        <v>0.49536856824061448</v>
      </c>
      <c r="M39">
        <f t="shared" si="25"/>
        <v>0.49763850550265681</v>
      </c>
      <c r="N39">
        <f t="shared" si="26"/>
        <v>0.49991884434345074</v>
      </c>
      <c r="P39">
        <f t="shared" si="27"/>
        <v>1</v>
      </c>
      <c r="R39">
        <v>0.46798082937303814</v>
      </c>
      <c r="S39">
        <v>0.47403908368111825</v>
      </c>
      <c r="T39">
        <v>0.48017576523014011</v>
      </c>
      <c r="U39">
        <v>0.48639188930137267</v>
      </c>
      <c r="V39">
        <v>0.48862069254862289</v>
      </c>
      <c r="W39">
        <v>0.49085970888540892</v>
      </c>
      <c r="X39">
        <v>0.49310898511137458</v>
      </c>
      <c r="Y39">
        <v>0.49536856824061448</v>
      </c>
      <c r="Z39">
        <v>0.49763850550265681</v>
      </c>
      <c r="AA39">
        <v>0.49991884434345074</v>
      </c>
    </row>
    <row r="40" spans="1:27">
      <c r="A40" t="s">
        <v>164</v>
      </c>
      <c r="B40" t="s">
        <v>157</v>
      </c>
      <c r="C40" t="s">
        <v>165</v>
      </c>
      <c r="D40" t="s">
        <v>166</v>
      </c>
      <c r="E40">
        <f t="shared" si="17"/>
        <v>1.5</v>
      </c>
      <c r="F40">
        <f t="shared" si="18"/>
        <v>1.5</v>
      </c>
      <c r="G40">
        <f t="shared" si="19"/>
        <v>1.5</v>
      </c>
      <c r="H40">
        <f t="shared" si="20"/>
        <v>1.5</v>
      </c>
      <c r="I40">
        <f t="shared" si="21"/>
        <v>1.4892857142857143</v>
      </c>
      <c r="J40">
        <f t="shared" si="22"/>
        <v>1.5</v>
      </c>
      <c r="K40">
        <f t="shared" si="23"/>
        <v>1.5270833333333331</v>
      </c>
      <c r="L40">
        <f t="shared" si="24"/>
        <v>1.5789473684210527</v>
      </c>
      <c r="M40">
        <f t="shared" si="25"/>
        <v>1.4653061224489796</v>
      </c>
      <c r="N40">
        <f t="shared" si="26"/>
        <v>1.4594594594594594</v>
      </c>
      <c r="P40">
        <f t="shared" si="27"/>
        <v>1</v>
      </c>
      <c r="R40">
        <v>1.5</v>
      </c>
      <c r="S40">
        <v>1.5</v>
      </c>
      <c r="T40">
        <v>1.5</v>
      </c>
      <c r="U40">
        <v>1.5</v>
      </c>
      <c r="V40">
        <v>1.4892857142857143</v>
      </c>
      <c r="W40">
        <v>1.5</v>
      </c>
      <c r="X40">
        <v>1.5270833333333331</v>
      </c>
      <c r="Y40">
        <v>1.5789473684210527</v>
      </c>
      <c r="Z40">
        <v>1.4653061224489796</v>
      </c>
      <c r="AA40">
        <v>1.4594594594594594</v>
      </c>
    </row>
    <row r="41" spans="1:27">
      <c r="A41" t="s">
        <v>164</v>
      </c>
      <c r="B41" t="s">
        <v>158</v>
      </c>
      <c r="C41" t="s">
        <v>165</v>
      </c>
      <c r="D41" t="s">
        <v>166</v>
      </c>
      <c r="E41">
        <f t="shared" si="17"/>
        <v>1.5</v>
      </c>
      <c r="F41">
        <f t="shared" si="18"/>
        <v>1.5</v>
      </c>
      <c r="G41">
        <f t="shared" si="19"/>
        <v>1.5</v>
      </c>
      <c r="H41">
        <f t="shared" si="20"/>
        <v>1.5</v>
      </c>
      <c r="I41">
        <f t="shared" si="21"/>
        <v>1.5</v>
      </c>
      <c r="J41">
        <f t="shared" si="22"/>
        <v>1.5</v>
      </c>
      <c r="K41">
        <f t="shared" si="23"/>
        <v>1.5618492294877138</v>
      </c>
      <c r="L41">
        <f t="shared" si="24"/>
        <v>1.7205882352941175</v>
      </c>
      <c r="M41">
        <f t="shared" si="25"/>
        <v>1.6122448979591839</v>
      </c>
      <c r="N41">
        <f t="shared" si="26"/>
        <v>1.6216216216216217</v>
      </c>
      <c r="P41">
        <f t="shared" si="27"/>
        <v>1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  <c r="X41">
        <v>1.5618492294877138</v>
      </c>
      <c r="Y41">
        <v>1.7205882352941175</v>
      </c>
      <c r="Z41">
        <v>1.6122448979591839</v>
      </c>
      <c r="AA41">
        <v>1.6216216216216217</v>
      </c>
    </row>
    <row r="42" spans="1:27">
      <c r="A42" t="s">
        <v>164</v>
      </c>
      <c r="B42" t="s">
        <v>159</v>
      </c>
      <c r="C42" t="s">
        <v>165</v>
      </c>
      <c r="D42" t="s">
        <v>166</v>
      </c>
      <c r="E42">
        <f t="shared" si="17"/>
        <v>0.36540300166759315</v>
      </c>
      <c r="F42">
        <f t="shared" si="18"/>
        <v>0.36724022346368723</v>
      </c>
      <c r="G42">
        <f t="shared" si="19"/>
        <v>0.37097065462753953</v>
      </c>
      <c r="H42">
        <f t="shared" si="20"/>
        <v>0.37671060171919779</v>
      </c>
      <c r="I42">
        <f t="shared" si="21"/>
        <v>0.38464599180807496</v>
      </c>
      <c r="J42">
        <f t="shared" si="22"/>
        <v>0.39481081081081087</v>
      </c>
      <c r="K42">
        <f t="shared" si="23"/>
        <v>0.40304107909258136</v>
      </c>
      <c r="L42">
        <f t="shared" si="24"/>
        <v>0.40817137534927045</v>
      </c>
      <c r="M42">
        <f t="shared" si="25"/>
        <v>0.41033707865168539</v>
      </c>
      <c r="N42">
        <f t="shared" si="26"/>
        <v>0.41085000000000005</v>
      </c>
      <c r="P42">
        <f t="shared" si="27"/>
        <v>1</v>
      </c>
      <c r="R42">
        <v>0.36540300166759315</v>
      </c>
      <c r="S42">
        <v>0.36724022346368723</v>
      </c>
      <c r="T42">
        <v>0.37097065462753953</v>
      </c>
      <c r="U42">
        <v>0.37671060171919779</v>
      </c>
      <c r="V42">
        <v>0.38464599180807496</v>
      </c>
      <c r="W42">
        <v>0.39481081081081087</v>
      </c>
      <c r="X42">
        <v>0.40304107909258136</v>
      </c>
      <c r="Y42">
        <v>0.40817137534927045</v>
      </c>
      <c r="Z42">
        <v>0.41033707865168539</v>
      </c>
      <c r="AA42">
        <v>0.41085000000000005</v>
      </c>
    </row>
    <row r="43" spans="1:27">
      <c r="A43" t="s">
        <v>164</v>
      </c>
      <c r="B43" t="s">
        <v>160</v>
      </c>
      <c r="C43" t="s">
        <v>165</v>
      </c>
      <c r="D43" t="s">
        <v>166</v>
      </c>
      <c r="E43">
        <f t="shared" si="17"/>
        <v>0.34531060958585397</v>
      </c>
      <c r="F43">
        <f t="shared" si="18"/>
        <v>0.34676285046728977</v>
      </c>
      <c r="G43">
        <f t="shared" si="19"/>
        <v>0.34970428840716311</v>
      </c>
      <c r="H43">
        <f t="shared" si="20"/>
        <v>0.35421121718377097</v>
      </c>
      <c r="I43">
        <f t="shared" si="21"/>
        <v>0.360404322486644</v>
      </c>
      <c r="J43">
        <f t="shared" si="22"/>
        <v>0.36827419354838714</v>
      </c>
      <c r="K43">
        <f t="shared" si="23"/>
        <v>0.37459490156486625</v>
      </c>
      <c r="L43">
        <f t="shared" si="24"/>
        <v>0.37851185921958685</v>
      </c>
      <c r="M43">
        <f t="shared" si="25"/>
        <v>0.38016009221311475</v>
      </c>
      <c r="N43">
        <f t="shared" si="26"/>
        <v>0.38055</v>
      </c>
      <c r="P43">
        <f t="shared" si="27"/>
        <v>1</v>
      </c>
      <c r="R43">
        <v>0.34531060958585397</v>
      </c>
      <c r="S43">
        <v>0.34676285046728977</v>
      </c>
      <c r="T43">
        <v>0.34970428840716311</v>
      </c>
      <c r="U43">
        <v>0.35421121718377097</v>
      </c>
      <c r="V43">
        <v>0.360404322486644</v>
      </c>
      <c r="W43">
        <v>0.36827419354838714</v>
      </c>
      <c r="X43">
        <v>0.37459490156486625</v>
      </c>
      <c r="Y43">
        <v>0.37851185921958685</v>
      </c>
      <c r="Z43">
        <v>0.38016009221311475</v>
      </c>
      <c r="AA43">
        <v>0.38055</v>
      </c>
    </row>
    <row r="44" spans="1:27">
      <c r="A44" t="s">
        <v>164</v>
      </c>
      <c r="B44" t="s">
        <v>161</v>
      </c>
      <c r="C44" t="s">
        <v>165</v>
      </c>
      <c r="D44" t="s">
        <v>166</v>
      </c>
      <c r="E44">
        <f t="shared" si="17"/>
        <v>0.4182653825413194</v>
      </c>
      <c r="F44">
        <f t="shared" si="18"/>
        <v>0.42182109722354738</v>
      </c>
      <c r="G44">
        <f t="shared" si="19"/>
        <v>0.42911702838063437</v>
      </c>
      <c r="H44">
        <f t="shared" si="20"/>
        <v>0.44273051472060893</v>
      </c>
      <c r="I44">
        <f t="shared" si="21"/>
        <v>0.46340411089565536</v>
      </c>
      <c r="J44">
        <f t="shared" si="22"/>
        <v>0.48610301484332052</v>
      </c>
      <c r="K44">
        <f t="shared" si="23"/>
        <v>0.50082206237185223</v>
      </c>
      <c r="L44">
        <f t="shared" si="24"/>
        <v>0.50997276827425508</v>
      </c>
      <c r="M44">
        <f t="shared" si="25"/>
        <v>0.51290133413768302</v>
      </c>
      <c r="N44">
        <f t="shared" si="26"/>
        <v>0.51408220000000004</v>
      </c>
      <c r="P44">
        <f t="shared" si="27"/>
        <v>1</v>
      </c>
      <c r="R44">
        <v>0.4182653825413194</v>
      </c>
      <c r="S44">
        <v>0.42182109722354738</v>
      </c>
      <c r="T44">
        <v>0.42911702838063437</v>
      </c>
      <c r="U44">
        <v>0.44273051472060893</v>
      </c>
      <c r="V44">
        <v>0.46340411089565536</v>
      </c>
      <c r="W44">
        <v>0.48610301484332052</v>
      </c>
      <c r="X44">
        <v>0.50082206237185223</v>
      </c>
      <c r="Y44">
        <v>0.50997276827425508</v>
      </c>
      <c r="Z44">
        <v>0.51290133413768302</v>
      </c>
      <c r="AA44">
        <v>0.51408220000000004</v>
      </c>
    </row>
    <row r="46" spans="1:27">
      <c r="S46" t="s">
        <v>152</v>
      </c>
    </row>
    <row r="48" spans="1:27">
      <c r="P48">
        <f>IF(AVERAGE(R48:AA48)&lt;MAX(R48:AA48),1,0)</f>
        <v>1</v>
      </c>
      <c r="R48">
        <v>3024.0000000000005</v>
      </c>
      <c r="S48">
        <v>5000</v>
      </c>
      <c r="T48">
        <v>5000</v>
      </c>
      <c r="U48">
        <v>5000</v>
      </c>
      <c r="V48">
        <v>5000</v>
      </c>
      <c r="W48">
        <v>5000</v>
      </c>
      <c r="X48">
        <v>5000</v>
      </c>
      <c r="Y48">
        <v>5000</v>
      </c>
      <c r="Z48">
        <v>5000</v>
      </c>
      <c r="AA48">
        <v>5000</v>
      </c>
    </row>
    <row r="49" spans="3:27">
      <c r="P49">
        <f>IF(AVERAGE(R49:AA49)&lt;MAX(R49:AA49),1,0)</f>
        <v>1</v>
      </c>
      <c r="R49">
        <v>42.336000000000006</v>
      </c>
      <c r="S49">
        <v>85</v>
      </c>
      <c r="T49">
        <v>85</v>
      </c>
      <c r="U49">
        <v>85</v>
      </c>
      <c r="V49">
        <v>85</v>
      </c>
      <c r="W49">
        <v>85</v>
      </c>
      <c r="X49">
        <v>85</v>
      </c>
      <c r="Y49">
        <v>85</v>
      </c>
      <c r="Z49">
        <v>85</v>
      </c>
      <c r="AA49">
        <v>85</v>
      </c>
    </row>
    <row r="50" spans="3:27">
      <c r="H50" t="s">
        <v>167</v>
      </c>
      <c r="P50">
        <f>IF(AVERAGE(R50:AA50)&lt;MAX(R50:AA50),1,0)</f>
        <v>1</v>
      </c>
      <c r="R50">
        <v>3.1663322946834738</v>
      </c>
      <c r="S50">
        <v>3.0828905116093197</v>
      </c>
      <c r="T50">
        <v>3.0766888461430089</v>
      </c>
      <c r="U50">
        <v>3.0686730650840386</v>
      </c>
      <c r="V50">
        <v>3.023373983739837</v>
      </c>
      <c r="W50">
        <v>2.9522786963641816</v>
      </c>
      <c r="X50">
        <v>2.909467314995164</v>
      </c>
      <c r="Y50">
        <v>2.8535635196865576</v>
      </c>
      <c r="Z50">
        <v>2.8926996401199432</v>
      </c>
      <c r="AA50">
        <v>2.8658536585365852</v>
      </c>
    </row>
    <row r="53" spans="3:27">
      <c r="C53" t="s">
        <v>75</v>
      </c>
    </row>
    <row r="54" spans="3:27">
      <c r="C54" t="s">
        <v>107</v>
      </c>
      <c r="D54" t="s">
        <v>2</v>
      </c>
      <c r="E54" t="s">
        <v>6</v>
      </c>
    </row>
    <row r="55" spans="3:27">
      <c r="C55" t="s">
        <v>168</v>
      </c>
      <c r="D55" t="s">
        <v>157</v>
      </c>
      <c r="E55">
        <v>5</v>
      </c>
    </row>
    <row r="56" spans="3:27">
      <c r="C56" t="s">
        <v>168</v>
      </c>
      <c r="D56" t="s">
        <v>158</v>
      </c>
      <c r="E56">
        <v>5</v>
      </c>
    </row>
    <row r="59" spans="3:27">
      <c r="D59" t="s">
        <v>169</v>
      </c>
    </row>
    <row r="61" spans="3:27">
      <c r="G61">
        <v>2010</v>
      </c>
      <c r="H61">
        <v>2020</v>
      </c>
      <c r="I61">
        <v>2030</v>
      </c>
      <c r="J61">
        <v>2040</v>
      </c>
      <c r="K61">
        <v>2050</v>
      </c>
    </row>
    <row r="62" spans="3:27">
      <c r="G62">
        <v>5000</v>
      </c>
      <c r="H62">
        <f>H63</f>
        <v>4350</v>
      </c>
      <c r="I62">
        <f>I63</f>
        <v>4100</v>
      </c>
      <c r="J62">
        <f>J63</f>
        <v>3800</v>
      </c>
      <c r="K62">
        <f>K63</f>
        <v>3750</v>
      </c>
    </row>
    <row r="63" spans="3:27">
      <c r="F63" t="s">
        <v>170</v>
      </c>
      <c r="G63">
        <v>4500</v>
      </c>
      <c r="H63">
        <v>4350</v>
      </c>
      <c r="I63">
        <v>4100</v>
      </c>
      <c r="J63">
        <v>3800</v>
      </c>
      <c r="K63">
        <v>3750</v>
      </c>
    </row>
    <row r="64" spans="3:27">
      <c r="F64" t="s">
        <v>171</v>
      </c>
      <c r="H64">
        <v>6300</v>
      </c>
      <c r="I64">
        <v>5750</v>
      </c>
      <c r="J64">
        <v>5350</v>
      </c>
      <c r="K64">
        <v>5300</v>
      </c>
    </row>
    <row r="66" spans="6:11">
      <c r="F66" t="s">
        <v>172</v>
      </c>
      <c r="J66">
        <v>2040</v>
      </c>
      <c r="K66">
        <v>2050</v>
      </c>
    </row>
    <row r="67" spans="6:11">
      <c r="G67" t="s">
        <v>173</v>
      </c>
      <c r="J67">
        <v>6400</v>
      </c>
      <c r="K67">
        <v>5200</v>
      </c>
    </row>
    <row r="68" spans="6:11">
      <c r="G68" t="s">
        <v>174</v>
      </c>
      <c r="J68">
        <f>J67/$G$70</f>
        <v>5999.75307449101</v>
      </c>
      <c r="K68">
        <f>K67/$G$70</f>
        <v>4874.799373023945</v>
      </c>
    </row>
    <row r="69" spans="6:11">
      <c r="G69" t="s">
        <v>175</v>
      </c>
    </row>
    <row r="70" spans="6:11">
      <c r="G70">
        <v>1.0667105663415899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CM160"/>
  <sheetViews>
    <sheetView topLeftCell="AI1" zoomScale="85" zoomScaleNormal="85" workbookViewId="0">
      <selection activeCell="AR51" sqref="AR51:AV51"/>
    </sheetView>
  </sheetViews>
  <sheetFormatPr defaultRowHeight="15"/>
  <sheetData>
    <row r="4" spans="1:91">
      <c r="A4">
        <v>0.01</v>
      </c>
      <c r="D4" t="s">
        <v>75</v>
      </c>
    </row>
    <row r="5" spans="1:91">
      <c r="D5" t="s">
        <v>163</v>
      </c>
      <c r="E5" t="s">
        <v>176</v>
      </c>
      <c r="F5" t="s">
        <v>107</v>
      </c>
      <c r="G5" t="s">
        <v>177</v>
      </c>
      <c r="H5" t="s">
        <v>7</v>
      </c>
      <c r="I5" t="s">
        <v>8</v>
      </c>
      <c r="J5" t="s">
        <v>9</v>
      </c>
      <c r="K5" t="s">
        <v>39</v>
      </c>
      <c r="L5" t="s">
        <v>11</v>
      </c>
      <c r="M5" t="s">
        <v>12</v>
      </c>
      <c r="N5" t="s">
        <v>14</v>
      </c>
      <c r="O5" t="s">
        <v>15</v>
      </c>
      <c r="P5" t="s">
        <v>17</v>
      </c>
      <c r="Q5" t="s">
        <v>18</v>
      </c>
      <c r="R5" t="s">
        <v>13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26</v>
      </c>
      <c r="Y5" t="s">
        <v>24</v>
      </c>
      <c r="Z5" t="s">
        <v>25</v>
      </c>
      <c r="AA5" t="s">
        <v>27</v>
      </c>
      <c r="AB5" t="s">
        <v>41</v>
      </c>
      <c r="AC5" t="s">
        <v>40</v>
      </c>
      <c r="AD5" t="s">
        <v>29</v>
      </c>
      <c r="AE5" t="s">
        <v>30</v>
      </c>
      <c r="AF5" t="s">
        <v>31</v>
      </c>
      <c r="AG5" t="s">
        <v>32</v>
      </c>
      <c r="AH5" t="s">
        <v>42</v>
      </c>
      <c r="AI5" t="s">
        <v>35</v>
      </c>
      <c r="AJ5" t="s">
        <v>34</v>
      </c>
      <c r="AK5" t="s">
        <v>16</v>
      </c>
      <c r="AL5" t="s">
        <v>33</v>
      </c>
      <c r="AM5" t="s">
        <v>10</v>
      </c>
      <c r="AN5" t="s">
        <v>28</v>
      </c>
      <c r="AO5" t="s">
        <v>36</v>
      </c>
      <c r="AP5" t="s">
        <v>37</v>
      </c>
      <c r="AQ5" t="s">
        <v>38</v>
      </c>
      <c r="AR5" t="s">
        <v>354</v>
      </c>
      <c r="AS5" t="s">
        <v>43</v>
      </c>
      <c r="AT5" t="s">
        <v>355</v>
      </c>
      <c r="AU5" t="s">
        <v>356</v>
      </c>
      <c r="AV5" t="s">
        <v>357</v>
      </c>
      <c r="AW5" t="s">
        <v>178</v>
      </c>
      <c r="AY5" t="s">
        <v>7</v>
      </c>
      <c r="AZ5" t="s">
        <v>8</v>
      </c>
      <c r="BA5" t="s">
        <v>9</v>
      </c>
      <c r="BB5" t="s">
        <v>39</v>
      </c>
      <c r="BC5" t="s">
        <v>11</v>
      </c>
      <c r="BD5" t="s">
        <v>12</v>
      </c>
      <c r="BE5" t="s">
        <v>14</v>
      </c>
      <c r="BF5" t="s">
        <v>15</v>
      </c>
      <c r="BG5" t="s">
        <v>17</v>
      </c>
      <c r="BH5" t="s">
        <v>18</v>
      </c>
      <c r="BI5" t="s">
        <v>13</v>
      </c>
      <c r="BJ5" t="s">
        <v>19</v>
      </c>
      <c r="BK5" t="s">
        <v>20</v>
      </c>
      <c r="BL5" t="s">
        <v>21</v>
      </c>
      <c r="BM5" t="s">
        <v>22</v>
      </c>
      <c r="BN5" t="s">
        <v>23</v>
      </c>
      <c r="BO5" t="s">
        <v>26</v>
      </c>
      <c r="BP5" t="s">
        <v>24</v>
      </c>
      <c r="BQ5" t="s">
        <v>25</v>
      </c>
      <c r="BR5" t="s">
        <v>27</v>
      </c>
      <c r="BS5" t="s">
        <v>41</v>
      </c>
      <c r="BT5" t="s">
        <v>40</v>
      </c>
      <c r="BU5" t="s">
        <v>29</v>
      </c>
      <c r="BV5" t="s">
        <v>30</v>
      </c>
      <c r="BW5" t="s">
        <v>31</v>
      </c>
      <c r="BX5" t="s">
        <v>32</v>
      </c>
      <c r="BY5" t="s">
        <v>42</v>
      </c>
      <c r="BZ5" t="s">
        <v>35</v>
      </c>
      <c r="CA5" t="s">
        <v>34</v>
      </c>
      <c r="CB5" t="s">
        <v>16</v>
      </c>
      <c r="CC5" t="s">
        <v>33</v>
      </c>
      <c r="CD5" t="s">
        <v>10</v>
      </c>
      <c r="CE5" t="s">
        <v>28</v>
      </c>
      <c r="CF5" t="s">
        <v>36</v>
      </c>
      <c r="CG5" t="s">
        <v>37</v>
      </c>
      <c r="CH5" t="s">
        <v>38</v>
      </c>
      <c r="CI5" t="s">
        <v>39</v>
      </c>
      <c r="CJ5" t="s">
        <v>43</v>
      </c>
      <c r="CK5" t="s">
        <v>40</v>
      </c>
      <c r="CL5" t="s">
        <v>41</v>
      </c>
      <c r="CM5" t="s">
        <v>42</v>
      </c>
    </row>
    <row r="6" spans="1:91">
      <c r="D6" t="s">
        <v>179</v>
      </c>
      <c r="E6" t="s">
        <v>180</v>
      </c>
      <c r="F6" t="s">
        <v>181</v>
      </c>
      <c r="H6">
        <f>IF(AY6&lt;$A$4,0,AY6)</f>
        <v>0.21566795595961713</v>
      </c>
      <c r="I6">
        <f>IF(AZ6&lt;$A$4,0,AZ6)</f>
        <v>0.19362833405718877</v>
      </c>
      <c r="J6">
        <f t="shared" ref="J6:J17" si="0">IF(BA6&lt;$A$4,0,BA6)</f>
        <v>0.27159308908152124</v>
      </c>
      <c r="K6">
        <f t="shared" ref="K6:K17" si="1">IF(BB6&lt;$A$4,0,BB6)</f>
        <v>0.23248557422051144</v>
      </c>
      <c r="L6">
        <f t="shared" ref="L6:L17" si="2">IF(BC6&lt;$A$4,0,BC6)</f>
        <v>0.33434278413985974</v>
      </c>
      <c r="M6">
        <f t="shared" ref="M6:M17" si="3">IF(BD6&lt;$A$4,0,BD6)</f>
        <v>0.21284886425275273</v>
      </c>
      <c r="N6">
        <f t="shared" ref="N6:N17" si="4">IF(BE6&lt;$A$4,0,BE6)</f>
        <v>0.21867818528221411</v>
      </c>
      <c r="O6">
        <f t="shared" ref="O6:O17" si="5">IF(BF6&lt;$A$4,0,BF6)</f>
        <v>0.17098189785301882</v>
      </c>
      <c r="P6">
        <f t="shared" ref="P6:P17" si="6">IF(BG6&lt;$A$4,0,BG6)</f>
        <v>0.20642445895543535</v>
      </c>
      <c r="Q6">
        <f t="shared" ref="Q6:Q17" si="7">IF(BH6&lt;$A$4,0,BH6)</f>
        <v>0.25967886984457522</v>
      </c>
      <c r="R6">
        <f t="shared" ref="R6:R17" si="8">IF(BI6&lt;$A$4,0,BI6)</f>
        <v>0.20903459153627096</v>
      </c>
      <c r="S6">
        <f t="shared" ref="S6:S17" si="9">IF(BJ6&lt;$A$4,0,BJ6)</f>
        <v>0.33434278413985974</v>
      </c>
      <c r="T6">
        <f t="shared" ref="T6:T17" si="10">IF(BK6&lt;$A$4,0,BK6)</f>
        <v>0.23134242462498597</v>
      </c>
      <c r="U6">
        <f t="shared" ref="U6:U17" si="11">IF(BL6&lt;$A$4,0,BL6)</f>
        <v>0.19265425217103199</v>
      </c>
      <c r="V6">
        <f t="shared" ref="V6:V17" si="12">IF(BM6&lt;$A$4,0,BM6)</f>
        <v>0.20359171371478887</v>
      </c>
      <c r="W6">
        <f t="shared" ref="W6:W17" si="13">IF(BN6&lt;$A$4,0,BN6)</f>
        <v>0.29412012416355698</v>
      </c>
      <c r="X6">
        <f t="shared" ref="X6:X17" si="14">IF(BO6&lt;$A$4,0,BO6)</f>
        <v>0.17098189785301882</v>
      </c>
      <c r="Y6">
        <f t="shared" ref="Y6:Y17" si="15">IF(BP6&lt;$A$4,0,BP6)</f>
        <v>0.17917575791551404</v>
      </c>
      <c r="Z6">
        <f t="shared" ref="Z6:Z17" si="16">IF(BQ6&lt;$A$4,0,BQ6)</f>
        <v>0.18974956792680342</v>
      </c>
      <c r="AA6">
        <f t="shared" ref="AA6:AA17" si="17">IF(BR6&lt;$A$4,0,BR6)</f>
        <v>0.33434278413985974</v>
      </c>
      <c r="AB6">
        <f t="shared" ref="AB6:AB17" si="18">IF(BS6&lt;$A$4,0,BS6)</f>
        <v>0.28442081864806601</v>
      </c>
      <c r="AC6">
        <f t="shared" ref="AC6:AC17" si="19">IF(BT6&lt;$A$4,0,BT6)</f>
        <v>0.24954266624554716</v>
      </c>
      <c r="AD6">
        <f t="shared" ref="AD6:AD17" si="20">IF(BU6&lt;$A$4,0,BU6)</f>
        <v>0.20642445895543535</v>
      </c>
      <c r="AE6">
        <f t="shared" ref="AE6:AE17" si="21">IF(BV6&lt;$A$4,0,BV6)</f>
        <v>0.21532280326468942</v>
      </c>
      <c r="AF6">
        <f t="shared" ref="AF6:AF17" si="22">IF(BW6&lt;$A$4,0,BW6)</f>
        <v>0.35717591859873921</v>
      </c>
      <c r="AG6">
        <f t="shared" ref="AG6:AG17" si="23">IF(BX6&lt;$A$4,0,BX6)</f>
        <v>0.24451575727170791</v>
      </c>
      <c r="AH6">
        <f t="shared" ref="AH6:AH17" si="24">IF(BY6&lt;$A$4,0,BY6)</f>
        <v>0.25522297267729566</v>
      </c>
      <c r="AI6">
        <f t="shared" ref="AI6:AI17" si="25">IF(BZ6&lt;$A$4,0,BZ6)</f>
        <v>0.20359171371478887</v>
      </c>
      <c r="AJ6">
        <f t="shared" ref="AJ6:AJ17" si="26">IF(CA6&lt;$A$4,0,CA6)</f>
        <v>0.21362237951192165</v>
      </c>
      <c r="AK6">
        <f t="shared" ref="AK6:AK17" si="27">IF(CB6&lt;$A$4,0,CB6)</f>
        <v>0.34100170030774657</v>
      </c>
      <c r="AL6">
        <f t="shared" ref="AL6:AL17" si="28">IF(CC6&lt;$A$4,0,CC6)</f>
        <v>0.20642445895543535</v>
      </c>
      <c r="AM6">
        <f t="shared" ref="AM6:AM17" si="29">IF(CD6&lt;$A$4,0,CD6)</f>
        <v>0.24015342098507506</v>
      </c>
      <c r="AN6">
        <f t="shared" ref="AN6:AN17" si="30">IF(CE6&lt;$A$4,0,CE6)</f>
        <v>0.18513500865791788</v>
      </c>
      <c r="AO6">
        <f t="shared" ref="AO6:AO17" si="31">IF(CF6&lt;$A$4,0,CF6)</f>
        <v>0.19814240877581327</v>
      </c>
      <c r="AP6">
        <f t="shared" ref="AP6:AP17" si="32">IF(CG6&lt;$A$4,0,CG6)</f>
        <v>0.24451575727170791</v>
      </c>
      <c r="AQ6">
        <f t="shared" ref="AQ6:AQ17" si="33">IF(CH6&lt;$A$4,0,CH6)</f>
        <v>0.24451575727170791</v>
      </c>
      <c r="AR6">
        <f t="shared" ref="AR6:AR17" si="34">IF(CI6&lt;$A$4,0,CI6)</f>
        <v>0.24451575727170791</v>
      </c>
      <c r="AS6">
        <f t="shared" ref="AS6:AS17" si="35">IF(CJ6&lt;$A$4,0,CJ6)</f>
        <v>0.24451575727170791</v>
      </c>
      <c r="AT6">
        <f t="shared" ref="AT6:AT17" si="36">IF(CK6&lt;$A$4,0,CK6)</f>
        <v>0.24451575727170791</v>
      </c>
      <c r="AU6">
        <f t="shared" ref="AU6:AU17" si="37">IF(CL6&lt;$A$4,0,CL6)</f>
        <v>0.24451575727170791</v>
      </c>
      <c r="AV6">
        <f t="shared" ref="AV6:AV17" si="38">IF(CM6&lt;$A$4,0,CM6)</f>
        <v>0.24451575727170791</v>
      </c>
      <c r="AW6" t="s">
        <v>182</v>
      </c>
      <c r="AY6">
        <v>0.21566795595961713</v>
      </c>
      <c r="AZ6">
        <v>0.19362833405718877</v>
      </c>
      <c r="BA6">
        <v>0.27159308908152124</v>
      </c>
      <c r="BB6">
        <v>0.23248557422051144</v>
      </c>
      <c r="BC6">
        <f t="shared" ref="BC6:BC13" si="39">BJ6</f>
        <v>0.33434278413985974</v>
      </c>
      <c r="BD6">
        <v>0.21284886425275273</v>
      </c>
      <c r="BE6">
        <v>0.21867818528221411</v>
      </c>
      <c r="BF6">
        <f>BO6</f>
        <v>0.17098189785301882</v>
      </c>
      <c r="BG6">
        <f>CC6</f>
        <v>0.20642445895543535</v>
      </c>
      <c r="BH6">
        <v>0.25967886984457522</v>
      </c>
      <c r="BI6">
        <v>0.20903459153627096</v>
      </c>
      <c r="BJ6">
        <v>0.33434278413985974</v>
      </c>
      <c r="BK6">
        <v>0.23134242462498597</v>
      </c>
      <c r="BL6">
        <v>0.19265425217103199</v>
      </c>
      <c r="BM6">
        <f t="shared" ref="BM6:BM13" si="40">BZ6</f>
        <v>0.20359171371478887</v>
      </c>
      <c r="BN6">
        <v>0.29412012416355698</v>
      </c>
      <c r="BO6">
        <v>0.17098189785301882</v>
      </c>
      <c r="BP6">
        <v>0.17917575791551404</v>
      </c>
      <c r="BQ6">
        <v>0.18974956792680342</v>
      </c>
      <c r="BR6">
        <f t="shared" ref="BR6:BR13" si="41">BJ6</f>
        <v>0.33434278413985974</v>
      </c>
      <c r="BS6">
        <v>0.28442081864806601</v>
      </c>
      <c r="BT6">
        <v>0.24954266624554716</v>
      </c>
      <c r="BU6">
        <f>CC6</f>
        <v>0.20642445895543535</v>
      </c>
      <c r="BV6">
        <v>0.21532280326468942</v>
      </c>
      <c r="BW6">
        <v>0.35717591859873921</v>
      </c>
      <c r="BX6">
        <v>0.24451575727170791</v>
      </c>
      <c r="BY6">
        <v>0.25522297267729566</v>
      </c>
      <c r="BZ6">
        <v>0.20359171371478887</v>
      </c>
      <c r="CA6">
        <v>0.21362237951192165</v>
      </c>
      <c r="CB6">
        <v>0.34100170030774657</v>
      </c>
      <c r="CC6">
        <v>0.20642445895543535</v>
      </c>
      <c r="CD6">
        <v>0.24015342098507506</v>
      </c>
      <c r="CE6">
        <v>0.18513500865791788</v>
      </c>
      <c r="CF6">
        <v>0.19814240877581327</v>
      </c>
      <c r="CG6">
        <f>$AG6</f>
        <v>0.24451575727170791</v>
      </c>
      <c r="CH6">
        <f t="shared" ref="CH6:CM16" si="42">$AG6</f>
        <v>0.24451575727170791</v>
      </c>
      <c r="CI6">
        <f t="shared" si="42"/>
        <v>0.24451575727170791</v>
      </c>
      <c r="CJ6">
        <f t="shared" si="42"/>
        <v>0.24451575727170791</v>
      </c>
      <c r="CK6">
        <f t="shared" si="42"/>
        <v>0.24451575727170791</v>
      </c>
      <c r="CL6">
        <f t="shared" si="42"/>
        <v>0.24451575727170791</v>
      </c>
      <c r="CM6">
        <f t="shared" si="42"/>
        <v>0.24451575727170791</v>
      </c>
    </row>
    <row r="7" spans="1:91">
      <c r="D7" t="s">
        <v>183</v>
      </c>
      <c r="E7" t="s">
        <v>180</v>
      </c>
      <c r="F7" t="s">
        <v>181</v>
      </c>
      <c r="H7">
        <f t="shared" ref="H7:H17" si="43">IF(AY7&lt;$A$4,0,AY7)</f>
        <v>0</v>
      </c>
      <c r="I7">
        <f t="shared" ref="I7:I17" si="44">IF(AZ7&lt;$A$4,0,AZ7)</f>
        <v>0</v>
      </c>
      <c r="J7">
        <f t="shared" si="0"/>
        <v>1.279144084103742E-2</v>
      </c>
      <c r="K7">
        <f t="shared" si="1"/>
        <v>0</v>
      </c>
      <c r="L7">
        <f t="shared" si="2"/>
        <v>1.6103083737135305E-2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1.6103083737135305E-2</v>
      </c>
      <c r="T7">
        <f t="shared" si="10"/>
        <v>0</v>
      </c>
      <c r="U7">
        <f t="shared" si="11"/>
        <v>0</v>
      </c>
      <c r="V7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A7">
        <f t="shared" si="17"/>
        <v>1.6103083737135305E-2</v>
      </c>
      <c r="AB7">
        <f t="shared" si="18"/>
        <v>1.0488434623673474E-2</v>
      </c>
      <c r="AC7">
        <f t="shared" si="19"/>
        <v>0</v>
      </c>
      <c r="AD7">
        <f t="shared" si="20"/>
        <v>0</v>
      </c>
      <c r="AE7">
        <f t="shared" si="21"/>
        <v>0</v>
      </c>
      <c r="AF7">
        <f t="shared" si="22"/>
        <v>0</v>
      </c>
      <c r="AG7">
        <f t="shared" si="23"/>
        <v>1.0864020009499714E-2</v>
      </c>
      <c r="AH7">
        <f t="shared" si="24"/>
        <v>0</v>
      </c>
      <c r="AI7">
        <f t="shared" si="25"/>
        <v>0</v>
      </c>
      <c r="AJ7">
        <f t="shared" si="26"/>
        <v>0</v>
      </c>
      <c r="AK7">
        <f t="shared" si="27"/>
        <v>0</v>
      </c>
      <c r="AL7">
        <f t="shared" si="28"/>
        <v>0</v>
      </c>
      <c r="AM7">
        <f t="shared" si="29"/>
        <v>0</v>
      </c>
      <c r="AN7">
        <f t="shared" si="30"/>
        <v>0</v>
      </c>
      <c r="AO7">
        <f t="shared" si="31"/>
        <v>0</v>
      </c>
      <c r="AP7">
        <f t="shared" si="32"/>
        <v>1.0864020009499714E-2</v>
      </c>
      <c r="AQ7">
        <f t="shared" si="33"/>
        <v>1.0864020009499714E-2</v>
      </c>
      <c r="AR7">
        <f t="shared" si="34"/>
        <v>1.0864020009499714E-2</v>
      </c>
      <c r="AS7">
        <f t="shared" si="35"/>
        <v>1.0864020009499714E-2</v>
      </c>
      <c r="AT7">
        <f t="shared" si="36"/>
        <v>1.0864020009499714E-2</v>
      </c>
      <c r="AU7">
        <f t="shared" si="37"/>
        <v>1.0864020009499714E-2</v>
      </c>
      <c r="AV7">
        <f t="shared" si="38"/>
        <v>1.0864020009499714E-2</v>
      </c>
      <c r="AW7" t="s">
        <v>182</v>
      </c>
      <c r="AY7">
        <v>2.091849310760896E-3</v>
      </c>
      <c r="AZ7">
        <v>1.3342011972222224E-4</v>
      </c>
      <c r="BA7">
        <v>1.279144084103742E-2</v>
      </c>
      <c r="BB7">
        <v>3.6245005476318024E-3</v>
      </c>
      <c r="BC7">
        <f t="shared" si="39"/>
        <v>1.6103083737135305E-2</v>
      </c>
      <c r="BD7">
        <v>2.8074357624225232E-3</v>
      </c>
      <c r="BE7">
        <v>1.1582653848469387E-3</v>
      </c>
      <c r="BF7">
        <f t="shared" ref="BF7:BF13" si="45">BO7</f>
        <v>6.3241130285941064E-3</v>
      </c>
      <c r="BG7">
        <f t="shared" ref="BG7:BG13" si="46">CC7</f>
        <v>2.0948856005810657E-3</v>
      </c>
      <c r="BH7">
        <v>1.6731963369359413E-4</v>
      </c>
      <c r="BI7">
        <v>1.083647134558214E-3</v>
      </c>
      <c r="BJ7">
        <v>1.6103083737135305E-2</v>
      </c>
      <c r="BK7">
        <v>4.8657671270942657E-3</v>
      </c>
      <c r="BL7">
        <v>0</v>
      </c>
      <c r="BM7">
        <f t="shared" si="40"/>
        <v>4.3836007739138337E-3</v>
      </c>
      <c r="BN7">
        <v>3.0452124833243431E-3</v>
      </c>
      <c r="BO7">
        <v>6.3241130285941064E-3</v>
      </c>
      <c r="BP7">
        <v>6.2064825159027807E-3</v>
      </c>
      <c r="BQ7">
        <v>2.7140280665532887E-4</v>
      </c>
      <c r="BR7">
        <f t="shared" si="41"/>
        <v>1.6103083737135305E-2</v>
      </c>
      <c r="BS7">
        <v>1.0488434623673474E-2</v>
      </c>
      <c r="BT7">
        <v>5.949421226247165E-3</v>
      </c>
      <c r="BU7">
        <f t="shared" ref="BU7:BU13" si="47">CC7</f>
        <v>2.0948856005810657E-3</v>
      </c>
      <c r="BV7">
        <v>4.8387658409958442E-3</v>
      </c>
      <c r="BW7">
        <v>0</v>
      </c>
      <c r="BX7">
        <v>1.0864020009499714E-2</v>
      </c>
      <c r="BY7">
        <v>6.8970885931843263E-3</v>
      </c>
      <c r="BZ7">
        <v>4.3836007739138337E-3</v>
      </c>
      <c r="CA7">
        <v>2.2394367777721089E-3</v>
      </c>
      <c r="CB7">
        <v>6.5328311451247156E-6</v>
      </c>
      <c r="CC7">
        <v>2.0948856005810657E-3</v>
      </c>
      <c r="CD7">
        <v>6.3751403180758017E-4</v>
      </c>
      <c r="CE7">
        <v>1.2732393478911565E-4</v>
      </c>
      <c r="CF7">
        <v>2.0010796628475988E-5</v>
      </c>
      <c r="CG7">
        <f t="shared" ref="CG7:CG16" si="48">$AG7</f>
        <v>1.0864020009499714E-2</v>
      </c>
      <c r="CH7">
        <f t="shared" si="42"/>
        <v>1.0864020009499714E-2</v>
      </c>
      <c r="CI7">
        <f t="shared" si="42"/>
        <v>1.0864020009499714E-2</v>
      </c>
      <c r="CJ7">
        <f t="shared" si="42"/>
        <v>1.0864020009499714E-2</v>
      </c>
      <c r="CK7">
        <f t="shared" si="42"/>
        <v>1.0864020009499714E-2</v>
      </c>
      <c r="CL7">
        <f t="shared" si="42"/>
        <v>1.0864020009499714E-2</v>
      </c>
      <c r="CM7">
        <f t="shared" si="42"/>
        <v>1.0864020009499714E-2</v>
      </c>
    </row>
    <row r="8" spans="1:91">
      <c r="D8" t="s">
        <v>184</v>
      </c>
      <c r="E8" t="s">
        <v>180</v>
      </c>
      <c r="F8" t="s">
        <v>181</v>
      </c>
      <c r="H8">
        <f t="shared" si="43"/>
        <v>3.0039129591750383E-2</v>
      </c>
      <c r="I8">
        <f t="shared" si="44"/>
        <v>6.7785009798595849E-2</v>
      </c>
      <c r="J8">
        <f t="shared" si="0"/>
        <v>0</v>
      </c>
      <c r="K8">
        <f t="shared" si="1"/>
        <v>2.5372220230393833E-2</v>
      </c>
      <c r="L8">
        <f t="shared" si="2"/>
        <v>1.0757073648995433E-2</v>
      </c>
      <c r="M8">
        <f t="shared" si="3"/>
        <v>2.3760434461765595E-2</v>
      </c>
      <c r="N8">
        <f t="shared" si="4"/>
        <v>4.4727923097568498E-2</v>
      </c>
      <c r="O8">
        <f t="shared" si="5"/>
        <v>0</v>
      </c>
      <c r="P8">
        <f t="shared" si="6"/>
        <v>3.1196469161575344E-2</v>
      </c>
      <c r="Q8">
        <f t="shared" si="7"/>
        <v>0.11126645786198969</v>
      </c>
      <c r="R8">
        <f t="shared" si="8"/>
        <v>4.5226371304803961E-2</v>
      </c>
      <c r="S8">
        <f t="shared" si="9"/>
        <v>1.0757073648995433E-2</v>
      </c>
      <c r="T8">
        <f t="shared" si="10"/>
        <v>1.3504311325870837E-2</v>
      </c>
      <c r="U8">
        <f t="shared" si="11"/>
        <v>0.14229337258515068</v>
      </c>
      <c r="V8">
        <f t="shared" si="12"/>
        <v>1.2014129338273971E-2</v>
      </c>
      <c r="W8">
        <f t="shared" si="13"/>
        <v>5.2543906297548369E-2</v>
      </c>
      <c r="X8">
        <f t="shared" si="14"/>
        <v>0</v>
      </c>
      <c r="Y8">
        <f t="shared" si="15"/>
        <v>0</v>
      </c>
      <c r="Z8">
        <f t="shared" si="16"/>
        <v>5.9902398018356132E-2</v>
      </c>
      <c r="AA8">
        <f t="shared" si="17"/>
        <v>1.0757073648995433E-2</v>
      </c>
      <c r="AB8">
        <f t="shared" si="18"/>
        <v>1.2735135086780819E-2</v>
      </c>
      <c r="AC8">
        <f t="shared" si="19"/>
        <v>1.8514972520273974E-2</v>
      </c>
      <c r="AD8">
        <f t="shared" si="20"/>
        <v>3.1196469161575344E-2</v>
      </c>
      <c r="AE8">
        <f t="shared" si="21"/>
        <v>1.5769706563418948E-2</v>
      </c>
      <c r="AF8">
        <f t="shared" si="22"/>
        <v>0.29900141152977733</v>
      </c>
      <c r="AG8">
        <f t="shared" si="23"/>
        <v>0</v>
      </c>
      <c r="AH8">
        <f t="shared" si="24"/>
        <v>1.2401447102446186E-2</v>
      </c>
      <c r="AI8">
        <f t="shared" si="25"/>
        <v>1.2014129338273971E-2</v>
      </c>
      <c r="AJ8">
        <f t="shared" si="26"/>
        <v>3.1914768472123288E-2</v>
      </c>
      <c r="AK8">
        <f t="shared" si="27"/>
        <v>0.22039860864635347</v>
      </c>
      <c r="AL8">
        <f t="shared" si="28"/>
        <v>3.1196469161575344E-2</v>
      </c>
      <c r="AM8">
        <f t="shared" si="29"/>
        <v>6.383862181452056E-2</v>
      </c>
      <c r="AN8">
        <f t="shared" si="30"/>
        <v>6.4233648819315078E-2</v>
      </c>
      <c r="AO8">
        <f t="shared" si="31"/>
        <v>0.11141099487202599</v>
      </c>
      <c r="AP8">
        <f t="shared" si="32"/>
        <v>0</v>
      </c>
      <c r="AQ8">
        <f t="shared" si="33"/>
        <v>0</v>
      </c>
      <c r="AR8">
        <f t="shared" si="34"/>
        <v>0</v>
      </c>
      <c r="AS8">
        <f t="shared" si="35"/>
        <v>0</v>
      </c>
      <c r="AT8">
        <f t="shared" si="36"/>
        <v>0</v>
      </c>
      <c r="AU8">
        <f t="shared" si="37"/>
        <v>0</v>
      </c>
      <c r="AV8">
        <f t="shared" si="38"/>
        <v>0</v>
      </c>
      <c r="AW8" t="s">
        <v>182</v>
      </c>
      <c r="AY8">
        <v>3.0039129591750383E-2</v>
      </c>
      <c r="AZ8">
        <v>6.7785009798595849E-2</v>
      </c>
      <c r="BA8">
        <v>6.6405292941506848E-3</v>
      </c>
      <c r="BB8">
        <v>2.5372220230393833E-2</v>
      </c>
      <c r="BC8">
        <f t="shared" si="39"/>
        <v>1.0757073648995433E-2</v>
      </c>
      <c r="BD8">
        <v>2.3760434461765595E-2</v>
      </c>
      <c r="BE8">
        <v>4.4727923097568498E-2</v>
      </c>
      <c r="BF8">
        <f t="shared" si="45"/>
        <v>6.8966101761643835E-3</v>
      </c>
      <c r="BG8">
        <f t="shared" si="46"/>
        <v>3.1196469161575344E-2</v>
      </c>
      <c r="BH8">
        <v>0.11126645786198969</v>
      </c>
      <c r="BI8">
        <v>4.5226371304803961E-2</v>
      </c>
      <c r="BJ8">
        <v>1.0757073648995433E-2</v>
      </c>
      <c r="BK8">
        <v>1.3504311325870837E-2</v>
      </c>
      <c r="BL8">
        <v>0.14229337258515068</v>
      </c>
      <c r="BM8">
        <f t="shared" si="40"/>
        <v>1.2014129338273971E-2</v>
      </c>
      <c r="BN8">
        <v>5.2543906297548369E-2</v>
      </c>
      <c r="BO8">
        <v>6.8966101761643835E-3</v>
      </c>
      <c r="BP8">
        <v>7.4951369806678068E-3</v>
      </c>
      <c r="BQ8">
        <v>5.9902398018356132E-2</v>
      </c>
      <c r="BR8">
        <f t="shared" si="41"/>
        <v>1.0757073648995433E-2</v>
      </c>
      <c r="BS8">
        <v>1.2735135086780819E-2</v>
      </c>
      <c r="BT8">
        <v>1.8514972520273974E-2</v>
      </c>
      <c r="BU8">
        <f t="shared" si="47"/>
        <v>3.1196469161575344E-2</v>
      </c>
      <c r="BV8">
        <v>1.5769706563418948E-2</v>
      </c>
      <c r="BW8">
        <v>0.29900141152977733</v>
      </c>
      <c r="BX8">
        <v>5.2695886064297965E-3</v>
      </c>
      <c r="BY8">
        <v>1.2401447102446186E-2</v>
      </c>
      <c r="BZ8">
        <v>1.2014129338273971E-2</v>
      </c>
      <c r="CA8">
        <v>3.1914768472123288E-2</v>
      </c>
      <c r="CB8">
        <v>0.22039860864635347</v>
      </c>
      <c r="CC8">
        <v>3.1196469161575344E-2</v>
      </c>
      <c r="CD8">
        <v>6.383862181452056E-2</v>
      </c>
      <c r="CE8">
        <v>6.4233648819315078E-2</v>
      </c>
      <c r="CF8">
        <v>0.11141099487202599</v>
      </c>
      <c r="CG8">
        <f t="shared" si="48"/>
        <v>0</v>
      </c>
      <c r="CH8">
        <f t="shared" si="42"/>
        <v>0</v>
      </c>
      <c r="CI8">
        <f t="shared" si="42"/>
        <v>0</v>
      </c>
      <c r="CJ8">
        <f t="shared" si="42"/>
        <v>0</v>
      </c>
      <c r="CK8">
        <f t="shared" si="42"/>
        <v>0</v>
      </c>
      <c r="CL8">
        <f t="shared" si="42"/>
        <v>0</v>
      </c>
      <c r="CM8">
        <f t="shared" si="42"/>
        <v>0</v>
      </c>
    </row>
    <row r="9" spans="1:91">
      <c r="D9" t="s">
        <v>185</v>
      </c>
      <c r="E9" t="s">
        <v>180</v>
      </c>
      <c r="F9" t="s">
        <v>181</v>
      </c>
      <c r="H9">
        <f t="shared" si="43"/>
        <v>0.29891932585238629</v>
      </c>
      <c r="I9">
        <f t="shared" si="44"/>
        <v>0.32488415845737473</v>
      </c>
      <c r="J9">
        <f t="shared" si="0"/>
        <v>0.364128871701629</v>
      </c>
      <c r="K9">
        <f t="shared" si="1"/>
        <v>0.31572006721786144</v>
      </c>
      <c r="L9">
        <f t="shared" si="2"/>
        <v>0.42803262775218759</v>
      </c>
      <c r="M9">
        <f t="shared" si="3"/>
        <v>0.28921982397105661</v>
      </c>
      <c r="N9">
        <f t="shared" si="4"/>
        <v>0.33509419442425675</v>
      </c>
      <c r="O9">
        <f t="shared" si="5"/>
        <v>0.30796704958342286</v>
      </c>
      <c r="P9">
        <f t="shared" si="6"/>
        <v>0.30606461568612925</v>
      </c>
      <c r="Q9">
        <f t="shared" si="7"/>
        <v>0.34659507405082179</v>
      </c>
      <c r="R9">
        <f t="shared" si="8"/>
        <v>0.30849860642536892</v>
      </c>
      <c r="S9">
        <f t="shared" si="9"/>
        <v>0.42803262775218759</v>
      </c>
      <c r="T9">
        <f t="shared" si="10"/>
        <v>0.31228456055371129</v>
      </c>
      <c r="U9">
        <f t="shared" si="11"/>
        <v>0.33702508552320704</v>
      </c>
      <c r="V9">
        <f t="shared" si="12"/>
        <v>0.27853753191030628</v>
      </c>
      <c r="W9">
        <f t="shared" si="13"/>
        <v>0.369487228415535</v>
      </c>
      <c r="X9">
        <f t="shared" si="14"/>
        <v>0.30796704958342286</v>
      </c>
      <c r="Y9">
        <f t="shared" si="15"/>
        <v>0.30044180037479729</v>
      </c>
      <c r="Z9">
        <f t="shared" si="16"/>
        <v>0.30542288857290173</v>
      </c>
      <c r="AA9">
        <f t="shared" si="17"/>
        <v>0.42803262775218759</v>
      </c>
      <c r="AB9">
        <f t="shared" si="18"/>
        <v>0.35183599275345839</v>
      </c>
      <c r="AC9">
        <f t="shared" si="19"/>
        <v>0.30349927794671877</v>
      </c>
      <c r="AD9">
        <f t="shared" si="20"/>
        <v>0.30606461568612925</v>
      </c>
      <c r="AE9">
        <f t="shared" si="21"/>
        <v>0.30380138129592293</v>
      </c>
      <c r="AF9">
        <f t="shared" si="22"/>
        <v>0.39536795425033017</v>
      </c>
      <c r="AG9">
        <f t="shared" si="23"/>
        <v>0.33442607816557457</v>
      </c>
      <c r="AH9">
        <f t="shared" si="24"/>
        <v>0.32207645499892629</v>
      </c>
      <c r="AI9">
        <f t="shared" si="25"/>
        <v>0.27853753191030628</v>
      </c>
      <c r="AJ9">
        <f t="shared" si="26"/>
        <v>0.31343657567928601</v>
      </c>
      <c r="AK9">
        <f t="shared" si="27"/>
        <v>0.38506660881241422</v>
      </c>
      <c r="AL9">
        <f t="shared" si="28"/>
        <v>0.30606461568612925</v>
      </c>
      <c r="AM9">
        <f t="shared" si="29"/>
        <v>0.30002968563359167</v>
      </c>
      <c r="AN9">
        <f t="shared" si="30"/>
        <v>0.36496222754452107</v>
      </c>
      <c r="AO9">
        <f t="shared" si="31"/>
        <v>0.33614212815225114</v>
      </c>
      <c r="AP9">
        <f t="shared" si="32"/>
        <v>0.33442607816557457</v>
      </c>
      <c r="AQ9">
        <f t="shared" si="33"/>
        <v>0.33442607816557457</v>
      </c>
      <c r="AR9">
        <f t="shared" si="34"/>
        <v>0.33442607816557457</v>
      </c>
      <c r="AS9">
        <f t="shared" si="35"/>
        <v>0.33442607816557457</v>
      </c>
      <c r="AT9">
        <f t="shared" si="36"/>
        <v>0.33442607816557457</v>
      </c>
      <c r="AU9">
        <f t="shared" si="37"/>
        <v>0.33442607816557457</v>
      </c>
      <c r="AV9">
        <f t="shared" si="38"/>
        <v>0.33442607816557457</v>
      </c>
      <c r="AW9" t="s">
        <v>182</v>
      </c>
      <c r="AY9">
        <v>0.29891932585238629</v>
      </c>
      <c r="AZ9">
        <v>0.32488415845737473</v>
      </c>
      <c r="BA9">
        <v>0.364128871701629</v>
      </c>
      <c r="BB9">
        <v>0.31572006721786144</v>
      </c>
      <c r="BC9">
        <f t="shared" si="39"/>
        <v>0.42803262775218759</v>
      </c>
      <c r="BD9">
        <v>0.28921982397105661</v>
      </c>
      <c r="BE9">
        <v>0.33509419442425675</v>
      </c>
      <c r="BF9">
        <f t="shared" si="45"/>
        <v>0.30796704958342286</v>
      </c>
      <c r="BG9">
        <f t="shared" si="46"/>
        <v>0.30606461568612925</v>
      </c>
      <c r="BH9">
        <v>0.34659507405082179</v>
      </c>
      <c r="BI9">
        <v>0.30849860642536892</v>
      </c>
      <c r="BJ9">
        <v>0.42803262775218759</v>
      </c>
      <c r="BK9">
        <v>0.31228456055371129</v>
      </c>
      <c r="BL9">
        <v>0.33702508552320704</v>
      </c>
      <c r="BM9">
        <f t="shared" si="40"/>
        <v>0.27853753191030628</v>
      </c>
      <c r="BN9">
        <v>0.369487228415535</v>
      </c>
      <c r="BO9">
        <v>0.30796704958342286</v>
      </c>
      <c r="BP9">
        <v>0.30044180037479729</v>
      </c>
      <c r="BQ9">
        <v>0.30542288857290173</v>
      </c>
      <c r="BR9">
        <f t="shared" si="41"/>
        <v>0.42803262775218759</v>
      </c>
      <c r="BS9">
        <v>0.35183599275345839</v>
      </c>
      <c r="BT9">
        <v>0.30349927794671877</v>
      </c>
      <c r="BU9">
        <f t="shared" si="47"/>
        <v>0.30606461568612925</v>
      </c>
      <c r="BV9">
        <v>0.30380138129592293</v>
      </c>
      <c r="BW9">
        <v>0.39536795425033017</v>
      </c>
      <c r="BX9">
        <v>0.33442607816557457</v>
      </c>
      <c r="BY9">
        <v>0.32207645499892629</v>
      </c>
      <c r="BZ9">
        <v>0.27853753191030628</v>
      </c>
      <c r="CA9">
        <v>0.31343657567928601</v>
      </c>
      <c r="CB9">
        <v>0.38506660881241422</v>
      </c>
      <c r="CC9">
        <v>0.30606461568612925</v>
      </c>
      <c r="CD9">
        <v>0.30002968563359167</v>
      </c>
      <c r="CE9">
        <v>0.36496222754452107</v>
      </c>
      <c r="CF9">
        <v>0.33614212815225114</v>
      </c>
      <c r="CG9">
        <f t="shared" si="48"/>
        <v>0.33442607816557457</v>
      </c>
      <c r="CH9">
        <f t="shared" si="42"/>
        <v>0.33442607816557457</v>
      </c>
      <c r="CI9">
        <f t="shared" si="42"/>
        <v>0.33442607816557457</v>
      </c>
      <c r="CJ9">
        <f t="shared" si="42"/>
        <v>0.33442607816557457</v>
      </c>
      <c r="CK9">
        <f t="shared" si="42"/>
        <v>0.33442607816557457</v>
      </c>
      <c r="CL9">
        <f t="shared" si="42"/>
        <v>0.33442607816557457</v>
      </c>
      <c r="CM9">
        <f t="shared" si="42"/>
        <v>0.33442607816557457</v>
      </c>
    </row>
    <row r="10" spans="1:91">
      <c r="D10" t="s">
        <v>186</v>
      </c>
      <c r="E10" t="s">
        <v>180</v>
      </c>
      <c r="F10" t="s">
        <v>181</v>
      </c>
      <c r="H10">
        <f t="shared" si="43"/>
        <v>0</v>
      </c>
      <c r="I10">
        <f t="shared" si="44"/>
        <v>0</v>
      </c>
      <c r="J10">
        <f t="shared" si="0"/>
        <v>2.4387916892866325E-2</v>
      </c>
      <c r="K10">
        <f t="shared" si="1"/>
        <v>1.0657762024009351E-2</v>
      </c>
      <c r="L10">
        <f t="shared" si="2"/>
        <v>2.5116761424001516E-2</v>
      </c>
      <c r="M10">
        <f t="shared" si="3"/>
        <v>1.0465521683115863E-2</v>
      </c>
      <c r="N10">
        <f t="shared" si="4"/>
        <v>0</v>
      </c>
      <c r="O10">
        <f t="shared" si="5"/>
        <v>2.361970650673155E-2</v>
      </c>
      <c r="P10">
        <f t="shared" si="6"/>
        <v>1.0960174490438498E-2</v>
      </c>
      <c r="Q10">
        <f t="shared" si="7"/>
        <v>0</v>
      </c>
      <c r="R10">
        <f t="shared" si="8"/>
        <v>0</v>
      </c>
      <c r="S10">
        <f t="shared" si="9"/>
        <v>2.5116761424001516E-2</v>
      </c>
      <c r="T10">
        <f t="shared" si="10"/>
        <v>1.4071403922818948E-2</v>
      </c>
      <c r="U10">
        <f t="shared" si="11"/>
        <v>0</v>
      </c>
      <c r="V10">
        <f t="shared" si="12"/>
        <v>1.4340450116440636E-2</v>
      </c>
      <c r="W10">
        <f t="shared" si="13"/>
        <v>0</v>
      </c>
      <c r="X10">
        <f t="shared" si="14"/>
        <v>2.361970650673155E-2</v>
      </c>
      <c r="Y10">
        <f t="shared" si="15"/>
        <v>2.2051979139303488E-2</v>
      </c>
      <c r="Z10">
        <f t="shared" si="16"/>
        <v>0</v>
      </c>
      <c r="AA10">
        <f t="shared" si="17"/>
        <v>2.5116761424001516E-2</v>
      </c>
      <c r="AB10">
        <f t="shared" si="18"/>
        <v>1.946522591698931E-2</v>
      </c>
      <c r="AC10">
        <f t="shared" si="19"/>
        <v>1.3419003969237961E-2</v>
      </c>
      <c r="AD10">
        <f t="shared" si="20"/>
        <v>1.0960174490438498E-2</v>
      </c>
      <c r="AE10">
        <f t="shared" si="21"/>
        <v>1.5803616632770044E-2</v>
      </c>
      <c r="AF10">
        <f t="shared" si="22"/>
        <v>0</v>
      </c>
      <c r="AG10">
        <f t="shared" si="23"/>
        <v>2.4147269247483963E-2</v>
      </c>
      <c r="AH10">
        <f t="shared" si="24"/>
        <v>1.6003432389778447E-2</v>
      </c>
      <c r="AI10">
        <f t="shared" si="25"/>
        <v>1.4340450116440636E-2</v>
      </c>
      <c r="AJ10">
        <f t="shared" si="26"/>
        <v>0</v>
      </c>
      <c r="AK10">
        <f t="shared" si="27"/>
        <v>0</v>
      </c>
      <c r="AL10">
        <f t="shared" si="28"/>
        <v>1.0960174490438498E-2</v>
      </c>
      <c r="AM10">
        <f t="shared" si="29"/>
        <v>0</v>
      </c>
      <c r="AN10">
        <f t="shared" si="30"/>
        <v>0</v>
      </c>
      <c r="AO10">
        <f t="shared" si="31"/>
        <v>0</v>
      </c>
      <c r="AP10">
        <f t="shared" si="32"/>
        <v>2.4147269247483963E-2</v>
      </c>
      <c r="AQ10">
        <f t="shared" si="33"/>
        <v>2.4147269247483963E-2</v>
      </c>
      <c r="AR10">
        <f t="shared" si="34"/>
        <v>2.4147269247483963E-2</v>
      </c>
      <c r="AS10">
        <f t="shared" si="35"/>
        <v>2.4147269247483963E-2</v>
      </c>
      <c r="AT10">
        <f t="shared" si="36"/>
        <v>2.4147269247483963E-2</v>
      </c>
      <c r="AU10">
        <f t="shared" si="37"/>
        <v>2.4147269247483963E-2</v>
      </c>
      <c r="AV10">
        <f t="shared" si="38"/>
        <v>2.4147269247483963E-2</v>
      </c>
      <c r="AW10" t="s">
        <v>182</v>
      </c>
      <c r="AY10">
        <v>8.523318562134282E-3</v>
      </c>
      <c r="AZ10">
        <v>3.8841384833582914E-3</v>
      </c>
      <c r="BA10">
        <v>2.4387916892866325E-2</v>
      </c>
      <c r="BB10">
        <v>1.0657762024009351E-2</v>
      </c>
      <c r="BC10">
        <f t="shared" si="39"/>
        <v>2.5116761424001516E-2</v>
      </c>
      <c r="BD10">
        <v>1.0465521683115863E-2</v>
      </c>
      <c r="BE10">
        <v>8.0880156031363625E-3</v>
      </c>
      <c r="BF10">
        <f t="shared" si="45"/>
        <v>2.361970650673155E-2</v>
      </c>
      <c r="BG10">
        <f t="shared" si="46"/>
        <v>1.0960174490438498E-2</v>
      </c>
      <c r="BH10">
        <v>2.4901730801708552E-3</v>
      </c>
      <c r="BI10">
        <v>6.8742760037879373E-3</v>
      </c>
      <c r="BJ10">
        <v>2.5116761424001516E-2</v>
      </c>
      <c r="BK10">
        <v>1.4071403922818948E-2</v>
      </c>
      <c r="BL10">
        <v>1.9047823308705888E-3</v>
      </c>
      <c r="BM10">
        <f t="shared" si="40"/>
        <v>1.4340450116440636E-2</v>
      </c>
      <c r="BN10">
        <v>8.1693229219738147E-3</v>
      </c>
      <c r="BO10">
        <v>2.361970650673155E-2</v>
      </c>
      <c r="BP10">
        <v>2.2051979139303488E-2</v>
      </c>
      <c r="BQ10">
        <v>4.647482150491977E-3</v>
      </c>
      <c r="BR10">
        <f t="shared" si="41"/>
        <v>2.5116761424001516E-2</v>
      </c>
      <c r="BS10">
        <v>1.946522591698931E-2</v>
      </c>
      <c r="BT10">
        <v>1.3419003969237961E-2</v>
      </c>
      <c r="BU10">
        <f t="shared" si="47"/>
        <v>1.0960174490438498E-2</v>
      </c>
      <c r="BV10">
        <v>1.5803616632770044E-2</v>
      </c>
      <c r="BW10">
        <v>1.7738016740508021E-4</v>
      </c>
      <c r="BX10">
        <v>2.4147269247483963E-2</v>
      </c>
      <c r="BY10">
        <v>1.6003432389778447E-2</v>
      </c>
      <c r="BZ10">
        <v>1.4340450116440636E-2</v>
      </c>
      <c r="CA10">
        <v>9.236034890818182E-3</v>
      </c>
      <c r="CB10">
        <v>7.0318722286446633E-4</v>
      </c>
      <c r="CC10">
        <v>1.0960174490438498E-2</v>
      </c>
      <c r="CD10">
        <v>4.5621667427868627E-3</v>
      </c>
      <c r="CE10">
        <v>4.4016708086117651E-3</v>
      </c>
      <c r="CF10">
        <v>1.9256397663202935E-3</v>
      </c>
      <c r="CG10">
        <f t="shared" si="48"/>
        <v>2.4147269247483963E-2</v>
      </c>
      <c r="CH10">
        <f t="shared" si="42"/>
        <v>2.4147269247483963E-2</v>
      </c>
      <c r="CI10">
        <f t="shared" si="42"/>
        <v>2.4147269247483963E-2</v>
      </c>
      <c r="CJ10">
        <f t="shared" si="42"/>
        <v>2.4147269247483963E-2</v>
      </c>
      <c r="CK10">
        <f t="shared" si="42"/>
        <v>2.4147269247483963E-2</v>
      </c>
      <c r="CL10">
        <f t="shared" si="42"/>
        <v>2.4147269247483963E-2</v>
      </c>
      <c r="CM10">
        <f t="shared" si="42"/>
        <v>2.4147269247483963E-2</v>
      </c>
    </row>
    <row r="11" spans="1:91">
      <c r="D11" t="s">
        <v>187</v>
      </c>
      <c r="E11" t="s">
        <v>180</v>
      </c>
      <c r="F11" t="s">
        <v>181</v>
      </c>
      <c r="H11">
        <f t="shared" si="43"/>
        <v>0.12051156072623925</v>
      </c>
      <c r="I11">
        <f t="shared" si="44"/>
        <v>0.20534336756586538</v>
      </c>
      <c r="J11">
        <f t="shared" si="0"/>
        <v>5.1546567092999998E-2</v>
      </c>
      <c r="K11">
        <f t="shared" si="1"/>
        <v>0.10549055296472756</v>
      </c>
      <c r="L11">
        <f t="shared" si="2"/>
        <v>6.5341000026123308E-2</v>
      </c>
      <c r="M11">
        <f t="shared" si="3"/>
        <v>0.11002039474470093</v>
      </c>
      <c r="N11">
        <f t="shared" si="4"/>
        <v>0.17343987055137824</v>
      </c>
      <c r="O11">
        <f t="shared" si="5"/>
        <v>6.9353103233743593E-2</v>
      </c>
      <c r="P11">
        <f t="shared" si="6"/>
        <v>0.13006066893910254</v>
      </c>
      <c r="Q11">
        <f>IF(BH11&lt;$A$4,0,BH11)</f>
        <v>0.23401675639195499</v>
      </c>
      <c r="R11">
        <f t="shared" si="8"/>
        <v>0.15790517889802391</v>
      </c>
      <c r="S11">
        <f t="shared" si="9"/>
        <v>6.5341000026123308E-2</v>
      </c>
      <c r="T11">
        <f t="shared" si="10"/>
        <v>8.2592728363498166E-2</v>
      </c>
      <c r="U11">
        <f t="shared" si="11"/>
        <v>0.32113908715179468</v>
      </c>
      <c r="V11">
        <f t="shared" si="12"/>
        <v>7.5904458867128183E-2</v>
      </c>
      <c r="W11">
        <f t="shared" si="13"/>
        <v>0.14885569709746241</v>
      </c>
      <c r="X11">
        <f t="shared" si="14"/>
        <v>6.9353103233743593E-2</v>
      </c>
      <c r="Y11">
        <f t="shared" si="15"/>
        <v>7.1117529904455135E-2</v>
      </c>
      <c r="Z11">
        <f t="shared" si="16"/>
        <v>0.18201621558166672</v>
      </c>
      <c r="AA11">
        <f t="shared" si="17"/>
        <v>6.5341000026123308E-2</v>
      </c>
      <c r="AB11">
        <f t="shared" si="18"/>
        <v>6.985583192929487E-2</v>
      </c>
      <c r="AC11">
        <f t="shared" si="19"/>
        <v>8.3113147731923076E-2</v>
      </c>
      <c r="AD11">
        <f t="shared" si="20"/>
        <v>0.13006066893910254</v>
      </c>
      <c r="AE11">
        <f t="shared" si="21"/>
        <v>8.8664718928183756E-2</v>
      </c>
      <c r="AF11">
        <f t="shared" si="22"/>
        <v>0.37673033230317315</v>
      </c>
      <c r="AG11">
        <f t="shared" si="23"/>
        <v>4.8347886527011219E-2</v>
      </c>
      <c r="AH11">
        <f t="shared" si="24"/>
        <v>7.1005316314487199E-2</v>
      </c>
      <c r="AI11">
        <f t="shared" si="25"/>
        <v>7.5904458867128183E-2</v>
      </c>
      <c r="AJ11">
        <f t="shared" si="26"/>
        <v>0.12038679517788463</v>
      </c>
      <c r="AK11">
        <f t="shared" si="27"/>
        <v>0.31382430079093282</v>
      </c>
      <c r="AL11">
        <f t="shared" si="28"/>
        <v>0.13006066893910254</v>
      </c>
      <c r="AM11">
        <f t="shared" si="29"/>
        <v>0.15819772325666659</v>
      </c>
      <c r="AN11">
        <f t="shared" si="30"/>
        <v>0.22665106636925644</v>
      </c>
      <c r="AO11">
        <f t="shared" si="31"/>
        <v>0.27263375970052645</v>
      </c>
      <c r="AP11">
        <f t="shared" si="32"/>
        <v>4.8347886527011219E-2</v>
      </c>
      <c r="AQ11">
        <f t="shared" si="33"/>
        <v>4.8347886527011219E-2</v>
      </c>
      <c r="AR11">
        <f t="shared" si="34"/>
        <v>4.8347886527011219E-2</v>
      </c>
      <c r="AS11">
        <f t="shared" si="35"/>
        <v>4.8347886527011219E-2</v>
      </c>
      <c r="AT11">
        <f t="shared" si="36"/>
        <v>4.8347886527011219E-2</v>
      </c>
      <c r="AU11">
        <f t="shared" si="37"/>
        <v>4.8347886527011219E-2</v>
      </c>
      <c r="AV11">
        <f t="shared" si="38"/>
        <v>4.8347886527011219E-2</v>
      </c>
      <c r="AW11" t="s">
        <v>182</v>
      </c>
      <c r="AY11">
        <v>0.12051156072623925</v>
      </c>
      <c r="AZ11">
        <v>0.20534336756586538</v>
      </c>
      <c r="BA11">
        <v>5.1546567092999998E-2</v>
      </c>
      <c r="BB11">
        <v>0.10549055296472756</v>
      </c>
      <c r="BC11">
        <f t="shared" si="39"/>
        <v>6.5341000026123308E-2</v>
      </c>
      <c r="BD11">
        <v>0.11002039474470093</v>
      </c>
      <c r="BE11">
        <v>0.17343987055137824</v>
      </c>
      <c r="BF11">
        <f t="shared" si="45"/>
        <v>6.9353103233743593E-2</v>
      </c>
      <c r="BG11">
        <f t="shared" si="46"/>
        <v>0.13006066893910254</v>
      </c>
      <c r="BH11">
        <v>0.23401675639195499</v>
      </c>
      <c r="BI11">
        <v>0.15790517889802391</v>
      </c>
      <c r="BJ11">
        <v>6.5341000026123308E-2</v>
      </c>
      <c r="BK11">
        <v>8.2592728363498166E-2</v>
      </c>
      <c r="BL11">
        <v>0.32113908715179468</v>
      </c>
      <c r="BM11">
        <f t="shared" si="40"/>
        <v>7.5904458867128183E-2</v>
      </c>
      <c r="BN11">
        <v>0.14885569709746241</v>
      </c>
      <c r="BO11">
        <v>6.9353103233743593E-2</v>
      </c>
      <c r="BP11">
        <v>7.1117529904455135E-2</v>
      </c>
      <c r="BQ11">
        <v>0.18201621558166672</v>
      </c>
      <c r="BR11">
        <f t="shared" si="41"/>
        <v>6.5341000026123308E-2</v>
      </c>
      <c r="BS11">
        <v>6.985583192929487E-2</v>
      </c>
      <c r="BT11">
        <v>8.3113147731923076E-2</v>
      </c>
      <c r="BU11">
        <f t="shared" si="47"/>
        <v>0.13006066893910254</v>
      </c>
      <c r="BV11">
        <v>8.8664718928183756E-2</v>
      </c>
      <c r="BW11">
        <v>0.37673033230317315</v>
      </c>
      <c r="BX11">
        <v>4.8347886527011219E-2</v>
      </c>
      <c r="BY11">
        <v>7.1005316314487199E-2</v>
      </c>
      <c r="BZ11">
        <v>7.5904458867128183E-2</v>
      </c>
      <c r="CA11">
        <v>0.12038679517788463</v>
      </c>
      <c r="CB11">
        <v>0.31382430079093282</v>
      </c>
      <c r="CC11">
        <v>0.13006066893910254</v>
      </c>
      <c r="CD11">
        <v>0.15819772325666659</v>
      </c>
      <c r="CE11">
        <v>0.22665106636925644</v>
      </c>
      <c r="CF11">
        <v>0.27263375970052645</v>
      </c>
      <c r="CG11">
        <f t="shared" si="48"/>
        <v>4.8347886527011219E-2</v>
      </c>
      <c r="CH11">
        <f t="shared" si="42"/>
        <v>4.8347886527011219E-2</v>
      </c>
      <c r="CI11">
        <f t="shared" si="42"/>
        <v>4.8347886527011219E-2</v>
      </c>
      <c r="CJ11">
        <f t="shared" si="42"/>
        <v>4.8347886527011219E-2</v>
      </c>
      <c r="CK11">
        <f t="shared" si="42"/>
        <v>4.8347886527011219E-2</v>
      </c>
      <c r="CL11">
        <f t="shared" si="42"/>
        <v>4.8347886527011219E-2</v>
      </c>
      <c r="CM11">
        <f t="shared" si="42"/>
        <v>4.8347886527011219E-2</v>
      </c>
    </row>
    <row r="12" spans="1:91">
      <c r="D12" t="s">
        <v>188</v>
      </c>
      <c r="E12" t="s">
        <v>180</v>
      </c>
      <c r="F12" t="s">
        <v>181</v>
      </c>
      <c r="H12">
        <f t="shared" si="43"/>
        <v>0.32924523096705327</v>
      </c>
      <c r="I12">
        <f t="shared" si="44"/>
        <v>0.34047909474965538</v>
      </c>
      <c r="J12">
        <f t="shared" si="0"/>
        <v>0.38233109448174485</v>
      </c>
      <c r="K12">
        <f t="shared" si="1"/>
        <v>0.37079753330468024</v>
      </c>
      <c r="L12">
        <f t="shared" si="2"/>
        <v>0.43849139744536225</v>
      </c>
      <c r="M12">
        <f t="shared" si="3"/>
        <v>0.33367993250332861</v>
      </c>
      <c r="N12">
        <f t="shared" si="4"/>
        <v>0.36247630738560138</v>
      </c>
      <c r="O12">
        <f>IF(BF12&lt;$A$4,0,BF12)</f>
        <v>0.33621861680748477</v>
      </c>
      <c r="P12">
        <f t="shared" si="6"/>
        <v>0.33638514799511787</v>
      </c>
      <c r="Q12">
        <f t="shared" si="7"/>
        <v>0.36859083339612614</v>
      </c>
      <c r="R12">
        <f t="shared" si="8"/>
        <v>0.34339049629531487</v>
      </c>
      <c r="S12">
        <f t="shared" si="9"/>
        <v>0.43849139744536225</v>
      </c>
      <c r="T12">
        <f t="shared" si="10"/>
        <v>0.35751754178300343</v>
      </c>
      <c r="U12">
        <f t="shared" si="11"/>
        <v>0.32834560469459456</v>
      </c>
      <c r="V12">
        <f t="shared" si="12"/>
        <v>0.32530257667613849</v>
      </c>
      <c r="W12">
        <f t="shared" si="13"/>
        <v>0.41898364397122184</v>
      </c>
      <c r="X12">
        <f t="shared" si="14"/>
        <v>0.33621861680748477</v>
      </c>
      <c r="Y12">
        <f t="shared" si="15"/>
        <v>0.33534019970405748</v>
      </c>
      <c r="Z12">
        <f t="shared" si="16"/>
        <v>0.33877761912530935</v>
      </c>
      <c r="AA12">
        <f t="shared" si="17"/>
        <v>0.43849139744536225</v>
      </c>
      <c r="AB12">
        <f t="shared" si="18"/>
        <v>0.39662816780444299</v>
      </c>
      <c r="AC12">
        <f>IF(BT12&lt;$A$4,0,BT12)</f>
        <v>0.36865133218499485</v>
      </c>
      <c r="AD12">
        <f t="shared" si="20"/>
        <v>0.33638514799511787</v>
      </c>
      <c r="AE12">
        <f t="shared" si="21"/>
        <v>0.35121936259243336</v>
      </c>
      <c r="AF12">
        <f t="shared" si="22"/>
        <v>0.45080816819365266</v>
      </c>
      <c r="AG12">
        <f t="shared" si="23"/>
        <v>0.36165848915759258</v>
      </c>
      <c r="AH12">
        <f t="shared" si="24"/>
        <v>0.37855424106418994</v>
      </c>
      <c r="AI12">
        <f t="shared" si="25"/>
        <v>0.32530257667613849</v>
      </c>
      <c r="AJ12">
        <f t="shared" si="26"/>
        <v>0.36018177850129651</v>
      </c>
      <c r="AK12">
        <f t="shared" si="27"/>
        <v>0.41766516743646087</v>
      </c>
      <c r="AL12">
        <f t="shared" si="28"/>
        <v>0.33638514799511787</v>
      </c>
      <c r="AM12">
        <f t="shared" si="29"/>
        <v>0.3345151510846332</v>
      </c>
      <c r="AN12">
        <f t="shared" si="30"/>
        <v>0.36101136696706265</v>
      </c>
      <c r="AO12">
        <f t="shared" si="31"/>
        <v>0.32491043519739171</v>
      </c>
      <c r="AP12">
        <f t="shared" si="32"/>
        <v>0.36165848915759258</v>
      </c>
      <c r="AQ12">
        <f t="shared" si="33"/>
        <v>0.36165848915759258</v>
      </c>
      <c r="AR12">
        <f t="shared" si="34"/>
        <v>0.36165848915759258</v>
      </c>
      <c r="AS12">
        <f t="shared" si="35"/>
        <v>0.36165848915759258</v>
      </c>
      <c r="AT12">
        <f t="shared" si="36"/>
        <v>0.36165848915759258</v>
      </c>
      <c r="AU12">
        <f t="shared" si="37"/>
        <v>0.36165848915759258</v>
      </c>
      <c r="AV12">
        <f t="shared" si="38"/>
        <v>0.36165848915759258</v>
      </c>
      <c r="AW12" t="s">
        <v>182</v>
      </c>
      <c r="AY12">
        <v>0.32924523096705327</v>
      </c>
      <c r="AZ12">
        <v>0.34047909474965538</v>
      </c>
      <c r="BA12">
        <v>0.38233109448174485</v>
      </c>
      <c r="BB12">
        <v>0.37079753330468024</v>
      </c>
      <c r="BC12">
        <f t="shared" si="39"/>
        <v>0.43849139744536225</v>
      </c>
      <c r="BD12">
        <v>0.33367993250332861</v>
      </c>
      <c r="BE12">
        <v>0.36247630738560138</v>
      </c>
      <c r="BF12">
        <f t="shared" si="45"/>
        <v>0.33621861680748477</v>
      </c>
      <c r="BG12">
        <f t="shared" si="46"/>
        <v>0.33638514799511787</v>
      </c>
      <c r="BH12">
        <v>0.36859083339612614</v>
      </c>
      <c r="BI12">
        <v>0.34339049629531487</v>
      </c>
      <c r="BJ12">
        <v>0.43849139744536225</v>
      </c>
      <c r="BK12">
        <v>0.35751754178300343</v>
      </c>
      <c r="BL12">
        <v>0.32834560469459456</v>
      </c>
      <c r="BM12">
        <f t="shared" si="40"/>
        <v>0.32530257667613849</v>
      </c>
      <c r="BN12">
        <v>0.41898364397122184</v>
      </c>
      <c r="BO12">
        <v>0.33621861680748477</v>
      </c>
      <c r="BP12">
        <v>0.33534019970405748</v>
      </c>
      <c r="BQ12">
        <v>0.33877761912530935</v>
      </c>
      <c r="BR12">
        <f t="shared" si="41"/>
        <v>0.43849139744536225</v>
      </c>
      <c r="BS12">
        <v>0.39662816780444299</v>
      </c>
      <c r="BT12">
        <v>0.36865133218499485</v>
      </c>
      <c r="BU12">
        <f t="shared" si="47"/>
        <v>0.33638514799511787</v>
      </c>
      <c r="BV12">
        <v>0.35121936259243336</v>
      </c>
      <c r="BW12">
        <v>0.45080816819365266</v>
      </c>
      <c r="BX12">
        <v>0.36165848915759258</v>
      </c>
      <c r="BY12">
        <v>0.37855424106418994</v>
      </c>
      <c r="BZ12">
        <v>0.32530257667613849</v>
      </c>
      <c r="CA12">
        <v>0.36018177850129651</v>
      </c>
      <c r="CB12">
        <v>0.41766516743646087</v>
      </c>
      <c r="CC12">
        <v>0.33638514799511787</v>
      </c>
      <c r="CD12">
        <v>0.3345151510846332</v>
      </c>
      <c r="CE12">
        <v>0.36101136696706265</v>
      </c>
      <c r="CF12">
        <v>0.32491043519739171</v>
      </c>
      <c r="CG12">
        <f t="shared" si="48"/>
        <v>0.36165848915759258</v>
      </c>
      <c r="CH12">
        <f t="shared" si="42"/>
        <v>0.36165848915759258</v>
      </c>
      <c r="CI12">
        <f t="shared" si="42"/>
        <v>0.36165848915759258</v>
      </c>
      <c r="CJ12">
        <f t="shared" si="42"/>
        <v>0.36165848915759258</v>
      </c>
      <c r="CK12">
        <f t="shared" si="42"/>
        <v>0.36165848915759258</v>
      </c>
      <c r="CL12">
        <f t="shared" si="42"/>
        <v>0.36165848915759258</v>
      </c>
      <c r="CM12">
        <f t="shared" si="42"/>
        <v>0.36165848915759258</v>
      </c>
    </row>
    <row r="13" spans="1:91">
      <c r="D13" t="s">
        <v>189</v>
      </c>
      <c r="E13" t="s">
        <v>180</v>
      </c>
      <c r="F13" t="s">
        <v>181</v>
      </c>
      <c r="H13">
        <f t="shared" si="43"/>
        <v>1.2659539800602358E-2</v>
      </c>
      <c r="I13">
        <f t="shared" si="44"/>
        <v>0</v>
      </c>
      <c r="J13">
        <f t="shared" si="0"/>
        <v>2.9290628379002745E-2</v>
      </c>
      <c r="K13">
        <f t="shared" si="1"/>
        <v>1.5257662385894006E-2</v>
      </c>
      <c r="L13">
        <f t="shared" si="2"/>
        <v>2.7881712463809081E-2</v>
      </c>
      <c r="M13">
        <f t="shared" si="3"/>
        <v>1.5552948194201265E-2</v>
      </c>
      <c r="N13">
        <f t="shared" si="4"/>
        <v>1.1870919960252978E-2</v>
      </c>
      <c r="O13">
        <f t="shared" si="5"/>
        <v>3.0545606172456038E-2</v>
      </c>
      <c r="P13">
        <f t="shared" si="6"/>
        <v>1.5828389891891038E-2</v>
      </c>
      <c r="Q13">
        <f t="shared" si="7"/>
        <v>0</v>
      </c>
      <c r="R13">
        <f t="shared" si="8"/>
        <v>1.0607957796987803E-2</v>
      </c>
      <c r="S13">
        <f t="shared" si="9"/>
        <v>2.7881712463809081E-2</v>
      </c>
      <c r="T13">
        <f t="shared" si="10"/>
        <v>1.9693144330962854E-2</v>
      </c>
      <c r="U13">
        <f t="shared" si="11"/>
        <v>0</v>
      </c>
      <c r="V13">
        <f t="shared" si="12"/>
        <v>2.0724075418659348E-2</v>
      </c>
      <c r="W13">
        <f t="shared" si="13"/>
        <v>1.1393937933369971E-2</v>
      </c>
      <c r="X13">
        <f t="shared" si="14"/>
        <v>3.0545606172456038E-2</v>
      </c>
      <c r="Y13">
        <f t="shared" si="15"/>
        <v>2.9058078552663669E-2</v>
      </c>
      <c r="Z13">
        <f t="shared" si="16"/>
        <v>0</v>
      </c>
      <c r="AA13">
        <f t="shared" si="17"/>
        <v>2.7881712463809081E-2</v>
      </c>
      <c r="AB13">
        <f t="shared" si="18"/>
        <v>2.4938493800270155E-2</v>
      </c>
      <c r="AC13">
        <f t="shared" si="19"/>
        <v>1.9029985749317763E-2</v>
      </c>
      <c r="AD13">
        <f t="shared" si="20"/>
        <v>1.5828389891891038E-2</v>
      </c>
      <c r="AE13">
        <f t="shared" si="21"/>
        <v>2.255148852581311E-2</v>
      </c>
      <c r="AF13">
        <f t="shared" si="22"/>
        <v>0</v>
      </c>
      <c r="AG13">
        <f t="shared" si="23"/>
        <v>2.9584225777479975E-2</v>
      </c>
      <c r="AH13">
        <f t="shared" si="24"/>
        <v>2.2442839555365E-2</v>
      </c>
      <c r="AI13">
        <f t="shared" si="25"/>
        <v>2.0724075418659348E-2</v>
      </c>
      <c r="AJ13">
        <f t="shared" si="26"/>
        <v>1.3412263291758243E-2</v>
      </c>
      <c r="AK13">
        <f t="shared" si="27"/>
        <v>0</v>
      </c>
      <c r="AL13">
        <f t="shared" si="28"/>
        <v>1.5828389891891038E-2</v>
      </c>
      <c r="AM13">
        <f t="shared" si="29"/>
        <v>0</v>
      </c>
      <c r="AN13">
        <f t="shared" si="30"/>
        <v>0</v>
      </c>
      <c r="AO13">
        <f t="shared" si="31"/>
        <v>0</v>
      </c>
      <c r="AP13">
        <f t="shared" si="32"/>
        <v>2.9584225777479975E-2</v>
      </c>
      <c r="AQ13">
        <f t="shared" si="33"/>
        <v>2.9584225777479975E-2</v>
      </c>
      <c r="AR13">
        <f t="shared" si="34"/>
        <v>2.9584225777479975E-2</v>
      </c>
      <c r="AS13">
        <f t="shared" si="35"/>
        <v>2.9584225777479975E-2</v>
      </c>
      <c r="AT13">
        <f t="shared" si="36"/>
        <v>2.9584225777479975E-2</v>
      </c>
      <c r="AU13">
        <f t="shared" si="37"/>
        <v>2.9584225777479975E-2</v>
      </c>
      <c r="AV13">
        <f t="shared" si="38"/>
        <v>2.9584225777479975E-2</v>
      </c>
      <c r="AW13" t="s">
        <v>182</v>
      </c>
      <c r="AY13">
        <v>1.2659539800602358E-2</v>
      </c>
      <c r="AZ13">
        <v>6.4825183443772902E-3</v>
      </c>
      <c r="BA13">
        <v>2.9290628379002745E-2</v>
      </c>
      <c r="BB13">
        <v>1.5257662385894006E-2</v>
      </c>
      <c r="BC13">
        <f t="shared" si="39"/>
        <v>2.7881712463809081E-2</v>
      </c>
      <c r="BD13">
        <v>1.5552948194201265E-2</v>
      </c>
      <c r="BE13">
        <v>1.1870919960252978E-2</v>
      </c>
      <c r="BF13">
        <f t="shared" si="45"/>
        <v>3.0545606172456038E-2</v>
      </c>
      <c r="BG13">
        <f t="shared" si="46"/>
        <v>1.5828389891891038E-2</v>
      </c>
      <c r="BH13">
        <v>4.2173733222683144E-3</v>
      </c>
      <c r="BI13">
        <v>1.0607957796987803E-2</v>
      </c>
      <c r="BJ13">
        <v>2.7881712463809081E-2</v>
      </c>
      <c r="BK13">
        <v>1.9693144330962854E-2</v>
      </c>
      <c r="BL13">
        <v>4.4041092143360808E-3</v>
      </c>
      <c r="BM13">
        <f t="shared" si="40"/>
        <v>2.0724075418659348E-2</v>
      </c>
      <c r="BN13">
        <v>1.1393937933369971E-2</v>
      </c>
      <c r="BO13">
        <v>3.0545606172456038E-2</v>
      </c>
      <c r="BP13">
        <v>2.9058078552663669E-2</v>
      </c>
      <c r="BQ13">
        <v>7.577716710274727E-3</v>
      </c>
      <c r="BR13">
        <f t="shared" si="41"/>
        <v>2.7881712463809081E-2</v>
      </c>
      <c r="BS13">
        <v>2.4938493800270155E-2</v>
      </c>
      <c r="BT13">
        <v>1.9029985749317763E-2</v>
      </c>
      <c r="BU13">
        <f t="shared" si="47"/>
        <v>1.5828389891891038E-2</v>
      </c>
      <c r="BV13">
        <v>2.255148852581311E-2</v>
      </c>
      <c r="BW13">
        <v>1.1052729029922164E-3</v>
      </c>
      <c r="BX13">
        <v>2.9584225777479975E-2</v>
      </c>
      <c r="BY13">
        <v>2.2442839555365E-2</v>
      </c>
      <c r="BZ13">
        <v>2.0724075418659348E-2</v>
      </c>
      <c r="CA13">
        <v>1.3412263291758243E-2</v>
      </c>
      <c r="CB13">
        <v>1.4702288356997606E-3</v>
      </c>
      <c r="CC13">
        <v>1.5828389891891038E-2</v>
      </c>
      <c r="CD13">
        <v>7.6155963282705397E-3</v>
      </c>
      <c r="CE13">
        <v>7.0005860738534794E-3</v>
      </c>
      <c r="CF13">
        <v>4.4656870415244847E-3</v>
      </c>
      <c r="CG13">
        <f t="shared" si="48"/>
        <v>2.9584225777479975E-2</v>
      </c>
      <c r="CH13">
        <f t="shared" si="42"/>
        <v>2.9584225777479975E-2</v>
      </c>
      <c r="CI13">
        <f t="shared" si="42"/>
        <v>2.9584225777479975E-2</v>
      </c>
      <c r="CJ13">
        <f t="shared" si="42"/>
        <v>2.9584225777479975E-2</v>
      </c>
      <c r="CK13">
        <f t="shared" si="42"/>
        <v>2.9584225777479975E-2</v>
      </c>
      <c r="CL13">
        <f t="shared" si="42"/>
        <v>2.9584225777479975E-2</v>
      </c>
      <c r="CM13">
        <f t="shared" si="42"/>
        <v>2.9584225777479975E-2</v>
      </c>
    </row>
    <row r="14" spans="1:91">
      <c r="D14" t="s">
        <v>190</v>
      </c>
      <c r="E14" t="s">
        <v>180</v>
      </c>
      <c r="F14" t="s">
        <v>181</v>
      </c>
      <c r="H14">
        <f t="shared" si="43"/>
        <v>0.8</v>
      </c>
      <c r="I14">
        <f t="shared" si="44"/>
        <v>0.8</v>
      </c>
      <c r="J14">
        <f t="shared" si="0"/>
        <v>0.8</v>
      </c>
      <c r="K14">
        <f t="shared" si="1"/>
        <v>0.8</v>
      </c>
      <c r="L14">
        <f t="shared" si="2"/>
        <v>0.8</v>
      </c>
      <c r="M14">
        <f t="shared" si="3"/>
        <v>0.8</v>
      </c>
      <c r="N14">
        <f t="shared" si="4"/>
        <v>0.8</v>
      </c>
      <c r="O14">
        <f t="shared" si="5"/>
        <v>0.8</v>
      </c>
      <c r="P14">
        <f t="shared" si="6"/>
        <v>0.8</v>
      </c>
      <c r="Q14">
        <f t="shared" si="7"/>
        <v>0.8</v>
      </c>
      <c r="R14">
        <f t="shared" si="8"/>
        <v>0.8</v>
      </c>
      <c r="S14">
        <f t="shared" si="9"/>
        <v>0.8</v>
      </c>
      <c r="T14">
        <f t="shared" si="10"/>
        <v>0.8</v>
      </c>
      <c r="U14">
        <f t="shared" si="11"/>
        <v>0.8</v>
      </c>
      <c r="V14">
        <f t="shared" si="12"/>
        <v>0.8</v>
      </c>
      <c r="W14">
        <f t="shared" si="13"/>
        <v>0.8</v>
      </c>
      <c r="X14">
        <f t="shared" si="14"/>
        <v>0.8</v>
      </c>
      <c r="Y14">
        <f t="shared" si="15"/>
        <v>0.8</v>
      </c>
      <c r="Z14">
        <f t="shared" si="16"/>
        <v>0.8</v>
      </c>
      <c r="AA14">
        <f t="shared" si="17"/>
        <v>0.8</v>
      </c>
      <c r="AB14">
        <f t="shared" si="18"/>
        <v>0.8</v>
      </c>
      <c r="AC14">
        <f t="shared" si="19"/>
        <v>0.8</v>
      </c>
      <c r="AD14">
        <f t="shared" si="20"/>
        <v>0.8</v>
      </c>
      <c r="AE14">
        <f t="shared" si="21"/>
        <v>0.8</v>
      </c>
      <c r="AF14">
        <f t="shared" si="22"/>
        <v>0.8</v>
      </c>
      <c r="AG14">
        <f t="shared" si="23"/>
        <v>0.8</v>
      </c>
      <c r="AH14">
        <f t="shared" si="24"/>
        <v>0.8</v>
      </c>
      <c r="AI14">
        <f t="shared" si="25"/>
        <v>0.8</v>
      </c>
      <c r="AJ14">
        <f t="shared" si="26"/>
        <v>0.8</v>
      </c>
      <c r="AK14">
        <f t="shared" si="27"/>
        <v>0.8</v>
      </c>
      <c r="AL14">
        <f t="shared" si="28"/>
        <v>0.8</v>
      </c>
      <c r="AM14">
        <f t="shared" si="29"/>
        <v>0.8</v>
      </c>
      <c r="AN14">
        <f t="shared" si="30"/>
        <v>0.8</v>
      </c>
      <c r="AO14">
        <f t="shared" si="31"/>
        <v>0.8</v>
      </c>
      <c r="AP14">
        <f t="shared" si="32"/>
        <v>0.8</v>
      </c>
      <c r="AQ14">
        <f t="shared" si="33"/>
        <v>0.8</v>
      </c>
      <c r="AR14">
        <f t="shared" si="34"/>
        <v>0.8</v>
      </c>
      <c r="AS14">
        <f t="shared" si="35"/>
        <v>0.8</v>
      </c>
      <c r="AT14">
        <f t="shared" si="36"/>
        <v>0.8</v>
      </c>
      <c r="AU14">
        <f t="shared" si="37"/>
        <v>0.8</v>
      </c>
      <c r="AV14">
        <f t="shared" si="38"/>
        <v>0.8</v>
      </c>
      <c r="AW14" t="s">
        <v>182</v>
      </c>
      <c r="AY14">
        <v>0.8</v>
      </c>
      <c r="AZ14">
        <v>0.8</v>
      </c>
      <c r="BA14">
        <v>0.8</v>
      </c>
      <c r="BB14">
        <v>0.8</v>
      </c>
      <c r="BC14">
        <v>0.8</v>
      </c>
      <c r="BD14">
        <v>0.8</v>
      </c>
      <c r="BE14">
        <v>0.8</v>
      </c>
      <c r="BF14">
        <v>0.8</v>
      </c>
      <c r="BG14">
        <v>0.8</v>
      </c>
      <c r="BH14">
        <v>0.8</v>
      </c>
      <c r="BI14">
        <v>0.8</v>
      </c>
      <c r="BJ14">
        <v>0.8</v>
      </c>
      <c r="BK14">
        <v>0.8</v>
      </c>
      <c r="BL14">
        <v>0.8</v>
      </c>
      <c r="BM14">
        <v>0.8</v>
      </c>
      <c r="BN14">
        <v>0.8</v>
      </c>
      <c r="BO14">
        <v>0.8</v>
      </c>
      <c r="BP14">
        <v>0.8</v>
      </c>
      <c r="BQ14">
        <v>0.8</v>
      </c>
      <c r="BR14">
        <v>0.8</v>
      </c>
      <c r="BS14">
        <v>0.8</v>
      </c>
      <c r="BT14">
        <v>0.8</v>
      </c>
      <c r="BU14">
        <v>0.8</v>
      </c>
      <c r="BV14">
        <v>0.8</v>
      </c>
      <c r="BW14">
        <v>0.8</v>
      </c>
      <c r="BX14">
        <v>0.8</v>
      </c>
      <c r="BY14">
        <v>0.8</v>
      </c>
      <c r="BZ14">
        <v>0.8</v>
      </c>
      <c r="CA14">
        <v>0.8</v>
      </c>
      <c r="CB14">
        <v>0.8</v>
      </c>
      <c r="CC14">
        <v>0.8</v>
      </c>
      <c r="CD14">
        <v>0.8</v>
      </c>
      <c r="CE14">
        <v>0.8</v>
      </c>
      <c r="CF14">
        <v>0.8</v>
      </c>
      <c r="CG14">
        <v>0.8</v>
      </c>
      <c r="CH14">
        <v>0.8</v>
      </c>
      <c r="CI14">
        <v>0.8</v>
      </c>
      <c r="CJ14">
        <v>0.8</v>
      </c>
      <c r="CK14">
        <v>0.8</v>
      </c>
      <c r="CL14">
        <v>0.8</v>
      </c>
      <c r="CM14">
        <v>0.8</v>
      </c>
    </row>
    <row r="15" spans="1:91">
      <c r="D15" t="s">
        <v>191</v>
      </c>
      <c r="E15" t="s">
        <v>180</v>
      </c>
      <c r="F15" t="s">
        <v>181</v>
      </c>
      <c r="H15">
        <f t="shared" si="43"/>
        <v>0.10321024450811628</v>
      </c>
      <c r="I15">
        <f t="shared" si="44"/>
        <v>8.9493739710962472E-2</v>
      </c>
      <c r="J15">
        <f t="shared" si="0"/>
        <v>0.15819562050222444</v>
      </c>
      <c r="K15">
        <f t="shared" si="1"/>
        <v>0.12569307710312225</v>
      </c>
      <c r="L15">
        <f t="shared" si="2"/>
        <v>0.21534242808386098</v>
      </c>
      <c r="M15">
        <f t="shared" si="3"/>
        <v>9.0460616201164135E-2</v>
      </c>
      <c r="N15">
        <f t="shared" si="4"/>
        <v>7.4337876683442591E-2</v>
      </c>
      <c r="O15">
        <f t="shared" si="5"/>
        <v>6.4355036676699687E-2</v>
      </c>
      <c r="P15">
        <f t="shared" si="6"/>
        <v>6.8149111027304907E-2</v>
      </c>
      <c r="Q15">
        <f t="shared" si="7"/>
        <v>0.14277246272997951</v>
      </c>
      <c r="R15">
        <f t="shared" si="8"/>
        <v>8.2153025059078524E-2</v>
      </c>
      <c r="S15">
        <f t="shared" si="9"/>
        <v>0.21534242808386098</v>
      </c>
      <c r="T15">
        <f t="shared" si="10"/>
        <v>0.11198248384889258</v>
      </c>
      <c r="U15">
        <f t="shared" si="11"/>
        <v>0.12659689473402871</v>
      </c>
      <c r="V15">
        <f t="shared" si="12"/>
        <v>0.1019683509434942</v>
      </c>
      <c r="W15">
        <f t="shared" si="13"/>
        <v>0.18895652004608612</v>
      </c>
      <c r="X15">
        <f t="shared" si="14"/>
        <v>6.4355036676699687E-2</v>
      </c>
      <c r="Y15">
        <f t="shared" si="15"/>
        <v>6.6220684081079992E-2</v>
      </c>
      <c r="Z15">
        <f t="shared" si="16"/>
        <v>8.1481585461083569E-2</v>
      </c>
      <c r="AA15">
        <f t="shared" si="17"/>
        <v>0.21534242808386098</v>
      </c>
      <c r="AB15">
        <f t="shared" si="18"/>
        <v>0.17790156781475944</v>
      </c>
      <c r="AC15">
        <f t="shared" si="19"/>
        <v>0.13171970800547714</v>
      </c>
      <c r="AD15">
        <f t="shared" si="20"/>
        <v>6.8149111027304907E-2</v>
      </c>
      <c r="AE15">
        <f t="shared" si="21"/>
        <v>8.5087454995883161E-2</v>
      </c>
      <c r="AF15">
        <f t="shared" si="22"/>
        <v>0.21439655046398445</v>
      </c>
      <c r="AG15">
        <f t="shared" si="23"/>
        <v>0.12565511889274092</v>
      </c>
      <c r="AH15">
        <f t="shared" si="24"/>
        <v>0.13180585876267481</v>
      </c>
      <c r="AI15">
        <f t="shared" si="25"/>
        <v>0.1019683509434942</v>
      </c>
      <c r="AJ15">
        <f t="shared" si="26"/>
        <v>0.13121017108915692</v>
      </c>
      <c r="AK15">
        <f t="shared" si="27"/>
        <v>0.21708493112584931</v>
      </c>
      <c r="AL15">
        <f t="shared" si="28"/>
        <v>6.8149111027304907E-2</v>
      </c>
      <c r="AM15">
        <f t="shared" si="29"/>
        <v>0.12425426095573205</v>
      </c>
      <c r="AN15">
        <f t="shared" si="30"/>
        <v>8.5196811453423754E-2</v>
      </c>
      <c r="AO15">
        <f t="shared" si="31"/>
        <v>0.10589004577133858</v>
      </c>
      <c r="AP15">
        <f t="shared" si="32"/>
        <v>0.12565511889274092</v>
      </c>
      <c r="AQ15">
        <f t="shared" si="33"/>
        <v>0.12565511889274092</v>
      </c>
      <c r="AR15">
        <f t="shared" si="34"/>
        <v>0.12565511889274092</v>
      </c>
      <c r="AS15">
        <f t="shared" si="35"/>
        <v>0.12565511889274092</v>
      </c>
      <c r="AT15">
        <f t="shared" si="36"/>
        <v>0.12565511889274092</v>
      </c>
      <c r="AU15">
        <f t="shared" si="37"/>
        <v>0.12565511889274092</v>
      </c>
      <c r="AV15">
        <f t="shared" si="38"/>
        <v>0.12565511889274092</v>
      </c>
      <c r="AW15" t="s">
        <v>182</v>
      </c>
      <c r="AY15">
        <v>0.10321024450811628</v>
      </c>
      <c r="AZ15">
        <v>8.9493739710962472E-2</v>
      </c>
      <c r="BA15">
        <v>0.15819562050222444</v>
      </c>
      <c r="BB15">
        <v>0.12569307710312225</v>
      </c>
      <c r="BC15">
        <f>BJ15</f>
        <v>0.21534242808386098</v>
      </c>
      <c r="BD15">
        <v>9.0460616201164135E-2</v>
      </c>
      <c r="BE15">
        <v>7.4337876683442591E-2</v>
      </c>
      <c r="BF15">
        <f>BO15</f>
        <v>6.4355036676699687E-2</v>
      </c>
      <c r="BG15">
        <f>CC15</f>
        <v>6.8149111027304907E-2</v>
      </c>
      <c r="BH15">
        <v>0.14277246272997951</v>
      </c>
      <c r="BI15">
        <v>8.2153025059078524E-2</v>
      </c>
      <c r="BJ15">
        <v>0.21534242808386098</v>
      </c>
      <c r="BK15">
        <v>0.11198248384889258</v>
      </c>
      <c r="BL15">
        <v>0.12659689473402871</v>
      </c>
      <c r="BM15">
        <f>BZ15</f>
        <v>0.1019683509434942</v>
      </c>
      <c r="BN15">
        <v>0.18895652004608612</v>
      </c>
      <c r="BO15">
        <v>6.4355036676699687E-2</v>
      </c>
      <c r="BP15">
        <v>6.6220684081079992E-2</v>
      </c>
      <c r="BQ15">
        <v>8.1481585461083569E-2</v>
      </c>
      <c r="BR15">
        <f>BJ15</f>
        <v>0.21534242808386098</v>
      </c>
      <c r="BS15">
        <v>0.17790156781475944</v>
      </c>
      <c r="BT15">
        <v>0.13171970800547714</v>
      </c>
      <c r="BU15">
        <f>CC15</f>
        <v>6.8149111027304907E-2</v>
      </c>
      <c r="BV15">
        <v>8.5087454995883161E-2</v>
      </c>
      <c r="BW15">
        <v>0.21439655046398445</v>
      </c>
      <c r="BX15">
        <v>0.12565511889274092</v>
      </c>
      <c r="BY15">
        <v>0.13180585876267481</v>
      </c>
      <c r="BZ15">
        <v>0.1019683509434942</v>
      </c>
      <c r="CA15">
        <v>0.13121017108915692</v>
      </c>
      <c r="CB15">
        <v>0.21708493112584931</v>
      </c>
      <c r="CC15">
        <v>6.8149111027304907E-2</v>
      </c>
      <c r="CD15">
        <v>0.12425426095573205</v>
      </c>
      <c r="CE15">
        <v>8.5196811453423754E-2</v>
      </c>
      <c r="CF15">
        <v>0.10589004577133858</v>
      </c>
      <c r="CG15">
        <f t="shared" si="48"/>
        <v>0.12565511889274092</v>
      </c>
      <c r="CH15">
        <f t="shared" si="42"/>
        <v>0.12565511889274092</v>
      </c>
      <c r="CI15">
        <f t="shared" si="42"/>
        <v>0.12565511889274092</v>
      </c>
      <c r="CJ15">
        <f t="shared" si="42"/>
        <v>0.12565511889274092</v>
      </c>
      <c r="CK15">
        <f t="shared" si="42"/>
        <v>0.12565511889274092</v>
      </c>
      <c r="CL15">
        <f t="shared" si="42"/>
        <v>0.12565511889274092</v>
      </c>
      <c r="CM15">
        <f t="shared" si="42"/>
        <v>0.12565511889274092</v>
      </c>
    </row>
    <row r="16" spans="1:91">
      <c r="D16" t="s">
        <v>192</v>
      </c>
      <c r="E16" t="s">
        <v>180</v>
      </c>
      <c r="F16" t="s">
        <v>181</v>
      </c>
      <c r="H16">
        <f t="shared" si="43"/>
        <v>0</v>
      </c>
      <c r="I16">
        <f t="shared" si="44"/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0</v>
      </c>
      <c r="Z16">
        <f t="shared" si="16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21"/>
        <v>0</v>
      </c>
      <c r="AF16">
        <f t="shared" si="22"/>
        <v>0</v>
      </c>
      <c r="AG16">
        <f t="shared" si="23"/>
        <v>0</v>
      </c>
      <c r="AH16">
        <f t="shared" si="24"/>
        <v>0</v>
      </c>
      <c r="AI16">
        <f t="shared" si="25"/>
        <v>0</v>
      </c>
      <c r="AJ16">
        <f t="shared" si="26"/>
        <v>0</v>
      </c>
      <c r="AK16">
        <f t="shared" si="27"/>
        <v>0</v>
      </c>
      <c r="AL16">
        <f t="shared" si="28"/>
        <v>0</v>
      </c>
      <c r="AM16">
        <f t="shared" si="29"/>
        <v>0</v>
      </c>
      <c r="AN16">
        <f t="shared" si="30"/>
        <v>0</v>
      </c>
      <c r="AO16">
        <f t="shared" si="31"/>
        <v>0</v>
      </c>
      <c r="AP16">
        <f t="shared" si="32"/>
        <v>0</v>
      </c>
      <c r="AQ16">
        <f t="shared" si="33"/>
        <v>0</v>
      </c>
      <c r="AR16">
        <f t="shared" si="34"/>
        <v>0</v>
      </c>
      <c r="AS16">
        <f t="shared" si="35"/>
        <v>0</v>
      </c>
      <c r="AT16">
        <f t="shared" si="36"/>
        <v>0</v>
      </c>
      <c r="AU16">
        <f t="shared" si="37"/>
        <v>0</v>
      </c>
      <c r="AV16">
        <f t="shared" si="38"/>
        <v>0</v>
      </c>
      <c r="AW16" t="s">
        <v>182</v>
      </c>
      <c r="AY16">
        <v>4.4042412882392924E-5</v>
      </c>
      <c r="AZ16">
        <v>0</v>
      </c>
      <c r="BA16">
        <v>7.6001981468932697E-4</v>
      </c>
      <c r="BB16">
        <v>4.6888054269204625E-5</v>
      </c>
      <c r="BC16">
        <f>BJ16</f>
        <v>1.554123416729145E-3</v>
      </c>
      <c r="BD16">
        <v>5.7117764015409046E-5</v>
      </c>
      <c r="BE16">
        <v>1.3502737456662135E-5</v>
      </c>
      <c r="BF16">
        <f>BO16</f>
        <v>1.9201050086063901E-4</v>
      </c>
      <c r="BG16">
        <f>CC16</f>
        <v>3.6109052622365737E-5</v>
      </c>
      <c r="BH16">
        <v>0</v>
      </c>
      <c r="BI16">
        <v>5.6813069277292051E-6</v>
      </c>
      <c r="BJ16">
        <v>1.554123416729145E-3</v>
      </c>
      <c r="BK16">
        <v>1.3806305997960571E-4</v>
      </c>
      <c r="BL16">
        <v>0</v>
      </c>
      <c r="BM16">
        <f>BZ16</f>
        <v>1.5201110949830047E-4</v>
      </c>
      <c r="BN16">
        <v>3.9750861439789934E-5</v>
      </c>
      <c r="BO16">
        <v>1.9201050086063901E-4</v>
      </c>
      <c r="BP16">
        <v>1.4971659328687968E-4</v>
      </c>
      <c r="BQ16">
        <v>0</v>
      </c>
      <c r="BR16">
        <f>BJ16</f>
        <v>1.554123416729145E-3</v>
      </c>
      <c r="BS16">
        <v>6.1484348477226368E-4</v>
      </c>
      <c r="BT16">
        <v>1.5124883642420123E-4</v>
      </c>
      <c r="BU16">
        <f>CC16</f>
        <v>3.6109052622365737E-5</v>
      </c>
      <c r="BV16">
        <v>1.1947050988471562E-4</v>
      </c>
      <c r="BW16">
        <v>0</v>
      </c>
      <c r="BX16">
        <v>6.5143685660307626E-4</v>
      </c>
      <c r="BY16">
        <v>2.7813084101680109E-4</v>
      </c>
      <c r="BZ16">
        <v>1.5201110949830047E-4</v>
      </c>
      <c r="CA16">
        <v>4.390027268524813E-5</v>
      </c>
      <c r="CB16">
        <v>0</v>
      </c>
      <c r="CC16">
        <v>3.6109052622365737E-5</v>
      </c>
      <c r="CD16">
        <v>4.5259078013013523E-6</v>
      </c>
      <c r="CE16">
        <v>0</v>
      </c>
      <c r="CF16">
        <v>0</v>
      </c>
      <c r="CG16">
        <f t="shared" si="48"/>
        <v>0</v>
      </c>
      <c r="CH16">
        <f t="shared" si="42"/>
        <v>0</v>
      </c>
      <c r="CI16">
        <f t="shared" si="42"/>
        <v>0</v>
      </c>
      <c r="CJ16">
        <f t="shared" si="42"/>
        <v>0</v>
      </c>
      <c r="CK16">
        <f t="shared" si="42"/>
        <v>0</v>
      </c>
      <c r="CL16">
        <f t="shared" si="42"/>
        <v>0</v>
      </c>
      <c r="CM16">
        <f t="shared" si="42"/>
        <v>0</v>
      </c>
    </row>
    <row r="17" spans="4:91">
      <c r="D17" t="s">
        <v>193</v>
      </c>
      <c r="E17" t="s">
        <v>180</v>
      </c>
      <c r="F17" t="s">
        <v>181</v>
      </c>
      <c r="H17">
        <f t="shared" si="43"/>
        <v>0</v>
      </c>
      <c r="I17">
        <f t="shared" si="44"/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21"/>
        <v>0</v>
      </c>
      <c r="AF17">
        <f t="shared" si="22"/>
        <v>0</v>
      </c>
      <c r="AG17">
        <f t="shared" si="23"/>
        <v>0</v>
      </c>
      <c r="AH17">
        <f t="shared" si="24"/>
        <v>0</v>
      </c>
      <c r="AI17">
        <f t="shared" si="25"/>
        <v>0</v>
      </c>
      <c r="AJ17">
        <f t="shared" si="26"/>
        <v>0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30"/>
        <v>0</v>
      </c>
      <c r="AO17">
        <f t="shared" si="31"/>
        <v>0</v>
      </c>
      <c r="AP17">
        <f t="shared" si="32"/>
        <v>0</v>
      </c>
      <c r="AQ17">
        <f t="shared" si="33"/>
        <v>0</v>
      </c>
      <c r="AR17">
        <f t="shared" si="34"/>
        <v>0</v>
      </c>
      <c r="AS17">
        <f t="shared" si="35"/>
        <v>0</v>
      </c>
      <c r="AT17">
        <f t="shared" si="36"/>
        <v>0</v>
      </c>
      <c r="AU17">
        <f t="shared" si="37"/>
        <v>0</v>
      </c>
      <c r="AV17">
        <f t="shared" si="38"/>
        <v>0</v>
      </c>
      <c r="AW17" t="s">
        <v>182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20" spans="4:91">
      <c r="D20" t="s">
        <v>179</v>
      </c>
      <c r="E20" t="s">
        <v>194</v>
      </c>
      <c r="F20">
        <v>9.9000000000000005E-2</v>
      </c>
      <c r="H20">
        <f t="shared" ref="H20:AV20" si="49">SUMPRODUCT(H6:H17,$F$20:$F$31)</f>
        <v>0.11820867505040726</v>
      </c>
      <c r="I20">
        <f t="shared" si="49"/>
        <v>0.11735745247625412</v>
      </c>
      <c r="J20">
        <f t="shared" si="49"/>
        <v>0.14950233125844897</v>
      </c>
      <c r="K20">
        <f t="shared" si="49"/>
        <v>0.1311117613927173</v>
      </c>
      <c r="L20">
        <f t="shared" si="49"/>
        <v>0.17719938364305007</v>
      </c>
      <c r="M20">
        <f t="shared" si="49"/>
        <v>0.11714790052500412</v>
      </c>
      <c r="N20">
        <f t="shared" si="49"/>
        <v>0.12264280973646123</v>
      </c>
      <c r="O20">
        <f t="shared" si="49"/>
        <v>0.1143291712953217</v>
      </c>
      <c r="P20">
        <f t="shared" si="49"/>
        <v>0.11569611644873452</v>
      </c>
      <c r="Q20">
        <f t="shared" si="49"/>
        <v>0.13750932970172089</v>
      </c>
      <c r="R20">
        <f t="shared" si="49"/>
        <v>0.11753308618154309</v>
      </c>
      <c r="S20">
        <f t="shared" si="49"/>
        <v>0.17719938364305007</v>
      </c>
      <c r="T20">
        <f t="shared" si="49"/>
        <v>0.12774784118643862</v>
      </c>
      <c r="U20">
        <f t="shared" si="49"/>
        <v>0.1236942844112556</v>
      </c>
      <c r="V20">
        <f t="shared" si="49"/>
        <v>0.11645142338902167</v>
      </c>
      <c r="W20">
        <f t="shared" si="49"/>
        <v>0.15612157417931766</v>
      </c>
      <c r="X20">
        <f t="shared" si="49"/>
        <v>0.1143291712953217</v>
      </c>
      <c r="Y20">
        <f t="shared" si="49"/>
        <v>0.11422801549522711</v>
      </c>
      <c r="Z20">
        <f t="shared" si="49"/>
        <v>0.11354144269555033</v>
      </c>
      <c r="AA20">
        <f t="shared" si="49"/>
        <v>0.17719938364305007</v>
      </c>
      <c r="AB20">
        <f t="shared" si="49"/>
        <v>0.15307493809097328</v>
      </c>
      <c r="AC20">
        <f t="shared" si="49"/>
        <v>0.13275264350205807</v>
      </c>
      <c r="AD20">
        <f t="shared" si="49"/>
        <v>0.11569611644873452</v>
      </c>
      <c r="AE20">
        <f t="shared" si="49"/>
        <v>0.12150100296285386</v>
      </c>
      <c r="AF20">
        <f t="shared" si="49"/>
        <v>0.17504595065992654</v>
      </c>
      <c r="AG20">
        <f t="shared" si="49"/>
        <v>0.13669238287722776</v>
      </c>
      <c r="AH20">
        <f t="shared" si="49"/>
        <v>0.13690398445489255</v>
      </c>
      <c r="AI20">
        <f t="shared" si="49"/>
        <v>0.11645142338902167</v>
      </c>
      <c r="AJ20">
        <f t="shared" si="49"/>
        <v>0.12728334957261414</v>
      </c>
      <c r="AK20">
        <f t="shared" si="49"/>
        <v>0.16736463250356717</v>
      </c>
      <c r="AL20">
        <f t="shared" si="49"/>
        <v>0.11569611644873452</v>
      </c>
      <c r="AM20">
        <f t="shared" si="49"/>
        <v>0.12320681843236017</v>
      </c>
      <c r="AN20">
        <f t="shared" si="49"/>
        <v>0.12245838126840541</v>
      </c>
      <c r="AO20">
        <f t="shared" si="49"/>
        <v>0.12014631289278357</v>
      </c>
      <c r="AP20">
        <f t="shared" si="49"/>
        <v>0.13669238287722776</v>
      </c>
      <c r="AQ20">
        <f t="shared" si="49"/>
        <v>0.13669238287722776</v>
      </c>
      <c r="AR20">
        <f t="shared" si="49"/>
        <v>0.13669238287722776</v>
      </c>
      <c r="AS20">
        <f t="shared" si="49"/>
        <v>0.13669238287722776</v>
      </c>
      <c r="AT20">
        <f t="shared" si="49"/>
        <v>0.13669238287722776</v>
      </c>
      <c r="AU20">
        <f t="shared" si="49"/>
        <v>0.13669238287722776</v>
      </c>
      <c r="AV20">
        <f t="shared" si="49"/>
        <v>0.13669238287722776</v>
      </c>
    </row>
    <row r="21" spans="4:91">
      <c r="D21" t="s">
        <v>183</v>
      </c>
      <c r="E21" t="s">
        <v>195</v>
      </c>
      <c r="F21">
        <v>0.108</v>
      </c>
    </row>
    <row r="22" spans="4:91">
      <c r="D22" t="s">
        <v>184</v>
      </c>
      <c r="E22" t="s">
        <v>196</v>
      </c>
      <c r="F22">
        <v>8.9999999999999993E-3</v>
      </c>
    </row>
    <row r="23" spans="4:91">
      <c r="D23" t="s">
        <v>185</v>
      </c>
      <c r="E23" t="s">
        <v>197</v>
      </c>
      <c r="F23">
        <v>9.4E-2</v>
      </c>
    </row>
    <row r="24" spans="4:91">
      <c r="D24" t="s">
        <v>186</v>
      </c>
      <c r="E24" t="s">
        <v>198</v>
      </c>
      <c r="F24">
        <v>0.10299999999999999</v>
      </c>
    </row>
    <row r="25" spans="4:91">
      <c r="D25" t="s">
        <v>187</v>
      </c>
      <c r="E25" t="s">
        <v>199</v>
      </c>
      <c r="F25">
        <v>8.9999999999999993E-3</v>
      </c>
    </row>
    <row r="26" spans="4:91">
      <c r="D26" t="s">
        <v>188</v>
      </c>
      <c r="E26" t="s">
        <v>200</v>
      </c>
      <c r="F26">
        <v>0.127</v>
      </c>
    </row>
    <row r="27" spans="4:91">
      <c r="D27" t="s">
        <v>189</v>
      </c>
      <c r="E27" t="s">
        <v>201</v>
      </c>
      <c r="F27">
        <v>0.13800000000000001</v>
      </c>
    </row>
    <row r="28" spans="4:91">
      <c r="D28" t="s">
        <v>190</v>
      </c>
      <c r="E28" t="s">
        <v>202</v>
      </c>
      <c r="F28">
        <v>1.2E-2</v>
      </c>
    </row>
    <row r="29" spans="4:91">
      <c r="D29" t="s">
        <v>191</v>
      </c>
      <c r="E29" t="s">
        <v>203</v>
      </c>
      <c r="F29">
        <v>0.13800000000000001</v>
      </c>
    </row>
    <row r="30" spans="4:91">
      <c r="D30" t="s">
        <v>192</v>
      </c>
      <c r="E30" t="s">
        <v>204</v>
      </c>
      <c r="F30">
        <v>0.151</v>
      </c>
    </row>
    <row r="31" spans="4:91">
      <c r="D31" t="s">
        <v>193</v>
      </c>
      <c r="E31" t="s">
        <v>205</v>
      </c>
      <c r="F31">
        <v>1.2999999999999999E-2</v>
      </c>
    </row>
    <row r="33" spans="4:48">
      <c r="D33" t="s">
        <v>75</v>
      </c>
    </row>
    <row r="34" spans="4:48">
      <c r="D34" t="s">
        <v>163</v>
      </c>
      <c r="E34" t="s">
        <v>176</v>
      </c>
      <c r="F34" t="s">
        <v>107</v>
      </c>
      <c r="G34" t="s">
        <v>206</v>
      </c>
      <c r="H34" t="s">
        <v>7</v>
      </c>
      <c r="I34" t="s">
        <v>8</v>
      </c>
      <c r="J34" t="s">
        <v>9</v>
      </c>
      <c r="K34" t="s">
        <v>39</v>
      </c>
      <c r="L34" t="s">
        <v>11</v>
      </c>
      <c r="M34" t="s">
        <v>12</v>
      </c>
      <c r="N34" t="s">
        <v>14</v>
      </c>
      <c r="O34" t="s">
        <v>15</v>
      </c>
      <c r="P34" t="s">
        <v>17</v>
      </c>
      <c r="Q34" t="s">
        <v>18</v>
      </c>
      <c r="R34" t="s">
        <v>13</v>
      </c>
      <c r="S34" t="s">
        <v>19</v>
      </c>
      <c r="T34" t="s">
        <v>20</v>
      </c>
      <c r="U34" t="s">
        <v>21</v>
      </c>
      <c r="V34" t="s">
        <v>22</v>
      </c>
      <c r="W34" t="s">
        <v>23</v>
      </c>
      <c r="X34" t="s">
        <v>26</v>
      </c>
      <c r="Y34" t="s">
        <v>24</v>
      </c>
      <c r="Z34" t="s">
        <v>25</v>
      </c>
      <c r="AA34" t="s">
        <v>27</v>
      </c>
      <c r="AB34" t="s">
        <v>41</v>
      </c>
      <c r="AC34" t="s">
        <v>40</v>
      </c>
      <c r="AD34" t="s">
        <v>29</v>
      </c>
      <c r="AE34" t="s">
        <v>30</v>
      </c>
      <c r="AF34" t="s">
        <v>31</v>
      </c>
      <c r="AG34" t="s">
        <v>32</v>
      </c>
      <c r="AH34" t="s">
        <v>42</v>
      </c>
      <c r="AI34" t="s">
        <v>35</v>
      </c>
      <c r="AJ34" t="s">
        <v>34</v>
      </c>
      <c r="AK34" t="s">
        <v>16</v>
      </c>
      <c r="AL34" t="s">
        <v>33</v>
      </c>
      <c r="AM34" t="s">
        <v>10</v>
      </c>
      <c r="AN34" t="s">
        <v>28</v>
      </c>
      <c r="AO34" t="s">
        <v>36</v>
      </c>
      <c r="AP34" t="s">
        <v>37</v>
      </c>
      <c r="AQ34" t="s">
        <v>38</v>
      </c>
      <c r="AR34" t="s">
        <v>354</v>
      </c>
      <c r="AS34" t="s">
        <v>43</v>
      </c>
      <c r="AT34" t="s">
        <v>355</v>
      </c>
      <c r="AU34" t="s">
        <v>356</v>
      </c>
      <c r="AV34" t="s">
        <v>357</v>
      </c>
    </row>
    <row r="35" spans="4:48">
      <c r="D35" t="s">
        <v>179</v>
      </c>
      <c r="E35" t="s">
        <v>180</v>
      </c>
      <c r="F35" t="s">
        <v>181</v>
      </c>
      <c r="G35" t="s">
        <v>207</v>
      </c>
      <c r="H35">
        <f t="shared" ref="H35:H46" si="50">H6*2</f>
        <v>0.43133591191923426</v>
      </c>
      <c r="I35">
        <f t="shared" ref="I35:AU41" si="51">I6*2</f>
        <v>0.38725666811437753</v>
      </c>
      <c r="J35">
        <f t="shared" si="51"/>
        <v>0.54318617816304249</v>
      </c>
      <c r="K35">
        <f t="shared" si="51"/>
        <v>0.46497114844102289</v>
      </c>
      <c r="L35">
        <f t="shared" si="51"/>
        <v>0.66868556827971948</v>
      </c>
      <c r="M35">
        <f t="shared" si="51"/>
        <v>0.42569772850550547</v>
      </c>
      <c r="N35">
        <f t="shared" si="51"/>
        <v>0.43735637056442822</v>
      </c>
      <c r="O35">
        <f t="shared" si="51"/>
        <v>0.34196379570603763</v>
      </c>
      <c r="P35">
        <f t="shared" si="51"/>
        <v>0.41284891791087069</v>
      </c>
      <c r="Q35">
        <f t="shared" si="51"/>
        <v>0.51935773968915044</v>
      </c>
      <c r="R35">
        <f t="shared" si="51"/>
        <v>0.41806918307254193</v>
      </c>
      <c r="S35">
        <f t="shared" si="51"/>
        <v>0.66868556827971948</v>
      </c>
      <c r="T35">
        <f t="shared" si="51"/>
        <v>0.46268484924997194</v>
      </c>
      <c r="U35">
        <f t="shared" si="51"/>
        <v>0.38530850434206398</v>
      </c>
      <c r="V35">
        <f t="shared" si="51"/>
        <v>0.40718342742957775</v>
      </c>
      <c r="W35">
        <f t="shared" si="51"/>
        <v>0.58824024832711397</v>
      </c>
      <c r="X35">
        <f t="shared" si="51"/>
        <v>0.34196379570603763</v>
      </c>
      <c r="Y35">
        <f t="shared" si="51"/>
        <v>0.35835151583102809</v>
      </c>
      <c r="Z35">
        <f t="shared" si="51"/>
        <v>0.37949913585360684</v>
      </c>
      <c r="AA35">
        <f t="shared" si="51"/>
        <v>0.66868556827971948</v>
      </c>
      <c r="AB35">
        <f t="shared" si="51"/>
        <v>0.56884163729613202</v>
      </c>
      <c r="AC35">
        <f t="shared" si="51"/>
        <v>0.49908533249109432</v>
      </c>
      <c r="AD35">
        <f t="shared" si="51"/>
        <v>0.41284891791087069</v>
      </c>
      <c r="AE35">
        <f t="shared" si="51"/>
        <v>0.43064560652937883</v>
      </c>
      <c r="AF35">
        <f t="shared" si="51"/>
        <v>0.71435183719747841</v>
      </c>
      <c r="AG35">
        <f t="shared" si="51"/>
        <v>0.48903151454341581</v>
      </c>
      <c r="AH35">
        <f t="shared" si="51"/>
        <v>0.51044594535459131</v>
      </c>
      <c r="AI35">
        <f t="shared" si="51"/>
        <v>0.40718342742957775</v>
      </c>
      <c r="AJ35">
        <f t="shared" si="51"/>
        <v>0.42724475902384329</v>
      </c>
      <c r="AK35">
        <f t="shared" si="51"/>
        <v>0.68200340061549314</v>
      </c>
      <c r="AL35">
        <f t="shared" si="51"/>
        <v>0.41284891791087069</v>
      </c>
      <c r="AM35">
        <f t="shared" si="51"/>
        <v>0.48030684197015011</v>
      </c>
      <c r="AN35">
        <f t="shared" si="51"/>
        <v>0.37027001731583575</v>
      </c>
      <c r="AO35">
        <f t="shared" si="51"/>
        <v>0.39628481755162653</v>
      </c>
      <c r="AP35">
        <f t="shared" si="51"/>
        <v>0.48903151454341581</v>
      </c>
      <c r="AQ35">
        <f t="shared" si="51"/>
        <v>0.48903151454341581</v>
      </c>
      <c r="AR35">
        <f t="shared" si="51"/>
        <v>0.48903151454341581</v>
      </c>
      <c r="AS35">
        <f t="shared" si="51"/>
        <v>0.48903151454341581</v>
      </c>
      <c r="AT35">
        <f t="shared" si="51"/>
        <v>0.48903151454341581</v>
      </c>
      <c r="AU35">
        <f t="shared" si="51"/>
        <v>0.48903151454341581</v>
      </c>
      <c r="AV35">
        <v>0.49</v>
      </c>
    </row>
    <row r="36" spans="4:48">
      <c r="D36" t="s">
        <v>183</v>
      </c>
      <c r="E36" t="s">
        <v>180</v>
      </c>
      <c r="F36" t="s">
        <v>181</v>
      </c>
      <c r="G36" t="s">
        <v>207</v>
      </c>
      <c r="H36">
        <f t="shared" si="50"/>
        <v>0</v>
      </c>
      <c r="I36">
        <f t="shared" ref="I36:W36" si="52">I7*2</f>
        <v>0</v>
      </c>
      <c r="J36">
        <f t="shared" si="52"/>
        <v>2.5582881682074839E-2</v>
      </c>
      <c r="K36">
        <f t="shared" si="52"/>
        <v>0</v>
      </c>
      <c r="L36">
        <f t="shared" si="52"/>
        <v>3.220616747427061E-2</v>
      </c>
      <c r="M36">
        <f t="shared" si="52"/>
        <v>0</v>
      </c>
      <c r="N36">
        <f t="shared" si="52"/>
        <v>0</v>
      </c>
      <c r="O36">
        <f t="shared" si="52"/>
        <v>0</v>
      </c>
      <c r="P36">
        <f t="shared" si="52"/>
        <v>0</v>
      </c>
      <c r="Q36">
        <f t="shared" si="52"/>
        <v>0</v>
      </c>
      <c r="R36">
        <f t="shared" si="52"/>
        <v>0</v>
      </c>
      <c r="S36">
        <f t="shared" si="52"/>
        <v>3.220616747427061E-2</v>
      </c>
      <c r="T36">
        <f t="shared" si="52"/>
        <v>0</v>
      </c>
      <c r="U36">
        <f t="shared" si="52"/>
        <v>0</v>
      </c>
      <c r="V36">
        <f t="shared" si="52"/>
        <v>0</v>
      </c>
      <c r="W36">
        <f t="shared" si="52"/>
        <v>0</v>
      </c>
      <c r="X36">
        <f t="shared" si="51"/>
        <v>0</v>
      </c>
      <c r="Y36">
        <f t="shared" si="51"/>
        <v>0</v>
      </c>
      <c r="Z36">
        <f t="shared" si="51"/>
        <v>0</v>
      </c>
      <c r="AA36">
        <f t="shared" si="51"/>
        <v>3.220616747427061E-2</v>
      </c>
      <c r="AB36">
        <f t="shared" si="51"/>
        <v>2.0976869247346947E-2</v>
      </c>
      <c r="AC36">
        <f t="shared" si="51"/>
        <v>0</v>
      </c>
      <c r="AD36">
        <f t="shared" si="51"/>
        <v>0</v>
      </c>
      <c r="AE36">
        <f t="shared" si="51"/>
        <v>0</v>
      </c>
      <c r="AF36">
        <f t="shared" si="51"/>
        <v>0</v>
      </c>
      <c r="AG36">
        <f t="shared" si="51"/>
        <v>2.1728040018999428E-2</v>
      </c>
      <c r="AH36">
        <f t="shared" si="51"/>
        <v>0</v>
      </c>
      <c r="AI36">
        <f t="shared" si="51"/>
        <v>0</v>
      </c>
      <c r="AJ36">
        <f t="shared" si="51"/>
        <v>0</v>
      </c>
      <c r="AK36">
        <f t="shared" si="51"/>
        <v>0</v>
      </c>
      <c r="AL36">
        <f t="shared" si="51"/>
        <v>0</v>
      </c>
      <c r="AM36">
        <f t="shared" si="51"/>
        <v>0</v>
      </c>
      <c r="AN36">
        <f t="shared" si="51"/>
        <v>0</v>
      </c>
      <c r="AO36">
        <f t="shared" si="51"/>
        <v>0</v>
      </c>
      <c r="AP36">
        <f t="shared" si="51"/>
        <v>2.1728040018999428E-2</v>
      </c>
      <c r="AQ36">
        <f t="shared" si="51"/>
        <v>2.1728040018999428E-2</v>
      </c>
      <c r="AR36">
        <f t="shared" si="51"/>
        <v>2.1728040018999428E-2</v>
      </c>
      <c r="AS36">
        <f t="shared" si="51"/>
        <v>2.1728040018999428E-2</v>
      </c>
      <c r="AT36">
        <f t="shared" si="51"/>
        <v>2.1728040018999428E-2</v>
      </c>
      <c r="AU36">
        <f t="shared" si="51"/>
        <v>2.1728040018999428E-2</v>
      </c>
      <c r="AV36">
        <v>0.02</v>
      </c>
    </row>
    <row r="37" spans="4:48">
      <c r="D37" t="s">
        <v>184</v>
      </c>
      <c r="E37" t="s">
        <v>180</v>
      </c>
      <c r="F37" t="s">
        <v>181</v>
      </c>
      <c r="G37" t="s">
        <v>207</v>
      </c>
      <c r="H37">
        <f t="shared" si="50"/>
        <v>6.0078259183500765E-2</v>
      </c>
      <c r="I37">
        <f t="shared" si="51"/>
        <v>0.1355700195971917</v>
      </c>
      <c r="J37">
        <f t="shared" si="51"/>
        <v>0</v>
      </c>
      <c r="K37">
        <f t="shared" si="51"/>
        <v>5.0744440460787667E-2</v>
      </c>
      <c r="L37">
        <f t="shared" si="51"/>
        <v>2.1514147297990865E-2</v>
      </c>
      <c r="M37">
        <f t="shared" si="51"/>
        <v>4.752086892353119E-2</v>
      </c>
      <c r="N37">
        <f t="shared" si="51"/>
        <v>8.9455846195136995E-2</v>
      </c>
      <c r="O37">
        <f t="shared" si="51"/>
        <v>0</v>
      </c>
      <c r="P37">
        <f t="shared" si="51"/>
        <v>6.2392938323150689E-2</v>
      </c>
      <c r="Q37">
        <f t="shared" si="51"/>
        <v>0.22253291572397937</v>
      </c>
      <c r="R37">
        <f t="shared" si="51"/>
        <v>9.0452742609607922E-2</v>
      </c>
      <c r="S37">
        <f t="shared" si="51"/>
        <v>2.1514147297990865E-2</v>
      </c>
      <c r="T37">
        <f t="shared" si="51"/>
        <v>2.7008622651741674E-2</v>
      </c>
      <c r="U37">
        <f t="shared" si="51"/>
        <v>0.28458674517030136</v>
      </c>
      <c r="V37">
        <f t="shared" si="51"/>
        <v>2.4028258676547943E-2</v>
      </c>
      <c r="W37">
        <f t="shared" si="51"/>
        <v>0.10508781259509674</v>
      </c>
      <c r="X37">
        <f t="shared" si="51"/>
        <v>0</v>
      </c>
      <c r="Y37">
        <f t="shared" si="51"/>
        <v>0</v>
      </c>
      <c r="Z37">
        <f t="shared" si="51"/>
        <v>0.11980479603671226</v>
      </c>
      <c r="AA37">
        <f t="shared" si="51"/>
        <v>2.1514147297990865E-2</v>
      </c>
      <c r="AB37">
        <f t="shared" si="51"/>
        <v>2.5470270173561637E-2</v>
      </c>
      <c r="AC37">
        <f t="shared" si="51"/>
        <v>3.7029945040547949E-2</v>
      </c>
      <c r="AD37">
        <f t="shared" si="51"/>
        <v>6.2392938323150689E-2</v>
      </c>
      <c r="AE37">
        <f t="shared" si="51"/>
        <v>3.1539413126837897E-2</v>
      </c>
      <c r="AF37">
        <f t="shared" si="51"/>
        <v>0.59800282305955466</v>
      </c>
      <c r="AG37">
        <f t="shared" si="51"/>
        <v>0</v>
      </c>
      <c r="AH37">
        <f t="shared" si="51"/>
        <v>2.4802894204892373E-2</v>
      </c>
      <c r="AI37">
        <f t="shared" si="51"/>
        <v>2.4028258676547943E-2</v>
      </c>
      <c r="AJ37">
        <f t="shared" si="51"/>
        <v>6.3829536944246576E-2</v>
      </c>
      <c r="AK37">
        <f t="shared" si="51"/>
        <v>0.44079721729270693</v>
      </c>
      <c r="AL37">
        <f t="shared" si="51"/>
        <v>6.2392938323150689E-2</v>
      </c>
      <c r="AM37">
        <f t="shared" si="51"/>
        <v>0.12767724362904112</v>
      </c>
      <c r="AN37">
        <f t="shared" si="51"/>
        <v>0.12846729763863016</v>
      </c>
      <c r="AO37">
        <f t="shared" si="51"/>
        <v>0.22282198974405198</v>
      </c>
      <c r="AP37">
        <f t="shared" si="51"/>
        <v>0</v>
      </c>
      <c r="AQ37">
        <f t="shared" si="51"/>
        <v>0</v>
      </c>
      <c r="AR37">
        <f t="shared" si="51"/>
        <v>0</v>
      </c>
      <c r="AS37">
        <f t="shared" si="51"/>
        <v>0</v>
      </c>
      <c r="AT37">
        <f t="shared" si="51"/>
        <v>0</v>
      </c>
      <c r="AU37">
        <f t="shared" si="51"/>
        <v>0</v>
      </c>
      <c r="AV37">
        <v>0</v>
      </c>
    </row>
    <row r="38" spans="4:48">
      <c r="D38" t="s">
        <v>185</v>
      </c>
      <c r="E38" t="s">
        <v>180</v>
      </c>
      <c r="F38" t="s">
        <v>181</v>
      </c>
      <c r="G38" t="s">
        <v>207</v>
      </c>
      <c r="H38">
        <f t="shared" si="50"/>
        <v>0.59783865170477257</v>
      </c>
      <c r="I38">
        <f t="shared" si="51"/>
        <v>0.64976831691474946</v>
      </c>
      <c r="J38">
        <f t="shared" si="51"/>
        <v>0.728257743403258</v>
      </c>
      <c r="K38">
        <f t="shared" si="51"/>
        <v>0.63144013443572289</v>
      </c>
      <c r="L38">
        <f t="shared" si="51"/>
        <v>0.85606525550437518</v>
      </c>
      <c r="M38">
        <f t="shared" si="51"/>
        <v>0.57843964794211322</v>
      </c>
      <c r="N38">
        <f t="shared" si="51"/>
        <v>0.67018838884851351</v>
      </c>
      <c r="O38">
        <f t="shared" si="51"/>
        <v>0.61593409916684572</v>
      </c>
      <c r="P38">
        <f t="shared" si="51"/>
        <v>0.6121292313722585</v>
      </c>
      <c r="Q38">
        <f t="shared" si="51"/>
        <v>0.69319014810164359</v>
      </c>
      <c r="R38">
        <f t="shared" si="51"/>
        <v>0.61699721285073783</v>
      </c>
      <c r="S38">
        <f t="shared" si="51"/>
        <v>0.85606525550437518</v>
      </c>
      <c r="T38">
        <f t="shared" si="51"/>
        <v>0.62456912110742258</v>
      </c>
      <c r="U38">
        <f t="shared" si="51"/>
        <v>0.67405017104641407</v>
      </c>
      <c r="V38">
        <f t="shared" si="51"/>
        <v>0.55707506382061256</v>
      </c>
      <c r="W38">
        <f t="shared" si="51"/>
        <v>0.73897445683106999</v>
      </c>
      <c r="X38">
        <f t="shared" si="51"/>
        <v>0.61593409916684572</v>
      </c>
      <c r="Y38">
        <f t="shared" si="51"/>
        <v>0.60088360074959457</v>
      </c>
      <c r="Z38">
        <f t="shared" si="51"/>
        <v>0.61084577714580346</v>
      </c>
      <c r="AA38">
        <f t="shared" si="51"/>
        <v>0.85606525550437518</v>
      </c>
      <c r="AB38">
        <f t="shared" si="51"/>
        <v>0.70367198550691679</v>
      </c>
      <c r="AC38">
        <f t="shared" si="51"/>
        <v>0.60699855589343754</v>
      </c>
      <c r="AD38">
        <f t="shared" si="51"/>
        <v>0.6121292313722585</v>
      </c>
      <c r="AE38">
        <f t="shared" si="51"/>
        <v>0.60760276259184587</v>
      </c>
      <c r="AF38">
        <f t="shared" si="51"/>
        <v>0.79073590850066033</v>
      </c>
      <c r="AG38">
        <f t="shared" si="51"/>
        <v>0.66885215633114914</v>
      </c>
      <c r="AH38">
        <f t="shared" si="51"/>
        <v>0.64415290999785257</v>
      </c>
      <c r="AI38">
        <f t="shared" si="51"/>
        <v>0.55707506382061256</v>
      </c>
      <c r="AJ38">
        <f t="shared" si="51"/>
        <v>0.62687315135857202</v>
      </c>
      <c r="AK38">
        <f t="shared" si="51"/>
        <v>0.77013321762482845</v>
      </c>
      <c r="AL38">
        <f t="shared" si="51"/>
        <v>0.6121292313722585</v>
      </c>
      <c r="AM38">
        <f t="shared" si="51"/>
        <v>0.60005937126718334</v>
      </c>
      <c r="AN38">
        <f t="shared" si="51"/>
        <v>0.72992445508904213</v>
      </c>
      <c r="AO38">
        <f t="shared" si="51"/>
        <v>0.67228425630450228</v>
      </c>
      <c r="AP38">
        <f t="shared" si="51"/>
        <v>0.66885215633114914</v>
      </c>
      <c r="AQ38">
        <f t="shared" si="51"/>
        <v>0.66885215633114914</v>
      </c>
      <c r="AR38">
        <f t="shared" si="51"/>
        <v>0.66885215633114914</v>
      </c>
      <c r="AS38">
        <f t="shared" si="51"/>
        <v>0.66885215633114914</v>
      </c>
      <c r="AT38">
        <f t="shared" si="51"/>
        <v>0.66885215633114914</v>
      </c>
      <c r="AU38">
        <f t="shared" si="51"/>
        <v>0.66885215633114914</v>
      </c>
      <c r="AV38">
        <v>0.67</v>
      </c>
    </row>
    <row r="39" spans="4:48">
      <c r="D39" t="s">
        <v>186</v>
      </c>
      <c r="E39" t="s">
        <v>180</v>
      </c>
      <c r="F39" t="s">
        <v>181</v>
      </c>
      <c r="G39" t="s">
        <v>207</v>
      </c>
      <c r="H39">
        <f t="shared" si="50"/>
        <v>0</v>
      </c>
      <c r="I39">
        <f t="shared" si="51"/>
        <v>0</v>
      </c>
      <c r="J39">
        <f t="shared" si="51"/>
        <v>4.877583378573265E-2</v>
      </c>
      <c r="K39">
        <f t="shared" si="51"/>
        <v>2.1315524048018702E-2</v>
      </c>
      <c r="L39">
        <f t="shared" si="51"/>
        <v>5.0233522848003032E-2</v>
      </c>
      <c r="M39">
        <f t="shared" si="51"/>
        <v>2.0931043366231725E-2</v>
      </c>
      <c r="N39">
        <f t="shared" si="51"/>
        <v>0</v>
      </c>
      <c r="O39">
        <f t="shared" si="51"/>
        <v>4.72394130134631E-2</v>
      </c>
      <c r="P39">
        <f t="shared" si="51"/>
        <v>2.1920348980876997E-2</v>
      </c>
      <c r="Q39">
        <f t="shared" si="51"/>
        <v>0</v>
      </c>
      <c r="R39">
        <f t="shared" si="51"/>
        <v>0</v>
      </c>
      <c r="S39">
        <f t="shared" si="51"/>
        <v>5.0233522848003032E-2</v>
      </c>
      <c r="T39">
        <f t="shared" si="51"/>
        <v>2.8142807845637895E-2</v>
      </c>
      <c r="U39">
        <f t="shared" si="51"/>
        <v>0</v>
      </c>
      <c r="V39">
        <f t="shared" si="51"/>
        <v>2.8680900232881272E-2</v>
      </c>
      <c r="W39">
        <f t="shared" si="51"/>
        <v>0</v>
      </c>
      <c r="X39">
        <f t="shared" si="51"/>
        <v>4.72394130134631E-2</v>
      </c>
      <c r="Y39">
        <f t="shared" si="51"/>
        <v>4.4103958278606976E-2</v>
      </c>
      <c r="Z39">
        <f t="shared" si="51"/>
        <v>0</v>
      </c>
      <c r="AA39">
        <f t="shared" si="51"/>
        <v>5.0233522848003032E-2</v>
      </c>
      <c r="AB39">
        <f t="shared" si="51"/>
        <v>3.893045183397862E-2</v>
      </c>
      <c r="AC39">
        <f t="shared" si="51"/>
        <v>2.6838007938475923E-2</v>
      </c>
      <c r="AD39">
        <f t="shared" si="51"/>
        <v>2.1920348980876997E-2</v>
      </c>
      <c r="AE39">
        <f t="shared" si="51"/>
        <v>3.1607233265540088E-2</v>
      </c>
      <c r="AF39">
        <f t="shared" si="51"/>
        <v>0</v>
      </c>
      <c r="AG39">
        <f t="shared" si="51"/>
        <v>4.8294538494967926E-2</v>
      </c>
      <c r="AH39">
        <f t="shared" si="51"/>
        <v>3.2006864779556894E-2</v>
      </c>
      <c r="AI39">
        <f t="shared" si="51"/>
        <v>2.8680900232881272E-2</v>
      </c>
      <c r="AJ39">
        <f t="shared" si="51"/>
        <v>0</v>
      </c>
      <c r="AK39">
        <f t="shared" si="51"/>
        <v>0</v>
      </c>
      <c r="AL39">
        <f t="shared" si="51"/>
        <v>2.1920348980876997E-2</v>
      </c>
      <c r="AM39">
        <f t="shared" si="51"/>
        <v>0</v>
      </c>
      <c r="AN39">
        <f t="shared" si="51"/>
        <v>0</v>
      </c>
      <c r="AO39">
        <f t="shared" si="51"/>
        <v>0</v>
      </c>
      <c r="AP39">
        <f t="shared" si="51"/>
        <v>4.8294538494967926E-2</v>
      </c>
      <c r="AQ39">
        <f t="shared" si="51"/>
        <v>4.8294538494967926E-2</v>
      </c>
      <c r="AR39">
        <f t="shared" si="51"/>
        <v>4.8294538494967926E-2</v>
      </c>
      <c r="AS39">
        <f t="shared" si="51"/>
        <v>4.8294538494967926E-2</v>
      </c>
      <c r="AT39">
        <f t="shared" si="51"/>
        <v>4.8294538494967926E-2</v>
      </c>
      <c r="AU39">
        <f t="shared" si="51"/>
        <v>4.8294538494967926E-2</v>
      </c>
      <c r="AV39">
        <v>0.05</v>
      </c>
    </row>
    <row r="40" spans="4:48">
      <c r="D40" t="s">
        <v>187</v>
      </c>
      <c r="E40" t="s">
        <v>180</v>
      </c>
      <c r="F40" t="s">
        <v>181</v>
      </c>
      <c r="G40" t="s">
        <v>207</v>
      </c>
      <c r="H40">
        <f t="shared" si="50"/>
        <v>0.24102312145247851</v>
      </c>
      <c r="I40">
        <f t="shared" si="51"/>
        <v>0.41068673513173076</v>
      </c>
      <c r="J40">
        <f t="shared" si="51"/>
        <v>0.103093134186</v>
      </c>
      <c r="K40">
        <f t="shared" si="51"/>
        <v>0.21098110592945513</v>
      </c>
      <c r="L40">
        <f t="shared" si="51"/>
        <v>0.13068200005224662</v>
      </c>
      <c r="M40">
        <f t="shared" si="51"/>
        <v>0.22004078948940187</v>
      </c>
      <c r="N40">
        <f t="shared" si="51"/>
        <v>0.34687974110275649</v>
      </c>
      <c r="O40">
        <f t="shared" si="51"/>
        <v>0.13870620646748719</v>
      </c>
      <c r="P40">
        <f t="shared" si="51"/>
        <v>0.26012133787820507</v>
      </c>
      <c r="Q40">
        <f t="shared" si="51"/>
        <v>0.46803351278390998</v>
      </c>
      <c r="R40">
        <f t="shared" si="51"/>
        <v>0.31581035779604782</v>
      </c>
      <c r="S40">
        <f t="shared" si="51"/>
        <v>0.13068200005224662</v>
      </c>
      <c r="T40">
        <f t="shared" si="51"/>
        <v>0.16518545672699633</v>
      </c>
      <c r="U40">
        <f t="shared" si="51"/>
        <v>0.64227817430358936</v>
      </c>
      <c r="V40">
        <f t="shared" si="51"/>
        <v>0.15180891773425637</v>
      </c>
      <c r="W40">
        <f t="shared" si="51"/>
        <v>0.29771139419492482</v>
      </c>
      <c r="X40">
        <f t="shared" si="51"/>
        <v>0.13870620646748719</v>
      </c>
      <c r="Y40">
        <f t="shared" si="51"/>
        <v>0.14223505980891027</v>
      </c>
      <c r="Z40">
        <f t="shared" si="51"/>
        <v>0.36403243116333345</v>
      </c>
      <c r="AA40">
        <f t="shared" si="51"/>
        <v>0.13068200005224662</v>
      </c>
      <c r="AB40">
        <f t="shared" si="51"/>
        <v>0.13971166385858974</v>
      </c>
      <c r="AC40">
        <f t="shared" si="51"/>
        <v>0.16622629546384615</v>
      </c>
      <c r="AD40">
        <f t="shared" si="51"/>
        <v>0.26012133787820507</v>
      </c>
      <c r="AE40">
        <f t="shared" si="51"/>
        <v>0.17732943785636751</v>
      </c>
      <c r="AF40">
        <f t="shared" si="51"/>
        <v>0.75346066460634631</v>
      </c>
      <c r="AG40">
        <f t="shared" si="51"/>
        <v>9.6695773054022438E-2</v>
      </c>
      <c r="AH40">
        <f t="shared" si="51"/>
        <v>0.1420106326289744</v>
      </c>
      <c r="AI40">
        <f t="shared" si="51"/>
        <v>0.15180891773425637</v>
      </c>
      <c r="AJ40">
        <f t="shared" si="51"/>
        <v>0.24077359035576926</v>
      </c>
      <c r="AK40">
        <f t="shared" si="51"/>
        <v>0.62764860158186564</v>
      </c>
      <c r="AL40">
        <f t="shared" si="51"/>
        <v>0.26012133787820507</v>
      </c>
      <c r="AM40">
        <f t="shared" si="51"/>
        <v>0.31639544651333318</v>
      </c>
      <c r="AN40">
        <f t="shared" si="51"/>
        <v>0.45330213273851289</v>
      </c>
      <c r="AO40">
        <f t="shared" si="51"/>
        <v>0.54526751940105289</v>
      </c>
      <c r="AP40">
        <f t="shared" si="51"/>
        <v>9.6695773054022438E-2</v>
      </c>
      <c r="AQ40">
        <f t="shared" si="51"/>
        <v>9.6695773054022438E-2</v>
      </c>
      <c r="AR40">
        <f t="shared" si="51"/>
        <v>9.6695773054022438E-2</v>
      </c>
      <c r="AS40">
        <f t="shared" si="51"/>
        <v>9.6695773054022438E-2</v>
      </c>
      <c r="AT40">
        <f t="shared" si="51"/>
        <v>9.6695773054022438E-2</v>
      </c>
      <c r="AU40">
        <f t="shared" si="51"/>
        <v>9.6695773054022438E-2</v>
      </c>
      <c r="AV40">
        <v>0.1</v>
      </c>
    </row>
    <row r="41" spans="4:48">
      <c r="D41" t="s">
        <v>188</v>
      </c>
      <c r="E41" t="s">
        <v>180</v>
      </c>
      <c r="F41" t="s">
        <v>181</v>
      </c>
      <c r="G41" t="s">
        <v>207</v>
      </c>
      <c r="H41">
        <f t="shared" si="50"/>
        <v>0.65849046193410654</v>
      </c>
      <c r="I41">
        <f t="shared" si="51"/>
        <v>0.68095818949931075</v>
      </c>
      <c r="J41">
        <f t="shared" si="51"/>
        <v>0.7646621889634897</v>
      </c>
      <c r="K41">
        <f t="shared" si="51"/>
        <v>0.74159506660936048</v>
      </c>
      <c r="L41">
        <f t="shared" si="51"/>
        <v>0.8769827948907245</v>
      </c>
      <c r="M41">
        <f t="shared" si="51"/>
        <v>0.66735986500665723</v>
      </c>
      <c r="N41">
        <f t="shared" si="51"/>
        <v>0.72495261477120276</v>
      </c>
      <c r="O41">
        <f t="shared" si="51"/>
        <v>0.67243723361496954</v>
      </c>
      <c r="P41">
        <f t="shared" si="51"/>
        <v>0.67277029599023574</v>
      </c>
      <c r="Q41">
        <f t="shared" si="51"/>
        <v>0.73718166679225228</v>
      </c>
      <c r="R41">
        <f t="shared" si="51"/>
        <v>0.68678099259062975</v>
      </c>
      <c r="S41">
        <f t="shared" si="51"/>
        <v>0.8769827948907245</v>
      </c>
      <c r="T41">
        <f t="shared" si="51"/>
        <v>0.71503508356600687</v>
      </c>
      <c r="U41">
        <f t="shared" si="51"/>
        <v>0.65669120938918912</v>
      </c>
      <c r="V41">
        <f t="shared" si="51"/>
        <v>0.65060515335227698</v>
      </c>
      <c r="W41">
        <f t="shared" si="51"/>
        <v>0.83796728794244368</v>
      </c>
      <c r="X41">
        <f t="shared" si="51"/>
        <v>0.67243723361496954</v>
      </c>
      <c r="Y41">
        <f t="shared" si="51"/>
        <v>0.67068039940811497</v>
      </c>
      <c r="Z41">
        <f t="shared" si="51"/>
        <v>0.6775552382506187</v>
      </c>
      <c r="AA41">
        <f t="shared" si="51"/>
        <v>0.8769827948907245</v>
      </c>
      <c r="AB41">
        <f t="shared" si="51"/>
        <v>0.79325633560888598</v>
      </c>
      <c r="AC41">
        <f t="shared" si="51"/>
        <v>0.7373026643699897</v>
      </c>
      <c r="AD41">
        <f t="shared" si="51"/>
        <v>0.67277029599023574</v>
      </c>
      <c r="AE41">
        <f t="shared" si="51"/>
        <v>0.70243872518486672</v>
      </c>
      <c r="AF41">
        <f t="shared" si="51"/>
        <v>0.90161633638730532</v>
      </c>
      <c r="AG41">
        <f t="shared" si="51"/>
        <v>0.72331697831518516</v>
      </c>
      <c r="AH41">
        <f t="shared" si="51"/>
        <v>0.75710848212837989</v>
      </c>
      <c r="AI41">
        <f t="shared" si="51"/>
        <v>0.65060515335227698</v>
      </c>
      <c r="AJ41">
        <f t="shared" si="51"/>
        <v>0.72036355700259302</v>
      </c>
      <c r="AK41">
        <f t="shared" si="51"/>
        <v>0.83533033487292174</v>
      </c>
      <c r="AL41">
        <f t="shared" si="51"/>
        <v>0.67277029599023574</v>
      </c>
      <c r="AM41">
        <f t="shared" si="51"/>
        <v>0.6690303021692664</v>
      </c>
      <c r="AN41">
        <f t="shared" si="51"/>
        <v>0.7220227339341253</v>
      </c>
      <c r="AO41">
        <f t="shared" si="51"/>
        <v>0.64982087039478342</v>
      </c>
      <c r="AP41">
        <f t="shared" si="51"/>
        <v>0.72331697831518516</v>
      </c>
      <c r="AQ41">
        <f t="shared" si="51"/>
        <v>0.72331697831518516</v>
      </c>
      <c r="AR41">
        <f t="shared" si="51"/>
        <v>0.72331697831518516</v>
      </c>
      <c r="AS41">
        <f t="shared" ref="I41:AU46" si="53">AS12*2</f>
        <v>0.72331697831518516</v>
      </c>
      <c r="AT41">
        <f t="shared" si="53"/>
        <v>0.72331697831518516</v>
      </c>
      <c r="AU41">
        <f t="shared" si="53"/>
        <v>0.72331697831518516</v>
      </c>
      <c r="AV41">
        <v>0.72</v>
      </c>
    </row>
    <row r="42" spans="4:48">
      <c r="D42" t="s">
        <v>189</v>
      </c>
      <c r="E42" t="s">
        <v>180</v>
      </c>
      <c r="F42" t="s">
        <v>181</v>
      </c>
      <c r="G42" t="s">
        <v>207</v>
      </c>
      <c r="H42">
        <f t="shared" si="50"/>
        <v>2.5319079601204716E-2</v>
      </c>
      <c r="I42">
        <f t="shared" si="53"/>
        <v>0</v>
      </c>
      <c r="J42">
        <f t="shared" si="53"/>
        <v>5.858125675800549E-2</v>
      </c>
      <c r="K42">
        <f t="shared" si="53"/>
        <v>3.0515324771788012E-2</v>
      </c>
      <c r="L42">
        <f t="shared" si="53"/>
        <v>5.5763424927618162E-2</v>
      </c>
      <c r="M42">
        <f t="shared" si="53"/>
        <v>3.110589638840253E-2</v>
      </c>
      <c r="N42">
        <f t="shared" si="53"/>
        <v>2.3741839920505957E-2</v>
      </c>
      <c r="O42">
        <f t="shared" si="53"/>
        <v>6.1091212344912077E-2</v>
      </c>
      <c r="P42">
        <f t="shared" si="53"/>
        <v>3.1656779783782077E-2</v>
      </c>
      <c r="Q42">
        <f t="shared" si="53"/>
        <v>0</v>
      </c>
      <c r="R42">
        <f t="shared" si="53"/>
        <v>2.1215915593975607E-2</v>
      </c>
      <c r="S42">
        <f t="shared" si="53"/>
        <v>5.5763424927618162E-2</v>
      </c>
      <c r="T42">
        <f t="shared" si="53"/>
        <v>3.9386288661925707E-2</v>
      </c>
      <c r="U42">
        <f t="shared" si="53"/>
        <v>0</v>
      </c>
      <c r="V42">
        <f t="shared" si="53"/>
        <v>4.1448150837318697E-2</v>
      </c>
      <c r="W42">
        <f t="shared" si="53"/>
        <v>2.2787875866739943E-2</v>
      </c>
      <c r="X42">
        <f t="shared" si="53"/>
        <v>6.1091212344912077E-2</v>
      </c>
      <c r="Y42">
        <f t="shared" si="53"/>
        <v>5.8116157105327339E-2</v>
      </c>
      <c r="Z42">
        <f t="shared" si="53"/>
        <v>0</v>
      </c>
      <c r="AA42">
        <f t="shared" si="53"/>
        <v>5.5763424927618162E-2</v>
      </c>
      <c r="AB42">
        <f t="shared" si="53"/>
        <v>4.987698760054031E-2</v>
      </c>
      <c r="AC42">
        <f t="shared" si="53"/>
        <v>3.8059971498635527E-2</v>
      </c>
      <c r="AD42">
        <f t="shared" si="53"/>
        <v>3.1656779783782077E-2</v>
      </c>
      <c r="AE42">
        <f t="shared" si="53"/>
        <v>4.510297705162622E-2</v>
      </c>
      <c r="AF42">
        <f t="shared" si="53"/>
        <v>0</v>
      </c>
      <c r="AG42">
        <f t="shared" si="53"/>
        <v>5.916845155495995E-2</v>
      </c>
      <c r="AH42">
        <f t="shared" si="53"/>
        <v>4.4885679110729999E-2</v>
      </c>
      <c r="AI42">
        <f t="shared" si="53"/>
        <v>4.1448150837318697E-2</v>
      </c>
      <c r="AJ42">
        <f t="shared" si="53"/>
        <v>2.6824526583516486E-2</v>
      </c>
      <c r="AK42">
        <f t="shared" si="53"/>
        <v>0</v>
      </c>
      <c r="AL42">
        <f t="shared" si="53"/>
        <v>3.1656779783782077E-2</v>
      </c>
      <c r="AM42">
        <f t="shared" si="53"/>
        <v>0</v>
      </c>
      <c r="AN42">
        <f t="shared" si="53"/>
        <v>0</v>
      </c>
      <c r="AO42">
        <f t="shared" si="53"/>
        <v>0</v>
      </c>
      <c r="AP42">
        <f t="shared" si="53"/>
        <v>5.916845155495995E-2</v>
      </c>
      <c r="AQ42">
        <f t="shared" si="53"/>
        <v>5.916845155495995E-2</v>
      </c>
      <c r="AR42">
        <f t="shared" si="53"/>
        <v>5.916845155495995E-2</v>
      </c>
      <c r="AS42">
        <f t="shared" si="53"/>
        <v>5.916845155495995E-2</v>
      </c>
      <c r="AT42">
        <f t="shared" si="53"/>
        <v>5.916845155495995E-2</v>
      </c>
      <c r="AU42">
        <f t="shared" si="53"/>
        <v>5.916845155495995E-2</v>
      </c>
      <c r="AV42">
        <v>0.06</v>
      </c>
    </row>
    <row r="43" spans="4:48">
      <c r="D43" t="s">
        <v>190</v>
      </c>
      <c r="E43" t="s">
        <v>180</v>
      </c>
      <c r="F43" t="s">
        <v>181</v>
      </c>
      <c r="G43" t="s">
        <v>207</v>
      </c>
      <c r="H43">
        <f t="shared" si="50"/>
        <v>1.6</v>
      </c>
      <c r="I43">
        <f t="shared" si="53"/>
        <v>1.6</v>
      </c>
      <c r="J43">
        <f t="shared" si="53"/>
        <v>1.6</v>
      </c>
      <c r="K43">
        <f t="shared" si="53"/>
        <v>1.6</v>
      </c>
      <c r="L43">
        <f t="shared" si="53"/>
        <v>1.6</v>
      </c>
      <c r="M43">
        <f t="shared" si="53"/>
        <v>1.6</v>
      </c>
      <c r="N43">
        <f t="shared" si="53"/>
        <v>1.6</v>
      </c>
      <c r="O43">
        <f t="shared" si="53"/>
        <v>1.6</v>
      </c>
      <c r="P43">
        <f t="shared" si="53"/>
        <v>1.6</v>
      </c>
      <c r="Q43">
        <f t="shared" si="53"/>
        <v>1.6</v>
      </c>
      <c r="R43">
        <f t="shared" si="53"/>
        <v>1.6</v>
      </c>
      <c r="S43">
        <f t="shared" si="53"/>
        <v>1.6</v>
      </c>
      <c r="T43">
        <f t="shared" si="53"/>
        <v>1.6</v>
      </c>
      <c r="U43">
        <f t="shared" si="53"/>
        <v>1.6</v>
      </c>
      <c r="V43">
        <f t="shared" si="53"/>
        <v>1.6</v>
      </c>
      <c r="W43">
        <f t="shared" si="53"/>
        <v>1.6</v>
      </c>
      <c r="X43">
        <f t="shared" si="53"/>
        <v>1.6</v>
      </c>
      <c r="Y43">
        <f t="shared" si="53"/>
        <v>1.6</v>
      </c>
      <c r="Z43">
        <f t="shared" si="53"/>
        <v>1.6</v>
      </c>
      <c r="AA43">
        <f t="shared" si="53"/>
        <v>1.6</v>
      </c>
      <c r="AB43">
        <f t="shared" si="53"/>
        <v>1.6</v>
      </c>
      <c r="AC43">
        <f t="shared" si="53"/>
        <v>1.6</v>
      </c>
      <c r="AD43">
        <f t="shared" si="53"/>
        <v>1.6</v>
      </c>
      <c r="AE43">
        <f t="shared" si="53"/>
        <v>1.6</v>
      </c>
      <c r="AF43">
        <f t="shared" si="53"/>
        <v>1.6</v>
      </c>
      <c r="AG43">
        <f t="shared" si="53"/>
        <v>1.6</v>
      </c>
      <c r="AH43">
        <f t="shared" si="53"/>
        <v>1.6</v>
      </c>
      <c r="AI43">
        <f t="shared" si="53"/>
        <v>1.6</v>
      </c>
      <c r="AJ43">
        <f t="shared" si="53"/>
        <v>1.6</v>
      </c>
      <c r="AK43">
        <f t="shared" si="53"/>
        <v>1.6</v>
      </c>
      <c r="AL43">
        <f t="shared" si="53"/>
        <v>1.6</v>
      </c>
      <c r="AM43">
        <f t="shared" si="53"/>
        <v>1.6</v>
      </c>
      <c r="AN43">
        <f t="shared" si="53"/>
        <v>1.6</v>
      </c>
      <c r="AO43">
        <f t="shared" si="53"/>
        <v>1.6</v>
      </c>
      <c r="AP43">
        <f t="shared" si="53"/>
        <v>1.6</v>
      </c>
      <c r="AQ43">
        <f t="shared" si="53"/>
        <v>1.6</v>
      </c>
      <c r="AR43">
        <f t="shared" si="53"/>
        <v>1.6</v>
      </c>
      <c r="AS43">
        <f t="shared" si="53"/>
        <v>1.6</v>
      </c>
      <c r="AT43">
        <f t="shared" si="53"/>
        <v>1.6</v>
      </c>
      <c r="AU43">
        <f t="shared" si="53"/>
        <v>1.6</v>
      </c>
      <c r="AV43">
        <v>0.8</v>
      </c>
    </row>
    <row r="44" spans="4:48">
      <c r="D44" t="s">
        <v>191</v>
      </c>
      <c r="E44" t="s">
        <v>180</v>
      </c>
      <c r="F44" t="s">
        <v>181</v>
      </c>
      <c r="G44" t="s">
        <v>207</v>
      </c>
      <c r="H44">
        <f t="shared" si="50"/>
        <v>0.20642048901623256</v>
      </c>
      <c r="I44">
        <f t="shared" si="53"/>
        <v>0.17898747942192494</v>
      </c>
      <c r="J44">
        <f t="shared" si="53"/>
        <v>0.31639124100444888</v>
      </c>
      <c r="K44">
        <f t="shared" si="53"/>
        <v>0.25138615420624449</v>
      </c>
      <c r="L44">
        <f t="shared" si="53"/>
        <v>0.43068485616772195</v>
      </c>
      <c r="M44">
        <f t="shared" si="53"/>
        <v>0.18092123240232827</v>
      </c>
      <c r="N44">
        <f t="shared" si="53"/>
        <v>0.14867575336688518</v>
      </c>
      <c r="O44">
        <f t="shared" si="53"/>
        <v>0.12871007335339937</v>
      </c>
      <c r="P44">
        <f t="shared" si="53"/>
        <v>0.13629822205460981</v>
      </c>
      <c r="Q44">
        <f t="shared" si="53"/>
        <v>0.28554492545995902</v>
      </c>
      <c r="R44">
        <f t="shared" si="53"/>
        <v>0.16430605011815705</v>
      </c>
      <c r="S44">
        <f t="shared" si="53"/>
        <v>0.43068485616772195</v>
      </c>
      <c r="T44">
        <f t="shared" si="53"/>
        <v>0.22396496769778515</v>
      </c>
      <c r="U44">
        <f t="shared" si="53"/>
        <v>0.25319378946805743</v>
      </c>
      <c r="V44">
        <f t="shared" si="53"/>
        <v>0.2039367018869884</v>
      </c>
      <c r="W44">
        <f t="shared" si="53"/>
        <v>0.37791304009217225</v>
      </c>
      <c r="X44">
        <f t="shared" si="53"/>
        <v>0.12871007335339937</v>
      </c>
      <c r="Y44">
        <f t="shared" si="53"/>
        <v>0.13244136816215998</v>
      </c>
      <c r="Z44">
        <f t="shared" si="53"/>
        <v>0.16296317092216714</v>
      </c>
      <c r="AA44">
        <f t="shared" si="53"/>
        <v>0.43068485616772195</v>
      </c>
      <c r="AB44">
        <f t="shared" si="53"/>
        <v>0.35580313562951887</v>
      </c>
      <c r="AC44">
        <f t="shared" si="53"/>
        <v>0.26343941601095427</v>
      </c>
      <c r="AD44">
        <f t="shared" si="53"/>
        <v>0.13629822205460981</v>
      </c>
      <c r="AE44">
        <f t="shared" si="53"/>
        <v>0.17017490999176632</v>
      </c>
      <c r="AF44">
        <f t="shared" si="53"/>
        <v>0.42879310092796891</v>
      </c>
      <c r="AG44">
        <f t="shared" si="53"/>
        <v>0.25131023778548184</v>
      </c>
      <c r="AH44">
        <f t="shared" si="53"/>
        <v>0.26361171752534962</v>
      </c>
      <c r="AI44">
        <f t="shared" si="53"/>
        <v>0.2039367018869884</v>
      </c>
      <c r="AJ44">
        <f t="shared" si="53"/>
        <v>0.26242034217831384</v>
      </c>
      <c r="AK44">
        <f t="shared" si="53"/>
        <v>0.43416986225169862</v>
      </c>
      <c r="AL44">
        <f t="shared" si="53"/>
        <v>0.13629822205460981</v>
      </c>
      <c r="AM44">
        <f t="shared" si="53"/>
        <v>0.24850852191146411</v>
      </c>
      <c r="AN44">
        <f t="shared" si="53"/>
        <v>0.17039362290684751</v>
      </c>
      <c r="AO44">
        <f t="shared" si="53"/>
        <v>0.21178009154267716</v>
      </c>
      <c r="AP44">
        <f t="shared" si="53"/>
        <v>0.25131023778548184</v>
      </c>
      <c r="AQ44">
        <f t="shared" si="53"/>
        <v>0.25131023778548184</v>
      </c>
      <c r="AR44">
        <f t="shared" si="53"/>
        <v>0.25131023778548184</v>
      </c>
      <c r="AS44">
        <f t="shared" si="53"/>
        <v>0.25131023778548184</v>
      </c>
      <c r="AT44">
        <f t="shared" si="53"/>
        <v>0.25131023778548184</v>
      </c>
      <c r="AU44">
        <f t="shared" si="53"/>
        <v>0.25131023778548184</v>
      </c>
      <c r="AV44">
        <v>0.25</v>
      </c>
    </row>
    <row r="45" spans="4:48">
      <c r="D45" t="s">
        <v>192</v>
      </c>
      <c r="E45" t="s">
        <v>180</v>
      </c>
      <c r="F45" t="s">
        <v>181</v>
      </c>
      <c r="G45" t="s">
        <v>207</v>
      </c>
      <c r="H45">
        <f t="shared" si="50"/>
        <v>0</v>
      </c>
      <c r="I45">
        <f t="shared" si="53"/>
        <v>0</v>
      </c>
      <c r="J45">
        <f t="shared" si="53"/>
        <v>0</v>
      </c>
      <c r="K45">
        <f t="shared" si="53"/>
        <v>0</v>
      </c>
      <c r="L45">
        <f t="shared" si="53"/>
        <v>0</v>
      </c>
      <c r="M45">
        <f t="shared" si="53"/>
        <v>0</v>
      </c>
      <c r="N45">
        <f t="shared" si="53"/>
        <v>0</v>
      </c>
      <c r="O45">
        <f t="shared" si="53"/>
        <v>0</v>
      </c>
      <c r="P45">
        <f t="shared" si="53"/>
        <v>0</v>
      </c>
      <c r="Q45">
        <f t="shared" si="53"/>
        <v>0</v>
      </c>
      <c r="R45">
        <f t="shared" si="53"/>
        <v>0</v>
      </c>
      <c r="S45">
        <f t="shared" si="53"/>
        <v>0</v>
      </c>
      <c r="T45">
        <f t="shared" si="53"/>
        <v>0</v>
      </c>
      <c r="U45">
        <f t="shared" si="53"/>
        <v>0</v>
      </c>
      <c r="V45">
        <f t="shared" si="53"/>
        <v>0</v>
      </c>
      <c r="W45">
        <f t="shared" si="53"/>
        <v>0</v>
      </c>
      <c r="X45">
        <f t="shared" si="53"/>
        <v>0</v>
      </c>
      <c r="Y45">
        <f t="shared" si="53"/>
        <v>0</v>
      </c>
      <c r="Z45">
        <f t="shared" si="53"/>
        <v>0</v>
      </c>
      <c r="AA45">
        <f t="shared" si="53"/>
        <v>0</v>
      </c>
      <c r="AB45">
        <f t="shared" si="53"/>
        <v>0</v>
      </c>
      <c r="AC45">
        <f t="shared" si="53"/>
        <v>0</v>
      </c>
      <c r="AD45">
        <f t="shared" si="53"/>
        <v>0</v>
      </c>
      <c r="AE45">
        <f t="shared" si="53"/>
        <v>0</v>
      </c>
      <c r="AF45">
        <f t="shared" si="53"/>
        <v>0</v>
      </c>
      <c r="AG45">
        <f t="shared" si="53"/>
        <v>0</v>
      </c>
      <c r="AH45">
        <f t="shared" si="53"/>
        <v>0</v>
      </c>
      <c r="AI45">
        <f t="shared" si="53"/>
        <v>0</v>
      </c>
      <c r="AJ45">
        <f t="shared" si="53"/>
        <v>0</v>
      </c>
      <c r="AK45">
        <f t="shared" si="53"/>
        <v>0</v>
      </c>
      <c r="AL45">
        <f t="shared" si="53"/>
        <v>0</v>
      </c>
      <c r="AM45">
        <f t="shared" si="53"/>
        <v>0</v>
      </c>
      <c r="AN45">
        <f t="shared" si="53"/>
        <v>0</v>
      </c>
      <c r="AO45">
        <f t="shared" si="53"/>
        <v>0</v>
      </c>
      <c r="AP45">
        <f t="shared" si="53"/>
        <v>0</v>
      </c>
      <c r="AQ45">
        <f t="shared" si="53"/>
        <v>0</v>
      </c>
      <c r="AR45">
        <f t="shared" si="53"/>
        <v>0</v>
      </c>
      <c r="AS45">
        <f t="shared" si="53"/>
        <v>0</v>
      </c>
      <c r="AT45">
        <f t="shared" si="53"/>
        <v>0</v>
      </c>
      <c r="AU45">
        <f t="shared" si="53"/>
        <v>0</v>
      </c>
      <c r="AV45">
        <v>0</v>
      </c>
    </row>
    <row r="46" spans="4:48">
      <c r="D46" t="s">
        <v>193</v>
      </c>
      <c r="E46" t="s">
        <v>180</v>
      </c>
      <c r="F46" t="s">
        <v>181</v>
      </c>
      <c r="G46" t="s">
        <v>207</v>
      </c>
      <c r="H46">
        <f t="shared" si="50"/>
        <v>0</v>
      </c>
      <c r="I46">
        <f t="shared" si="53"/>
        <v>0</v>
      </c>
      <c r="J46">
        <f t="shared" si="53"/>
        <v>0</v>
      </c>
      <c r="K46">
        <f t="shared" si="53"/>
        <v>0</v>
      </c>
      <c r="L46">
        <f t="shared" si="53"/>
        <v>0</v>
      </c>
      <c r="M46">
        <f t="shared" si="53"/>
        <v>0</v>
      </c>
      <c r="N46">
        <f t="shared" si="53"/>
        <v>0</v>
      </c>
      <c r="O46">
        <f t="shared" si="53"/>
        <v>0</v>
      </c>
      <c r="P46">
        <f t="shared" si="53"/>
        <v>0</v>
      </c>
      <c r="Q46">
        <f t="shared" si="53"/>
        <v>0</v>
      </c>
      <c r="R46">
        <f t="shared" si="53"/>
        <v>0</v>
      </c>
      <c r="S46">
        <f t="shared" si="53"/>
        <v>0</v>
      </c>
      <c r="T46">
        <f t="shared" si="53"/>
        <v>0</v>
      </c>
      <c r="U46">
        <f t="shared" si="53"/>
        <v>0</v>
      </c>
      <c r="V46">
        <f t="shared" si="53"/>
        <v>0</v>
      </c>
      <c r="W46">
        <f t="shared" si="53"/>
        <v>0</v>
      </c>
      <c r="X46">
        <f t="shared" si="53"/>
        <v>0</v>
      </c>
      <c r="Y46">
        <f t="shared" si="53"/>
        <v>0</v>
      </c>
      <c r="Z46">
        <f t="shared" si="53"/>
        <v>0</v>
      </c>
      <c r="AA46">
        <f t="shared" si="53"/>
        <v>0</v>
      </c>
      <c r="AB46">
        <f t="shared" si="53"/>
        <v>0</v>
      </c>
      <c r="AC46">
        <f t="shared" si="53"/>
        <v>0</v>
      </c>
      <c r="AD46">
        <f t="shared" si="53"/>
        <v>0</v>
      </c>
      <c r="AE46">
        <f t="shared" si="53"/>
        <v>0</v>
      </c>
      <c r="AF46">
        <f t="shared" si="53"/>
        <v>0</v>
      </c>
      <c r="AG46">
        <f t="shared" si="53"/>
        <v>0</v>
      </c>
      <c r="AH46">
        <f t="shared" si="53"/>
        <v>0</v>
      </c>
      <c r="AI46">
        <f t="shared" si="53"/>
        <v>0</v>
      </c>
      <c r="AJ46">
        <f t="shared" si="53"/>
        <v>0</v>
      </c>
      <c r="AK46">
        <f t="shared" si="53"/>
        <v>0</v>
      </c>
      <c r="AL46">
        <f t="shared" si="53"/>
        <v>0</v>
      </c>
      <c r="AM46">
        <f t="shared" si="53"/>
        <v>0</v>
      </c>
      <c r="AN46">
        <f t="shared" si="53"/>
        <v>0</v>
      </c>
      <c r="AO46">
        <f t="shared" si="53"/>
        <v>0</v>
      </c>
      <c r="AP46">
        <f t="shared" si="53"/>
        <v>0</v>
      </c>
      <c r="AQ46">
        <f t="shared" si="53"/>
        <v>0</v>
      </c>
      <c r="AR46">
        <f t="shared" si="53"/>
        <v>0</v>
      </c>
      <c r="AS46">
        <f t="shared" si="53"/>
        <v>0</v>
      </c>
      <c r="AT46">
        <f t="shared" si="53"/>
        <v>0</v>
      </c>
      <c r="AU46">
        <f t="shared" si="53"/>
        <v>0</v>
      </c>
      <c r="AV46">
        <v>0</v>
      </c>
    </row>
    <row r="49" spans="1:49">
      <c r="B49">
        <v>1.2</v>
      </c>
      <c r="H49">
        <f>H69*$B$49</f>
        <v>0.51728057495124113</v>
      </c>
      <c r="I49">
        <f>I69*$B$49</f>
        <v>0</v>
      </c>
      <c r="J49">
        <f t="shared" ref="J49:AV49" si="54">J69*$B$49</f>
        <v>0.42076553777138281</v>
      </c>
      <c r="K49">
        <f t="shared" si="54"/>
        <v>0.50890967813787724</v>
      </c>
      <c r="L49">
        <f t="shared" si="54"/>
        <v>0</v>
      </c>
      <c r="M49">
        <f t="shared" si="54"/>
        <v>0.33380154348512037</v>
      </c>
      <c r="N49">
        <f t="shared" si="54"/>
        <v>0.27397260273972601</v>
      </c>
      <c r="O49">
        <f t="shared" si="54"/>
        <v>0</v>
      </c>
      <c r="P49">
        <f t="shared" si="54"/>
        <v>0.61370765724086518</v>
      </c>
      <c r="Q49">
        <f t="shared" si="54"/>
        <v>0.25120080392852157</v>
      </c>
      <c r="R49">
        <f t="shared" si="54"/>
        <v>0.33992450888265835</v>
      </c>
      <c r="S49">
        <f t="shared" si="54"/>
        <v>0.287434908022278</v>
      </c>
      <c r="T49">
        <f t="shared" si="54"/>
        <v>0</v>
      </c>
      <c r="U49">
        <f t="shared" si="54"/>
        <v>0.36067205245287476</v>
      </c>
      <c r="V49">
        <f t="shared" si="54"/>
        <v>0.81850198471124513</v>
      </c>
      <c r="W49">
        <f t="shared" si="54"/>
        <v>0.27957021586872</v>
      </c>
      <c r="X49">
        <f t="shared" si="54"/>
        <v>0.29296875</v>
      </c>
      <c r="Y49">
        <f t="shared" si="54"/>
        <v>0.50209577332865041</v>
      </c>
      <c r="Z49">
        <f t="shared" si="54"/>
        <v>0.35773569701853242</v>
      </c>
      <c r="AA49">
        <f t="shared" si="54"/>
        <v>0</v>
      </c>
      <c r="AB49">
        <f t="shared" si="54"/>
        <v>0.25293631514362319</v>
      </c>
      <c r="AC49">
        <f t="shared" si="54"/>
        <v>0.35772152431454279</v>
      </c>
      <c r="AD49">
        <f t="shared" si="54"/>
        <v>0.75084208595638324</v>
      </c>
      <c r="AE49">
        <f t="shared" si="54"/>
        <v>0.356739417709596</v>
      </c>
      <c r="AF49">
        <f t="shared" si="54"/>
        <v>0.38935459218860996</v>
      </c>
      <c r="AG49">
        <f t="shared" si="54"/>
        <v>0.43112893353692161</v>
      </c>
      <c r="AH49">
        <f t="shared" si="54"/>
        <v>0.69643063862627874</v>
      </c>
      <c r="AI49">
        <f t="shared" si="54"/>
        <v>0.39304854602259121</v>
      </c>
      <c r="AJ49">
        <f t="shared" si="54"/>
        <v>0.478442827420824</v>
      </c>
      <c r="AK49">
        <f t="shared" si="54"/>
        <v>0.21315395858645761</v>
      </c>
      <c r="AL49">
        <f t="shared" si="54"/>
        <v>0.72827322641309633</v>
      </c>
      <c r="AM49">
        <f t="shared" si="54"/>
        <v>0.2393480594006136</v>
      </c>
      <c r="AN49">
        <f t="shared" si="54"/>
        <v>0.6</v>
      </c>
      <c r="AO49">
        <f t="shared" si="54"/>
        <v>0.44124667684927316</v>
      </c>
      <c r="AP49">
        <f t="shared" si="54"/>
        <v>0</v>
      </c>
      <c r="AQ49">
        <f t="shared" si="54"/>
        <v>0</v>
      </c>
      <c r="AR49">
        <f t="shared" si="54"/>
        <v>0.50890967813787724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</row>
    <row r="50" spans="1:49">
      <c r="D50" t="s">
        <v>75</v>
      </c>
    </row>
    <row r="51" spans="1:49">
      <c r="D51" t="s">
        <v>163</v>
      </c>
      <c r="E51" t="s">
        <v>176</v>
      </c>
      <c r="F51" t="s">
        <v>107</v>
      </c>
      <c r="G51" t="s">
        <v>177</v>
      </c>
      <c r="H51" t="s">
        <v>7</v>
      </c>
      <c r="I51" t="s">
        <v>8</v>
      </c>
      <c r="J51" t="s">
        <v>9</v>
      </c>
      <c r="K51" t="s">
        <v>39</v>
      </c>
      <c r="L51" t="s">
        <v>11</v>
      </c>
      <c r="M51" t="s">
        <v>12</v>
      </c>
      <c r="N51" t="s">
        <v>14</v>
      </c>
      <c r="O51" t="s">
        <v>15</v>
      </c>
      <c r="P51" t="s">
        <v>17</v>
      </c>
      <c r="Q51" t="s">
        <v>18</v>
      </c>
      <c r="R51" t="s">
        <v>13</v>
      </c>
      <c r="S51" t="s">
        <v>19</v>
      </c>
      <c r="T51" t="s">
        <v>20</v>
      </c>
      <c r="U51" t="s">
        <v>21</v>
      </c>
      <c r="V51" t="s">
        <v>22</v>
      </c>
      <c r="W51" t="s">
        <v>23</v>
      </c>
      <c r="X51" t="s">
        <v>26</v>
      </c>
      <c r="Y51" t="s">
        <v>24</v>
      </c>
      <c r="Z51" t="s">
        <v>25</v>
      </c>
      <c r="AA51" t="s">
        <v>27</v>
      </c>
      <c r="AB51" t="s">
        <v>41</v>
      </c>
      <c r="AC51" t="s">
        <v>40</v>
      </c>
      <c r="AD51" t="s">
        <v>29</v>
      </c>
      <c r="AE51" t="s">
        <v>30</v>
      </c>
      <c r="AF51" t="s">
        <v>31</v>
      </c>
      <c r="AG51" t="s">
        <v>32</v>
      </c>
      <c r="AH51" t="s">
        <v>42</v>
      </c>
      <c r="AI51" t="s">
        <v>35</v>
      </c>
      <c r="AJ51" t="s">
        <v>34</v>
      </c>
      <c r="AK51" t="s">
        <v>16</v>
      </c>
      <c r="AL51" t="s">
        <v>33</v>
      </c>
      <c r="AM51" t="s">
        <v>10</v>
      </c>
      <c r="AN51" t="s">
        <v>28</v>
      </c>
      <c r="AO51" t="s">
        <v>36</v>
      </c>
      <c r="AP51" t="s">
        <v>37</v>
      </c>
      <c r="AQ51" t="s">
        <v>38</v>
      </c>
      <c r="AR51" t="s">
        <v>354</v>
      </c>
      <c r="AS51" t="s">
        <v>43</v>
      </c>
      <c r="AT51" t="s">
        <v>355</v>
      </c>
      <c r="AU51" t="s">
        <v>356</v>
      </c>
      <c r="AV51" t="s">
        <v>357</v>
      </c>
      <c r="AW51" t="s">
        <v>178</v>
      </c>
    </row>
    <row r="52" spans="1:49">
      <c r="A52">
        <v>1.5</v>
      </c>
      <c r="B52">
        <f>A52/$A$65</f>
        <v>0.10714285714285714</v>
      </c>
      <c r="D52" t="s">
        <v>179</v>
      </c>
      <c r="F52" t="s">
        <v>181</v>
      </c>
      <c r="G52" t="s">
        <v>208</v>
      </c>
      <c r="H52">
        <f t="shared" ref="H52:W63" si="55">H$49*$B52/$B$65</f>
        <v>0.62223004204239107</v>
      </c>
      <c r="I52">
        <f>I$49*$B52/$B$65</f>
        <v>0</v>
      </c>
      <c r="J52">
        <f t="shared" si="55"/>
        <v>0.50613336540262577</v>
      </c>
      <c r="K52">
        <f t="shared" si="55"/>
        <v>0.61216079968469594</v>
      </c>
      <c r="L52">
        <f t="shared" si="55"/>
        <v>0</v>
      </c>
      <c r="M52">
        <f t="shared" si="55"/>
        <v>0.4015255134143389</v>
      </c>
      <c r="N52">
        <f t="shared" si="55"/>
        <v>0.32955806263800247</v>
      </c>
      <c r="O52">
        <f t="shared" si="55"/>
        <v>0</v>
      </c>
      <c r="P52">
        <f t="shared" si="55"/>
        <v>0.73822091889438479</v>
      </c>
      <c r="Q52">
        <f t="shared" si="55"/>
        <v>0.30216616350664183</v>
      </c>
      <c r="R52">
        <f t="shared" si="55"/>
        <v>0.40889074845548318</v>
      </c>
      <c r="S52">
        <f t="shared" si="55"/>
        <v>0.34575169369159342</v>
      </c>
      <c r="T52">
        <f t="shared" si="55"/>
        <v>0</v>
      </c>
      <c r="U52">
        <f t="shared" si="55"/>
        <v>0.43384769741725115</v>
      </c>
      <c r="V52">
        <f t="shared" si="55"/>
        <v>0.98456533846581207</v>
      </c>
      <c r="W52">
        <f t="shared" si="55"/>
        <v>0.33629135830238976</v>
      </c>
      <c r="X52">
        <f t="shared" ref="X52:AV62" si="56">X$49*$B52/$B$65</f>
        <v>0.35240827987169204</v>
      </c>
      <c r="Y52">
        <f t="shared" si="56"/>
        <v>0.60396444265675675</v>
      </c>
      <c r="Z52">
        <f t="shared" si="56"/>
        <v>0.43031559384747287</v>
      </c>
      <c r="AA52">
        <f t="shared" si="56"/>
        <v>0</v>
      </c>
      <c r="AB52">
        <f t="shared" si="56"/>
        <v>0.3042537872617761</v>
      </c>
      <c r="AC52">
        <f t="shared" si="56"/>
        <v>0.43029854568710041</v>
      </c>
      <c r="AD52">
        <f t="shared" si="56"/>
        <v>0.90317813066124686</v>
      </c>
      <c r="AE52">
        <f t="shared" si="56"/>
        <v>0.42911718248948999</v>
      </c>
      <c r="AF52">
        <f t="shared" si="56"/>
        <v>0.46834954954524055</v>
      </c>
      <c r="AG52">
        <f t="shared" si="56"/>
        <v>0.51859935870519835</v>
      </c>
      <c r="AH52">
        <f t="shared" si="56"/>
        <v>0.83772731190009475</v>
      </c>
      <c r="AI52">
        <f t="shared" si="56"/>
        <v>0.47279295832709445</v>
      </c>
      <c r="AJ52">
        <f t="shared" si="56"/>
        <v>0.57551262320067043</v>
      </c>
      <c r="AK52">
        <f t="shared" si="56"/>
        <v>0.25640011056911499</v>
      </c>
      <c r="AL52">
        <f t="shared" si="56"/>
        <v>0.87603034452256978</v>
      </c>
      <c r="AM52">
        <f t="shared" si="56"/>
        <v>0.28790865204564586</v>
      </c>
      <c r="AN52">
        <f t="shared" si="56"/>
        <v>0.72173215717722528</v>
      </c>
      <c r="AO52">
        <f t="shared" si="56"/>
        <v>0.53076985988284664</v>
      </c>
      <c r="AP52">
        <f t="shared" si="56"/>
        <v>0</v>
      </c>
      <c r="AQ52">
        <f t="shared" si="56"/>
        <v>0</v>
      </c>
      <c r="AR52">
        <f t="shared" si="56"/>
        <v>0.61216079968469594</v>
      </c>
      <c r="AS52">
        <f t="shared" si="56"/>
        <v>0</v>
      </c>
      <c r="AT52">
        <f t="shared" si="56"/>
        <v>0</v>
      </c>
      <c r="AU52">
        <f t="shared" si="56"/>
        <v>0</v>
      </c>
      <c r="AV52">
        <f t="shared" si="56"/>
        <v>0</v>
      </c>
      <c r="AW52" t="s">
        <v>209</v>
      </c>
    </row>
    <row r="53" spans="1:49">
      <c r="A53">
        <v>1.5</v>
      </c>
      <c r="B53">
        <f t="shared" ref="B53:B63" si="57">A53/$A$65</f>
        <v>0.10714285714285714</v>
      </c>
      <c r="D53" t="s">
        <v>183</v>
      </c>
      <c r="F53" t="s">
        <v>181</v>
      </c>
      <c r="G53" t="s">
        <v>208</v>
      </c>
      <c r="H53">
        <f t="shared" si="55"/>
        <v>0.62223004204239107</v>
      </c>
      <c r="I53">
        <f t="shared" si="55"/>
        <v>0</v>
      </c>
      <c r="J53">
        <f t="shared" si="55"/>
        <v>0.50613336540262577</v>
      </c>
      <c r="K53">
        <f t="shared" si="55"/>
        <v>0.61216079968469594</v>
      </c>
      <c r="L53">
        <f t="shared" si="55"/>
        <v>0</v>
      </c>
      <c r="M53">
        <f t="shared" si="55"/>
        <v>0.4015255134143389</v>
      </c>
      <c r="N53">
        <f t="shared" si="55"/>
        <v>0.32955806263800247</v>
      </c>
      <c r="O53">
        <f t="shared" si="55"/>
        <v>0</v>
      </c>
      <c r="P53">
        <f t="shared" si="55"/>
        <v>0.73822091889438479</v>
      </c>
      <c r="Q53">
        <f t="shared" si="55"/>
        <v>0.30216616350664183</v>
      </c>
      <c r="R53">
        <f t="shared" si="55"/>
        <v>0.40889074845548318</v>
      </c>
      <c r="S53">
        <f t="shared" si="55"/>
        <v>0.34575169369159342</v>
      </c>
      <c r="T53">
        <f t="shared" si="55"/>
        <v>0</v>
      </c>
      <c r="U53">
        <f t="shared" si="55"/>
        <v>0.43384769741725115</v>
      </c>
      <c r="V53">
        <f t="shared" si="55"/>
        <v>0.98456533846581207</v>
      </c>
      <c r="W53">
        <f t="shared" si="55"/>
        <v>0.33629135830238976</v>
      </c>
      <c r="X53">
        <f t="shared" si="56"/>
        <v>0.35240827987169204</v>
      </c>
      <c r="Y53">
        <f t="shared" si="56"/>
        <v>0.60396444265675675</v>
      </c>
      <c r="Z53">
        <f t="shared" si="56"/>
        <v>0.43031559384747287</v>
      </c>
      <c r="AA53">
        <f t="shared" si="56"/>
        <v>0</v>
      </c>
      <c r="AB53">
        <f t="shared" si="56"/>
        <v>0.3042537872617761</v>
      </c>
      <c r="AC53">
        <f t="shared" si="56"/>
        <v>0.43029854568710041</v>
      </c>
      <c r="AD53">
        <f t="shared" si="56"/>
        <v>0.90317813066124686</v>
      </c>
      <c r="AE53">
        <f t="shared" si="56"/>
        <v>0.42911718248948999</v>
      </c>
      <c r="AF53">
        <f t="shared" si="56"/>
        <v>0.46834954954524055</v>
      </c>
      <c r="AG53">
        <f t="shared" si="56"/>
        <v>0.51859935870519835</v>
      </c>
      <c r="AH53">
        <f t="shared" si="56"/>
        <v>0.83772731190009475</v>
      </c>
      <c r="AI53">
        <f t="shared" si="56"/>
        <v>0.47279295832709445</v>
      </c>
      <c r="AJ53">
        <f t="shared" si="56"/>
        <v>0.57551262320067043</v>
      </c>
      <c r="AK53">
        <f t="shared" si="56"/>
        <v>0.25640011056911499</v>
      </c>
      <c r="AL53">
        <f t="shared" si="56"/>
        <v>0.87603034452256978</v>
      </c>
      <c r="AM53">
        <f t="shared" si="56"/>
        <v>0.28790865204564586</v>
      </c>
      <c r="AN53">
        <f t="shared" si="56"/>
        <v>0.72173215717722528</v>
      </c>
      <c r="AO53">
        <f t="shared" si="56"/>
        <v>0.53076985988284664</v>
      </c>
      <c r="AP53">
        <f t="shared" si="56"/>
        <v>0</v>
      </c>
      <c r="AQ53">
        <f t="shared" si="56"/>
        <v>0</v>
      </c>
      <c r="AR53">
        <f t="shared" si="56"/>
        <v>0.61216079968469594</v>
      </c>
      <c r="AS53">
        <f t="shared" si="56"/>
        <v>0</v>
      </c>
      <c r="AT53">
        <f t="shared" si="56"/>
        <v>0</v>
      </c>
      <c r="AU53">
        <f t="shared" si="56"/>
        <v>0</v>
      </c>
      <c r="AV53">
        <f t="shared" si="56"/>
        <v>0</v>
      </c>
      <c r="AW53" t="s">
        <v>209</v>
      </c>
    </row>
    <row r="54" spans="1:49">
      <c r="A54">
        <v>1.5</v>
      </c>
      <c r="B54">
        <f t="shared" si="57"/>
        <v>0.10714285714285714</v>
      </c>
      <c r="D54" t="s">
        <v>184</v>
      </c>
      <c r="F54" t="s">
        <v>181</v>
      </c>
      <c r="G54" t="s">
        <v>208</v>
      </c>
      <c r="H54">
        <f t="shared" si="55"/>
        <v>0.62223004204239107</v>
      </c>
      <c r="I54">
        <f t="shared" si="55"/>
        <v>0</v>
      </c>
      <c r="J54">
        <f t="shared" si="55"/>
        <v>0.50613336540262577</v>
      </c>
      <c r="K54">
        <f t="shared" si="55"/>
        <v>0.61216079968469594</v>
      </c>
      <c r="L54">
        <f t="shared" si="55"/>
        <v>0</v>
      </c>
      <c r="M54">
        <f t="shared" si="55"/>
        <v>0.4015255134143389</v>
      </c>
      <c r="N54">
        <f t="shared" si="55"/>
        <v>0.32955806263800247</v>
      </c>
      <c r="O54">
        <f t="shared" si="55"/>
        <v>0</v>
      </c>
      <c r="P54">
        <f t="shared" si="55"/>
        <v>0.73822091889438479</v>
      </c>
      <c r="Q54">
        <f t="shared" si="55"/>
        <v>0.30216616350664183</v>
      </c>
      <c r="R54">
        <f t="shared" si="55"/>
        <v>0.40889074845548318</v>
      </c>
      <c r="S54">
        <f t="shared" si="55"/>
        <v>0.34575169369159342</v>
      </c>
      <c r="T54">
        <f t="shared" si="55"/>
        <v>0</v>
      </c>
      <c r="U54">
        <f t="shared" si="55"/>
        <v>0.43384769741725115</v>
      </c>
      <c r="V54">
        <f t="shared" si="55"/>
        <v>0.98456533846581207</v>
      </c>
      <c r="W54">
        <f t="shared" si="55"/>
        <v>0.33629135830238976</v>
      </c>
      <c r="X54">
        <f t="shared" si="56"/>
        <v>0.35240827987169204</v>
      </c>
      <c r="Y54">
        <f t="shared" si="56"/>
        <v>0.60396444265675675</v>
      </c>
      <c r="Z54">
        <f t="shared" si="56"/>
        <v>0.43031559384747287</v>
      </c>
      <c r="AA54">
        <f t="shared" si="56"/>
        <v>0</v>
      </c>
      <c r="AB54">
        <f t="shared" si="56"/>
        <v>0.3042537872617761</v>
      </c>
      <c r="AC54">
        <f t="shared" si="56"/>
        <v>0.43029854568710041</v>
      </c>
      <c r="AD54">
        <f t="shared" si="56"/>
        <v>0.90317813066124686</v>
      </c>
      <c r="AE54">
        <f t="shared" si="56"/>
        <v>0.42911718248948999</v>
      </c>
      <c r="AF54">
        <f t="shared" si="56"/>
        <v>0.46834954954524055</v>
      </c>
      <c r="AG54">
        <f t="shared" si="56"/>
        <v>0.51859935870519835</v>
      </c>
      <c r="AH54">
        <f t="shared" si="56"/>
        <v>0.83772731190009475</v>
      </c>
      <c r="AI54">
        <f t="shared" si="56"/>
        <v>0.47279295832709445</v>
      </c>
      <c r="AJ54">
        <f t="shared" si="56"/>
        <v>0.57551262320067043</v>
      </c>
      <c r="AK54">
        <f t="shared" si="56"/>
        <v>0.25640011056911499</v>
      </c>
      <c r="AL54">
        <f t="shared" si="56"/>
        <v>0.87603034452256978</v>
      </c>
      <c r="AM54">
        <f t="shared" si="56"/>
        <v>0.28790865204564586</v>
      </c>
      <c r="AN54">
        <f t="shared" si="56"/>
        <v>0.72173215717722528</v>
      </c>
      <c r="AO54">
        <f t="shared" si="56"/>
        <v>0.53076985988284664</v>
      </c>
      <c r="AP54">
        <f t="shared" si="56"/>
        <v>0</v>
      </c>
      <c r="AQ54">
        <f t="shared" si="56"/>
        <v>0</v>
      </c>
      <c r="AR54">
        <f t="shared" si="56"/>
        <v>0.61216079968469594</v>
      </c>
      <c r="AS54">
        <f t="shared" si="56"/>
        <v>0</v>
      </c>
      <c r="AT54">
        <f t="shared" si="56"/>
        <v>0</v>
      </c>
      <c r="AU54">
        <f t="shared" si="56"/>
        <v>0</v>
      </c>
      <c r="AV54">
        <f t="shared" si="56"/>
        <v>0</v>
      </c>
      <c r="AW54" t="s">
        <v>209</v>
      </c>
    </row>
    <row r="55" spans="1:49">
      <c r="A55">
        <v>1</v>
      </c>
      <c r="B55">
        <f t="shared" si="57"/>
        <v>7.1428571428571425E-2</v>
      </c>
      <c r="D55" t="s">
        <v>185</v>
      </c>
      <c r="F55" t="s">
        <v>181</v>
      </c>
      <c r="G55" t="s">
        <v>208</v>
      </c>
      <c r="H55">
        <f t="shared" si="55"/>
        <v>0.41482002802826073</v>
      </c>
      <c r="I55">
        <f t="shared" si="55"/>
        <v>0</v>
      </c>
      <c r="J55">
        <f t="shared" si="55"/>
        <v>0.33742224360175049</v>
      </c>
      <c r="K55">
        <f t="shared" si="55"/>
        <v>0.40810719978979726</v>
      </c>
      <c r="L55">
        <f t="shared" si="55"/>
        <v>0</v>
      </c>
      <c r="M55">
        <f t="shared" si="55"/>
        <v>0.26768367560955925</v>
      </c>
      <c r="N55">
        <f t="shared" si="55"/>
        <v>0.21970537509200164</v>
      </c>
      <c r="O55">
        <f t="shared" si="55"/>
        <v>0</v>
      </c>
      <c r="P55">
        <f t="shared" si="55"/>
        <v>0.49214727926292318</v>
      </c>
      <c r="Q55">
        <f t="shared" si="55"/>
        <v>0.20144410900442788</v>
      </c>
      <c r="R55">
        <f t="shared" si="55"/>
        <v>0.27259383230365547</v>
      </c>
      <c r="S55">
        <f t="shared" si="55"/>
        <v>0.23050112912772894</v>
      </c>
      <c r="T55">
        <f t="shared" si="55"/>
        <v>0</v>
      </c>
      <c r="U55">
        <f t="shared" si="55"/>
        <v>0.28923179827816742</v>
      </c>
      <c r="V55">
        <f t="shared" si="55"/>
        <v>0.65637689231054142</v>
      </c>
      <c r="W55">
        <f t="shared" si="55"/>
        <v>0.22419423886825984</v>
      </c>
      <c r="X55">
        <f t="shared" si="56"/>
        <v>0.2349388532477947</v>
      </c>
      <c r="Y55">
        <f t="shared" si="56"/>
        <v>0.40264296177117115</v>
      </c>
      <c r="Z55">
        <f t="shared" si="56"/>
        <v>0.28687706256498191</v>
      </c>
      <c r="AA55">
        <f t="shared" si="56"/>
        <v>0</v>
      </c>
      <c r="AB55">
        <f t="shared" si="56"/>
        <v>0.20283585817451738</v>
      </c>
      <c r="AC55">
        <f t="shared" si="56"/>
        <v>0.28686569712473359</v>
      </c>
      <c r="AD55">
        <f t="shared" si="56"/>
        <v>0.60211875377416457</v>
      </c>
      <c r="AE55">
        <f t="shared" si="56"/>
        <v>0.28607812165965996</v>
      </c>
      <c r="AF55">
        <f t="shared" si="56"/>
        <v>0.31223303303016037</v>
      </c>
      <c r="AG55">
        <f t="shared" si="56"/>
        <v>0.34573290580346561</v>
      </c>
      <c r="AH55">
        <f t="shared" si="56"/>
        <v>0.55848487460006313</v>
      </c>
      <c r="AI55">
        <f t="shared" si="56"/>
        <v>0.3151953055513963</v>
      </c>
      <c r="AJ55">
        <f t="shared" si="56"/>
        <v>0.38367508213378027</v>
      </c>
      <c r="AK55">
        <f t="shared" si="56"/>
        <v>0.17093340704607668</v>
      </c>
      <c r="AL55">
        <f t="shared" si="56"/>
        <v>0.58402022968171319</v>
      </c>
      <c r="AM55">
        <f t="shared" si="56"/>
        <v>0.19193910136376391</v>
      </c>
      <c r="AN55">
        <f t="shared" si="56"/>
        <v>0.4811547714514835</v>
      </c>
      <c r="AO55">
        <f t="shared" si="56"/>
        <v>0.35384657325523111</v>
      </c>
      <c r="AP55">
        <f t="shared" si="56"/>
        <v>0</v>
      </c>
      <c r="AQ55">
        <f t="shared" si="56"/>
        <v>0</v>
      </c>
      <c r="AR55">
        <f t="shared" si="56"/>
        <v>0.40810719978979726</v>
      </c>
      <c r="AS55">
        <f t="shared" si="56"/>
        <v>0</v>
      </c>
      <c r="AT55">
        <f t="shared" si="56"/>
        <v>0</v>
      </c>
      <c r="AU55">
        <f t="shared" si="56"/>
        <v>0</v>
      </c>
      <c r="AV55">
        <f t="shared" si="56"/>
        <v>0</v>
      </c>
      <c r="AW55" t="s">
        <v>209</v>
      </c>
    </row>
    <row r="56" spans="1:49">
      <c r="A56">
        <v>1</v>
      </c>
      <c r="B56">
        <f t="shared" si="57"/>
        <v>7.1428571428571425E-2</v>
      </c>
      <c r="D56" t="s">
        <v>186</v>
      </c>
      <c r="F56" t="s">
        <v>181</v>
      </c>
      <c r="G56" t="s">
        <v>208</v>
      </c>
      <c r="H56">
        <f t="shared" si="55"/>
        <v>0.41482002802826073</v>
      </c>
      <c r="I56">
        <f t="shared" si="55"/>
        <v>0</v>
      </c>
      <c r="J56">
        <f t="shared" si="55"/>
        <v>0.33742224360175049</v>
      </c>
      <c r="K56">
        <f t="shared" si="55"/>
        <v>0.40810719978979726</v>
      </c>
      <c r="L56">
        <f t="shared" si="55"/>
        <v>0</v>
      </c>
      <c r="M56">
        <f t="shared" si="55"/>
        <v>0.26768367560955925</v>
      </c>
      <c r="N56">
        <f t="shared" si="55"/>
        <v>0.21970537509200164</v>
      </c>
      <c r="O56">
        <f t="shared" si="55"/>
        <v>0</v>
      </c>
      <c r="P56">
        <f t="shared" si="55"/>
        <v>0.49214727926292318</v>
      </c>
      <c r="Q56">
        <f t="shared" si="55"/>
        <v>0.20144410900442788</v>
      </c>
      <c r="R56">
        <f t="shared" si="55"/>
        <v>0.27259383230365547</v>
      </c>
      <c r="S56">
        <f t="shared" si="55"/>
        <v>0.23050112912772894</v>
      </c>
      <c r="T56">
        <f t="shared" si="55"/>
        <v>0</v>
      </c>
      <c r="U56">
        <f t="shared" si="55"/>
        <v>0.28923179827816742</v>
      </c>
      <c r="V56">
        <f t="shared" si="55"/>
        <v>0.65637689231054142</v>
      </c>
      <c r="W56">
        <f t="shared" si="55"/>
        <v>0.22419423886825984</v>
      </c>
      <c r="X56">
        <f t="shared" si="56"/>
        <v>0.2349388532477947</v>
      </c>
      <c r="Y56">
        <f t="shared" si="56"/>
        <v>0.40264296177117115</v>
      </c>
      <c r="Z56">
        <f t="shared" si="56"/>
        <v>0.28687706256498191</v>
      </c>
      <c r="AA56">
        <f t="shared" si="56"/>
        <v>0</v>
      </c>
      <c r="AB56">
        <f t="shared" si="56"/>
        <v>0.20283585817451738</v>
      </c>
      <c r="AC56">
        <f t="shared" si="56"/>
        <v>0.28686569712473359</v>
      </c>
      <c r="AD56">
        <f t="shared" si="56"/>
        <v>0.60211875377416457</v>
      </c>
      <c r="AE56">
        <f t="shared" si="56"/>
        <v>0.28607812165965996</v>
      </c>
      <c r="AF56">
        <f t="shared" si="56"/>
        <v>0.31223303303016037</v>
      </c>
      <c r="AG56">
        <f t="shared" si="56"/>
        <v>0.34573290580346561</v>
      </c>
      <c r="AH56">
        <f t="shared" si="56"/>
        <v>0.55848487460006313</v>
      </c>
      <c r="AI56">
        <f t="shared" si="56"/>
        <v>0.3151953055513963</v>
      </c>
      <c r="AJ56">
        <f t="shared" si="56"/>
        <v>0.38367508213378027</v>
      </c>
      <c r="AK56">
        <f t="shared" si="56"/>
        <v>0.17093340704607668</v>
      </c>
      <c r="AL56">
        <f t="shared" si="56"/>
        <v>0.58402022968171319</v>
      </c>
      <c r="AM56">
        <f t="shared" si="56"/>
        <v>0.19193910136376391</v>
      </c>
      <c r="AN56">
        <f t="shared" si="56"/>
        <v>0.4811547714514835</v>
      </c>
      <c r="AO56">
        <f t="shared" si="56"/>
        <v>0.35384657325523111</v>
      </c>
      <c r="AP56">
        <f t="shared" si="56"/>
        <v>0</v>
      </c>
      <c r="AQ56">
        <f t="shared" si="56"/>
        <v>0</v>
      </c>
      <c r="AR56">
        <f t="shared" si="56"/>
        <v>0.40810719978979726</v>
      </c>
      <c r="AS56">
        <f t="shared" si="56"/>
        <v>0</v>
      </c>
      <c r="AT56">
        <f t="shared" si="56"/>
        <v>0</v>
      </c>
      <c r="AU56">
        <f t="shared" si="56"/>
        <v>0</v>
      </c>
      <c r="AV56">
        <f t="shared" si="56"/>
        <v>0</v>
      </c>
      <c r="AW56" t="s">
        <v>209</v>
      </c>
    </row>
    <row r="57" spans="1:49">
      <c r="A57">
        <v>1</v>
      </c>
      <c r="B57">
        <f t="shared" si="57"/>
        <v>7.1428571428571425E-2</v>
      </c>
      <c r="D57" t="s">
        <v>187</v>
      </c>
      <c r="F57" t="s">
        <v>181</v>
      </c>
      <c r="G57" t="s">
        <v>208</v>
      </c>
      <c r="H57">
        <f t="shared" si="55"/>
        <v>0.41482002802826073</v>
      </c>
      <c r="I57">
        <f t="shared" si="55"/>
        <v>0</v>
      </c>
      <c r="J57">
        <f t="shared" si="55"/>
        <v>0.33742224360175049</v>
      </c>
      <c r="K57">
        <f t="shared" si="55"/>
        <v>0.40810719978979726</v>
      </c>
      <c r="L57">
        <f t="shared" si="55"/>
        <v>0</v>
      </c>
      <c r="M57">
        <f t="shared" si="55"/>
        <v>0.26768367560955925</v>
      </c>
      <c r="N57">
        <f t="shared" si="55"/>
        <v>0.21970537509200164</v>
      </c>
      <c r="O57">
        <f t="shared" si="55"/>
        <v>0</v>
      </c>
      <c r="P57">
        <f t="shared" si="55"/>
        <v>0.49214727926292318</v>
      </c>
      <c r="Q57">
        <f t="shared" si="55"/>
        <v>0.20144410900442788</v>
      </c>
      <c r="R57">
        <f t="shared" si="55"/>
        <v>0.27259383230365547</v>
      </c>
      <c r="S57">
        <f t="shared" si="55"/>
        <v>0.23050112912772894</v>
      </c>
      <c r="T57">
        <f t="shared" si="55"/>
        <v>0</v>
      </c>
      <c r="U57">
        <f t="shared" si="55"/>
        <v>0.28923179827816742</v>
      </c>
      <c r="V57">
        <f t="shared" si="55"/>
        <v>0.65637689231054142</v>
      </c>
      <c r="W57">
        <f t="shared" si="55"/>
        <v>0.22419423886825984</v>
      </c>
      <c r="X57">
        <f t="shared" si="56"/>
        <v>0.2349388532477947</v>
      </c>
      <c r="Y57">
        <f t="shared" si="56"/>
        <v>0.40264296177117115</v>
      </c>
      <c r="Z57">
        <f t="shared" si="56"/>
        <v>0.28687706256498191</v>
      </c>
      <c r="AA57">
        <f t="shared" si="56"/>
        <v>0</v>
      </c>
      <c r="AB57">
        <f t="shared" si="56"/>
        <v>0.20283585817451738</v>
      </c>
      <c r="AC57">
        <f t="shared" si="56"/>
        <v>0.28686569712473359</v>
      </c>
      <c r="AD57">
        <f t="shared" si="56"/>
        <v>0.60211875377416457</v>
      </c>
      <c r="AE57">
        <f t="shared" si="56"/>
        <v>0.28607812165965996</v>
      </c>
      <c r="AF57">
        <f t="shared" si="56"/>
        <v>0.31223303303016037</v>
      </c>
      <c r="AG57">
        <f t="shared" si="56"/>
        <v>0.34573290580346561</v>
      </c>
      <c r="AH57">
        <f t="shared" si="56"/>
        <v>0.55848487460006313</v>
      </c>
      <c r="AI57">
        <f t="shared" si="56"/>
        <v>0.3151953055513963</v>
      </c>
      <c r="AJ57">
        <f t="shared" si="56"/>
        <v>0.38367508213378027</v>
      </c>
      <c r="AK57">
        <f t="shared" si="56"/>
        <v>0.17093340704607668</v>
      </c>
      <c r="AL57">
        <f t="shared" si="56"/>
        <v>0.58402022968171319</v>
      </c>
      <c r="AM57">
        <f t="shared" si="56"/>
        <v>0.19193910136376391</v>
      </c>
      <c r="AN57">
        <f t="shared" si="56"/>
        <v>0.4811547714514835</v>
      </c>
      <c r="AO57">
        <f t="shared" si="56"/>
        <v>0.35384657325523111</v>
      </c>
      <c r="AP57">
        <f t="shared" si="56"/>
        <v>0</v>
      </c>
      <c r="AQ57">
        <f t="shared" si="56"/>
        <v>0</v>
      </c>
      <c r="AR57">
        <f t="shared" si="56"/>
        <v>0.40810719978979726</v>
      </c>
      <c r="AS57">
        <f t="shared" si="56"/>
        <v>0</v>
      </c>
      <c r="AT57">
        <f t="shared" si="56"/>
        <v>0</v>
      </c>
      <c r="AU57">
        <f t="shared" si="56"/>
        <v>0</v>
      </c>
      <c r="AV57">
        <f t="shared" si="56"/>
        <v>0</v>
      </c>
      <c r="AW57" t="s">
        <v>209</v>
      </c>
    </row>
    <row r="58" spans="1:49">
      <c r="A58">
        <v>1</v>
      </c>
      <c r="B58">
        <f t="shared" si="57"/>
        <v>7.1428571428571425E-2</v>
      </c>
      <c r="D58" t="s">
        <v>188</v>
      </c>
      <c r="F58" t="s">
        <v>181</v>
      </c>
      <c r="G58" t="s">
        <v>208</v>
      </c>
      <c r="H58">
        <f t="shared" si="55"/>
        <v>0.41482002802826073</v>
      </c>
      <c r="I58">
        <f t="shared" si="55"/>
        <v>0</v>
      </c>
      <c r="J58">
        <f t="shared" si="55"/>
        <v>0.33742224360175049</v>
      </c>
      <c r="K58">
        <f t="shared" si="55"/>
        <v>0.40810719978979726</v>
      </c>
      <c r="L58">
        <f t="shared" si="55"/>
        <v>0</v>
      </c>
      <c r="M58">
        <f t="shared" si="55"/>
        <v>0.26768367560955925</v>
      </c>
      <c r="N58">
        <f t="shared" si="55"/>
        <v>0.21970537509200164</v>
      </c>
      <c r="O58">
        <f t="shared" si="55"/>
        <v>0</v>
      </c>
      <c r="P58">
        <f t="shared" si="55"/>
        <v>0.49214727926292318</v>
      </c>
      <c r="Q58">
        <f t="shared" si="55"/>
        <v>0.20144410900442788</v>
      </c>
      <c r="R58">
        <f t="shared" si="55"/>
        <v>0.27259383230365547</v>
      </c>
      <c r="S58">
        <f t="shared" si="55"/>
        <v>0.23050112912772894</v>
      </c>
      <c r="T58">
        <f t="shared" si="55"/>
        <v>0</v>
      </c>
      <c r="U58">
        <f t="shared" si="55"/>
        <v>0.28923179827816742</v>
      </c>
      <c r="V58">
        <f t="shared" si="55"/>
        <v>0.65637689231054142</v>
      </c>
      <c r="W58">
        <f t="shared" si="55"/>
        <v>0.22419423886825984</v>
      </c>
      <c r="X58">
        <f t="shared" si="56"/>
        <v>0.2349388532477947</v>
      </c>
      <c r="Y58">
        <f t="shared" si="56"/>
        <v>0.40264296177117115</v>
      </c>
      <c r="Z58">
        <f t="shared" si="56"/>
        <v>0.28687706256498191</v>
      </c>
      <c r="AA58">
        <f t="shared" si="56"/>
        <v>0</v>
      </c>
      <c r="AB58">
        <f t="shared" si="56"/>
        <v>0.20283585817451738</v>
      </c>
      <c r="AC58">
        <f t="shared" si="56"/>
        <v>0.28686569712473359</v>
      </c>
      <c r="AD58">
        <f t="shared" si="56"/>
        <v>0.60211875377416457</v>
      </c>
      <c r="AE58">
        <f t="shared" si="56"/>
        <v>0.28607812165965996</v>
      </c>
      <c r="AF58">
        <f t="shared" si="56"/>
        <v>0.31223303303016037</v>
      </c>
      <c r="AG58">
        <f t="shared" si="56"/>
        <v>0.34573290580346561</v>
      </c>
      <c r="AH58">
        <f t="shared" si="56"/>
        <v>0.55848487460006313</v>
      </c>
      <c r="AI58">
        <f t="shared" si="56"/>
        <v>0.3151953055513963</v>
      </c>
      <c r="AJ58">
        <f t="shared" si="56"/>
        <v>0.38367508213378027</v>
      </c>
      <c r="AK58">
        <f t="shared" si="56"/>
        <v>0.17093340704607668</v>
      </c>
      <c r="AL58">
        <f t="shared" si="56"/>
        <v>0.58402022968171319</v>
      </c>
      <c r="AM58">
        <f t="shared" si="56"/>
        <v>0.19193910136376391</v>
      </c>
      <c r="AN58">
        <f t="shared" si="56"/>
        <v>0.4811547714514835</v>
      </c>
      <c r="AO58">
        <f t="shared" si="56"/>
        <v>0.35384657325523111</v>
      </c>
      <c r="AP58">
        <f t="shared" si="56"/>
        <v>0</v>
      </c>
      <c r="AQ58">
        <f t="shared" si="56"/>
        <v>0</v>
      </c>
      <c r="AR58">
        <f t="shared" si="56"/>
        <v>0.40810719978979726</v>
      </c>
      <c r="AS58">
        <f t="shared" si="56"/>
        <v>0</v>
      </c>
      <c r="AT58">
        <f t="shared" si="56"/>
        <v>0</v>
      </c>
      <c r="AU58">
        <f t="shared" si="56"/>
        <v>0</v>
      </c>
      <c r="AV58">
        <f t="shared" si="56"/>
        <v>0</v>
      </c>
      <c r="AW58" t="s">
        <v>209</v>
      </c>
    </row>
    <row r="59" spans="1:49">
      <c r="A59">
        <v>1</v>
      </c>
      <c r="B59">
        <f t="shared" si="57"/>
        <v>7.1428571428571425E-2</v>
      </c>
      <c r="D59" t="s">
        <v>189</v>
      </c>
      <c r="F59" t="s">
        <v>181</v>
      </c>
      <c r="G59" t="s">
        <v>208</v>
      </c>
      <c r="H59">
        <f t="shared" si="55"/>
        <v>0.41482002802826073</v>
      </c>
      <c r="I59">
        <f t="shared" si="55"/>
        <v>0</v>
      </c>
      <c r="J59">
        <f t="shared" si="55"/>
        <v>0.33742224360175049</v>
      </c>
      <c r="K59">
        <f t="shared" si="55"/>
        <v>0.40810719978979726</v>
      </c>
      <c r="L59">
        <f t="shared" si="55"/>
        <v>0</v>
      </c>
      <c r="M59">
        <f t="shared" si="55"/>
        <v>0.26768367560955925</v>
      </c>
      <c r="N59">
        <f t="shared" si="55"/>
        <v>0.21970537509200164</v>
      </c>
      <c r="O59">
        <f t="shared" si="55"/>
        <v>0</v>
      </c>
      <c r="P59">
        <f t="shared" si="55"/>
        <v>0.49214727926292318</v>
      </c>
      <c r="Q59">
        <f t="shared" si="55"/>
        <v>0.20144410900442788</v>
      </c>
      <c r="R59">
        <f t="shared" si="55"/>
        <v>0.27259383230365547</v>
      </c>
      <c r="S59">
        <f t="shared" si="55"/>
        <v>0.23050112912772894</v>
      </c>
      <c r="T59">
        <f t="shared" si="55"/>
        <v>0</v>
      </c>
      <c r="U59">
        <f t="shared" si="55"/>
        <v>0.28923179827816742</v>
      </c>
      <c r="V59">
        <f t="shared" si="55"/>
        <v>0.65637689231054142</v>
      </c>
      <c r="W59">
        <f t="shared" si="55"/>
        <v>0.22419423886825984</v>
      </c>
      <c r="X59">
        <f t="shared" si="56"/>
        <v>0.2349388532477947</v>
      </c>
      <c r="Y59">
        <f t="shared" si="56"/>
        <v>0.40264296177117115</v>
      </c>
      <c r="Z59">
        <f t="shared" si="56"/>
        <v>0.28687706256498191</v>
      </c>
      <c r="AA59">
        <f t="shared" si="56"/>
        <v>0</v>
      </c>
      <c r="AB59">
        <f t="shared" si="56"/>
        <v>0.20283585817451738</v>
      </c>
      <c r="AC59">
        <f t="shared" si="56"/>
        <v>0.28686569712473359</v>
      </c>
      <c r="AD59">
        <f t="shared" si="56"/>
        <v>0.60211875377416457</v>
      </c>
      <c r="AE59">
        <f t="shared" si="56"/>
        <v>0.28607812165965996</v>
      </c>
      <c r="AF59">
        <f t="shared" si="56"/>
        <v>0.31223303303016037</v>
      </c>
      <c r="AG59">
        <f t="shared" si="56"/>
        <v>0.34573290580346561</v>
      </c>
      <c r="AH59">
        <f t="shared" si="56"/>
        <v>0.55848487460006313</v>
      </c>
      <c r="AI59">
        <f t="shared" si="56"/>
        <v>0.3151953055513963</v>
      </c>
      <c r="AJ59">
        <f t="shared" si="56"/>
        <v>0.38367508213378027</v>
      </c>
      <c r="AK59">
        <f t="shared" si="56"/>
        <v>0.17093340704607668</v>
      </c>
      <c r="AL59">
        <f t="shared" si="56"/>
        <v>0.58402022968171319</v>
      </c>
      <c r="AM59">
        <f t="shared" si="56"/>
        <v>0.19193910136376391</v>
      </c>
      <c r="AN59">
        <f t="shared" si="56"/>
        <v>0.4811547714514835</v>
      </c>
      <c r="AO59">
        <f t="shared" si="56"/>
        <v>0.35384657325523111</v>
      </c>
      <c r="AP59">
        <f t="shared" si="56"/>
        <v>0</v>
      </c>
      <c r="AQ59">
        <f t="shared" si="56"/>
        <v>0</v>
      </c>
      <c r="AR59">
        <f t="shared" si="56"/>
        <v>0.40810719978979726</v>
      </c>
      <c r="AS59">
        <f t="shared" si="56"/>
        <v>0</v>
      </c>
      <c r="AT59">
        <f t="shared" si="56"/>
        <v>0</v>
      </c>
      <c r="AU59">
        <f t="shared" si="56"/>
        <v>0</v>
      </c>
      <c r="AV59">
        <f t="shared" si="56"/>
        <v>0</v>
      </c>
      <c r="AW59" t="s">
        <v>209</v>
      </c>
    </row>
    <row r="60" spans="1:49">
      <c r="A60">
        <v>1</v>
      </c>
      <c r="B60">
        <f t="shared" si="57"/>
        <v>7.1428571428571425E-2</v>
      </c>
      <c r="D60" t="s">
        <v>190</v>
      </c>
      <c r="F60" t="s">
        <v>181</v>
      </c>
      <c r="G60" t="s">
        <v>208</v>
      </c>
      <c r="H60">
        <f t="shared" si="55"/>
        <v>0.41482002802826073</v>
      </c>
      <c r="I60">
        <f t="shared" si="55"/>
        <v>0</v>
      </c>
      <c r="J60">
        <f t="shared" si="55"/>
        <v>0.33742224360175049</v>
      </c>
      <c r="K60">
        <f t="shared" si="55"/>
        <v>0.40810719978979726</v>
      </c>
      <c r="L60">
        <f t="shared" si="55"/>
        <v>0</v>
      </c>
      <c r="M60">
        <f t="shared" si="55"/>
        <v>0.26768367560955925</v>
      </c>
      <c r="N60">
        <f t="shared" si="55"/>
        <v>0.21970537509200164</v>
      </c>
      <c r="O60">
        <f t="shared" si="55"/>
        <v>0</v>
      </c>
      <c r="P60">
        <f t="shared" si="55"/>
        <v>0.49214727926292318</v>
      </c>
      <c r="Q60">
        <f t="shared" si="55"/>
        <v>0.20144410900442788</v>
      </c>
      <c r="R60">
        <f t="shared" si="55"/>
        <v>0.27259383230365547</v>
      </c>
      <c r="S60">
        <f t="shared" si="55"/>
        <v>0.23050112912772894</v>
      </c>
      <c r="T60">
        <f t="shared" si="55"/>
        <v>0</v>
      </c>
      <c r="U60">
        <f t="shared" si="55"/>
        <v>0.28923179827816742</v>
      </c>
      <c r="V60">
        <f t="shared" si="55"/>
        <v>0.65637689231054142</v>
      </c>
      <c r="W60">
        <f t="shared" si="55"/>
        <v>0.22419423886825984</v>
      </c>
      <c r="X60">
        <f t="shared" si="56"/>
        <v>0.2349388532477947</v>
      </c>
      <c r="Y60">
        <f t="shared" si="56"/>
        <v>0.40264296177117115</v>
      </c>
      <c r="Z60">
        <f t="shared" si="56"/>
        <v>0.28687706256498191</v>
      </c>
      <c r="AA60">
        <f t="shared" si="56"/>
        <v>0</v>
      </c>
      <c r="AB60">
        <f t="shared" si="56"/>
        <v>0.20283585817451738</v>
      </c>
      <c r="AC60">
        <f t="shared" si="56"/>
        <v>0.28686569712473359</v>
      </c>
      <c r="AD60">
        <f t="shared" si="56"/>
        <v>0.60211875377416457</v>
      </c>
      <c r="AE60">
        <f t="shared" si="56"/>
        <v>0.28607812165965996</v>
      </c>
      <c r="AF60">
        <f t="shared" si="56"/>
        <v>0.31223303303016037</v>
      </c>
      <c r="AG60">
        <f t="shared" si="56"/>
        <v>0.34573290580346561</v>
      </c>
      <c r="AH60">
        <f t="shared" si="56"/>
        <v>0.55848487460006313</v>
      </c>
      <c r="AI60">
        <f t="shared" si="56"/>
        <v>0.3151953055513963</v>
      </c>
      <c r="AJ60">
        <f t="shared" si="56"/>
        <v>0.38367508213378027</v>
      </c>
      <c r="AK60">
        <f t="shared" si="56"/>
        <v>0.17093340704607668</v>
      </c>
      <c r="AL60">
        <f t="shared" si="56"/>
        <v>0.58402022968171319</v>
      </c>
      <c r="AM60">
        <f t="shared" si="56"/>
        <v>0.19193910136376391</v>
      </c>
      <c r="AN60">
        <f t="shared" si="56"/>
        <v>0.4811547714514835</v>
      </c>
      <c r="AO60">
        <f t="shared" si="56"/>
        <v>0.35384657325523111</v>
      </c>
      <c r="AP60">
        <f t="shared" si="56"/>
        <v>0</v>
      </c>
      <c r="AQ60">
        <f t="shared" si="56"/>
        <v>0</v>
      </c>
      <c r="AR60">
        <f t="shared" si="56"/>
        <v>0.40810719978979726</v>
      </c>
      <c r="AS60">
        <f t="shared" si="56"/>
        <v>0</v>
      </c>
      <c r="AT60">
        <f t="shared" si="56"/>
        <v>0</v>
      </c>
      <c r="AU60">
        <f t="shared" si="56"/>
        <v>0</v>
      </c>
      <c r="AV60">
        <f t="shared" si="56"/>
        <v>0</v>
      </c>
      <c r="AW60" t="s">
        <v>209</v>
      </c>
    </row>
    <row r="61" spans="1:49">
      <c r="A61">
        <v>1.5</v>
      </c>
      <c r="B61">
        <f t="shared" si="57"/>
        <v>0.10714285714285714</v>
      </c>
      <c r="D61" t="s">
        <v>191</v>
      </c>
      <c r="F61" t="s">
        <v>181</v>
      </c>
      <c r="G61" t="s">
        <v>208</v>
      </c>
      <c r="H61">
        <f t="shared" si="55"/>
        <v>0.62223004204239107</v>
      </c>
      <c r="I61">
        <f t="shared" si="55"/>
        <v>0</v>
      </c>
      <c r="J61">
        <f t="shared" si="55"/>
        <v>0.50613336540262577</v>
      </c>
      <c r="K61">
        <f t="shared" si="55"/>
        <v>0.61216079968469594</v>
      </c>
      <c r="L61">
        <f t="shared" si="55"/>
        <v>0</v>
      </c>
      <c r="M61">
        <f t="shared" si="55"/>
        <v>0.4015255134143389</v>
      </c>
      <c r="N61">
        <f t="shared" si="55"/>
        <v>0.32955806263800247</v>
      </c>
      <c r="O61">
        <f t="shared" si="55"/>
        <v>0</v>
      </c>
      <c r="P61">
        <f t="shared" si="55"/>
        <v>0.73822091889438479</v>
      </c>
      <c r="Q61">
        <f t="shared" si="55"/>
        <v>0.30216616350664183</v>
      </c>
      <c r="R61">
        <f t="shared" si="55"/>
        <v>0.40889074845548318</v>
      </c>
      <c r="S61">
        <f t="shared" si="55"/>
        <v>0.34575169369159342</v>
      </c>
      <c r="T61">
        <f t="shared" si="55"/>
        <v>0</v>
      </c>
      <c r="U61">
        <f t="shared" si="55"/>
        <v>0.43384769741725115</v>
      </c>
      <c r="V61">
        <f t="shared" si="55"/>
        <v>0.98456533846581207</v>
      </c>
      <c r="W61">
        <f t="shared" si="55"/>
        <v>0.33629135830238976</v>
      </c>
      <c r="X61">
        <f t="shared" si="56"/>
        <v>0.35240827987169204</v>
      </c>
      <c r="Y61">
        <f t="shared" si="56"/>
        <v>0.60396444265675675</v>
      </c>
      <c r="Z61">
        <f t="shared" si="56"/>
        <v>0.43031559384747287</v>
      </c>
      <c r="AA61">
        <f t="shared" si="56"/>
        <v>0</v>
      </c>
      <c r="AB61">
        <f t="shared" si="56"/>
        <v>0.3042537872617761</v>
      </c>
      <c r="AC61">
        <f t="shared" si="56"/>
        <v>0.43029854568710041</v>
      </c>
      <c r="AD61">
        <f t="shared" si="56"/>
        <v>0.90317813066124686</v>
      </c>
      <c r="AE61">
        <f t="shared" si="56"/>
        <v>0.42911718248948999</v>
      </c>
      <c r="AF61">
        <f t="shared" si="56"/>
        <v>0.46834954954524055</v>
      </c>
      <c r="AG61">
        <f t="shared" si="56"/>
        <v>0.51859935870519835</v>
      </c>
      <c r="AH61">
        <f t="shared" si="56"/>
        <v>0.83772731190009475</v>
      </c>
      <c r="AI61">
        <f t="shared" si="56"/>
        <v>0.47279295832709445</v>
      </c>
      <c r="AJ61">
        <f t="shared" si="56"/>
        <v>0.57551262320067043</v>
      </c>
      <c r="AK61">
        <f t="shared" si="56"/>
        <v>0.25640011056911499</v>
      </c>
      <c r="AL61">
        <f t="shared" si="56"/>
        <v>0.87603034452256978</v>
      </c>
      <c r="AM61">
        <f t="shared" si="56"/>
        <v>0.28790865204564586</v>
      </c>
      <c r="AN61">
        <f t="shared" si="56"/>
        <v>0.72173215717722528</v>
      </c>
      <c r="AO61">
        <f t="shared" si="56"/>
        <v>0.53076985988284664</v>
      </c>
      <c r="AP61">
        <f t="shared" si="56"/>
        <v>0</v>
      </c>
      <c r="AQ61">
        <f t="shared" si="56"/>
        <v>0</v>
      </c>
      <c r="AR61">
        <f t="shared" si="56"/>
        <v>0.61216079968469594</v>
      </c>
      <c r="AS61">
        <f t="shared" si="56"/>
        <v>0</v>
      </c>
      <c r="AT61">
        <f t="shared" si="56"/>
        <v>0</v>
      </c>
      <c r="AU61">
        <f t="shared" si="56"/>
        <v>0</v>
      </c>
      <c r="AV61">
        <f t="shared" si="56"/>
        <v>0</v>
      </c>
      <c r="AW61" t="s">
        <v>209</v>
      </c>
    </row>
    <row r="62" spans="1:49">
      <c r="A62">
        <v>1.5</v>
      </c>
      <c r="B62">
        <f t="shared" si="57"/>
        <v>0.10714285714285714</v>
      </c>
      <c r="D62" t="s">
        <v>192</v>
      </c>
      <c r="F62" t="s">
        <v>181</v>
      </c>
      <c r="G62" t="s">
        <v>208</v>
      </c>
      <c r="H62">
        <f t="shared" si="55"/>
        <v>0.62223004204239107</v>
      </c>
      <c r="I62">
        <f t="shared" si="55"/>
        <v>0</v>
      </c>
      <c r="J62">
        <f t="shared" si="55"/>
        <v>0.50613336540262577</v>
      </c>
      <c r="K62">
        <f t="shared" si="55"/>
        <v>0.61216079968469594</v>
      </c>
      <c r="L62">
        <f t="shared" si="55"/>
        <v>0</v>
      </c>
      <c r="M62">
        <f t="shared" si="55"/>
        <v>0.4015255134143389</v>
      </c>
      <c r="N62">
        <f t="shared" si="55"/>
        <v>0.32955806263800247</v>
      </c>
      <c r="O62">
        <f t="shared" si="55"/>
        <v>0</v>
      </c>
      <c r="P62">
        <f t="shared" si="55"/>
        <v>0.73822091889438479</v>
      </c>
      <c r="Q62">
        <f t="shared" si="55"/>
        <v>0.30216616350664183</v>
      </c>
      <c r="R62">
        <f t="shared" si="55"/>
        <v>0.40889074845548318</v>
      </c>
      <c r="S62">
        <f t="shared" si="55"/>
        <v>0.34575169369159342</v>
      </c>
      <c r="T62">
        <f t="shared" si="55"/>
        <v>0</v>
      </c>
      <c r="U62">
        <f t="shared" si="55"/>
        <v>0.43384769741725115</v>
      </c>
      <c r="V62">
        <f t="shared" si="55"/>
        <v>0.98456533846581207</v>
      </c>
      <c r="W62">
        <f t="shared" si="55"/>
        <v>0.33629135830238976</v>
      </c>
      <c r="X62">
        <f t="shared" si="56"/>
        <v>0.35240827987169204</v>
      </c>
      <c r="Y62">
        <f t="shared" si="56"/>
        <v>0.60396444265675675</v>
      </c>
      <c r="Z62">
        <f t="shared" si="56"/>
        <v>0.43031559384747287</v>
      </c>
      <c r="AA62">
        <f t="shared" si="56"/>
        <v>0</v>
      </c>
      <c r="AB62">
        <f t="shared" si="56"/>
        <v>0.3042537872617761</v>
      </c>
      <c r="AC62">
        <f t="shared" ref="AC62:AR63" si="58">AC$49*$B62/$B$65</f>
        <v>0.43029854568710041</v>
      </c>
      <c r="AD62">
        <f t="shared" si="58"/>
        <v>0.90317813066124686</v>
      </c>
      <c r="AE62">
        <f t="shared" si="58"/>
        <v>0.42911718248948999</v>
      </c>
      <c r="AF62">
        <f t="shared" si="58"/>
        <v>0.46834954954524055</v>
      </c>
      <c r="AG62">
        <f t="shared" si="58"/>
        <v>0.51859935870519835</v>
      </c>
      <c r="AH62">
        <f t="shared" si="58"/>
        <v>0.83772731190009475</v>
      </c>
      <c r="AI62">
        <f t="shared" si="58"/>
        <v>0.47279295832709445</v>
      </c>
      <c r="AJ62">
        <f t="shared" si="58"/>
        <v>0.57551262320067043</v>
      </c>
      <c r="AK62">
        <f t="shared" si="58"/>
        <v>0.25640011056911499</v>
      </c>
      <c r="AL62">
        <f t="shared" si="58"/>
        <v>0.87603034452256978</v>
      </c>
      <c r="AM62">
        <f t="shared" si="58"/>
        <v>0.28790865204564586</v>
      </c>
      <c r="AN62">
        <f t="shared" si="58"/>
        <v>0.72173215717722528</v>
      </c>
      <c r="AO62">
        <f t="shared" si="58"/>
        <v>0.53076985988284664</v>
      </c>
      <c r="AP62">
        <f t="shared" si="58"/>
        <v>0</v>
      </c>
      <c r="AQ62">
        <f t="shared" si="58"/>
        <v>0</v>
      </c>
      <c r="AR62">
        <f t="shared" si="58"/>
        <v>0.61216079968469594</v>
      </c>
      <c r="AS62">
        <f t="shared" ref="AM62:AV63" si="59">AS$49*$B62/$B$65</f>
        <v>0</v>
      </c>
      <c r="AT62">
        <f t="shared" si="59"/>
        <v>0</v>
      </c>
      <c r="AU62">
        <f t="shared" si="59"/>
        <v>0</v>
      </c>
      <c r="AV62">
        <f t="shared" si="59"/>
        <v>0</v>
      </c>
      <c r="AW62" t="s">
        <v>209</v>
      </c>
    </row>
    <row r="63" spans="1:49">
      <c r="A63">
        <v>0.5</v>
      </c>
      <c r="B63">
        <f t="shared" si="57"/>
        <v>3.5714285714285712E-2</v>
      </c>
      <c r="D63" t="s">
        <v>193</v>
      </c>
      <c r="F63" t="s">
        <v>181</v>
      </c>
      <c r="G63" t="s">
        <v>208</v>
      </c>
      <c r="H63">
        <f t="shared" si="55"/>
        <v>0.20741001401413037</v>
      </c>
      <c r="I63">
        <f t="shared" si="55"/>
        <v>0</v>
      </c>
      <c r="J63">
        <f t="shared" si="55"/>
        <v>0.16871112180087525</v>
      </c>
      <c r="K63">
        <f t="shared" si="55"/>
        <v>0.20405359989489863</v>
      </c>
      <c r="L63">
        <f t="shared" si="55"/>
        <v>0</v>
      </c>
      <c r="M63">
        <f t="shared" si="55"/>
        <v>0.13384183780477962</v>
      </c>
      <c r="N63">
        <f t="shared" si="55"/>
        <v>0.10985268754600082</v>
      </c>
      <c r="O63">
        <f t="shared" si="55"/>
        <v>0</v>
      </c>
      <c r="P63">
        <f t="shared" si="55"/>
        <v>0.24607363963146159</v>
      </c>
      <c r="Q63">
        <f t="shared" si="55"/>
        <v>0.10072205450221394</v>
      </c>
      <c r="R63">
        <f t="shared" si="55"/>
        <v>0.13629691615182774</v>
      </c>
      <c r="S63">
        <f t="shared" si="55"/>
        <v>0.11525056456386447</v>
      </c>
      <c r="T63">
        <f t="shared" si="55"/>
        <v>0</v>
      </c>
      <c r="U63">
        <f t="shared" si="55"/>
        <v>0.14461589913908371</v>
      </c>
      <c r="V63">
        <f t="shared" si="55"/>
        <v>0.32818844615527071</v>
      </c>
      <c r="W63">
        <f t="shared" si="55"/>
        <v>0.11209711943412992</v>
      </c>
      <c r="X63">
        <f>X$49*$B63/$B$65</f>
        <v>0.11746942662389735</v>
      </c>
      <c r="Y63">
        <f>Y$49*$B63/$B$65</f>
        <v>0.20132148088558557</v>
      </c>
      <c r="Z63">
        <f>Z$49*$B63/$B$65</f>
        <v>0.14343853128249096</v>
      </c>
      <c r="AA63">
        <f>AA$49*$B63/$B$65</f>
        <v>0</v>
      </c>
      <c r="AB63">
        <f>AB$49*$B63/$B$65</f>
        <v>0.10141792908725869</v>
      </c>
      <c r="AC63">
        <f t="shared" si="58"/>
        <v>0.14343284856236679</v>
      </c>
      <c r="AD63">
        <f t="shared" si="58"/>
        <v>0.30105937688708229</v>
      </c>
      <c r="AE63">
        <f t="shared" si="58"/>
        <v>0.14303906082982998</v>
      </c>
      <c r="AF63">
        <f t="shared" si="58"/>
        <v>0.15611651651508018</v>
      </c>
      <c r="AG63">
        <f t="shared" si="58"/>
        <v>0.1728664529017328</v>
      </c>
      <c r="AH63">
        <f t="shared" si="58"/>
        <v>0.27924243730003157</v>
      </c>
      <c r="AI63">
        <f t="shared" si="58"/>
        <v>0.15759765277569815</v>
      </c>
      <c r="AJ63">
        <f t="shared" si="58"/>
        <v>0.19183754106689013</v>
      </c>
      <c r="AK63">
        <f t="shared" si="58"/>
        <v>8.546670352303834E-2</v>
      </c>
      <c r="AL63">
        <f t="shared" si="58"/>
        <v>0.29201011484085659</v>
      </c>
      <c r="AM63">
        <f t="shared" si="59"/>
        <v>9.5969550681881954E-2</v>
      </c>
      <c r="AN63">
        <f t="shared" si="59"/>
        <v>0.24057738572574175</v>
      </c>
      <c r="AO63">
        <f t="shared" si="59"/>
        <v>0.17692328662761556</v>
      </c>
      <c r="AP63">
        <f t="shared" si="59"/>
        <v>0</v>
      </c>
      <c r="AQ63">
        <f t="shared" si="59"/>
        <v>0</v>
      </c>
      <c r="AR63">
        <f t="shared" si="59"/>
        <v>0.20405359989489863</v>
      </c>
      <c r="AS63">
        <f t="shared" si="59"/>
        <v>0</v>
      </c>
      <c r="AT63">
        <f t="shared" si="59"/>
        <v>0</v>
      </c>
      <c r="AU63">
        <f t="shared" si="59"/>
        <v>0</v>
      </c>
      <c r="AV63">
        <f t="shared" si="59"/>
        <v>0</v>
      </c>
      <c r="AW63" t="s">
        <v>209</v>
      </c>
    </row>
    <row r="65" spans="1:48">
      <c r="A65">
        <f>SUM(A52:A63)</f>
        <v>14</v>
      </c>
      <c r="B65">
        <f>SUMPRODUCT(B52:B63,$F$20:$F$31)</f>
        <v>8.9071428571428565E-2</v>
      </c>
      <c r="H65">
        <f>SUMPRODUCT(H52:H63,$F$20:$F$31)</f>
        <v>0.51728057495124113</v>
      </c>
      <c r="I65">
        <f t="shared" ref="I65:AV65" si="60">SUMPRODUCT(I52:I63,$F$20:$F$31)</f>
        <v>0</v>
      </c>
      <c r="J65">
        <f t="shared" si="60"/>
        <v>0.42076553777138287</v>
      </c>
      <c r="K65">
        <f t="shared" si="60"/>
        <v>0.50890967813787713</v>
      </c>
      <c r="L65">
        <f t="shared" si="60"/>
        <v>0</v>
      </c>
      <c r="M65">
        <f t="shared" si="60"/>
        <v>0.33380154348512037</v>
      </c>
      <c r="N65">
        <f t="shared" si="60"/>
        <v>0.27397260273972601</v>
      </c>
      <c r="O65">
        <f t="shared" si="60"/>
        <v>0</v>
      </c>
      <c r="P65">
        <f t="shared" si="60"/>
        <v>0.61370765724086518</v>
      </c>
      <c r="Q65">
        <f t="shared" si="60"/>
        <v>0.25120080392852157</v>
      </c>
      <c r="R65">
        <f t="shared" si="60"/>
        <v>0.33992450888265835</v>
      </c>
      <c r="S65">
        <f t="shared" si="60"/>
        <v>0.287434908022278</v>
      </c>
      <c r="T65">
        <f t="shared" si="60"/>
        <v>0</v>
      </c>
      <c r="U65">
        <f t="shared" si="60"/>
        <v>0.36067205245287476</v>
      </c>
      <c r="V65">
        <f t="shared" si="60"/>
        <v>0.81850198471124525</v>
      </c>
      <c r="W65">
        <f t="shared" si="60"/>
        <v>0.27957021586872</v>
      </c>
      <c r="X65">
        <f t="shared" si="60"/>
        <v>0.29296875</v>
      </c>
      <c r="Y65">
        <f t="shared" si="60"/>
        <v>0.50209577332865041</v>
      </c>
      <c r="Z65">
        <f t="shared" si="60"/>
        <v>0.35773569701853247</v>
      </c>
      <c r="AA65">
        <f t="shared" si="60"/>
        <v>0</v>
      </c>
      <c r="AB65">
        <f t="shared" si="60"/>
        <v>0.25293631514362319</v>
      </c>
      <c r="AC65">
        <f t="shared" si="60"/>
        <v>0.35772152431454285</v>
      </c>
      <c r="AD65">
        <f t="shared" si="60"/>
        <v>0.75084208595638324</v>
      </c>
      <c r="AE65">
        <f t="shared" si="60"/>
        <v>0.356739417709596</v>
      </c>
      <c r="AF65">
        <f t="shared" si="60"/>
        <v>0.38935459218860996</v>
      </c>
      <c r="AG65">
        <f t="shared" si="60"/>
        <v>0.43112893353692161</v>
      </c>
      <c r="AH65">
        <f t="shared" si="60"/>
        <v>0.69643063862627874</v>
      </c>
      <c r="AI65">
        <f t="shared" si="60"/>
        <v>0.39304854602259115</v>
      </c>
      <c r="AJ65">
        <f t="shared" si="60"/>
        <v>0.47844282742082406</v>
      </c>
      <c r="AK65">
        <f t="shared" si="60"/>
        <v>0.21315395858645761</v>
      </c>
      <c r="AL65">
        <f t="shared" si="60"/>
        <v>0.72827322641309644</v>
      </c>
      <c r="AM65">
        <f t="shared" si="60"/>
        <v>0.2393480594006136</v>
      </c>
      <c r="AN65">
        <f t="shared" si="60"/>
        <v>0.6</v>
      </c>
      <c r="AO65">
        <f t="shared" si="60"/>
        <v>0.44124667684927316</v>
      </c>
      <c r="AP65">
        <f t="shared" si="60"/>
        <v>0</v>
      </c>
      <c r="AQ65">
        <f t="shared" si="60"/>
        <v>0</v>
      </c>
      <c r="AR65">
        <f t="shared" si="60"/>
        <v>0.50890967813787713</v>
      </c>
      <c r="AS65">
        <f t="shared" si="60"/>
        <v>0</v>
      </c>
      <c r="AT65">
        <f t="shared" si="60"/>
        <v>0</v>
      </c>
      <c r="AU65">
        <f t="shared" si="60"/>
        <v>0</v>
      </c>
      <c r="AV65">
        <f t="shared" si="60"/>
        <v>0</v>
      </c>
    </row>
    <row r="67" spans="1:48">
      <c r="F67" t="s">
        <v>210</v>
      </c>
    </row>
    <row r="68" spans="1:48">
      <c r="F68" t="s">
        <v>211</v>
      </c>
      <c r="H68" t="s">
        <v>7</v>
      </c>
      <c r="I68" t="s">
        <v>8</v>
      </c>
      <c r="J68" t="s">
        <v>9</v>
      </c>
      <c r="K68" t="s">
        <v>39</v>
      </c>
      <c r="L68" t="s">
        <v>11</v>
      </c>
      <c r="M68" t="s">
        <v>12</v>
      </c>
      <c r="N68" t="s">
        <v>14</v>
      </c>
      <c r="O68" t="s">
        <v>15</v>
      </c>
      <c r="P68" t="s">
        <v>17</v>
      </c>
      <c r="Q68" t="s">
        <v>18</v>
      </c>
      <c r="R68" t="s">
        <v>13</v>
      </c>
      <c r="S68" t="s">
        <v>19</v>
      </c>
      <c r="T68" t="s">
        <v>20</v>
      </c>
      <c r="U68" t="s">
        <v>21</v>
      </c>
      <c r="V68" t="s">
        <v>22</v>
      </c>
      <c r="W68" t="s">
        <v>23</v>
      </c>
      <c r="X68" t="s">
        <v>26</v>
      </c>
      <c r="Y68" t="s">
        <v>24</v>
      </c>
      <c r="Z68" t="s">
        <v>25</v>
      </c>
      <c r="AA68" t="s">
        <v>27</v>
      </c>
      <c r="AB68" t="s">
        <v>41</v>
      </c>
      <c r="AC68" t="s">
        <v>40</v>
      </c>
      <c r="AD68" t="s">
        <v>29</v>
      </c>
      <c r="AE68" t="s">
        <v>30</v>
      </c>
      <c r="AF68" t="s">
        <v>31</v>
      </c>
      <c r="AG68" t="s">
        <v>32</v>
      </c>
      <c r="AH68" t="s">
        <v>42</v>
      </c>
      <c r="AI68" t="s">
        <v>35</v>
      </c>
      <c r="AJ68" t="s">
        <v>34</v>
      </c>
      <c r="AK68" t="s">
        <v>16</v>
      </c>
      <c r="AL68" t="s">
        <v>33</v>
      </c>
      <c r="AM68" t="s">
        <v>10</v>
      </c>
      <c r="AN68" t="s">
        <v>28</v>
      </c>
      <c r="AO68" t="s">
        <v>36</v>
      </c>
      <c r="AR68" t="s">
        <v>39</v>
      </c>
    </row>
    <row r="69" spans="1:48">
      <c r="E69">
        <v>2005</v>
      </c>
      <c r="F69" t="s">
        <v>212</v>
      </c>
      <c r="H69">
        <v>0.431067145792701</v>
      </c>
      <c r="I69">
        <v>0</v>
      </c>
      <c r="J69">
        <v>0.35063794814281901</v>
      </c>
      <c r="K69">
        <v>0.42409139844823102</v>
      </c>
      <c r="L69">
        <v>0</v>
      </c>
      <c r="M69">
        <v>0.27816795290426699</v>
      </c>
      <c r="N69">
        <v>0.22831050228310501</v>
      </c>
      <c r="O69">
        <v>0</v>
      </c>
      <c r="P69">
        <v>0.511423047700721</v>
      </c>
      <c r="Q69">
        <v>0.209334003273768</v>
      </c>
      <c r="R69">
        <v>0.28327042406888198</v>
      </c>
      <c r="S69">
        <v>0.23952909001856501</v>
      </c>
      <c r="T69">
        <v>0</v>
      </c>
      <c r="U69">
        <v>0.30056004371072897</v>
      </c>
      <c r="V69">
        <v>0.68208498725937095</v>
      </c>
      <c r="W69">
        <v>0.23297517989059999</v>
      </c>
      <c r="X69">
        <v>0.244140625</v>
      </c>
      <c r="Y69">
        <v>0.41841314444054201</v>
      </c>
      <c r="Z69">
        <v>0.29811308084877702</v>
      </c>
      <c r="AA69">
        <v>0</v>
      </c>
      <c r="AB69">
        <v>0.21078026261968599</v>
      </c>
      <c r="AC69">
        <v>0.29810127026211902</v>
      </c>
      <c r="AD69">
        <v>0.62570173829698605</v>
      </c>
      <c r="AE69">
        <v>0.29728284809132999</v>
      </c>
      <c r="AF69">
        <v>0.32446216015717499</v>
      </c>
      <c r="AG69">
        <v>0.35927411128076803</v>
      </c>
      <c r="AH69">
        <v>0.58035886552189897</v>
      </c>
      <c r="AI69">
        <v>0.327540455018826</v>
      </c>
      <c r="AJ69">
        <v>0.39870235618402</v>
      </c>
      <c r="AK69">
        <v>0.177628298822048</v>
      </c>
      <c r="AL69">
        <v>0.60689435534424696</v>
      </c>
      <c r="AM69">
        <v>0.199456716167178</v>
      </c>
      <c r="AN69">
        <v>0.5</v>
      </c>
      <c r="AO69">
        <v>0.36770556404106097</v>
      </c>
      <c r="AR69">
        <v>0.42409139844823102</v>
      </c>
    </row>
    <row r="71" spans="1:48">
      <c r="B71" t="s">
        <v>213</v>
      </c>
    </row>
    <row r="73" spans="1:48">
      <c r="B73" t="s">
        <v>75</v>
      </c>
      <c r="J73" t="s">
        <v>75</v>
      </c>
      <c r="R73" t="s">
        <v>75</v>
      </c>
    </row>
    <row r="74" spans="1:48">
      <c r="B74" t="s">
        <v>163</v>
      </c>
      <c r="C74" t="s">
        <v>176</v>
      </c>
      <c r="D74" t="s">
        <v>107</v>
      </c>
      <c r="E74" t="s">
        <v>177</v>
      </c>
      <c r="F74" t="s">
        <v>2</v>
      </c>
      <c r="G74" t="s">
        <v>3</v>
      </c>
      <c r="H74" t="s">
        <v>6</v>
      </c>
      <c r="J74" t="s">
        <v>163</v>
      </c>
      <c r="K74" t="s">
        <v>176</v>
      </c>
      <c r="L74" t="s">
        <v>107</v>
      </c>
      <c r="M74" t="s">
        <v>177</v>
      </c>
      <c r="N74" t="s">
        <v>2</v>
      </c>
      <c r="O74" t="s">
        <v>3</v>
      </c>
      <c r="P74" t="s">
        <v>6</v>
      </c>
      <c r="R74" t="s">
        <v>163</v>
      </c>
      <c r="S74" t="s">
        <v>176</v>
      </c>
      <c r="T74" t="s">
        <v>107</v>
      </c>
      <c r="U74" t="s">
        <v>177</v>
      </c>
      <c r="V74" t="s">
        <v>2</v>
      </c>
      <c r="W74" t="s">
        <v>3</v>
      </c>
      <c r="X74" t="s">
        <v>6</v>
      </c>
    </row>
    <row r="75" spans="1:48">
      <c r="B75" t="s">
        <v>214</v>
      </c>
      <c r="C75" t="s">
        <v>180</v>
      </c>
      <c r="D75" t="s">
        <v>215</v>
      </c>
      <c r="E75">
        <v>2010</v>
      </c>
      <c r="F75" t="s">
        <v>122</v>
      </c>
      <c r="H75">
        <f>I116</f>
        <v>0.27139104504942563</v>
      </c>
      <c r="J75" t="s">
        <v>214</v>
      </c>
      <c r="K75" t="s">
        <v>180</v>
      </c>
      <c r="L75" t="s">
        <v>215</v>
      </c>
      <c r="M75">
        <v>2010</v>
      </c>
      <c r="N75" t="s">
        <v>123</v>
      </c>
      <c r="P75">
        <f>I123</f>
        <v>0.27139104504942563</v>
      </c>
      <c r="R75" t="s">
        <v>214</v>
      </c>
      <c r="S75" t="s">
        <v>180</v>
      </c>
      <c r="T75" t="s">
        <v>215</v>
      </c>
      <c r="U75">
        <v>2010</v>
      </c>
      <c r="V75" t="s">
        <v>120</v>
      </c>
      <c r="X75">
        <v>0.22500000000000001</v>
      </c>
    </row>
    <row r="76" spans="1:48">
      <c r="B76" t="s">
        <v>216</v>
      </c>
      <c r="C76" t="s">
        <v>180</v>
      </c>
      <c r="D76" t="s">
        <v>215</v>
      </c>
      <c r="E76">
        <v>2010</v>
      </c>
      <c r="F76" t="s">
        <v>122</v>
      </c>
      <c r="H76">
        <f>J116</f>
        <v>0.21139934035428942</v>
      </c>
      <c r="J76" t="s">
        <v>216</v>
      </c>
      <c r="K76" t="s">
        <v>180</v>
      </c>
      <c r="L76" t="s">
        <v>215</v>
      </c>
      <c r="M76">
        <v>2010</v>
      </c>
      <c r="N76" t="s">
        <v>123</v>
      </c>
      <c r="P76">
        <f>J123</f>
        <v>0.21139934035428942</v>
      </c>
      <c r="R76" t="s">
        <v>216</v>
      </c>
      <c r="S76" t="s">
        <v>180</v>
      </c>
      <c r="T76" t="s">
        <v>215</v>
      </c>
      <c r="U76">
        <v>2010</v>
      </c>
      <c r="V76" t="s">
        <v>120</v>
      </c>
      <c r="X76">
        <f>X75</f>
        <v>0.22500000000000001</v>
      </c>
    </row>
    <row r="77" spans="1:48">
      <c r="B77" t="s">
        <v>217</v>
      </c>
      <c r="C77" t="s">
        <v>180</v>
      </c>
      <c r="D77" t="s">
        <v>215</v>
      </c>
      <c r="E77">
        <v>2010</v>
      </c>
      <c r="F77" t="s">
        <v>122</v>
      </c>
      <c r="H77">
        <f>K116</f>
        <v>9.4272678806642571E-2</v>
      </c>
      <c r="J77" t="s">
        <v>217</v>
      </c>
      <c r="K77" t="s">
        <v>180</v>
      </c>
      <c r="L77" t="s">
        <v>215</v>
      </c>
      <c r="M77">
        <v>2010</v>
      </c>
      <c r="N77" t="s">
        <v>123</v>
      </c>
      <c r="P77">
        <f>K123</f>
        <v>9.4272678806642571E-2</v>
      </c>
      <c r="R77" t="s">
        <v>217</v>
      </c>
      <c r="S77" t="s">
        <v>180</v>
      </c>
      <c r="T77" t="s">
        <v>215</v>
      </c>
      <c r="U77">
        <v>2010</v>
      </c>
      <c r="V77" t="s">
        <v>120</v>
      </c>
      <c r="X77">
        <f>X76</f>
        <v>0.22500000000000001</v>
      </c>
    </row>
    <row r="78" spans="1:48">
      <c r="B78" t="s">
        <v>218</v>
      </c>
      <c r="C78" t="s">
        <v>180</v>
      </c>
      <c r="D78" t="s">
        <v>215</v>
      </c>
      <c r="E78">
        <v>2010</v>
      </c>
      <c r="F78" t="s">
        <v>122</v>
      </c>
      <c r="H78">
        <f>L116</f>
        <v>0.40851494149545114</v>
      </c>
      <c r="J78" t="s">
        <v>218</v>
      </c>
      <c r="K78" t="s">
        <v>180</v>
      </c>
      <c r="L78" t="s">
        <v>215</v>
      </c>
      <c r="M78">
        <v>2010</v>
      </c>
      <c r="N78" t="s">
        <v>123</v>
      </c>
      <c r="P78">
        <f>L123</f>
        <v>0.40851494149545114</v>
      </c>
      <c r="R78" t="s">
        <v>218</v>
      </c>
      <c r="S78" t="s">
        <v>180</v>
      </c>
      <c r="T78" t="s">
        <v>215</v>
      </c>
      <c r="U78">
        <v>2010</v>
      </c>
      <c r="V78" t="s">
        <v>120</v>
      </c>
      <c r="X78">
        <f>X77</f>
        <v>0.22500000000000001</v>
      </c>
    </row>
    <row r="79" spans="1:48">
      <c r="B79" t="s">
        <v>193</v>
      </c>
      <c r="C79" t="s">
        <v>180</v>
      </c>
      <c r="D79" t="s">
        <v>215</v>
      </c>
      <c r="E79">
        <v>2010</v>
      </c>
      <c r="F79" t="s">
        <v>122</v>
      </c>
      <c r="H79">
        <v>0</v>
      </c>
      <c r="J79" t="s">
        <v>193</v>
      </c>
      <c r="K79" t="s">
        <v>180</v>
      </c>
      <c r="L79" t="s">
        <v>215</v>
      </c>
      <c r="M79">
        <v>2010</v>
      </c>
      <c r="N79" t="s">
        <v>123</v>
      </c>
      <c r="P79">
        <v>0</v>
      </c>
      <c r="R79" t="s">
        <v>193</v>
      </c>
      <c r="S79" t="s">
        <v>180</v>
      </c>
      <c r="T79" t="s">
        <v>215</v>
      </c>
      <c r="U79">
        <v>2010</v>
      </c>
      <c r="V79" t="s">
        <v>120</v>
      </c>
      <c r="X79">
        <f>X78</f>
        <v>0.22500000000000001</v>
      </c>
    </row>
    <row r="80" spans="1:48">
      <c r="B80" t="s">
        <v>214</v>
      </c>
      <c r="C80" t="s">
        <v>180</v>
      </c>
      <c r="D80" t="s">
        <v>215</v>
      </c>
      <c r="E80">
        <v>2020</v>
      </c>
      <c r="F80" t="s">
        <v>122</v>
      </c>
      <c r="H80">
        <f>I117</f>
        <v>0.30256145307927018</v>
      </c>
      <c r="J80" t="s">
        <v>214</v>
      </c>
      <c r="K80" t="s">
        <v>180</v>
      </c>
      <c r="L80" t="s">
        <v>215</v>
      </c>
      <c r="M80">
        <v>2020</v>
      </c>
      <c r="N80" t="s">
        <v>123</v>
      </c>
      <c r="P80">
        <f>I124</f>
        <v>0.30256145307927018</v>
      </c>
      <c r="R80" t="s">
        <v>214</v>
      </c>
      <c r="S80" t="s">
        <v>180</v>
      </c>
      <c r="T80" t="s">
        <v>215</v>
      </c>
      <c r="U80">
        <v>2050</v>
      </c>
      <c r="V80" t="s">
        <v>120</v>
      </c>
      <c r="X80">
        <v>0.28999999999999998</v>
      </c>
    </row>
    <row r="81" spans="2:24">
      <c r="B81" t="s">
        <v>216</v>
      </c>
      <c r="C81" t="s">
        <v>180</v>
      </c>
      <c r="D81" t="s">
        <v>215</v>
      </c>
      <c r="E81">
        <v>2020</v>
      </c>
      <c r="F81" t="s">
        <v>122</v>
      </c>
      <c r="H81">
        <f>J117</f>
        <v>0.23567944766174731</v>
      </c>
      <c r="J81" t="s">
        <v>216</v>
      </c>
      <c r="K81" t="s">
        <v>180</v>
      </c>
      <c r="L81" t="s">
        <v>215</v>
      </c>
      <c r="M81">
        <v>2020</v>
      </c>
      <c r="N81" t="s">
        <v>123</v>
      </c>
      <c r="P81">
        <f>J124</f>
        <v>0.23567944766174731</v>
      </c>
      <c r="R81" t="s">
        <v>216</v>
      </c>
      <c r="S81" t="s">
        <v>180</v>
      </c>
      <c r="T81" t="s">
        <v>215</v>
      </c>
      <c r="U81">
        <v>2050</v>
      </c>
      <c r="V81" t="s">
        <v>120</v>
      </c>
      <c r="X81">
        <f>X80</f>
        <v>0.28999999999999998</v>
      </c>
    </row>
    <row r="82" spans="2:24">
      <c r="B82" t="s">
        <v>217</v>
      </c>
      <c r="C82" t="s">
        <v>180</v>
      </c>
      <c r="D82" t="s">
        <v>215</v>
      </c>
      <c r="E82">
        <v>2020</v>
      </c>
      <c r="F82" t="s">
        <v>122</v>
      </c>
      <c r="H82">
        <f>K117</f>
        <v>0.10510029422753596</v>
      </c>
      <c r="J82" t="s">
        <v>217</v>
      </c>
      <c r="K82" t="s">
        <v>180</v>
      </c>
      <c r="L82" t="s">
        <v>215</v>
      </c>
      <c r="M82">
        <v>2020</v>
      </c>
      <c r="N82" t="s">
        <v>123</v>
      </c>
      <c r="P82">
        <f>K124</f>
        <v>0.10510029422753596</v>
      </c>
      <c r="R82" t="s">
        <v>217</v>
      </c>
      <c r="S82" t="s">
        <v>180</v>
      </c>
      <c r="T82" t="s">
        <v>215</v>
      </c>
      <c r="U82">
        <v>2050</v>
      </c>
      <c r="V82" t="s">
        <v>120</v>
      </c>
      <c r="X82">
        <f>X81</f>
        <v>0.28999999999999998</v>
      </c>
    </row>
    <row r="83" spans="2:24">
      <c r="B83" t="s">
        <v>218</v>
      </c>
      <c r="C83" t="s">
        <v>180</v>
      </c>
      <c r="D83" t="s">
        <v>215</v>
      </c>
      <c r="E83">
        <v>2020</v>
      </c>
      <c r="F83" t="s">
        <v>122</v>
      </c>
      <c r="H83">
        <f>L117</f>
        <v>0.45543460831932248</v>
      </c>
      <c r="J83" t="s">
        <v>218</v>
      </c>
      <c r="K83" t="s">
        <v>180</v>
      </c>
      <c r="L83" t="s">
        <v>215</v>
      </c>
      <c r="M83">
        <v>2020</v>
      </c>
      <c r="N83" t="s">
        <v>123</v>
      </c>
      <c r="P83">
        <f>L124</f>
        <v>0.45543460831932248</v>
      </c>
      <c r="R83" t="s">
        <v>218</v>
      </c>
      <c r="S83" t="s">
        <v>180</v>
      </c>
      <c r="T83" t="s">
        <v>215</v>
      </c>
      <c r="U83">
        <v>2050</v>
      </c>
      <c r="V83" t="s">
        <v>120</v>
      </c>
      <c r="X83">
        <f>X82</f>
        <v>0.28999999999999998</v>
      </c>
    </row>
    <row r="84" spans="2:24">
      <c r="B84" t="s">
        <v>193</v>
      </c>
      <c r="C84" t="s">
        <v>180</v>
      </c>
      <c r="D84" t="s">
        <v>215</v>
      </c>
      <c r="E84">
        <v>2020</v>
      </c>
      <c r="F84" t="s">
        <v>122</v>
      </c>
      <c r="H84">
        <v>0</v>
      </c>
      <c r="J84" t="s">
        <v>193</v>
      </c>
      <c r="K84" t="s">
        <v>180</v>
      </c>
      <c r="L84" t="s">
        <v>215</v>
      </c>
      <c r="M84">
        <v>2020</v>
      </c>
      <c r="N84" t="s">
        <v>123</v>
      </c>
      <c r="P84">
        <v>0</v>
      </c>
      <c r="R84" t="s">
        <v>193</v>
      </c>
      <c r="S84" t="s">
        <v>180</v>
      </c>
      <c r="T84" t="s">
        <v>215</v>
      </c>
      <c r="U84">
        <v>2050</v>
      </c>
      <c r="V84" t="s">
        <v>120</v>
      </c>
      <c r="X84">
        <f>X83</f>
        <v>0.28999999999999998</v>
      </c>
    </row>
    <row r="85" spans="2:24">
      <c r="B85" t="s">
        <v>214</v>
      </c>
      <c r="C85" t="s">
        <v>180</v>
      </c>
      <c r="D85" t="s">
        <v>215</v>
      </c>
      <c r="E85">
        <v>2030</v>
      </c>
      <c r="F85" t="s">
        <v>122</v>
      </c>
      <c r="H85">
        <f>I118</f>
        <v>0.33818183099720123</v>
      </c>
      <c r="J85" t="s">
        <v>214</v>
      </c>
      <c r="K85" t="s">
        <v>180</v>
      </c>
      <c r="L85" t="s">
        <v>215</v>
      </c>
      <c r="M85">
        <v>2030</v>
      </c>
      <c r="N85" t="s">
        <v>123</v>
      </c>
      <c r="P85">
        <f>I125</f>
        <v>0.33818183099720123</v>
      </c>
    </row>
    <row r="86" spans="2:24">
      <c r="B86" t="s">
        <v>216</v>
      </c>
      <c r="C86" t="s">
        <v>180</v>
      </c>
      <c r="D86" t="s">
        <v>215</v>
      </c>
      <c r="E86">
        <v>2030</v>
      </c>
      <c r="F86" t="s">
        <v>122</v>
      </c>
      <c r="H86">
        <f>J118</f>
        <v>0.26342584730308305</v>
      </c>
      <c r="J86" t="s">
        <v>216</v>
      </c>
      <c r="K86" t="s">
        <v>180</v>
      </c>
      <c r="L86" t="s">
        <v>215</v>
      </c>
      <c r="M86">
        <v>2030</v>
      </c>
      <c r="N86" t="s">
        <v>123</v>
      </c>
      <c r="P86">
        <f>J125</f>
        <v>0.26342584730308305</v>
      </c>
      <c r="R86" t="s">
        <v>75</v>
      </c>
    </row>
    <row r="87" spans="2:24">
      <c r="B87" t="s">
        <v>217</v>
      </c>
      <c r="C87" t="s">
        <v>180</v>
      </c>
      <c r="D87" t="s">
        <v>215</v>
      </c>
      <c r="E87">
        <v>2030</v>
      </c>
      <c r="F87" t="s">
        <v>122</v>
      </c>
      <c r="H87">
        <f>K118</f>
        <v>0.11747368866218569</v>
      </c>
      <c r="J87" t="s">
        <v>217</v>
      </c>
      <c r="K87" t="s">
        <v>180</v>
      </c>
      <c r="L87" t="s">
        <v>215</v>
      </c>
      <c r="M87">
        <v>2030</v>
      </c>
      <c r="N87" t="s">
        <v>123</v>
      </c>
      <c r="P87">
        <f>K125</f>
        <v>0.11747368866218569</v>
      </c>
      <c r="R87" t="s">
        <v>163</v>
      </c>
      <c r="S87" t="s">
        <v>176</v>
      </c>
      <c r="T87" t="s">
        <v>107</v>
      </c>
      <c r="U87" t="s">
        <v>177</v>
      </c>
      <c r="V87" t="s">
        <v>2</v>
      </c>
      <c r="W87" t="s">
        <v>3</v>
      </c>
      <c r="X87" t="s">
        <v>6</v>
      </c>
    </row>
    <row r="88" spans="2:24">
      <c r="B88" t="s">
        <v>218</v>
      </c>
      <c r="C88" t="s">
        <v>180</v>
      </c>
      <c r="D88" t="s">
        <v>215</v>
      </c>
      <c r="E88">
        <v>2030</v>
      </c>
      <c r="F88" t="s">
        <v>122</v>
      </c>
      <c r="H88">
        <f>L118</f>
        <v>0.50905265086947127</v>
      </c>
      <c r="J88" t="s">
        <v>218</v>
      </c>
      <c r="K88" t="s">
        <v>180</v>
      </c>
      <c r="L88" t="s">
        <v>215</v>
      </c>
      <c r="M88">
        <v>2030</v>
      </c>
      <c r="N88" t="s">
        <v>123</v>
      </c>
      <c r="P88">
        <f>L125</f>
        <v>0.50905265086947127</v>
      </c>
      <c r="R88" t="s">
        <v>214</v>
      </c>
      <c r="S88" t="s">
        <v>180</v>
      </c>
      <c r="T88" t="s">
        <v>215</v>
      </c>
      <c r="U88">
        <v>2010</v>
      </c>
      <c r="V88" t="s">
        <v>121</v>
      </c>
      <c r="X88">
        <v>0.28999999999999998</v>
      </c>
    </row>
    <row r="89" spans="2:24">
      <c r="B89" t="s">
        <v>193</v>
      </c>
      <c r="C89" t="s">
        <v>180</v>
      </c>
      <c r="D89" t="s">
        <v>215</v>
      </c>
      <c r="E89">
        <v>2030</v>
      </c>
      <c r="F89" t="s">
        <v>122</v>
      </c>
      <c r="H89">
        <v>0</v>
      </c>
      <c r="J89" t="s">
        <v>193</v>
      </c>
      <c r="K89" t="s">
        <v>180</v>
      </c>
      <c r="L89" t="s">
        <v>215</v>
      </c>
      <c r="M89">
        <v>2030</v>
      </c>
      <c r="N89" t="s">
        <v>123</v>
      </c>
      <c r="P89">
        <v>0</v>
      </c>
      <c r="R89" t="s">
        <v>216</v>
      </c>
      <c r="S89" t="s">
        <v>180</v>
      </c>
      <c r="T89" t="s">
        <v>215</v>
      </c>
      <c r="U89">
        <v>2010</v>
      </c>
      <c r="V89" t="s">
        <v>121</v>
      </c>
      <c r="X89">
        <f>X88</f>
        <v>0.28999999999999998</v>
      </c>
    </row>
    <row r="90" spans="2:24">
      <c r="B90" t="s">
        <v>214</v>
      </c>
      <c r="C90" t="s">
        <v>180</v>
      </c>
      <c r="D90" t="s">
        <v>215</v>
      </c>
      <c r="E90">
        <v>2040</v>
      </c>
      <c r="F90" t="s">
        <v>122</v>
      </c>
      <c r="H90">
        <f>I119</f>
        <v>0.3670683106046454</v>
      </c>
      <c r="J90" t="s">
        <v>214</v>
      </c>
      <c r="K90" t="s">
        <v>180</v>
      </c>
      <c r="L90" t="s">
        <v>215</v>
      </c>
      <c r="M90">
        <v>2040</v>
      </c>
      <c r="N90" t="s">
        <v>123</v>
      </c>
      <c r="P90">
        <f>I126</f>
        <v>0.3670683106046454</v>
      </c>
      <c r="R90" t="s">
        <v>217</v>
      </c>
      <c r="S90" t="s">
        <v>180</v>
      </c>
      <c r="T90" t="s">
        <v>215</v>
      </c>
      <c r="U90">
        <v>2010</v>
      </c>
      <c r="V90" t="s">
        <v>121</v>
      </c>
      <c r="X90">
        <f>X89</f>
        <v>0.28999999999999998</v>
      </c>
    </row>
    <row r="91" spans="2:24">
      <c r="B91" t="s">
        <v>216</v>
      </c>
      <c r="C91" t="s">
        <v>180</v>
      </c>
      <c r="D91" t="s">
        <v>215</v>
      </c>
      <c r="E91">
        <v>2040</v>
      </c>
      <c r="F91" t="s">
        <v>122</v>
      </c>
      <c r="H91">
        <f>J119</f>
        <v>0.28592689457625009</v>
      </c>
      <c r="J91" t="s">
        <v>216</v>
      </c>
      <c r="K91" t="s">
        <v>180</v>
      </c>
      <c r="L91" t="s">
        <v>215</v>
      </c>
      <c r="M91">
        <v>2040</v>
      </c>
      <c r="N91" t="s">
        <v>123</v>
      </c>
      <c r="P91">
        <f>J126</f>
        <v>0.28592689457625009</v>
      </c>
      <c r="R91" t="s">
        <v>218</v>
      </c>
      <c r="S91" t="s">
        <v>180</v>
      </c>
      <c r="T91" t="s">
        <v>215</v>
      </c>
      <c r="U91">
        <v>2010</v>
      </c>
      <c r="V91" t="s">
        <v>121</v>
      </c>
      <c r="X91">
        <f>X90</f>
        <v>0.28999999999999998</v>
      </c>
    </row>
    <row r="92" spans="2:24">
      <c r="B92" t="s">
        <v>217</v>
      </c>
      <c r="C92" t="s">
        <v>180</v>
      </c>
      <c r="D92" t="s">
        <v>215</v>
      </c>
      <c r="E92">
        <v>2040</v>
      </c>
      <c r="F92" t="s">
        <v>122</v>
      </c>
      <c r="H92">
        <f>K119</f>
        <v>0.12750793947319261</v>
      </c>
      <c r="J92" t="s">
        <v>217</v>
      </c>
      <c r="K92" t="s">
        <v>180</v>
      </c>
      <c r="L92" t="s">
        <v>215</v>
      </c>
      <c r="M92">
        <v>2040</v>
      </c>
      <c r="N92" t="s">
        <v>123</v>
      </c>
      <c r="P92">
        <f>K126</f>
        <v>0.12750793947319261</v>
      </c>
      <c r="R92" t="s">
        <v>193</v>
      </c>
      <c r="S92" t="s">
        <v>180</v>
      </c>
      <c r="T92" t="s">
        <v>215</v>
      </c>
      <c r="U92">
        <v>2010</v>
      </c>
      <c r="V92" t="s">
        <v>121</v>
      </c>
      <c r="X92">
        <f>X91</f>
        <v>0.28999999999999998</v>
      </c>
    </row>
    <row r="93" spans="2:24">
      <c r="B93" t="s">
        <v>218</v>
      </c>
      <c r="C93" t="s">
        <v>180</v>
      </c>
      <c r="D93" t="s">
        <v>215</v>
      </c>
      <c r="E93">
        <v>2040</v>
      </c>
      <c r="F93" t="s">
        <v>122</v>
      </c>
      <c r="H93">
        <f>L119</f>
        <v>0.55253440438383461</v>
      </c>
      <c r="J93" t="s">
        <v>218</v>
      </c>
      <c r="K93" t="s">
        <v>180</v>
      </c>
      <c r="L93" t="s">
        <v>215</v>
      </c>
      <c r="M93">
        <v>2040</v>
      </c>
      <c r="N93" t="s">
        <v>123</v>
      </c>
      <c r="P93">
        <f>L126</f>
        <v>0.55253440438383461</v>
      </c>
      <c r="R93" t="s">
        <v>214</v>
      </c>
      <c r="S93" t="s">
        <v>180</v>
      </c>
      <c r="T93" t="s">
        <v>215</v>
      </c>
      <c r="U93">
        <v>2020</v>
      </c>
      <c r="V93" t="s">
        <v>121</v>
      </c>
      <c r="X93">
        <v>0.33</v>
      </c>
    </row>
    <row r="94" spans="2:24">
      <c r="B94" t="s">
        <v>193</v>
      </c>
      <c r="C94" t="s">
        <v>180</v>
      </c>
      <c r="D94" t="s">
        <v>215</v>
      </c>
      <c r="E94">
        <v>2040</v>
      </c>
      <c r="F94" t="s">
        <v>122</v>
      </c>
      <c r="H94">
        <v>0</v>
      </c>
      <c r="J94" t="s">
        <v>193</v>
      </c>
      <c r="K94" t="s">
        <v>180</v>
      </c>
      <c r="L94" t="s">
        <v>215</v>
      </c>
      <c r="M94">
        <v>2040</v>
      </c>
      <c r="N94" t="s">
        <v>123</v>
      </c>
      <c r="P94">
        <v>0</v>
      </c>
      <c r="R94" t="s">
        <v>216</v>
      </c>
      <c r="S94" t="s">
        <v>180</v>
      </c>
      <c r="T94" t="s">
        <v>215</v>
      </c>
      <c r="U94">
        <v>2020</v>
      </c>
      <c r="V94" t="s">
        <v>121</v>
      </c>
      <c r="X94">
        <f>X93</f>
        <v>0.33</v>
      </c>
    </row>
    <row r="95" spans="2:24">
      <c r="B95" t="s">
        <v>214</v>
      </c>
      <c r="C95" t="s">
        <v>180</v>
      </c>
      <c r="D95" t="s">
        <v>215</v>
      </c>
      <c r="E95">
        <v>2050</v>
      </c>
      <c r="F95" t="s">
        <v>122</v>
      </c>
      <c r="H95">
        <f>I120</f>
        <v>0.42104894451709324</v>
      </c>
      <c r="J95" t="s">
        <v>214</v>
      </c>
      <c r="K95" t="s">
        <v>180</v>
      </c>
      <c r="L95" t="s">
        <v>215</v>
      </c>
      <c r="M95">
        <v>2050</v>
      </c>
      <c r="N95" t="s">
        <v>123</v>
      </c>
      <c r="P95">
        <f>I127</f>
        <v>0.42104894451709324</v>
      </c>
      <c r="R95" t="s">
        <v>217</v>
      </c>
      <c r="S95" t="s">
        <v>180</v>
      </c>
      <c r="T95" t="s">
        <v>215</v>
      </c>
      <c r="U95">
        <v>2020</v>
      </c>
      <c r="V95" t="s">
        <v>121</v>
      </c>
      <c r="X95">
        <f>X94</f>
        <v>0.33</v>
      </c>
    </row>
    <row r="96" spans="2:24">
      <c r="B96" t="s">
        <v>216</v>
      </c>
      <c r="C96" t="s">
        <v>180</v>
      </c>
      <c r="D96" t="s">
        <v>215</v>
      </c>
      <c r="E96">
        <v>2050</v>
      </c>
      <c r="F96" t="s">
        <v>122</v>
      </c>
      <c r="H96">
        <f>J120</f>
        <v>0.32797496730805159</v>
      </c>
      <c r="J96" t="s">
        <v>216</v>
      </c>
      <c r="K96" t="s">
        <v>180</v>
      </c>
      <c r="L96" t="s">
        <v>215</v>
      </c>
      <c r="M96">
        <v>2050</v>
      </c>
      <c r="N96" t="s">
        <v>123</v>
      </c>
      <c r="P96">
        <f>J127</f>
        <v>0.32797496730805159</v>
      </c>
      <c r="R96" t="s">
        <v>218</v>
      </c>
      <c r="S96" t="s">
        <v>180</v>
      </c>
      <c r="T96" t="s">
        <v>215</v>
      </c>
      <c r="U96">
        <v>2020</v>
      </c>
      <c r="V96" t="s">
        <v>121</v>
      </c>
      <c r="X96">
        <f>X95</f>
        <v>0.33</v>
      </c>
    </row>
    <row r="97" spans="2:24">
      <c r="B97" t="s">
        <v>217</v>
      </c>
      <c r="C97" t="s">
        <v>180</v>
      </c>
      <c r="D97" t="s">
        <v>215</v>
      </c>
      <c r="E97">
        <v>2050</v>
      </c>
      <c r="F97" t="s">
        <v>122</v>
      </c>
      <c r="H97">
        <f>K120</f>
        <v>0.14625910704277975</v>
      </c>
      <c r="J97" t="s">
        <v>217</v>
      </c>
      <c r="K97" t="s">
        <v>180</v>
      </c>
      <c r="L97" t="s">
        <v>215</v>
      </c>
      <c r="M97">
        <v>2050</v>
      </c>
      <c r="N97" t="s">
        <v>123</v>
      </c>
      <c r="P97">
        <f>K127</f>
        <v>0.14625910704277975</v>
      </c>
      <c r="R97" t="s">
        <v>193</v>
      </c>
      <c r="S97" t="s">
        <v>180</v>
      </c>
      <c r="T97" t="s">
        <v>215</v>
      </c>
      <c r="U97">
        <v>2020</v>
      </c>
      <c r="V97" t="s">
        <v>121</v>
      </c>
      <c r="X97">
        <f>X96</f>
        <v>0.33</v>
      </c>
    </row>
    <row r="98" spans="2:24">
      <c r="B98" t="s">
        <v>218</v>
      </c>
      <c r="C98" t="s">
        <v>180</v>
      </c>
      <c r="D98" t="s">
        <v>215</v>
      </c>
      <c r="E98">
        <v>2050</v>
      </c>
      <c r="F98" t="s">
        <v>122</v>
      </c>
      <c r="H98">
        <f>L120</f>
        <v>0.6337894638520456</v>
      </c>
      <c r="J98" t="s">
        <v>218</v>
      </c>
      <c r="K98" t="s">
        <v>180</v>
      </c>
      <c r="L98" t="s">
        <v>215</v>
      </c>
      <c r="M98">
        <v>2050</v>
      </c>
      <c r="N98" t="s">
        <v>123</v>
      </c>
      <c r="P98">
        <f>L127</f>
        <v>0.6337894638520456</v>
      </c>
      <c r="R98" t="s">
        <v>214</v>
      </c>
      <c r="S98" t="s">
        <v>180</v>
      </c>
      <c r="T98" t="s">
        <v>215</v>
      </c>
      <c r="U98">
        <v>2030</v>
      </c>
      <c r="V98" t="s">
        <v>121</v>
      </c>
      <c r="X98">
        <v>0.4</v>
      </c>
    </row>
    <row r="99" spans="2:24">
      <c r="B99" t="s">
        <v>193</v>
      </c>
      <c r="C99" t="s">
        <v>180</v>
      </c>
      <c r="D99" t="s">
        <v>215</v>
      </c>
      <c r="E99">
        <v>2050</v>
      </c>
      <c r="F99" t="s">
        <v>122</v>
      </c>
      <c r="H99">
        <v>0</v>
      </c>
      <c r="J99" t="s">
        <v>193</v>
      </c>
      <c r="K99" t="s">
        <v>180</v>
      </c>
      <c r="L99" t="s">
        <v>215</v>
      </c>
      <c r="M99">
        <v>2050</v>
      </c>
      <c r="N99" t="s">
        <v>123</v>
      </c>
      <c r="P99">
        <v>0</v>
      </c>
      <c r="R99" t="s">
        <v>216</v>
      </c>
      <c r="S99" t="s">
        <v>180</v>
      </c>
      <c r="T99" t="s">
        <v>215</v>
      </c>
      <c r="U99">
        <v>2030</v>
      </c>
      <c r="V99" t="s">
        <v>121</v>
      </c>
      <c r="X99">
        <f>X98</f>
        <v>0.4</v>
      </c>
    </row>
    <row r="100" spans="2:24">
      <c r="R100" t="s">
        <v>217</v>
      </c>
      <c r="S100" t="s">
        <v>180</v>
      </c>
      <c r="T100" t="s">
        <v>215</v>
      </c>
      <c r="U100">
        <v>2030</v>
      </c>
      <c r="V100" t="s">
        <v>121</v>
      </c>
      <c r="X100">
        <f>X99</f>
        <v>0.4</v>
      </c>
    </row>
    <row r="101" spans="2:24">
      <c r="R101" t="s">
        <v>218</v>
      </c>
      <c r="S101" t="s">
        <v>180</v>
      </c>
      <c r="T101" t="s">
        <v>215</v>
      </c>
      <c r="U101">
        <v>2030</v>
      </c>
      <c r="V101" t="s">
        <v>121</v>
      </c>
      <c r="X101">
        <f>X100</f>
        <v>0.4</v>
      </c>
    </row>
    <row r="102" spans="2:24">
      <c r="R102" t="s">
        <v>193</v>
      </c>
      <c r="S102" t="s">
        <v>180</v>
      </c>
      <c r="T102" t="s">
        <v>215</v>
      </c>
      <c r="U102">
        <v>2030</v>
      </c>
      <c r="V102" t="s">
        <v>121</v>
      </c>
      <c r="X102">
        <f>X101</f>
        <v>0.4</v>
      </c>
    </row>
    <row r="103" spans="2:24">
      <c r="R103" t="s">
        <v>214</v>
      </c>
      <c r="S103" t="s">
        <v>180</v>
      </c>
      <c r="T103" t="s">
        <v>215</v>
      </c>
      <c r="U103">
        <v>2040</v>
      </c>
      <c r="V103" t="s">
        <v>121</v>
      </c>
      <c r="X103">
        <v>0.42</v>
      </c>
    </row>
    <row r="104" spans="2:24">
      <c r="R104" t="s">
        <v>216</v>
      </c>
      <c r="S104" t="s">
        <v>180</v>
      </c>
      <c r="T104" t="s">
        <v>215</v>
      </c>
      <c r="U104">
        <v>2040</v>
      </c>
      <c r="V104" t="s">
        <v>121</v>
      </c>
      <c r="X104">
        <f>X103</f>
        <v>0.42</v>
      </c>
    </row>
    <row r="105" spans="2:24">
      <c r="R105" t="s">
        <v>217</v>
      </c>
      <c r="S105" t="s">
        <v>180</v>
      </c>
      <c r="T105" t="s">
        <v>215</v>
      </c>
      <c r="U105">
        <v>2040</v>
      </c>
      <c r="V105" t="s">
        <v>121</v>
      </c>
      <c r="X105">
        <f>X104</f>
        <v>0.42</v>
      </c>
    </row>
    <row r="106" spans="2:24">
      <c r="R106" t="s">
        <v>218</v>
      </c>
      <c r="S106" t="s">
        <v>180</v>
      </c>
      <c r="T106" t="s">
        <v>215</v>
      </c>
      <c r="U106">
        <v>2040</v>
      </c>
      <c r="V106" t="s">
        <v>121</v>
      </c>
      <c r="X106">
        <f>X105</f>
        <v>0.42</v>
      </c>
    </row>
    <row r="107" spans="2:24">
      <c r="R107" t="s">
        <v>193</v>
      </c>
      <c r="S107" t="s">
        <v>180</v>
      </c>
      <c r="T107" t="s">
        <v>215</v>
      </c>
      <c r="U107">
        <v>2040</v>
      </c>
      <c r="V107" t="s">
        <v>121</v>
      </c>
      <c r="X107">
        <f>X106</f>
        <v>0.42</v>
      </c>
    </row>
    <row r="108" spans="2:24">
      <c r="R108" t="s">
        <v>214</v>
      </c>
      <c r="S108" t="s">
        <v>180</v>
      </c>
      <c r="T108" t="s">
        <v>215</v>
      </c>
      <c r="U108">
        <v>2050</v>
      </c>
      <c r="V108" t="s">
        <v>121</v>
      </c>
      <c r="X108">
        <v>0.45</v>
      </c>
    </row>
    <row r="109" spans="2:24">
      <c r="R109" t="s">
        <v>216</v>
      </c>
      <c r="S109" t="s">
        <v>180</v>
      </c>
      <c r="T109" t="s">
        <v>215</v>
      </c>
      <c r="U109">
        <v>2050</v>
      </c>
      <c r="V109" t="s">
        <v>121</v>
      </c>
      <c r="X109">
        <f>X108</f>
        <v>0.45</v>
      </c>
    </row>
    <row r="110" spans="2:24">
      <c r="R110" t="s">
        <v>217</v>
      </c>
      <c r="S110" t="s">
        <v>180</v>
      </c>
      <c r="T110" t="s">
        <v>215</v>
      </c>
      <c r="U110">
        <v>2050</v>
      </c>
      <c r="V110" t="s">
        <v>121</v>
      </c>
      <c r="X110">
        <f>X109</f>
        <v>0.45</v>
      </c>
    </row>
    <row r="111" spans="2:24">
      <c r="R111" t="s">
        <v>218</v>
      </c>
      <c r="S111" t="s">
        <v>180</v>
      </c>
      <c r="T111" t="s">
        <v>215</v>
      </c>
      <c r="U111">
        <v>2050</v>
      </c>
      <c r="V111" t="s">
        <v>121</v>
      </c>
      <c r="X111">
        <f>X110</f>
        <v>0.45</v>
      </c>
    </row>
    <row r="112" spans="2:24">
      <c r="R112" t="s">
        <v>193</v>
      </c>
      <c r="S112" t="s">
        <v>180</v>
      </c>
      <c r="T112" t="s">
        <v>215</v>
      </c>
      <c r="U112">
        <v>2050</v>
      </c>
      <c r="V112" t="s">
        <v>121</v>
      </c>
      <c r="X112">
        <f>X111</f>
        <v>0.45</v>
      </c>
    </row>
    <row r="115" spans="2:18">
      <c r="B115" t="s">
        <v>219</v>
      </c>
      <c r="D115" t="s">
        <v>107</v>
      </c>
      <c r="E115" t="s">
        <v>177</v>
      </c>
      <c r="F115" t="s">
        <v>6</v>
      </c>
      <c r="G115" t="s">
        <v>206</v>
      </c>
      <c r="I115" t="s">
        <v>220</v>
      </c>
      <c r="J115" t="s">
        <v>221</v>
      </c>
      <c r="K115" t="s">
        <v>222</v>
      </c>
      <c r="L115" t="s">
        <v>223</v>
      </c>
      <c r="N115" t="s">
        <v>224</v>
      </c>
      <c r="P115" t="s">
        <v>225</v>
      </c>
      <c r="Q115" t="s">
        <v>226</v>
      </c>
      <c r="R115" t="s">
        <v>227</v>
      </c>
    </row>
    <row r="116" spans="2:18">
      <c r="B116" t="s">
        <v>228</v>
      </c>
      <c r="D116" t="s">
        <v>215</v>
      </c>
      <c r="E116">
        <v>2010</v>
      </c>
      <c r="F116">
        <v>0.25137815673821057</v>
      </c>
      <c r="G116" t="s">
        <v>122</v>
      </c>
      <c r="I116">
        <f>F116*(1+($I$134))</f>
        <v>0.27139104504942563</v>
      </c>
      <c r="J116">
        <f>(F116*(1+($J$134)))</f>
        <v>0.21139934035428942</v>
      </c>
      <c r="K116">
        <f>F116*(1+($K$134))</f>
        <v>9.4272678806642571E-2</v>
      </c>
      <c r="L116">
        <f>F116*(1+($L$134))</f>
        <v>0.40851494149545114</v>
      </c>
      <c r="N116">
        <f>SUMPRODUCT(I116:L116,$I$137:$L$137)</f>
        <v>0.25137815673821057</v>
      </c>
      <c r="P116">
        <f t="shared" ref="P116:Q120" si="61">P122/100</f>
        <v>0.25137815673821057</v>
      </c>
      <c r="Q116">
        <f t="shared" si="61"/>
        <v>0.34350000000000003</v>
      </c>
      <c r="R116">
        <f>Q116</f>
        <v>0.34350000000000003</v>
      </c>
    </row>
    <row r="117" spans="2:18">
      <c r="D117" t="s">
        <v>215</v>
      </c>
      <c r="E117">
        <v>2020</v>
      </c>
      <c r="F117">
        <v>0.28025</v>
      </c>
      <c r="G117" t="s">
        <v>122</v>
      </c>
      <c r="I117">
        <f>F117*(1+($I$134))</f>
        <v>0.30256145307927018</v>
      </c>
      <c r="J117">
        <f>(F117*(1+($J$134)))</f>
        <v>0.23567944766174731</v>
      </c>
      <c r="K117">
        <f>F117*(1+($K$134))</f>
        <v>0.10510029422753596</v>
      </c>
      <c r="L117">
        <f>F117*(1+($L$134))</f>
        <v>0.45543460831932248</v>
      </c>
      <c r="N117">
        <f>SUMPRODUCT(I117:L117,$I$137:$L$137)</f>
        <v>0.28025</v>
      </c>
      <c r="P117">
        <f t="shared" si="61"/>
        <v>0.28025</v>
      </c>
      <c r="Q117">
        <f t="shared" si="61"/>
        <v>0.41216666666666668</v>
      </c>
      <c r="R117">
        <f>Q117</f>
        <v>0.41216666666666668</v>
      </c>
    </row>
    <row r="118" spans="2:18">
      <c r="D118" t="s">
        <v>215</v>
      </c>
      <c r="E118">
        <v>2030</v>
      </c>
      <c r="F118">
        <v>0.31324366396447323</v>
      </c>
      <c r="G118" t="s">
        <v>122</v>
      </c>
      <c r="I118">
        <f>F118*(1+($I$134))</f>
        <v>0.33818183099720123</v>
      </c>
      <c r="J118">
        <f>(F118*(1+($J$134)))</f>
        <v>0.26342584730308305</v>
      </c>
      <c r="K118">
        <f>F118*(1+($K$134))</f>
        <v>0.11747368866218569</v>
      </c>
      <c r="L118">
        <f>F118*(1+($L$134))</f>
        <v>0.50905265086947127</v>
      </c>
      <c r="N118">
        <f>SUMPRODUCT(I118:L118,$I$137:$L$137)</f>
        <v>0.31324366396447317</v>
      </c>
      <c r="P118">
        <f t="shared" si="61"/>
        <v>0.31324366396447323</v>
      </c>
      <c r="Q118">
        <f t="shared" si="61"/>
        <v>0.4286666666666667</v>
      </c>
      <c r="R118">
        <f>Q118</f>
        <v>0.4286666666666667</v>
      </c>
    </row>
    <row r="119" spans="2:18">
      <c r="D119" t="s">
        <v>215</v>
      </c>
      <c r="E119">
        <v>2040</v>
      </c>
      <c r="F119">
        <v>0.34</v>
      </c>
      <c r="G119" t="s">
        <v>122</v>
      </c>
      <c r="I119">
        <f>F119*(1+($I$134))</f>
        <v>0.3670683106046454</v>
      </c>
      <c r="J119">
        <f>(F119*(1+($J$134)))</f>
        <v>0.28592689457625009</v>
      </c>
      <c r="K119">
        <f>F119*(1+($K$134))</f>
        <v>0.12750793947319261</v>
      </c>
      <c r="L119">
        <f>F119*(1+($L$134))</f>
        <v>0.55253440438383461</v>
      </c>
      <c r="N119">
        <f>SUMPRODUCT(I119:L119,$I$137:$L$137)</f>
        <v>0.33999999999999997</v>
      </c>
      <c r="P119">
        <f t="shared" si="61"/>
        <v>0.34</v>
      </c>
      <c r="Q119">
        <f t="shared" si="61"/>
        <v>0.43150000000000005</v>
      </c>
      <c r="R119">
        <f>Q119</f>
        <v>0.43150000000000005</v>
      </c>
    </row>
    <row r="120" spans="2:18">
      <c r="D120" t="s">
        <v>215</v>
      </c>
      <c r="E120">
        <v>2050</v>
      </c>
      <c r="F120">
        <v>0.39</v>
      </c>
      <c r="G120" t="s">
        <v>122</v>
      </c>
      <c r="I120">
        <f>F120*(1+($I$134))</f>
        <v>0.42104894451709324</v>
      </c>
      <c r="J120">
        <f>(F120*(1+($J$134)))</f>
        <v>0.32797496730805159</v>
      </c>
      <c r="K120">
        <f>F120*(1+($K$134))</f>
        <v>0.14625910704277975</v>
      </c>
      <c r="L120">
        <f>F120*(1+($L$134))</f>
        <v>0.6337894638520456</v>
      </c>
      <c r="N120">
        <f>SUMPRODUCT(I120:L120,$I$137:$L$137)</f>
        <v>0.39</v>
      </c>
      <c r="P120">
        <f t="shared" si="61"/>
        <v>0.39</v>
      </c>
      <c r="Q120">
        <f t="shared" si="61"/>
        <v>0.46</v>
      </c>
      <c r="R120">
        <f>Q120</f>
        <v>0.46</v>
      </c>
    </row>
    <row r="122" spans="2:18">
      <c r="P122">
        <v>25.137815673821059</v>
      </c>
      <c r="Q122">
        <v>34.35</v>
      </c>
    </row>
    <row r="123" spans="2:18">
      <c r="D123" t="s">
        <v>215</v>
      </c>
      <c r="E123">
        <v>2010</v>
      </c>
      <c r="F123">
        <f>F116</f>
        <v>0.25137815673821057</v>
      </c>
      <c r="G123" t="s">
        <v>123</v>
      </c>
      <c r="I123">
        <f>F123*(1+($I$134))</f>
        <v>0.27139104504942563</v>
      </c>
      <c r="J123">
        <f>(F123*(1+($J$134)))</f>
        <v>0.21139934035428942</v>
      </c>
      <c r="K123">
        <f>(F123*(1+($K$134)))</f>
        <v>9.4272678806642571E-2</v>
      </c>
      <c r="L123">
        <f>(F123*(1+($L$134)))</f>
        <v>0.40851494149545114</v>
      </c>
      <c r="P123">
        <v>28.024999999999999</v>
      </c>
      <c r="Q123">
        <v>41.216666666666669</v>
      </c>
    </row>
    <row r="124" spans="2:18">
      <c r="D124" t="s">
        <v>215</v>
      </c>
      <c r="E124">
        <v>2020</v>
      </c>
      <c r="F124">
        <f>F117</f>
        <v>0.28025</v>
      </c>
      <c r="G124" t="s">
        <v>123</v>
      </c>
      <c r="I124">
        <f>F124*(1+($I$134))</f>
        <v>0.30256145307927018</v>
      </c>
      <c r="J124">
        <f>(F124*(1+($J$134)))</f>
        <v>0.23567944766174731</v>
      </c>
      <c r="K124">
        <f>(F124*(1+($K$134)))</f>
        <v>0.10510029422753596</v>
      </c>
      <c r="L124">
        <f>(F124*(1+($L$134)))</f>
        <v>0.45543460831932248</v>
      </c>
      <c r="P124">
        <v>31.324366396447324</v>
      </c>
      <c r="Q124">
        <v>42.866666666666667</v>
      </c>
    </row>
    <row r="125" spans="2:18">
      <c r="D125" t="s">
        <v>215</v>
      </c>
      <c r="E125">
        <v>2030</v>
      </c>
      <c r="F125">
        <f>F118</f>
        <v>0.31324366396447323</v>
      </c>
      <c r="G125" t="s">
        <v>123</v>
      </c>
      <c r="I125">
        <f>F125*(1+($I$134))</f>
        <v>0.33818183099720123</v>
      </c>
      <c r="J125">
        <f>(F125*(1+($J$134)))</f>
        <v>0.26342584730308305</v>
      </c>
      <c r="K125">
        <f>(F125*(1+($K$134)))</f>
        <v>0.11747368866218569</v>
      </c>
      <c r="L125">
        <f>(F125*(1+($L$134)))</f>
        <v>0.50905265086947127</v>
      </c>
      <c r="P125">
        <v>34</v>
      </c>
      <c r="Q125">
        <v>43.150000000000006</v>
      </c>
    </row>
    <row r="126" spans="2:18">
      <c r="D126" t="s">
        <v>215</v>
      </c>
      <c r="E126">
        <v>2040</v>
      </c>
      <c r="F126">
        <f>F119</f>
        <v>0.34</v>
      </c>
      <c r="G126" t="s">
        <v>123</v>
      </c>
      <c r="I126">
        <f>F126*(1+($I$134))</f>
        <v>0.3670683106046454</v>
      </c>
      <c r="J126">
        <f>(F126*(1+($J$134)))</f>
        <v>0.28592689457625009</v>
      </c>
      <c r="K126">
        <f>(F126*(1+($K$134)))</f>
        <v>0.12750793947319261</v>
      </c>
      <c r="L126">
        <f>(F126*(1+($L$134)))</f>
        <v>0.55253440438383461</v>
      </c>
      <c r="P126">
        <v>39</v>
      </c>
      <c r="Q126">
        <v>46</v>
      </c>
    </row>
    <row r="127" spans="2:18">
      <c r="D127" t="s">
        <v>215</v>
      </c>
      <c r="E127">
        <v>2050</v>
      </c>
      <c r="F127">
        <f>F120</f>
        <v>0.39</v>
      </c>
      <c r="G127" t="s">
        <v>123</v>
      </c>
      <c r="I127">
        <f>F127*(1+($I$134))</f>
        <v>0.42104894451709324</v>
      </c>
      <c r="J127">
        <f>(F127*(1+($J$134)))</f>
        <v>0.32797496730805159</v>
      </c>
      <c r="K127">
        <f>(F127*(1+($K$134)))</f>
        <v>0.14625910704277975</v>
      </c>
      <c r="L127">
        <f>(F127*(1+($L$134)))</f>
        <v>0.6337894638520456</v>
      </c>
    </row>
    <row r="130" spans="6:12">
      <c r="F130" t="s">
        <v>229</v>
      </c>
    </row>
    <row r="131" spans="6:12">
      <c r="H131" t="s">
        <v>230</v>
      </c>
      <c r="I131" t="s">
        <v>231</v>
      </c>
      <c r="J131" t="s">
        <v>232</v>
      </c>
      <c r="K131" t="s">
        <v>233</v>
      </c>
      <c r="L131" t="s">
        <v>234</v>
      </c>
    </row>
    <row r="132" spans="6:12">
      <c r="F132" t="s">
        <v>235</v>
      </c>
      <c r="H132" t="s">
        <v>236</v>
      </c>
    </row>
    <row r="133" spans="6:12">
      <c r="F133" t="s">
        <v>237</v>
      </c>
      <c r="H133">
        <f>SUMPRODUCT(I133:L133,I137:L137)</f>
        <v>29.331506849315069</v>
      </c>
      <c r="I133">
        <f>AVERAGE(19,28,48)</f>
        <v>31.666666666666668</v>
      </c>
      <c r="J133">
        <f>AVERAGE(17,20,37)</f>
        <v>24.666666666666668</v>
      </c>
      <c r="K133">
        <f>AVERAGE(10,11,12)</f>
        <v>11</v>
      </c>
      <c r="L133">
        <f>AVERAGE(50,50,43)</f>
        <v>47.666666666666664</v>
      </c>
    </row>
    <row r="134" spans="6:12">
      <c r="H134" t="s">
        <v>238</v>
      </c>
      <c r="I134">
        <f>(I133-$H$133)/$H$133</f>
        <v>7.9612678248956986E-2</v>
      </c>
      <c r="J134">
        <f>(J133-$H$133)/$H$133</f>
        <v>-0.15903854536397033</v>
      </c>
      <c r="K134">
        <f>(K133-$H$133)/$H$133</f>
        <v>-0.62497664860825708</v>
      </c>
      <c r="L134">
        <f>(L133-$H$133)/$H$133</f>
        <v>0.62510118936421932</v>
      </c>
    </row>
    <row r="135" spans="6:12">
      <c r="F135" t="s">
        <v>239</v>
      </c>
    </row>
    <row r="137" spans="6:12">
      <c r="G137" t="s">
        <v>240</v>
      </c>
      <c r="H137">
        <f>SUM(I138:L138)</f>
        <v>365</v>
      </c>
      <c r="I137">
        <f>I138/$H$137</f>
        <v>0.21643835616438356</v>
      </c>
      <c r="J137">
        <f>J138/$H$137</f>
        <v>0.20547945205479451</v>
      </c>
      <c r="K137">
        <f>K138/$H$137</f>
        <v>0.27671232876712326</v>
      </c>
      <c r="L137">
        <f>L138/$H$137</f>
        <v>0.30136986301369861</v>
      </c>
    </row>
    <row r="138" spans="6:12">
      <c r="I138">
        <v>79</v>
      </c>
      <c r="J138">
        <v>75</v>
      </c>
      <c r="K138">
        <v>101</v>
      </c>
      <c r="L138">
        <v>110</v>
      </c>
    </row>
    <row r="152" spans="3:20">
      <c r="H152" t="s">
        <v>241</v>
      </c>
      <c r="T152">
        <f>3500/8760</f>
        <v>0.3995433789954338</v>
      </c>
    </row>
    <row r="154" spans="3:20">
      <c r="D154" t="s">
        <v>185</v>
      </c>
      <c r="E154" t="s">
        <v>186</v>
      </c>
      <c r="F154" t="s">
        <v>187</v>
      </c>
      <c r="G154" t="s">
        <v>188</v>
      </c>
      <c r="H154" t="s">
        <v>189</v>
      </c>
      <c r="I154" t="s">
        <v>190</v>
      </c>
      <c r="J154" t="s">
        <v>179</v>
      </c>
      <c r="K154" t="s">
        <v>183</v>
      </c>
      <c r="L154" t="s">
        <v>184</v>
      </c>
      <c r="M154" t="s">
        <v>191</v>
      </c>
      <c r="N154" t="s">
        <v>192</v>
      </c>
      <c r="O154" t="s">
        <v>193</v>
      </c>
    </row>
    <row r="155" spans="3:20">
      <c r="D155" t="s">
        <v>242</v>
      </c>
      <c r="E155" t="s">
        <v>242</v>
      </c>
      <c r="F155" t="s">
        <v>242</v>
      </c>
      <c r="G155" t="s">
        <v>242</v>
      </c>
      <c r="H155" t="s">
        <v>242</v>
      </c>
      <c r="I155" t="s">
        <v>242</v>
      </c>
      <c r="J155" t="s">
        <v>242</v>
      </c>
      <c r="K155" t="s">
        <v>242</v>
      </c>
      <c r="L155" t="s">
        <v>242</v>
      </c>
      <c r="M155" t="s">
        <v>242</v>
      </c>
      <c r="N155" t="s">
        <v>242</v>
      </c>
      <c r="O155" t="s">
        <v>242</v>
      </c>
    </row>
    <row r="156" spans="3:20">
      <c r="C156" t="s">
        <v>243</v>
      </c>
      <c r="D156">
        <v>0.04</v>
      </c>
      <c r="E156">
        <v>0.02</v>
      </c>
      <c r="F156">
        <v>7.0000000000000007E-2</v>
      </c>
      <c r="G156">
        <v>0.09</v>
      </c>
      <c r="H156">
        <v>0.02</v>
      </c>
      <c r="I156">
        <v>0.13</v>
      </c>
      <c r="J156">
        <v>0.13</v>
      </c>
      <c r="K156">
        <v>7.0000000000000007E-2</v>
      </c>
      <c r="L156">
        <v>0.27</v>
      </c>
      <c r="M156">
        <v>0.13</v>
      </c>
      <c r="N156">
        <v>0.08</v>
      </c>
      <c r="O156">
        <v>0.33</v>
      </c>
    </row>
    <row r="157" spans="3:20">
      <c r="C157" t="s">
        <v>244</v>
      </c>
      <c r="D157">
        <v>0.25</v>
      </c>
      <c r="E157">
        <v>0.11</v>
      </c>
      <c r="F157">
        <v>0.35</v>
      </c>
      <c r="G157">
        <v>0.11</v>
      </c>
      <c r="H157">
        <v>0.04</v>
      </c>
      <c r="I157">
        <v>0.19</v>
      </c>
      <c r="J157">
        <v>0.18</v>
      </c>
      <c r="K157">
        <v>0.12</v>
      </c>
      <c r="L157">
        <v>0.3</v>
      </c>
      <c r="M157">
        <v>0.21</v>
      </c>
      <c r="N157">
        <v>0.13</v>
      </c>
      <c r="O157">
        <v>0.44</v>
      </c>
    </row>
    <row r="159" spans="3:20">
      <c r="D159" t="s">
        <v>245</v>
      </c>
    </row>
    <row r="160" spans="3:20">
      <c r="E160">
        <f>E156/$D$156</f>
        <v>0.5</v>
      </c>
      <c r="F160">
        <f t="shared" ref="F160:N160" si="62">F156/$D$156</f>
        <v>1.7500000000000002</v>
      </c>
      <c r="G160">
        <f t="shared" si="62"/>
        <v>2.25</v>
      </c>
      <c r="H160">
        <f t="shared" si="62"/>
        <v>0.5</v>
      </c>
      <c r="I160">
        <f t="shared" si="62"/>
        <v>3.25</v>
      </c>
      <c r="J160">
        <f t="shared" si="62"/>
        <v>3.25</v>
      </c>
      <c r="K160">
        <f t="shared" si="62"/>
        <v>1.7500000000000002</v>
      </c>
      <c r="L160">
        <f t="shared" si="62"/>
        <v>6.75</v>
      </c>
      <c r="M160">
        <f t="shared" si="62"/>
        <v>3.25</v>
      </c>
      <c r="N160">
        <f t="shared" si="62"/>
        <v>2</v>
      </c>
      <c r="O160">
        <f>O156/$D$156</f>
        <v>8.25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968"/>
  <sheetViews>
    <sheetView topLeftCell="A6" workbookViewId="0">
      <selection activeCell="J13" sqref="J13"/>
    </sheetView>
  </sheetViews>
  <sheetFormatPr defaultRowHeight="15"/>
  <cols>
    <col min="6" max="6" width="25" customWidth="1"/>
  </cols>
  <sheetData>
    <row r="1" spans="2:10">
      <c r="B1" t="s">
        <v>246</v>
      </c>
      <c r="F1" t="s">
        <v>247</v>
      </c>
      <c r="G1" t="s">
        <v>230</v>
      </c>
    </row>
    <row r="2" spans="2:10">
      <c r="B2" t="s">
        <v>248</v>
      </c>
      <c r="D2" t="s">
        <v>249</v>
      </c>
      <c r="F2" t="s">
        <v>133</v>
      </c>
      <c r="G2" t="s">
        <v>250</v>
      </c>
      <c r="H2">
        <v>0.17499999999999999</v>
      </c>
      <c r="I2" t="s">
        <v>251</v>
      </c>
    </row>
    <row r="3" spans="2:10">
      <c r="B3" t="s">
        <v>248</v>
      </c>
      <c r="D3" t="s">
        <v>40</v>
      </c>
      <c r="F3" t="s">
        <v>134</v>
      </c>
      <c r="G3" t="s">
        <v>252</v>
      </c>
      <c r="H3">
        <v>0.22500000000000001</v>
      </c>
      <c r="I3" t="s">
        <v>251</v>
      </c>
    </row>
    <row r="4" spans="2:10">
      <c r="B4" t="s">
        <v>248</v>
      </c>
      <c r="D4" t="s">
        <v>253</v>
      </c>
      <c r="F4" t="s">
        <v>132</v>
      </c>
      <c r="G4" t="s">
        <v>254</v>
      </c>
      <c r="H4" t="s">
        <v>255</v>
      </c>
      <c r="I4" t="s">
        <v>256</v>
      </c>
    </row>
    <row r="5" spans="2:10">
      <c r="B5" t="s">
        <v>257</v>
      </c>
      <c r="D5" t="s">
        <v>40</v>
      </c>
      <c r="F5" t="s">
        <v>130</v>
      </c>
      <c r="G5" t="s">
        <v>258</v>
      </c>
      <c r="I5" t="s">
        <v>256</v>
      </c>
    </row>
    <row r="6" spans="2:10">
      <c r="B6" t="s">
        <v>257</v>
      </c>
      <c r="D6" t="s">
        <v>253</v>
      </c>
      <c r="F6" t="s">
        <v>131</v>
      </c>
      <c r="G6" t="s">
        <v>259</v>
      </c>
      <c r="I6" t="s">
        <v>256</v>
      </c>
    </row>
    <row r="11" spans="2:10">
      <c r="B11" t="s">
        <v>260</v>
      </c>
    </row>
    <row r="12" spans="2:10">
      <c r="B12" t="s">
        <v>176</v>
      </c>
      <c r="C12" t="s">
        <v>107</v>
      </c>
      <c r="D12" t="s">
        <v>163</v>
      </c>
      <c r="E12" t="s">
        <v>211</v>
      </c>
      <c r="F12" t="s">
        <v>206</v>
      </c>
      <c r="G12">
        <v>2010</v>
      </c>
      <c r="H12">
        <v>2050</v>
      </c>
      <c r="J12" t="s">
        <v>261</v>
      </c>
    </row>
    <row r="13" spans="2:10">
      <c r="B13" t="s">
        <v>180</v>
      </c>
      <c r="C13" t="s">
        <v>181</v>
      </c>
      <c r="D13" t="s">
        <v>179</v>
      </c>
      <c r="E13" t="s">
        <v>37</v>
      </c>
      <c r="F13" t="s">
        <v>133</v>
      </c>
      <c r="G13">
        <f>H13*0.8</f>
        <v>0.10427586206896551</v>
      </c>
      <c r="H13">
        <f>IF(D13="WP",0,J13)</f>
        <v>0.13034482758620689</v>
      </c>
      <c r="J13">
        <f>$H$2*'Wind ENSPRESO CF'!F9/VLOOKUP(E13,'Wind ENSPRESO CF Averages'!$C$28:$F$64,4,0)</f>
        <v>0.13034482758620689</v>
      </c>
    </row>
    <row r="14" spans="2:10">
      <c r="B14" t="s">
        <v>180</v>
      </c>
      <c r="C14" t="s">
        <v>181</v>
      </c>
      <c r="D14" t="s">
        <v>179</v>
      </c>
      <c r="E14" t="s">
        <v>7</v>
      </c>
      <c r="F14" t="s">
        <v>133</v>
      </c>
      <c r="G14">
        <f t="shared" ref="G14:G77" si="0">H14*0.8</f>
        <v>0.11984435797648244</v>
      </c>
      <c r="H14">
        <f t="shared" ref="H14:H23" si="1">IF(D14="WP",0,J14)</f>
        <v>0.14980544747060304</v>
      </c>
      <c r="J14">
        <f>$H$2*'Wind ENSPRESO CF'!F10/VLOOKUP(E14,'Wind ENSPRESO CF Averages'!$C$28:$F$64,4,0)</f>
        <v>0.14980544747060304</v>
      </c>
    </row>
    <row r="15" spans="2:10">
      <c r="B15" t="s">
        <v>180</v>
      </c>
      <c r="C15" t="s">
        <v>181</v>
      </c>
      <c r="D15" t="s">
        <v>179</v>
      </c>
      <c r="E15" t="s">
        <v>38</v>
      </c>
      <c r="F15" t="s">
        <v>133</v>
      </c>
      <c r="G15">
        <f t="shared" si="0"/>
        <v>0.11586206896551726</v>
      </c>
      <c r="H15">
        <f t="shared" si="1"/>
        <v>0.14482758620689656</v>
      </c>
      <c r="J15">
        <f>$H$2*'Wind ENSPRESO CF'!F11/VLOOKUP(E15,'Wind ENSPRESO CF Averages'!$C$28:$F$64,4,0)</f>
        <v>0.14482758620689656</v>
      </c>
    </row>
    <row r="16" spans="2:10">
      <c r="B16" t="s">
        <v>180</v>
      </c>
      <c r="C16" t="s">
        <v>181</v>
      </c>
      <c r="D16" t="s">
        <v>179</v>
      </c>
      <c r="E16" t="s">
        <v>8</v>
      </c>
      <c r="F16" t="s">
        <v>133</v>
      </c>
      <c r="G16">
        <f t="shared" si="0"/>
        <v>0.13072340425573165</v>
      </c>
      <c r="H16">
        <f t="shared" si="1"/>
        <v>0.16340425531966454</v>
      </c>
      <c r="J16">
        <f>$H$2*'Wind ENSPRESO CF'!F12/VLOOKUP(E16,'Wind ENSPRESO CF Averages'!$C$28:$F$64,4,0)</f>
        <v>0.16340425531966454</v>
      </c>
    </row>
    <row r="17" spans="2:10">
      <c r="B17" t="s">
        <v>180</v>
      </c>
      <c r="C17" t="s">
        <v>181</v>
      </c>
      <c r="D17" t="s">
        <v>179</v>
      </c>
      <c r="E17" t="s">
        <v>9</v>
      </c>
      <c r="F17" t="s">
        <v>133</v>
      </c>
      <c r="G17">
        <f t="shared" si="0"/>
        <v>0.10358108108058349</v>
      </c>
      <c r="H17">
        <f t="shared" si="1"/>
        <v>0.12947635135072935</v>
      </c>
      <c r="J17">
        <f>$H$2*'Wind ENSPRESO CF'!F13/VLOOKUP(E17,'Wind ENSPRESO CF Averages'!$C$28:$F$64,4,0)</f>
        <v>0.12947635135072935</v>
      </c>
    </row>
    <row r="18" spans="2:10">
      <c r="B18" t="s">
        <v>180</v>
      </c>
      <c r="C18" t="s">
        <v>181</v>
      </c>
      <c r="D18" t="s">
        <v>179</v>
      </c>
      <c r="E18" t="s">
        <v>10</v>
      </c>
      <c r="F18" t="s">
        <v>133</v>
      </c>
      <c r="G18">
        <f t="shared" si="0"/>
        <v>0.12113304721114347</v>
      </c>
      <c r="H18">
        <f t="shared" si="1"/>
        <v>0.15141630901392933</v>
      </c>
      <c r="J18">
        <f>$H$2*'Wind ENSPRESO CF'!F14/VLOOKUP(E18,'Wind ENSPRESO CF Averages'!$C$28:$F$64,4,0)</f>
        <v>0.15141630901392933</v>
      </c>
    </row>
    <row r="19" spans="2:10">
      <c r="B19" t="s">
        <v>180</v>
      </c>
      <c r="C19" t="s">
        <v>181</v>
      </c>
      <c r="D19" t="s">
        <v>179</v>
      </c>
      <c r="E19" t="s">
        <v>42</v>
      </c>
      <c r="F19" t="s">
        <v>133</v>
      </c>
      <c r="G19">
        <f t="shared" si="0"/>
        <v>0.10723404255319147</v>
      </c>
      <c r="H19">
        <f t="shared" si="1"/>
        <v>0.13404255319148933</v>
      </c>
      <c r="J19">
        <f>$H$2*'Wind ENSPRESO CF'!F15/VLOOKUP(E19,'Wind ENSPRESO CF Averages'!$C$28:$F$64,4,0)</f>
        <v>0.13404255319148933</v>
      </c>
    </row>
    <row r="20" spans="2:10">
      <c r="B20" t="s">
        <v>180</v>
      </c>
      <c r="C20" t="s">
        <v>181</v>
      </c>
      <c r="D20" t="s">
        <v>179</v>
      </c>
      <c r="E20" t="s">
        <v>11</v>
      </c>
      <c r="F20" t="s">
        <v>133</v>
      </c>
      <c r="G20">
        <f t="shared" si="0"/>
        <v>7.5932203389830533E-2</v>
      </c>
      <c r="H20">
        <f t="shared" si="1"/>
        <v>9.4915254237288152E-2</v>
      </c>
      <c r="J20">
        <f>$H$2*'Wind ENSPRESO CF'!F16/VLOOKUP(E20,'Wind ENSPRESO CF Averages'!$C$28:$F$64,4,0)</f>
        <v>9.4915254237288152E-2</v>
      </c>
    </row>
    <row r="21" spans="2:10">
      <c r="B21" t="s">
        <v>180</v>
      </c>
      <c r="C21" t="s">
        <v>181</v>
      </c>
      <c r="D21" t="s">
        <v>179</v>
      </c>
      <c r="E21" t="s">
        <v>12</v>
      </c>
      <c r="F21" t="s">
        <v>133</v>
      </c>
      <c r="G21">
        <f t="shared" si="0"/>
        <v>0.13018181818181818</v>
      </c>
      <c r="H21">
        <f t="shared" si="1"/>
        <v>0.16272727272727272</v>
      </c>
      <c r="J21">
        <f>$H$2*'Wind ENSPRESO CF'!F17/VLOOKUP(E21,'Wind ENSPRESO CF Averages'!$C$28:$F$64,4,0)</f>
        <v>0.16272727272727272</v>
      </c>
    </row>
    <row r="22" spans="2:10">
      <c r="B22" t="s">
        <v>180</v>
      </c>
      <c r="C22" t="s">
        <v>181</v>
      </c>
      <c r="D22" t="s">
        <v>179</v>
      </c>
      <c r="E22" t="s">
        <v>13</v>
      </c>
      <c r="F22" t="s">
        <v>133</v>
      </c>
      <c r="G22">
        <f t="shared" si="0"/>
        <v>0.13657968603728321</v>
      </c>
      <c r="H22">
        <f t="shared" si="1"/>
        <v>0.17072460754660401</v>
      </c>
      <c r="J22">
        <f>$H$2*'Wind ENSPRESO CF'!F18/VLOOKUP(E22,'Wind ENSPRESO CF Averages'!$C$28:$F$64,4,0)</f>
        <v>0.17072460754660401</v>
      </c>
    </row>
    <row r="23" spans="2:10">
      <c r="B23" t="s">
        <v>180</v>
      </c>
      <c r="C23" t="s">
        <v>181</v>
      </c>
      <c r="D23" t="s">
        <v>179</v>
      </c>
      <c r="E23" t="s">
        <v>14</v>
      </c>
      <c r="F23" t="s">
        <v>133</v>
      </c>
      <c r="G23">
        <f t="shared" si="0"/>
        <v>0.15065405183052238</v>
      </c>
      <c r="H23">
        <f t="shared" si="1"/>
        <v>0.18831756478815298</v>
      </c>
      <c r="J23">
        <f>$H$2*'Wind ENSPRESO CF'!F19/VLOOKUP(E23,'Wind ENSPRESO CF Averages'!$C$28:$F$64,4,0)</f>
        <v>0.18831756478815298</v>
      </c>
    </row>
    <row r="24" spans="2:10">
      <c r="B24" t="s">
        <v>180</v>
      </c>
      <c r="C24" t="s">
        <v>181</v>
      </c>
      <c r="D24" t="s">
        <v>179</v>
      </c>
      <c r="E24" t="s">
        <v>15</v>
      </c>
      <c r="F24" t="s">
        <v>133</v>
      </c>
      <c r="G24">
        <f t="shared" si="0"/>
        <v>0.14965517241379311</v>
      </c>
      <c r="H24">
        <f t="shared" ref="H24:H87" si="2">IF(D24="WP",0,J24)</f>
        <v>0.18706896551724139</v>
      </c>
      <c r="J24">
        <f>$H$2*'Wind ENSPRESO CF'!F20/VLOOKUP(E24,'Wind ENSPRESO CF Averages'!$C$28:$F$64,4,0)</f>
        <v>0.18706896551724139</v>
      </c>
    </row>
    <row r="25" spans="2:10">
      <c r="B25" t="s">
        <v>180</v>
      </c>
      <c r="C25" t="s">
        <v>181</v>
      </c>
      <c r="D25" t="s">
        <v>179</v>
      </c>
      <c r="E25" t="s">
        <v>19</v>
      </c>
      <c r="F25" t="s">
        <v>133</v>
      </c>
      <c r="G25">
        <f t="shared" si="0"/>
        <v>0.10328804347775336</v>
      </c>
      <c r="H25">
        <f t="shared" si="2"/>
        <v>0.12911005434719169</v>
      </c>
      <c r="J25">
        <f>$H$2*'Wind ENSPRESO CF'!F21/VLOOKUP(E25,'Wind ENSPRESO CF Averages'!$C$28:$F$64,4,0)</f>
        <v>0.12911005434719169</v>
      </c>
    </row>
    <row r="26" spans="2:10">
      <c r="B26" t="s">
        <v>180</v>
      </c>
      <c r="C26" t="s">
        <v>181</v>
      </c>
      <c r="D26" t="s">
        <v>179</v>
      </c>
      <c r="E26" t="s">
        <v>16</v>
      </c>
      <c r="F26" t="s">
        <v>133</v>
      </c>
      <c r="G26">
        <f t="shared" si="0"/>
        <v>0.11855068530329758</v>
      </c>
      <c r="H26">
        <f t="shared" si="2"/>
        <v>0.14818835662912197</v>
      </c>
      <c r="J26">
        <f>$H$2*'Wind ENSPRESO CF'!F22/VLOOKUP(E26,'Wind ENSPRESO CF Averages'!$C$28:$F$64,4,0)</f>
        <v>0.14818835662912197</v>
      </c>
    </row>
    <row r="27" spans="2:10">
      <c r="B27" t="s">
        <v>180</v>
      </c>
      <c r="C27" t="s">
        <v>181</v>
      </c>
      <c r="D27" t="s">
        <v>179</v>
      </c>
      <c r="E27" t="s">
        <v>17</v>
      </c>
      <c r="F27" t="s">
        <v>133</v>
      </c>
      <c r="G27">
        <f t="shared" si="0"/>
        <v>0.14559999999999998</v>
      </c>
      <c r="H27">
        <f t="shared" si="2"/>
        <v>0.18199999999999997</v>
      </c>
      <c r="J27">
        <f>$H$2*'Wind ENSPRESO CF'!F23/VLOOKUP(E27,'Wind ENSPRESO CF Averages'!$C$28:$F$64,4,0)</f>
        <v>0.18199999999999997</v>
      </c>
    </row>
    <row r="28" spans="2:10">
      <c r="B28" t="s">
        <v>180</v>
      </c>
      <c r="C28" t="s">
        <v>181</v>
      </c>
      <c r="D28" t="s">
        <v>179</v>
      </c>
      <c r="E28" t="s">
        <v>18</v>
      </c>
      <c r="F28" t="s">
        <v>133</v>
      </c>
      <c r="G28">
        <f t="shared" si="0"/>
        <v>0.12669497730268439</v>
      </c>
      <c r="H28">
        <f t="shared" si="2"/>
        <v>0.1583687216283555</v>
      </c>
      <c r="J28">
        <f>$H$2*'Wind ENSPRESO CF'!F24/VLOOKUP(E28,'Wind ENSPRESO CF Averages'!$C$28:$F$64,4,0)</f>
        <v>0.1583687216283555</v>
      </c>
    </row>
    <row r="29" spans="2:10">
      <c r="B29" t="s">
        <v>180</v>
      </c>
      <c r="C29" t="s">
        <v>181</v>
      </c>
      <c r="D29" t="s">
        <v>179</v>
      </c>
      <c r="E29" t="s">
        <v>39</v>
      </c>
      <c r="F29" t="s">
        <v>133</v>
      </c>
      <c r="G29">
        <f t="shared" si="0"/>
        <v>0.11533180778032036</v>
      </c>
      <c r="H29">
        <f t="shared" si="2"/>
        <v>0.14416475972540044</v>
      </c>
      <c r="J29">
        <f>$H$2*'Wind ENSPRESO CF'!F25/VLOOKUP(E29,'Wind ENSPRESO CF Averages'!$C$28:$F$64,4,0)</f>
        <v>0.14416475972540044</v>
      </c>
    </row>
    <row r="30" spans="2:10">
      <c r="B30" t="s">
        <v>180</v>
      </c>
      <c r="C30" t="s">
        <v>181</v>
      </c>
      <c r="D30" t="s">
        <v>179</v>
      </c>
      <c r="E30" t="s">
        <v>20</v>
      </c>
      <c r="F30" t="s">
        <v>133</v>
      </c>
      <c r="G30">
        <f t="shared" si="0"/>
        <v>0.11800884955771605</v>
      </c>
      <c r="H30">
        <f t="shared" si="2"/>
        <v>0.14751106194714506</v>
      </c>
      <c r="J30">
        <f>$H$2*'Wind ENSPRESO CF'!F26/VLOOKUP(E30,'Wind ENSPRESO CF Averages'!$C$28:$F$64,4,0)</f>
        <v>0.14751106194714506</v>
      </c>
    </row>
    <row r="31" spans="2:10">
      <c r="B31" t="s">
        <v>180</v>
      </c>
      <c r="C31" t="s">
        <v>181</v>
      </c>
      <c r="D31" t="s">
        <v>179</v>
      </c>
      <c r="E31" t="s">
        <v>21</v>
      </c>
      <c r="F31" t="s">
        <v>133</v>
      </c>
      <c r="G31">
        <f t="shared" si="0"/>
        <v>0.14011914893617017</v>
      </c>
      <c r="H31">
        <f t="shared" si="2"/>
        <v>0.17514893617021271</v>
      </c>
      <c r="J31">
        <f>$H$2*'Wind ENSPRESO CF'!F27/VLOOKUP(E31,'Wind ENSPRESO CF Averages'!$C$28:$F$64,4,0)</f>
        <v>0.17514893617021271</v>
      </c>
    </row>
    <row r="32" spans="2:10">
      <c r="B32" t="s">
        <v>180</v>
      </c>
      <c r="C32" t="s">
        <v>181</v>
      </c>
      <c r="D32" t="s">
        <v>179</v>
      </c>
      <c r="E32" t="s">
        <v>22</v>
      </c>
      <c r="F32" t="s">
        <v>133</v>
      </c>
      <c r="G32">
        <f t="shared" si="0"/>
        <v>0</v>
      </c>
      <c r="H32">
        <f t="shared" si="2"/>
        <v>0</v>
      </c>
      <c r="J32">
        <f>$H$2*'Wind ENSPRESO CF'!F28/VLOOKUP(E32,'Wind ENSPRESO CF Averages'!$C$28:$F$64,4,0)</f>
        <v>0</v>
      </c>
    </row>
    <row r="33" spans="2:10">
      <c r="B33" t="s">
        <v>180</v>
      </c>
      <c r="C33" t="s">
        <v>181</v>
      </c>
      <c r="D33" t="s">
        <v>179</v>
      </c>
      <c r="E33" t="s">
        <v>23</v>
      </c>
      <c r="F33" t="s">
        <v>133</v>
      </c>
      <c r="G33">
        <f t="shared" si="0"/>
        <v>0.11106639838949879</v>
      </c>
      <c r="H33">
        <f t="shared" si="2"/>
        <v>0.13883299798687349</v>
      </c>
      <c r="J33">
        <f>$H$2*'Wind ENSPRESO CF'!F29/VLOOKUP(E33,'Wind ENSPRESO CF Averages'!$C$28:$F$64,4,0)</f>
        <v>0.13883299798687349</v>
      </c>
    </row>
    <row r="34" spans="2:10">
      <c r="B34" t="s">
        <v>180</v>
      </c>
      <c r="C34" t="s">
        <v>181</v>
      </c>
      <c r="D34" t="s">
        <v>179</v>
      </c>
      <c r="E34" t="s">
        <v>43</v>
      </c>
      <c r="F34" t="s">
        <v>133</v>
      </c>
      <c r="G34">
        <f t="shared" si="0"/>
        <v>8.7906976744186044E-2</v>
      </c>
      <c r="H34">
        <f t="shared" si="2"/>
        <v>0.10988372093023255</v>
      </c>
      <c r="J34">
        <f>$H$2*'Wind ENSPRESO CF'!F30/VLOOKUP(E34,'Wind ENSPRESO CF Averages'!$C$28:$F$64,4,0)</f>
        <v>0.10988372093023255</v>
      </c>
    </row>
    <row r="35" spans="2:10">
      <c r="B35" t="s">
        <v>180</v>
      </c>
      <c r="C35" t="s">
        <v>181</v>
      </c>
      <c r="D35" t="s">
        <v>179</v>
      </c>
      <c r="E35" t="s">
        <v>24</v>
      </c>
      <c r="F35" t="s">
        <v>133</v>
      </c>
      <c r="G35">
        <f t="shared" si="0"/>
        <v>0.1438674033149171</v>
      </c>
      <c r="H35">
        <f t="shared" si="2"/>
        <v>0.17983425414364637</v>
      </c>
      <c r="J35">
        <f>$H$2*'Wind ENSPRESO CF'!F31/VLOOKUP(E35,'Wind ENSPRESO CF Averages'!$C$28:$F$64,4,0)</f>
        <v>0.17983425414364637</v>
      </c>
    </row>
    <row r="36" spans="2:10">
      <c r="B36" t="s">
        <v>180</v>
      </c>
      <c r="C36" t="s">
        <v>181</v>
      </c>
      <c r="D36" t="s">
        <v>179</v>
      </c>
      <c r="E36" t="s">
        <v>25</v>
      </c>
      <c r="F36" t="s">
        <v>133</v>
      </c>
      <c r="G36">
        <f t="shared" si="0"/>
        <v>0.13081967213114751</v>
      </c>
      <c r="H36">
        <f t="shared" si="2"/>
        <v>0.16352459016393436</v>
      </c>
      <c r="J36">
        <f>$H$2*'Wind ENSPRESO CF'!F32/VLOOKUP(E36,'Wind ENSPRESO CF Averages'!$C$28:$F$64,4,0)</f>
        <v>0.16352459016393436</v>
      </c>
    </row>
    <row r="37" spans="2:10">
      <c r="B37" t="s">
        <v>180</v>
      </c>
      <c r="C37" t="s">
        <v>181</v>
      </c>
      <c r="D37" t="s">
        <v>179</v>
      </c>
      <c r="E37" t="s">
        <v>26</v>
      </c>
      <c r="F37" t="s">
        <v>133</v>
      </c>
      <c r="G37">
        <f t="shared" si="0"/>
        <v>0.1500864553314121</v>
      </c>
      <c r="H37">
        <f t="shared" si="2"/>
        <v>0.18760806916426512</v>
      </c>
      <c r="J37">
        <f>$H$2*'Wind ENSPRESO CF'!F33/VLOOKUP(E37,'Wind ENSPRESO CF Averages'!$C$28:$F$64,4,0)</f>
        <v>0.18760806916426512</v>
      </c>
    </row>
    <row r="38" spans="2:10">
      <c r="B38" t="s">
        <v>180</v>
      </c>
      <c r="C38" t="s">
        <v>181</v>
      </c>
      <c r="D38" t="s">
        <v>179</v>
      </c>
      <c r="E38" t="s">
        <v>40</v>
      </c>
      <c r="F38" t="s">
        <v>133</v>
      </c>
      <c r="G38">
        <f t="shared" si="0"/>
        <v>0.09</v>
      </c>
      <c r="H38">
        <f t="shared" si="2"/>
        <v>0.11249999999999999</v>
      </c>
      <c r="J38">
        <f>$H$2*'Wind ENSPRESO CF'!F34/VLOOKUP(E38,'Wind ENSPRESO CF Averages'!$C$28:$F$64,4,0)</f>
        <v>0.11249999999999999</v>
      </c>
    </row>
    <row r="39" spans="2:10">
      <c r="B39" t="s">
        <v>180</v>
      </c>
      <c r="C39" t="s">
        <v>181</v>
      </c>
      <c r="D39" t="s">
        <v>179</v>
      </c>
      <c r="E39" t="s">
        <v>41</v>
      </c>
      <c r="F39" t="s">
        <v>133</v>
      </c>
      <c r="G39">
        <f t="shared" si="0"/>
        <v>9.6000000000000016E-2</v>
      </c>
      <c r="H39">
        <f t="shared" si="2"/>
        <v>0.12000000000000001</v>
      </c>
      <c r="J39">
        <f>$H$2*'Wind ENSPRESO CF'!F35/VLOOKUP(E39,'Wind ENSPRESO CF Averages'!$C$28:$F$64,4,0)</f>
        <v>0.12000000000000001</v>
      </c>
    </row>
    <row r="40" spans="2:10">
      <c r="B40" t="s">
        <v>180</v>
      </c>
      <c r="C40" t="s">
        <v>181</v>
      </c>
      <c r="D40" t="s">
        <v>179</v>
      </c>
      <c r="E40" t="s">
        <v>27</v>
      </c>
      <c r="F40" t="s">
        <v>133</v>
      </c>
      <c r="G40">
        <f t="shared" si="0"/>
        <v>9.938028169014082E-2</v>
      </c>
      <c r="H40">
        <f t="shared" si="2"/>
        <v>0.12422535211267602</v>
      </c>
      <c r="J40">
        <f>$H$2*'Wind ENSPRESO CF'!F36/VLOOKUP(E40,'Wind ENSPRESO CF Averages'!$C$28:$F$64,4,0)</f>
        <v>0.12422535211267602</v>
      </c>
    </row>
    <row r="41" spans="2:10">
      <c r="B41" t="s">
        <v>180</v>
      </c>
      <c r="C41" t="s">
        <v>181</v>
      </c>
      <c r="D41" t="s">
        <v>179</v>
      </c>
      <c r="E41" t="s">
        <v>28</v>
      </c>
      <c r="F41" t="s">
        <v>133</v>
      </c>
      <c r="G41">
        <f t="shared" si="0"/>
        <v>0.13874080130835034</v>
      </c>
      <c r="H41">
        <f t="shared" si="2"/>
        <v>0.17342600163543792</v>
      </c>
      <c r="J41">
        <f>$H$2*'Wind ENSPRESO CF'!F37/VLOOKUP(E41,'Wind ENSPRESO CF Averages'!$C$28:$F$64,4,0)</f>
        <v>0.17342600163543792</v>
      </c>
    </row>
    <row r="42" spans="2:10">
      <c r="B42" t="s">
        <v>180</v>
      </c>
      <c r="C42" t="s">
        <v>181</v>
      </c>
      <c r="D42" t="s">
        <v>179</v>
      </c>
      <c r="E42" t="s">
        <v>29</v>
      </c>
      <c r="F42" t="s">
        <v>133</v>
      </c>
      <c r="G42">
        <f t="shared" si="0"/>
        <v>0.14320441988938298</v>
      </c>
      <c r="H42">
        <f t="shared" si="2"/>
        <v>0.17900552486172872</v>
      </c>
      <c r="J42">
        <f>$H$2*'Wind ENSPRESO CF'!F38/VLOOKUP(E42,'Wind ENSPRESO CF Averages'!$C$28:$F$64,4,0)</f>
        <v>0.17900552486172872</v>
      </c>
    </row>
    <row r="43" spans="2:10">
      <c r="B43" t="s">
        <v>180</v>
      </c>
      <c r="C43" t="s">
        <v>181</v>
      </c>
      <c r="D43" t="s">
        <v>179</v>
      </c>
      <c r="E43" t="s">
        <v>30</v>
      </c>
      <c r="F43" t="s">
        <v>133</v>
      </c>
      <c r="G43">
        <f t="shared" si="0"/>
        <v>0.13698311007571343</v>
      </c>
      <c r="H43">
        <f t="shared" si="2"/>
        <v>0.17122888759464178</v>
      </c>
      <c r="J43">
        <f>$H$2*'Wind ENSPRESO CF'!F39/VLOOKUP(E43,'Wind ENSPRESO CF Averages'!$C$28:$F$64,4,0)</f>
        <v>0.17122888759464178</v>
      </c>
    </row>
    <row r="44" spans="2:10">
      <c r="B44" t="s">
        <v>180</v>
      </c>
      <c r="C44" t="s">
        <v>181</v>
      </c>
      <c r="D44" t="s">
        <v>179</v>
      </c>
      <c r="E44" t="s">
        <v>31</v>
      </c>
      <c r="F44" t="s">
        <v>133</v>
      </c>
      <c r="G44">
        <f t="shared" si="0"/>
        <v>0.10575107296137337</v>
      </c>
      <c r="H44">
        <f t="shared" si="2"/>
        <v>0.1321888412017167</v>
      </c>
      <c r="J44">
        <f>$H$2*'Wind ENSPRESO CF'!F40/VLOOKUP(E44,'Wind ENSPRESO CF Averages'!$C$28:$F$64,4,0)</f>
        <v>0.1321888412017167</v>
      </c>
    </row>
    <row r="45" spans="2:10">
      <c r="B45" t="s">
        <v>180</v>
      </c>
      <c r="C45" t="s">
        <v>181</v>
      </c>
      <c r="D45" t="s">
        <v>179</v>
      </c>
      <c r="E45" t="s">
        <v>32</v>
      </c>
      <c r="F45" t="s">
        <v>133</v>
      </c>
      <c r="G45">
        <f t="shared" si="0"/>
        <v>0.1093012048192771</v>
      </c>
      <c r="H45">
        <f t="shared" si="2"/>
        <v>0.13662650602409637</v>
      </c>
      <c r="J45">
        <f>$H$2*'Wind ENSPRESO CF'!F41/VLOOKUP(E45,'Wind ENSPRESO CF Averages'!$C$28:$F$64,4,0)</f>
        <v>0.13662650602409637</v>
      </c>
    </row>
    <row r="46" spans="2:10">
      <c r="B46" t="s">
        <v>180</v>
      </c>
      <c r="C46" t="s">
        <v>181</v>
      </c>
      <c r="D46" t="s">
        <v>179</v>
      </c>
      <c r="E46" t="s">
        <v>33</v>
      </c>
      <c r="F46" t="s">
        <v>133</v>
      </c>
      <c r="G46">
        <f t="shared" si="0"/>
        <v>0.14299166968489677</v>
      </c>
      <c r="H46">
        <f t="shared" si="2"/>
        <v>0.17873958710612095</v>
      </c>
      <c r="J46">
        <f>$H$2*'Wind ENSPRESO CF'!F42/VLOOKUP(E46,'Wind ENSPRESO CF Averages'!$C$28:$F$64,4,0)</f>
        <v>0.17873958710612095</v>
      </c>
    </row>
    <row r="47" spans="2:10">
      <c r="B47" t="s">
        <v>180</v>
      </c>
      <c r="C47" t="s">
        <v>181</v>
      </c>
      <c r="D47" t="s">
        <v>179</v>
      </c>
      <c r="E47" t="s">
        <v>34</v>
      </c>
      <c r="F47" t="s">
        <v>133</v>
      </c>
      <c r="G47">
        <f t="shared" si="0"/>
        <v>0.12652719665271966</v>
      </c>
      <c r="H47">
        <f t="shared" si="2"/>
        <v>0.15815899581589957</v>
      </c>
      <c r="J47">
        <f>$H$2*'Wind ENSPRESO CF'!F43/VLOOKUP(E47,'Wind ENSPRESO CF Averages'!$C$28:$F$64,4,0)</f>
        <v>0.15815899581589957</v>
      </c>
    </row>
    <row r="48" spans="2:10">
      <c r="B48" t="s">
        <v>180</v>
      </c>
      <c r="C48" t="s">
        <v>181</v>
      </c>
      <c r="D48" t="s">
        <v>179</v>
      </c>
      <c r="E48" t="s">
        <v>35</v>
      </c>
      <c r="F48" t="s">
        <v>133</v>
      </c>
      <c r="G48">
        <f t="shared" si="0"/>
        <v>0.11924843423799583</v>
      </c>
      <c r="H48">
        <f t="shared" si="2"/>
        <v>0.14906054279749478</v>
      </c>
      <c r="J48">
        <f>$H$2*'Wind ENSPRESO CF'!F44/VLOOKUP(E48,'Wind ENSPRESO CF Averages'!$C$28:$F$64,4,0)</f>
        <v>0.14906054279749478</v>
      </c>
    </row>
    <row r="49" spans="2:10">
      <c r="B49" t="s">
        <v>180</v>
      </c>
      <c r="C49" t="s">
        <v>181</v>
      </c>
      <c r="D49" t="s">
        <v>179</v>
      </c>
      <c r="E49" t="s">
        <v>36</v>
      </c>
      <c r="F49" t="s">
        <v>133</v>
      </c>
      <c r="G49">
        <f t="shared" si="0"/>
        <v>0.13925293489865337</v>
      </c>
      <c r="H49">
        <f t="shared" si="2"/>
        <v>0.1740661686233167</v>
      </c>
      <c r="J49">
        <f>$H$2*'Wind ENSPRESO CF'!F45/VLOOKUP(E49,'Wind ENSPRESO CF Averages'!$C$28:$F$64,4,0)</f>
        <v>0.1740661686233167</v>
      </c>
    </row>
    <row r="50" spans="2:10">
      <c r="B50" t="s">
        <v>180</v>
      </c>
      <c r="C50" t="s">
        <v>181</v>
      </c>
      <c r="D50" t="s">
        <v>183</v>
      </c>
      <c r="E50" t="s">
        <v>37</v>
      </c>
      <c r="F50" t="s">
        <v>133</v>
      </c>
      <c r="G50">
        <f t="shared" si="0"/>
        <v>0.11586206896551721</v>
      </c>
      <c r="H50">
        <f t="shared" si="2"/>
        <v>0.14482758620689651</v>
      </c>
      <c r="J50">
        <f>$H$2*'Wind ENSPRESO CF'!F46/VLOOKUP(E50,'Wind ENSPRESO CF Averages'!$C$28:$F$64,4,0)</f>
        <v>0.14482758620689651</v>
      </c>
    </row>
    <row r="51" spans="2:10">
      <c r="B51" t="s">
        <v>180</v>
      </c>
      <c r="C51" t="s">
        <v>181</v>
      </c>
      <c r="D51" t="s">
        <v>183</v>
      </c>
      <c r="E51" t="s">
        <v>7</v>
      </c>
      <c r="F51" t="s">
        <v>133</v>
      </c>
      <c r="G51">
        <f t="shared" si="0"/>
        <v>0.14090791180319881</v>
      </c>
      <c r="H51">
        <f t="shared" si="2"/>
        <v>0.17613488975399852</v>
      </c>
      <c r="J51">
        <f>$H$2*'Wind ENSPRESO CF'!F47/VLOOKUP(E51,'Wind ENSPRESO CF Averages'!$C$28:$F$64,4,0)</f>
        <v>0.17613488975399852</v>
      </c>
    </row>
    <row r="52" spans="2:10">
      <c r="B52" t="s">
        <v>180</v>
      </c>
      <c r="C52" t="s">
        <v>181</v>
      </c>
      <c r="D52" t="s">
        <v>183</v>
      </c>
      <c r="E52" t="s">
        <v>38</v>
      </c>
      <c r="F52" t="s">
        <v>133</v>
      </c>
      <c r="G52">
        <f t="shared" si="0"/>
        <v>0.13517241379310341</v>
      </c>
      <c r="H52">
        <f t="shared" si="2"/>
        <v>0.16896551724137926</v>
      </c>
      <c r="J52">
        <f>$H$2*'Wind ENSPRESO CF'!F48/VLOOKUP(E52,'Wind ENSPRESO CF Averages'!$C$28:$F$64,4,0)</f>
        <v>0.16896551724137926</v>
      </c>
    </row>
    <row r="53" spans="2:10">
      <c r="B53" t="s">
        <v>180</v>
      </c>
      <c r="C53" t="s">
        <v>181</v>
      </c>
      <c r="D53" t="s">
        <v>183</v>
      </c>
      <c r="E53" t="s">
        <v>8</v>
      </c>
      <c r="F53" t="s">
        <v>133</v>
      </c>
      <c r="G53">
        <f t="shared" si="0"/>
        <v>0.15676595744630262</v>
      </c>
      <c r="H53">
        <f t="shared" si="2"/>
        <v>0.19595744680787827</v>
      </c>
      <c r="J53">
        <f>$H$2*'Wind ENSPRESO CF'!F49/VLOOKUP(E53,'Wind ENSPRESO CF Averages'!$C$28:$F$64,4,0)</f>
        <v>0.19595744680787827</v>
      </c>
    </row>
    <row r="54" spans="2:10">
      <c r="B54" t="s">
        <v>180</v>
      </c>
      <c r="C54" t="s">
        <v>181</v>
      </c>
      <c r="D54" t="s">
        <v>183</v>
      </c>
      <c r="E54" t="s">
        <v>9</v>
      </c>
      <c r="F54" t="s">
        <v>133</v>
      </c>
      <c r="G54">
        <f t="shared" si="0"/>
        <v>0.12486486486438167</v>
      </c>
      <c r="H54">
        <f t="shared" si="2"/>
        <v>0.15608108108047708</v>
      </c>
      <c r="J54">
        <f>$H$2*'Wind ENSPRESO CF'!F50/VLOOKUP(E54,'Wind ENSPRESO CF Averages'!$C$28:$F$64,4,0)</f>
        <v>0.15608108108047708</v>
      </c>
    </row>
    <row r="55" spans="2:10">
      <c r="B55" t="s">
        <v>180</v>
      </c>
      <c r="C55" t="s">
        <v>181</v>
      </c>
      <c r="D55" t="s">
        <v>183</v>
      </c>
      <c r="E55" t="s">
        <v>10</v>
      </c>
      <c r="F55" t="s">
        <v>133</v>
      </c>
      <c r="G55">
        <f t="shared" si="0"/>
        <v>0.14420600858435814</v>
      </c>
      <c r="H55">
        <f t="shared" si="2"/>
        <v>0.18025751073044768</v>
      </c>
      <c r="J55">
        <f>$H$2*'Wind ENSPRESO CF'!F51/VLOOKUP(E55,'Wind ENSPRESO CF Averages'!$C$28:$F$64,4,0)</f>
        <v>0.18025751073044768</v>
      </c>
    </row>
    <row r="56" spans="2:10">
      <c r="B56" t="s">
        <v>180</v>
      </c>
      <c r="C56" t="s">
        <v>181</v>
      </c>
      <c r="D56" t="s">
        <v>183</v>
      </c>
      <c r="E56" t="s">
        <v>42</v>
      </c>
      <c r="F56" t="s">
        <v>133</v>
      </c>
      <c r="G56">
        <f t="shared" si="0"/>
        <v>0.1251063829787234</v>
      </c>
      <c r="H56">
        <f t="shared" si="2"/>
        <v>0.15638297872340423</v>
      </c>
      <c r="J56">
        <f>$H$2*'Wind ENSPRESO CF'!F52/VLOOKUP(E56,'Wind ENSPRESO CF Averages'!$C$28:$F$64,4,0)</f>
        <v>0.15638297872340423</v>
      </c>
    </row>
    <row r="57" spans="2:10">
      <c r="B57" t="s">
        <v>180</v>
      </c>
      <c r="C57" t="s">
        <v>181</v>
      </c>
      <c r="D57" t="s">
        <v>183</v>
      </c>
      <c r="E57" t="s">
        <v>11</v>
      </c>
      <c r="F57" t="s">
        <v>133</v>
      </c>
      <c r="G57">
        <f t="shared" si="0"/>
        <v>9.4915254237288138E-2</v>
      </c>
      <c r="H57">
        <f t="shared" si="2"/>
        <v>0.11864406779661016</v>
      </c>
      <c r="J57">
        <f>$H$2*'Wind ENSPRESO CF'!F53/VLOOKUP(E57,'Wind ENSPRESO CF Averages'!$C$28:$F$64,4,0)</f>
        <v>0.11864406779661016</v>
      </c>
    </row>
    <row r="58" spans="2:10">
      <c r="B58" t="s">
        <v>180</v>
      </c>
      <c r="C58" t="s">
        <v>181</v>
      </c>
      <c r="D58" t="s">
        <v>183</v>
      </c>
      <c r="E58" t="s">
        <v>12</v>
      </c>
      <c r="F58" t="s">
        <v>133</v>
      </c>
      <c r="G58">
        <f t="shared" si="0"/>
        <v>0.15054545454545454</v>
      </c>
      <c r="H58">
        <f t="shared" si="2"/>
        <v>0.18818181818181814</v>
      </c>
      <c r="J58">
        <f>$H$2*'Wind ENSPRESO CF'!F54/VLOOKUP(E58,'Wind ENSPRESO CF Averages'!$C$28:$F$64,4,0)</f>
        <v>0.18818181818181814</v>
      </c>
    </row>
    <row r="59" spans="2:10">
      <c r="B59" t="s">
        <v>180</v>
      </c>
      <c r="C59" t="s">
        <v>181</v>
      </c>
      <c r="D59" t="s">
        <v>183</v>
      </c>
      <c r="E59" t="s">
        <v>13</v>
      </c>
      <c r="F59" t="s">
        <v>133</v>
      </c>
      <c r="G59">
        <f t="shared" si="0"/>
        <v>0.15072668676588663</v>
      </c>
      <c r="H59">
        <f t="shared" si="2"/>
        <v>0.18840835845735829</v>
      </c>
      <c r="J59">
        <f>$H$2*'Wind ENSPRESO CF'!F55/VLOOKUP(E59,'Wind ENSPRESO CF Averages'!$C$28:$F$64,4,0)</f>
        <v>0.18840835845735829</v>
      </c>
    </row>
    <row r="60" spans="2:10">
      <c r="B60" t="s">
        <v>180</v>
      </c>
      <c r="C60" t="s">
        <v>181</v>
      </c>
      <c r="D60" t="s">
        <v>183</v>
      </c>
      <c r="E60" t="s">
        <v>14</v>
      </c>
      <c r="F60" t="s">
        <v>133</v>
      </c>
      <c r="G60">
        <f t="shared" si="0"/>
        <v>0.15756478815302344</v>
      </c>
      <c r="H60">
        <f t="shared" si="2"/>
        <v>0.19695598519127927</v>
      </c>
      <c r="J60">
        <f>$H$2*'Wind ENSPRESO CF'!F56/VLOOKUP(E60,'Wind ENSPRESO CF Averages'!$C$28:$F$64,4,0)</f>
        <v>0.19695598519127927</v>
      </c>
    </row>
    <row r="61" spans="2:10">
      <c r="B61" t="s">
        <v>180</v>
      </c>
      <c r="C61" t="s">
        <v>181</v>
      </c>
      <c r="D61" t="s">
        <v>183</v>
      </c>
      <c r="E61" t="s">
        <v>15</v>
      </c>
      <c r="F61" t="s">
        <v>133</v>
      </c>
      <c r="G61">
        <f t="shared" si="0"/>
        <v>0.14965517241379306</v>
      </c>
      <c r="H61">
        <f t="shared" si="2"/>
        <v>0.18706896551724131</v>
      </c>
      <c r="J61">
        <f>$H$2*'Wind ENSPRESO CF'!F57/VLOOKUP(E61,'Wind ENSPRESO CF Averages'!$C$28:$F$64,4,0)</f>
        <v>0.18706896551724131</v>
      </c>
    </row>
    <row r="62" spans="2:10">
      <c r="B62" t="s">
        <v>180</v>
      </c>
      <c r="C62" t="s">
        <v>181</v>
      </c>
      <c r="D62" t="s">
        <v>183</v>
      </c>
      <c r="E62" t="s">
        <v>19</v>
      </c>
      <c r="F62" t="s">
        <v>133</v>
      </c>
      <c r="G62">
        <f t="shared" si="0"/>
        <v>0.12953804347879658</v>
      </c>
      <c r="H62">
        <f t="shared" si="2"/>
        <v>0.16192255434849573</v>
      </c>
      <c r="J62">
        <f>$H$2*'Wind ENSPRESO CF'!F58/VLOOKUP(E62,'Wind ENSPRESO CF Averages'!$C$28:$F$64,4,0)</f>
        <v>0.16192255434849573</v>
      </c>
    </row>
    <row r="63" spans="2:10">
      <c r="B63" t="s">
        <v>180</v>
      </c>
      <c r="C63" t="s">
        <v>181</v>
      </c>
      <c r="D63" t="s">
        <v>183</v>
      </c>
      <c r="E63" t="s">
        <v>16</v>
      </c>
      <c r="F63" t="s">
        <v>133</v>
      </c>
      <c r="G63">
        <f t="shared" si="0"/>
        <v>0.15101533450943139</v>
      </c>
      <c r="H63">
        <f t="shared" si="2"/>
        <v>0.18876916813678923</v>
      </c>
      <c r="J63">
        <f>$H$2*'Wind ENSPRESO CF'!F59/VLOOKUP(E63,'Wind ENSPRESO CF Averages'!$C$28:$F$64,4,0)</f>
        <v>0.18876916813678923</v>
      </c>
    </row>
    <row r="64" spans="2:10">
      <c r="B64" t="s">
        <v>180</v>
      </c>
      <c r="C64" t="s">
        <v>181</v>
      </c>
      <c r="D64" t="s">
        <v>183</v>
      </c>
      <c r="E64" t="s">
        <v>17</v>
      </c>
      <c r="F64" t="s">
        <v>133</v>
      </c>
      <c r="G64">
        <f t="shared" si="0"/>
        <v>0.15493333333333337</v>
      </c>
      <c r="H64">
        <f t="shared" si="2"/>
        <v>0.19366666666666668</v>
      </c>
      <c r="J64">
        <f>$H$2*'Wind ENSPRESO CF'!F60/VLOOKUP(E64,'Wind ENSPRESO CF Averages'!$C$28:$F$64,4,0)</f>
        <v>0.19366666666666668</v>
      </c>
    </row>
    <row r="65" spans="2:10">
      <c r="B65" t="s">
        <v>180</v>
      </c>
      <c r="C65" t="s">
        <v>181</v>
      </c>
      <c r="D65" t="s">
        <v>183</v>
      </c>
      <c r="E65" t="s">
        <v>18</v>
      </c>
      <c r="F65" t="s">
        <v>133</v>
      </c>
      <c r="G65">
        <f t="shared" si="0"/>
        <v>0.1512959437689203</v>
      </c>
      <c r="H65">
        <f t="shared" si="2"/>
        <v>0.18911992971115035</v>
      </c>
      <c r="J65">
        <f>$H$2*'Wind ENSPRESO CF'!F61/VLOOKUP(E65,'Wind ENSPRESO CF Averages'!$C$28:$F$64,4,0)</f>
        <v>0.18911992971115035</v>
      </c>
    </row>
    <row r="66" spans="2:10">
      <c r="B66" t="s">
        <v>180</v>
      </c>
      <c r="C66" t="s">
        <v>181</v>
      </c>
      <c r="D66" t="s">
        <v>183</v>
      </c>
      <c r="E66" t="s">
        <v>39</v>
      </c>
      <c r="F66" t="s">
        <v>133</v>
      </c>
      <c r="G66">
        <f t="shared" si="0"/>
        <v>0.14993135011441647</v>
      </c>
      <c r="H66">
        <f t="shared" si="2"/>
        <v>0.18741418764302056</v>
      </c>
      <c r="J66">
        <f>$H$2*'Wind ENSPRESO CF'!F62/VLOOKUP(E66,'Wind ENSPRESO CF Averages'!$C$28:$F$64,4,0)</f>
        <v>0.18741418764302056</v>
      </c>
    </row>
    <row r="67" spans="2:10">
      <c r="B67" t="s">
        <v>180</v>
      </c>
      <c r="C67" t="s">
        <v>181</v>
      </c>
      <c r="D67" t="s">
        <v>183</v>
      </c>
      <c r="E67" t="s">
        <v>20</v>
      </c>
      <c r="F67" t="s">
        <v>133</v>
      </c>
      <c r="G67">
        <f t="shared" si="0"/>
        <v>0.14588495575294377</v>
      </c>
      <c r="H67">
        <f t="shared" si="2"/>
        <v>0.18235619469117972</v>
      </c>
      <c r="J67">
        <f>$H$2*'Wind ENSPRESO CF'!F63/VLOOKUP(E67,'Wind ENSPRESO CF Averages'!$C$28:$F$64,4,0)</f>
        <v>0.18235619469117972</v>
      </c>
    </row>
    <row r="68" spans="2:10">
      <c r="B68" t="s">
        <v>180</v>
      </c>
      <c r="C68" t="s">
        <v>181</v>
      </c>
      <c r="D68" t="s">
        <v>183</v>
      </c>
      <c r="E68" t="s">
        <v>21</v>
      </c>
      <c r="F68" t="s">
        <v>133</v>
      </c>
      <c r="G68">
        <f t="shared" si="0"/>
        <v>0.15012765957446808</v>
      </c>
      <c r="H68">
        <f t="shared" si="2"/>
        <v>0.18765957446808509</v>
      </c>
      <c r="J68">
        <f>$H$2*'Wind ENSPRESO CF'!F64/VLOOKUP(E68,'Wind ENSPRESO CF Averages'!$C$28:$F$64,4,0)</f>
        <v>0.18765957446808509</v>
      </c>
    </row>
    <row r="69" spans="2:10">
      <c r="B69" t="s">
        <v>180</v>
      </c>
      <c r="C69" t="s">
        <v>181</v>
      </c>
      <c r="D69" t="s">
        <v>183</v>
      </c>
      <c r="E69" t="s">
        <v>22</v>
      </c>
      <c r="F69" t="s">
        <v>133</v>
      </c>
      <c r="G69">
        <f t="shared" si="0"/>
        <v>0</v>
      </c>
      <c r="H69">
        <f t="shared" si="2"/>
        <v>0</v>
      </c>
      <c r="J69">
        <f>$H$2*'Wind ENSPRESO CF'!F65/VLOOKUP(E69,'Wind ENSPRESO CF Averages'!$C$28:$F$64,4,0)</f>
        <v>0</v>
      </c>
    </row>
    <row r="70" spans="2:10">
      <c r="B70" t="s">
        <v>180</v>
      </c>
      <c r="C70" t="s">
        <v>181</v>
      </c>
      <c r="D70" t="s">
        <v>183</v>
      </c>
      <c r="E70" t="s">
        <v>23</v>
      </c>
      <c r="F70" t="s">
        <v>133</v>
      </c>
      <c r="G70">
        <f>H70*0.8</f>
        <v>0.1434205231382247</v>
      </c>
      <c r="H70">
        <f>IF(D70="WP",0,J70)</f>
        <v>0.17927565392278089</v>
      </c>
      <c r="J70">
        <f>$H$2*'Wind ENSPRESO CF'!F66/VLOOKUP(E70,'Wind ENSPRESO CF Averages'!$C$28:$F$64,4,0)</f>
        <v>0.17927565392278089</v>
      </c>
    </row>
    <row r="71" spans="2:10">
      <c r="B71" t="s">
        <v>180</v>
      </c>
      <c r="C71" t="s">
        <v>181</v>
      </c>
      <c r="D71" t="s">
        <v>183</v>
      </c>
      <c r="E71" t="s">
        <v>43</v>
      </c>
      <c r="F71" t="s">
        <v>133</v>
      </c>
      <c r="G71">
        <f t="shared" si="0"/>
        <v>0.10744186046511627</v>
      </c>
      <c r="H71">
        <f t="shared" si="2"/>
        <v>0.13430232558139532</v>
      </c>
      <c r="J71">
        <f>$H$2*'Wind ENSPRESO CF'!F67/VLOOKUP(E71,'Wind ENSPRESO CF Averages'!$C$28:$F$64,4,0)</f>
        <v>0.13430232558139532</v>
      </c>
    </row>
    <row r="72" spans="2:10">
      <c r="B72" t="s">
        <v>180</v>
      </c>
      <c r="C72" t="s">
        <v>181</v>
      </c>
      <c r="D72" t="s">
        <v>183</v>
      </c>
      <c r="E72" t="s">
        <v>24</v>
      </c>
      <c r="F72" t="s">
        <v>133</v>
      </c>
      <c r="G72">
        <f t="shared" si="0"/>
        <v>0.16243093922651936</v>
      </c>
      <c r="H72">
        <f t="shared" si="2"/>
        <v>0.20303867403314918</v>
      </c>
      <c r="J72">
        <f>$H$2*'Wind ENSPRESO CF'!F68/VLOOKUP(E72,'Wind ENSPRESO CF Averages'!$C$28:$F$64,4,0)</f>
        <v>0.20303867403314918</v>
      </c>
    </row>
    <row r="73" spans="2:10">
      <c r="B73" t="s">
        <v>180</v>
      </c>
      <c r="C73" t="s">
        <v>181</v>
      </c>
      <c r="D73" t="s">
        <v>183</v>
      </c>
      <c r="E73" t="s">
        <v>25</v>
      </c>
      <c r="F73" t="s">
        <v>133</v>
      </c>
      <c r="G73">
        <f t="shared" si="0"/>
        <v>0.15147540983606553</v>
      </c>
      <c r="H73">
        <f t="shared" si="2"/>
        <v>0.18934426229508189</v>
      </c>
      <c r="J73">
        <f>$H$2*'Wind ENSPRESO CF'!F69/VLOOKUP(E73,'Wind ENSPRESO CF Averages'!$C$28:$F$64,4,0)</f>
        <v>0.18934426229508189</v>
      </c>
    </row>
    <row r="74" spans="2:10">
      <c r="B74" t="s">
        <v>180</v>
      </c>
      <c r="C74" t="s">
        <v>181</v>
      </c>
      <c r="D74" t="s">
        <v>183</v>
      </c>
      <c r="E74" t="s">
        <v>26</v>
      </c>
      <c r="F74" t="s">
        <v>133</v>
      </c>
      <c r="G74">
        <f t="shared" si="0"/>
        <v>0.15008645533141213</v>
      </c>
      <c r="H74">
        <f t="shared" si="2"/>
        <v>0.18760806916426515</v>
      </c>
      <c r="J74">
        <f>$H$2*'Wind ENSPRESO CF'!F70/VLOOKUP(E74,'Wind ENSPRESO CF Averages'!$C$28:$F$64,4,0)</f>
        <v>0.18760806916426515</v>
      </c>
    </row>
    <row r="75" spans="2:10">
      <c r="B75" t="s">
        <v>180</v>
      </c>
      <c r="C75" t="s">
        <v>181</v>
      </c>
      <c r="D75" t="s">
        <v>183</v>
      </c>
      <c r="E75" t="s">
        <v>40</v>
      </c>
      <c r="F75" t="s">
        <v>133</v>
      </c>
      <c r="G75">
        <f t="shared" si="0"/>
        <v>0.13999999999999999</v>
      </c>
      <c r="H75">
        <f t="shared" si="2"/>
        <v>0.17499999999999999</v>
      </c>
      <c r="J75">
        <f>$H$2*'Wind ENSPRESO CF'!F71/VLOOKUP(E75,'Wind ENSPRESO CF Averages'!$C$28:$F$64,4,0)</f>
        <v>0.17499999999999999</v>
      </c>
    </row>
    <row r="76" spans="2:10">
      <c r="B76" t="s">
        <v>180</v>
      </c>
      <c r="C76" t="s">
        <v>181</v>
      </c>
      <c r="D76" t="s">
        <v>183</v>
      </c>
      <c r="E76" t="s">
        <v>41</v>
      </c>
      <c r="F76" t="s">
        <v>133</v>
      </c>
      <c r="G76">
        <f t="shared" si="0"/>
        <v>0.12000000000000005</v>
      </c>
      <c r="H76">
        <f t="shared" si="2"/>
        <v>0.15000000000000005</v>
      </c>
      <c r="J76">
        <f>$H$2*'Wind ENSPRESO CF'!F72/VLOOKUP(E76,'Wind ENSPRESO CF Averages'!$C$28:$F$64,4,0)</f>
        <v>0.15000000000000005</v>
      </c>
    </row>
    <row r="77" spans="2:10">
      <c r="B77" t="s">
        <v>180</v>
      </c>
      <c r="C77" t="s">
        <v>181</v>
      </c>
      <c r="D77" t="s">
        <v>183</v>
      </c>
      <c r="E77" t="s">
        <v>27</v>
      </c>
      <c r="F77" t="s">
        <v>133</v>
      </c>
      <c r="G77">
        <f t="shared" si="0"/>
        <v>0.11357746478873242</v>
      </c>
      <c r="H77">
        <f t="shared" si="2"/>
        <v>0.14197183098591551</v>
      </c>
      <c r="J77">
        <f>$H$2*'Wind ENSPRESO CF'!F73/VLOOKUP(E77,'Wind ENSPRESO CF Averages'!$C$28:$F$64,4,0)</f>
        <v>0.14197183098591551</v>
      </c>
    </row>
    <row r="78" spans="2:10">
      <c r="B78" t="s">
        <v>180</v>
      </c>
      <c r="C78" t="s">
        <v>181</v>
      </c>
      <c r="D78" t="s">
        <v>183</v>
      </c>
      <c r="E78" t="s">
        <v>28</v>
      </c>
      <c r="F78" t="s">
        <v>133</v>
      </c>
      <c r="G78">
        <f t="shared" ref="G78:G141" si="3">H78*0.8</f>
        <v>0.15728536385944811</v>
      </c>
      <c r="H78">
        <f t="shared" si="2"/>
        <v>0.19660670482431011</v>
      </c>
      <c r="J78">
        <f>$H$2*'Wind ENSPRESO CF'!F74/VLOOKUP(E78,'Wind ENSPRESO CF Averages'!$C$28:$F$64,4,0)</f>
        <v>0.19660670482431011</v>
      </c>
    </row>
    <row r="79" spans="2:10">
      <c r="B79" t="s">
        <v>180</v>
      </c>
      <c r="C79" t="s">
        <v>181</v>
      </c>
      <c r="D79" t="s">
        <v>183</v>
      </c>
      <c r="E79" t="s">
        <v>29</v>
      </c>
      <c r="F79" t="s">
        <v>133</v>
      </c>
      <c r="G79">
        <f t="shared" si="3"/>
        <v>0.16243093922660906</v>
      </c>
      <c r="H79">
        <f t="shared" si="2"/>
        <v>0.20303867403326131</v>
      </c>
      <c r="J79">
        <f>$H$2*'Wind ENSPRESO CF'!F75/VLOOKUP(E79,'Wind ENSPRESO CF Averages'!$C$28:$F$64,4,0)</f>
        <v>0.20303867403326131</v>
      </c>
    </row>
    <row r="80" spans="2:10">
      <c r="B80" t="s">
        <v>180</v>
      </c>
      <c r="C80" t="s">
        <v>181</v>
      </c>
      <c r="D80" t="s">
        <v>183</v>
      </c>
      <c r="E80" t="s">
        <v>30</v>
      </c>
      <c r="F80" t="s">
        <v>133</v>
      </c>
      <c r="G80">
        <f t="shared" si="3"/>
        <v>0.15622597553873033</v>
      </c>
      <c r="H80">
        <f t="shared" si="2"/>
        <v>0.1952824694234129</v>
      </c>
      <c r="J80">
        <f>$H$2*'Wind ENSPRESO CF'!F76/VLOOKUP(E80,'Wind ENSPRESO CF Averages'!$C$28:$F$64,4,0)</f>
        <v>0.1952824694234129</v>
      </c>
    </row>
    <row r="81" spans="2:10">
      <c r="B81" t="s">
        <v>180</v>
      </c>
      <c r="C81" t="s">
        <v>181</v>
      </c>
      <c r="D81" t="s">
        <v>183</v>
      </c>
      <c r="E81" t="s">
        <v>31</v>
      </c>
      <c r="F81" t="s">
        <v>133</v>
      </c>
      <c r="G81">
        <f t="shared" si="3"/>
        <v>0.1356772532188841</v>
      </c>
      <c r="H81">
        <f t="shared" si="2"/>
        <v>0.16959656652360514</v>
      </c>
      <c r="J81">
        <f>$H$2*'Wind ENSPRESO CF'!F77/VLOOKUP(E81,'Wind ENSPRESO CF Averages'!$C$28:$F$64,4,0)</f>
        <v>0.16959656652360514</v>
      </c>
    </row>
    <row r="82" spans="2:10">
      <c r="B82" t="s">
        <v>180</v>
      </c>
      <c r="C82" t="s">
        <v>181</v>
      </c>
      <c r="D82" t="s">
        <v>183</v>
      </c>
      <c r="E82" t="s">
        <v>32</v>
      </c>
      <c r="F82" t="s">
        <v>133</v>
      </c>
      <c r="G82">
        <f t="shared" si="3"/>
        <v>0.13561445783132528</v>
      </c>
      <c r="H82">
        <f t="shared" si="2"/>
        <v>0.16951807228915658</v>
      </c>
      <c r="J82">
        <f>$H$2*'Wind ENSPRESO CF'!F78/VLOOKUP(E82,'Wind ENSPRESO CF Averages'!$C$28:$F$64,4,0)</f>
        <v>0.16951807228915658</v>
      </c>
    </row>
    <row r="83" spans="2:10">
      <c r="B83" t="s">
        <v>180</v>
      </c>
      <c r="C83" t="s">
        <v>181</v>
      </c>
      <c r="D83" t="s">
        <v>183</v>
      </c>
      <c r="E83" t="s">
        <v>33</v>
      </c>
      <c r="F83" t="s">
        <v>133</v>
      </c>
      <c r="G83">
        <f t="shared" si="3"/>
        <v>0.15942049981890616</v>
      </c>
      <c r="H83">
        <f t="shared" si="2"/>
        <v>0.1992756247736327</v>
      </c>
      <c r="J83">
        <f>$H$2*'Wind ENSPRESO CF'!F79/VLOOKUP(E83,'Wind ENSPRESO CF Averages'!$C$28:$F$64,4,0)</f>
        <v>0.1992756247736327</v>
      </c>
    </row>
    <row r="84" spans="2:10">
      <c r="B84" t="s">
        <v>180</v>
      </c>
      <c r="C84" t="s">
        <v>181</v>
      </c>
      <c r="D84" t="s">
        <v>183</v>
      </c>
      <c r="E84" t="s">
        <v>34</v>
      </c>
      <c r="F84" t="s">
        <v>133</v>
      </c>
      <c r="G84">
        <f t="shared" si="3"/>
        <v>0.15464435146443514</v>
      </c>
      <c r="H84">
        <f t="shared" si="2"/>
        <v>0.19330543933054392</v>
      </c>
      <c r="J84">
        <f>$H$2*'Wind ENSPRESO CF'!F80/VLOOKUP(E84,'Wind ENSPRESO CF Averages'!$C$28:$F$64,4,0)</f>
        <v>0.19330543933054392</v>
      </c>
    </row>
    <row r="85" spans="2:10">
      <c r="B85" t="s">
        <v>180</v>
      </c>
      <c r="C85" t="s">
        <v>181</v>
      </c>
      <c r="D85" t="s">
        <v>183</v>
      </c>
      <c r="E85" t="s">
        <v>35</v>
      </c>
      <c r="F85" t="s">
        <v>133</v>
      </c>
      <c r="G85">
        <f t="shared" si="3"/>
        <v>0.13678496868475992</v>
      </c>
      <c r="H85">
        <f t="shared" si="2"/>
        <v>0.17098121085594989</v>
      </c>
      <c r="J85">
        <f>$H$2*'Wind ENSPRESO CF'!F81/VLOOKUP(E85,'Wind ENSPRESO CF Averages'!$C$28:$F$64,4,0)</f>
        <v>0.17098121085594989</v>
      </c>
    </row>
    <row r="86" spans="2:10">
      <c r="B86" t="s">
        <v>180</v>
      </c>
      <c r="C86" t="s">
        <v>181</v>
      </c>
      <c r="D86" t="s">
        <v>183</v>
      </c>
      <c r="E86" t="s">
        <v>36</v>
      </c>
      <c r="F86" t="s">
        <v>133</v>
      </c>
      <c r="G86">
        <f t="shared" si="3"/>
        <v>0.15359658484531946</v>
      </c>
      <c r="H86">
        <f t="shared" si="2"/>
        <v>0.19199573105664933</v>
      </c>
      <c r="J86">
        <f>$H$2*'Wind ENSPRESO CF'!F82/VLOOKUP(E86,'Wind ENSPRESO CF Averages'!$C$28:$F$64,4,0)</f>
        <v>0.19199573105664933</v>
      </c>
    </row>
    <row r="87" spans="2:10">
      <c r="B87" t="s">
        <v>180</v>
      </c>
      <c r="C87" t="s">
        <v>181</v>
      </c>
      <c r="D87" t="s">
        <v>184</v>
      </c>
      <c r="E87" t="s">
        <v>37</v>
      </c>
      <c r="F87" t="s">
        <v>133</v>
      </c>
      <c r="G87">
        <f t="shared" si="3"/>
        <v>0.15062068965517242</v>
      </c>
      <c r="H87">
        <f t="shared" si="2"/>
        <v>0.18827586206896552</v>
      </c>
      <c r="J87">
        <f>$H$2*'Wind ENSPRESO CF'!F83/VLOOKUP(E87,'Wind ENSPRESO CF Averages'!$C$28:$F$64,4,0)</f>
        <v>0.18827586206896552</v>
      </c>
    </row>
    <row r="88" spans="2:10">
      <c r="B88" t="s">
        <v>180</v>
      </c>
      <c r="C88" t="s">
        <v>181</v>
      </c>
      <c r="D88" t="s">
        <v>184</v>
      </c>
      <c r="E88" t="s">
        <v>7</v>
      </c>
      <c r="F88" t="s">
        <v>133</v>
      </c>
      <c r="G88">
        <f t="shared" si="3"/>
        <v>0.14962386511037734</v>
      </c>
      <c r="H88">
        <f t="shared" ref="H88:H151" si="4">IF(D88="WP",0,J88)</f>
        <v>0.18702983138797166</v>
      </c>
      <c r="J88">
        <f>$H$2*'Wind ENSPRESO CF'!F84/VLOOKUP(E88,'Wind ENSPRESO CF Averages'!$C$28:$F$64,4,0)</f>
        <v>0.18702983138797166</v>
      </c>
    </row>
    <row r="89" spans="2:10">
      <c r="B89" t="s">
        <v>180</v>
      </c>
      <c r="C89" t="s">
        <v>181</v>
      </c>
      <c r="D89" t="s">
        <v>184</v>
      </c>
      <c r="E89" t="s">
        <v>38</v>
      </c>
      <c r="F89" t="s">
        <v>133</v>
      </c>
      <c r="G89">
        <f t="shared" si="3"/>
        <v>0.14482758620689651</v>
      </c>
      <c r="H89">
        <f t="shared" si="4"/>
        <v>0.18103448275862064</v>
      </c>
      <c r="J89">
        <f>$H$2*'Wind ENSPRESO CF'!F85/VLOOKUP(E89,'Wind ENSPRESO CF Averages'!$C$28:$F$64,4,0)</f>
        <v>0.18103448275862064</v>
      </c>
    </row>
    <row r="90" spans="2:10">
      <c r="B90" t="s">
        <v>180</v>
      </c>
      <c r="C90" t="s">
        <v>181</v>
      </c>
      <c r="D90" t="s">
        <v>184</v>
      </c>
      <c r="E90" t="s">
        <v>8</v>
      </c>
      <c r="F90" t="s">
        <v>133</v>
      </c>
      <c r="G90">
        <f t="shared" si="3"/>
        <v>0.15931914893653254</v>
      </c>
      <c r="H90">
        <f t="shared" si="4"/>
        <v>0.19914893617066565</v>
      </c>
      <c r="J90">
        <f>$H$2*'Wind ENSPRESO CF'!F86/VLOOKUP(E90,'Wind ENSPRESO CF Averages'!$C$28:$F$64,4,0)</f>
        <v>0.19914893617066565</v>
      </c>
    </row>
    <row r="91" spans="2:10">
      <c r="B91" t="s">
        <v>180</v>
      </c>
      <c r="C91" t="s">
        <v>181</v>
      </c>
      <c r="D91" t="s">
        <v>184</v>
      </c>
      <c r="E91" t="s">
        <v>9</v>
      </c>
      <c r="F91" t="s">
        <v>133</v>
      </c>
      <c r="G91">
        <f t="shared" si="3"/>
        <v>0.16459459459442202</v>
      </c>
      <c r="H91">
        <f t="shared" si="4"/>
        <v>0.20574324324302751</v>
      </c>
      <c r="J91">
        <f>$H$2*'Wind ENSPRESO CF'!F87/VLOOKUP(E91,'Wind ENSPRESO CF Averages'!$C$28:$F$64,4,0)</f>
        <v>0.20574324324302751</v>
      </c>
    </row>
    <row r="92" spans="2:10">
      <c r="B92" t="s">
        <v>180</v>
      </c>
      <c r="C92" t="s">
        <v>181</v>
      </c>
      <c r="D92" t="s">
        <v>184</v>
      </c>
      <c r="E92" t="s">
        <v>10</v>
      </c>
      <c r="F92" t="s">
        <v>133</v>
      </c>
      <c r="G92">
        <f t="shared" si="3"/>
        <v>0.14132188841182308</v>
      </c>
      <c r="H92">
        <f t="shared" si="4"/>
        <v>0.17665236051477884</v>
      </c>
      <c r="J92">
        <f>$H$2*'Wind ENSPRESO CF'!F88/VLOOKUP(E92,'Wind ENSPRESO CF Averages'!$C$28:$F$64,4,0)</f>
        <v>0.17665236051477884</v>
      </c>
    </row>
    <row r="93" spans="2:10">
      <c r="B93" t="s">
        <v>180</v>
      </c>
      <c r="C93" t="s">
        <v>181</v>
      </c>
      <c r="D93" t="s">
        <v>184</v>
      </c>
      <c r="E93" t="s">
        <v>42</v>
      </c>
      <c r="F93" t="s">
        <v>133</v>
      </c>
      <c r="G93">
        <f t="shared" si="3"/>
        <v>0.16085106382978723</v>
      </c>
      <c r="H93">
        <f t="shared" si="4"/>
        <v>0.20106382978723403</v>
      </c>
      <c r="J93">
        <f>$H$2*'Wind ENSPRESO CF'!F89/VLOOKUP(E93,'Wind ENSPRESO CF Averages'!$C$28:$F$64,4,0)</f>
        <v>0.20106382978723403</v>
      </c>
    </row>
    <row r="94" spans="2:10">
      <c r="B94" t="s">
        <v>180</v>
      </c>
      <c r="C94" t="s">
        <v>181</v>
      </c>
      <c r="D94" t="s">
        <v>184</v>
      </c>
      <c r="E94" t="s">
        <v>11</v>
      </c>
      <c r="F94" t="s">
        <v>133</v>
      </c>
      <c r="G94">
        <f t="shared" si="3"/>
        <v>0.14237288135593221</v>
      </c>
      <c r="H94">
        <f t="shared" si="4"/>
        <v>0.17796610169491525</v>
      </c>
      <c r="J94">
        <f>$H$2*'Wind ENSPRESO CF'!F90/VLOOKUP(E94,'Wind ENSPRESO CF Averages'!$C$28:$F$64,4,0)</f>
        <v>0.17796610169491525</v>
      </c>
    </row>
    <row r="95" spans="2:10">
      <c r="B95" t="s">
        <v>180</v>
      </c>
      <c r="C95" t="s">
        <v>181</v>
      </c>
      <c r="D95" t="s">
        <v>184</v>
      </c>
      <c r="E95" t="s">
        <v>12</v>
      </c>
      <c r="F95" t="s">
        <v>133</v>
      </c>
      <c r="G95">
        <f t="shared" si="3"/>
        <v>0.15127272727272725</v>
      </c>
      <c r="H95">
        <f t="shared" si="4"/>
        <v>0.18909090909090906</v>
      </c>
      <c r="J95">
        <f>$H$2*'Wind ENSPRESO CF'!F91/VLOOKUP(E95,'Wind ENSPRESO CF Averages'!$C$28:$F$64,4,0)</f>
        <v>0.18909090909090906</v>
      </c>
    </row>
    <row r="96" spans="2:10">
      <c r="B96" t="s">
        <v>180</v>
      </c>
      <c r="C96" t="s">
        <v>181</v>
      </c>
      <c r="D96" t="s">
        <v>184</v>
      </c>
      <c r="E96" t="s">
        <v>13</v>
      </c>
      <c r="F96" t="s">
        <v>133</v>
      </c>
      <c r="G96">
        <f t="shared" si="3"/>
        <v>0.15090134109603326</v>
      </c>
      <c r="H96">
        <f t="shared" si="4"/>
        <v>0.18862667637004157</v>
      </c>
      <c r="J96">
        <f>$H$2*'Wind ENSPRESO CF'!F92/VLOOKUP(E96,'Wind ENSPRESO CF Averages'!$C$28:$F$64,4,0)</f>
        <v>0.18862667637004157</v>
      </c>
    </row>
    <row r="97" spans="2:10">
      <c r="B97" t="s">
        <v>180</v>
      </c>
      <c r="C97" t="s">
        <v>181</v>
      </c>
      <c r="D97" t="s">
        <v>184</v>
      </c>
      <c r="E97" t="s">
        <v>14</v>
      </c>
      <c r="F97" t="s">
        <v>133</v>
      </c>
      <c r="G97">
        <f t="shared" si="3"/>
        <v>0.16723981900452489</v>
      </c>
      <c r="H97">
        <f t="shared" si="4"/>
        <v>0.20904977375565609</v>
      </c>
      <c r="J97">
        <f>$H$2*'Wind ENSPRESO CF'!F93/VLOOKUP(E97,'Wind ENSPRESO CF Averages'!$C$28:$F$64,4,0)</f>
        <v>0.20904977375565609</v>
      </c>
    </row>
    <row r="98" spans="2:10">
      <c r="B98" t="s">
        <v>180</v>
      </c>
      <c r="C98" t="s">
        <v>181</v>
      </c>
      <c r="D98" t="s">
        <v>184</v>
      </c>
      <c r="E98" t="s">
        <v>15</v>
      </c>
      <c r="F98" t="s">
        <v>133</v>
      </c>
      <c r="G98">
        <f t="shared" si="3"/>
        <v>0.16896551724137931</v>
      </c>
      <c r="H98">
        <f t="shared" si="4"/>
        <v>0.21120689655172412</v>
      </c>
      <c r="J98">
        <f>$H$2*'Wind ENSPRESO CF'!F94/VLOOKUP(E98,'Wind ENSPRESO CF Averages'!$C$28:$F$64,4,0)</f>
        <v>0.21120689655172412</v>
      </c>
    </row>
    <row r="99" spans="2:10">
      <c r="B99" t="s">
        <v>180</v>
      </c>
      <c r="C99" t="s">
        <v>181</v>
      </c>
      <c r="D99" t="s">
        <v>184</v>
      </c>
      <c r="E99" t="s">
        <v>19</v>
      </c>
      <c r="F99" t="s">
        <v>133</v>
      </c>
      <c r="G99">
        <f t="shared" si="3"/>
        <v>0.15122282608619297</v>
      </c>
      <c r="H99">
        <f t="shared" si="4"/>
        <v>0.18902853260774122</v>
      </c>
      <c r="J99">
        <f>$H$2*'Wind ENSPRESO CF'!F95/VLOOKUP(E99,'Wind ENSPRESO CF Averages'!$C$28:$F$64,4,0)</f>
        <v>0.18902853260774122</v>
      </c>
    </row>
    <row r="100" spans="2:10">
      <c r="B100" t="s">
        <v>180</v>
      </c>
      <c r="C100" t="s">
        <v>181</v>
      </c>
      <c r="D100" t="s">
        <v>184</v>
      </c>
      <c r="E100" t="s">
        <v>16</v>
      </c>
      <c r="F100" t="s">
        <v>133</v>
      </c>
      <c r="G100">
        <f t="shared" si="3"/>
        <v>0.14063758990365038</v>
      </c>
      <c r="H100">
        <f t="shared" si="4"/>
        <v>0.17579698737956298</v>
      </c>
      <c r="J100">
        <f>$H$2*'Wind ENSPRESO CF'!F96/VLOOKUP(E100,'Wind ENSPRESO CF Averages'!$C$28:$F$64,4,0)</f>
        <v>0.17579698737956298</v>
      </c>
    </row>
    <row r="101" spans="2:10">
      <c r="B101" t="s">
        <v>180</v>
      </c>
      <c r="C101" t="s">
        <v>181</v>
      </c>
      <c r="D101" t="s">
        <v>184</v>
      </c>
      <c r="E101" t="s">
        <v>17</v>
      </c>
      <c r="F101" t="s">
        <v>133</v>
      </c>
      <c r="G101">
        <f t="shared" si="3"/>
        <v>0.16520000000000001</v>
      </c>
      <c r="H101">
        <f t="shared" si="4"/>
        <v>0.20650000000000002</v>
      </c>
      <c r="J101">
        <f>$H$2*'Wind ENSPRESO CF'!F97/VLOOKUP(E101,'Wind ENSPRESO CF Averages'!$C$28:$F$64,4,0)</f>
        <v>0.20650000000000002</v>
      </c>
    </row>
    <row r="102" spans="2:10">
      <c r="B102" t="s">
        <v>180</v>
      </c>
      <c r="C102" t="s">
        <v>181</v>
      </c>
      <c r="D102" t="s">
        <v>184</v>
      </c>
      <c r="E102" t="s">
        <v>18</v>
      </c>
      <c r="F102" t="s">
        <v>133</v>
      </c>
      <c r="G102">
        <f t="shared" si="3"/>
        <v>0.15301801142167587</v>
      </c>
      <c r="H102">
        <f t="shared" si="4"/>
        <v>0.19127251427709482</v>
      </c>
      <c r="J102">
        <f>$H$2*'Wind ENSPRESO CF'!F98/VLOOKUP(E102,'Wind ENSPRESO CF Averages'!$C$28:$F$64,4,0)</f>
        <v>0.19127251427709482</v>
      </c>
    </row>
    <row r="103" spans="2:10">
      <c r="B103" t="s">
        <v>180</v>
      </c>
      <c r="C103" t="s">
        <v>181</v>
      </c>
      <c r="D103" t="s">
        <v>184</v>
      </c>
      <c r="E103" t="s">
        <v>39</v>
      </c>
      <c r="F103" t="s">
        <v>133</v>
      </c>
      <c r="G103">
        <f t="shared" si="3"/>
        <v>0.14993135011441641</v>
      </c>
      <c r="H103">
        <f t="shared" si="4"/>
        <v>0.18741418764302051</v>
      </c>
      <c r="J103">
        <f>$H$2*'Wind ENSPRESO CF'!F99/VLOOKUP(E103,'Wind ENSPRESO CF Averages'!$C$28:$F$64,4,0)</f>
        <v>0.18741418764302051</v>
      </c>
    </row>
    <row r="104" spans="2:10">
      <c r="B104" t="s">
        <v>180</v>
      </c>
      <c r="C104" t="s">
        <v>181</v>
      </c>
      <c r="D104" t="s">
        <v>184</v>
      </c>
      <c r="E104" t="s">
        <v>20</v>
      </c>
      <c r="F104" t="s">
        <v>133</v>
      </c>
      <c r="G104">
        <f t="shared" si="3"/>
        <v>0.15331858407050042</v>
      </c>
      <c r="H104">
        <f t="shared" si="4"/>
        <v>0.19164823008812551</v>
      </c>
      <c r="J104">
        <f>$H$2*'Wind ENSPRESO CF'!F100/VLOOKUP(E104,'Wind ENSPRESO CF Averages'!$C$28:$F$64,4,0)</f>
        <v>0.19164823008812551</v>
      </c>
    </row>
    <row r="105" spans="2:10">
      <c r="B105" t="s">
        <v>180</v>
      </c>
      <c r="C105" t="s">
        <v>181</v>
      </c>
      <c r="D105" t="s">
        <v>184</v>
      </c>
      <c r="E105" t="s">
        <v>21</v>
      </c>
      <c r="F105" t="s">
        <v>133</v>
      </c>
      <c r="G105">
        <f t="shared" si="3"/>
        <v>0.14726808510638298</v>
      </c>
      <c r="H105">
        <f t="shared" si="4"/>
        <v>0.1840851063829787</v>
      </c>
      <c r="J105">
        <f>$H$2*'Wind ENSPRESO CF'!F101/VLOOKUP(E105,'Wind ENSPRESO CF Averages'!$C$28:$F$64,4,0)</f>
        <v>0.1840851063829787</v>
      </c>
    </row>
    <row r="106" spans="2:10">
      <c r="B106" t="s">
        <v>180</v>
      </c>
      <c r="C106" t="s">
        <v>181</v>
      </c>
      <c r="D106" t="s">
        <v>184</v>
      </c>
      <c r="E106" t="s">
        <v>22</v>
      </c>
      <c r="F106" t="s">
        <v>133</v>
      </c>
      <c r="G106">
        <f t="shared" si="3"/>
        <v>0</v>
      </c>
      <c r="H106">
        <f t="shared" si="4"/>
        <v>0</v>
      </c>
      <c r="J106">
        <f>$H$2*'Wind ENSPRESO CF'!F102/VLOOKUP(E106,'Wind ENSPRESO CF Averages'!$C$28:$F$64,4,0)</f>
        <v>0</v>
      </c>
    </row>
    <row r="107" spans="2:10">
      <c r="B107" t="s">
        <v>180</v>
      </c>
      <c r="C107" t="s">
        <v>181</v>
      </c>
      <c r="D107" t="s">
        <v>184</v>
      </c>
      <c r="E107" t="s">
        <v>23</v>
      </c>
      <c r="F107" t="s">
        <v>133</v>
      </c>
      <c r="G107">
        <f t="shared" si="3"/>
        <v>0.14052313883253514</v>
      </c>
      <c r="H107">
        <f t="shared" si="4"/>
        <v>0.17565392354066892</v>
      </c>
      <c r="J107">
        <f>$H$2*'Wind ENSPRESO CF'!F103/VLOOKUP(E107,'Wind ENSPRESO CF Averages'!$C$28:$F$64,4,0)</f>
        <v>0.17565392354066892</v>
      </c>
    </row>
    <row r="108" spans="2:10">
      <c r="B108" t="s">
        <v>180</v>
      </c>
      <c r="C108" t="s">
        <v>181</v>
      </c>
      <c r="D108" t="s">
        <v>184</v>
      </c>
      <c r="E108" t="s">
        <v>43</v>
      </c>
      <c r="F108" t="s">
        <v>133</v>
      </c>
      <c r="G108">
        <f t="shared" si="3"/>
        <v>0.16604651162790696</v>
      </c>
      <c r="H108">
        <f t="shared" si="4"/>
        <v>0.20755813953488367</v>
      </c>
      <c r="J108">
        <f>$H$2*'Wind ENSPRESO CF'!F104/VLOOKUP(E108,'Wind ENSPRESO CF Averages'!$C$28:$F$64,4,0)</f>
        <v>0.20755813953488367</v>
      </c>
    </row>
    <row r="109" spans="2:10">
      <c r="B109" t="s">
        <v>180</v>
      </c>
      <c r="C109" t="s">
        <v>181</v>
      </c>
      <c r="D109" t="s">
        <v>184</v>
      </c>
      <c r="E109" t="s">
        <v>24</v>
      </c>
      <c r="F109" t="s">
        <v>133</v>
      </c>
      <c r="G109">
        <f t="shared" si="3"/>
        <v>0.17171270718232046</v>
      </c>
      <c r="H109">
        <f t="shared" si="4"/>
        <v>0.21464088397790054</v>
      </c>
      <c r="J109">
        <f>$H$2*'Wind ENSPRESO CF'!F105/VLOOKUP(E109,'Wind ENSPRESO CF Averages'!$C$28:$F$64,4,0)</f>
        <v>0.21464088397790054</v>
      </c>
    </row>
    <row r="110" spans="2:10">
      <c r="B110" t="s">
        <v>180</v>
      </c>
      <c r="C110" t="s">
        <v>181</v>
      </c>
      <c r="D110" t="s">
        <v>184</v>
      </c>
      <c r="E110" t="s">
        <v>25</v>
      </c>
      <c r="F110" t="s">
        <v>133</v>
      </c>
      <c r="G110">
        <f t="shared" si="3"/>
        <v>0.15147540983606553</v>
      </c>
      <c r="H110">
        <f t="shared" si="4"/>
        <v>0.18934426229508189</v>
      </c>
      <c r="J110">
        <f>$H$2*'Wind ENSPRESO CF'!F106/VLOOKUP(E110,'Wind ENSPRESO CF Averages'!$C$28:$F$64,4,0)</f>
        <v>0.18934426229508189</v>
      </c>
    </row>
    <row r="111" spans="2:10">
      <c r="B111" t="s">
        <v>180</v>
      </c>
      <c r="C111" t="s">
        <v>181</v>
      </c>
      <c r="D111" t="s">
        <v>184</v>
      </c>
      <c r="E111" t="s">
        <v>26</v>
      </c>
      <c r="F111" t="s">
        <v>133</v>
      </c>
      <c r="G111">
        <f t="shared" si="3"/>
        <v>0.16461095100864556</v>
      </c>
      <c r="H111">
        <f t="shared" si="4"/>
        <v>0.20576368876080695</v>
      </c>
      <c r="J111">
        <f>$H$2*'Wind ENSPRESO CF'!F107/VLOOKUP(E111,'Wind ENSPRESO CF Averages'!$C$28:$F$64,4,0)</f>
        <v>0.20576368876080695</v>
      </c>
    </row>
    <row r="112" spans="2:10">
      <c r="B112" t="s">
        <v>180</v>
      </c>
      <c r="C112" t="s">
        <v>181</v>
      </c>
      <c r="D112" t="s">
        <v>184</v>
      </c>
      <c r="E112" t="s">
        <v>40</v>
      </c>
      <c r="F112" t="s">
        <v>133</v>
      </c>
      <c r="G112">
        <f t="shared" si="3"/>
        <v>0.13999999999999993</v>
      </c>
      <c r="H112">
        <f t="shared" si="4"/>
        <v>0.17499999999999991</v>
      </c>
      <c r="J112">
        <f>$H$2*'Wind ENSPRESO CF'!F108/VLOOKUP(E112,'Wind ENSPRESO CF Averages'!$C$28:$F$64,4,0)</f>
        <v>0.17499999999999991</v>
      </c>
    </row>
    <row r="113" spans="2:10">
      <c r="B113" t="s">
        <v>180</v>
      </c>
      <c r="C113" t="s">
        <v>181</v>
      </c>
      <c r="D113" t="s">
        <v>184</v>
      </c>
      <c r="E113" t="s">
        <v>41</v>
      </c>
      <c r="F113" t="s">
        <v>133</v>
      </c>
      <c r="G113">
        <f t="shared" si="3"/>
        <v>0.16</v>
      </c>
      <c r="H113">
        <f t="shared" si="4"/>
        <v>0.19999999999999998</v>
      </c>
      <c r="J113">
        <f>$H$2*'Wind ENSPRESO CF'!F109/VLOOKUP(E113,'Wind ENSPRESO CF Averages'!$C$28:$F$64,4,0)</f>
        <v>0.19999999999999998</v>
      </c>
    </row>
    <row r="114" spans="2:10">
      <c r="B114" t="s">
        <v>180</v>
      </c>
      <c r="C114" t="s">
        <v>181</v>
      </c>
      <c r="D114" t="s">
        <v>184</v>
      </c>
      <c r="E114" t="s">
        <v>27</v>
      </c>
      <c r="F114" t="s">
        <v>133</v>
      </c>
      <c r="G114">
        <f t="shared" si="3"/>
        <v>0.13250704225352111</v>
      </c>
      <c r="H114">
        <f t="shared" si="4"/>
        <v>0.16563380281690138</v>
      </c>
      <c r="J114">
        <f>$H$2*'Wind ENSPRESO CF'!F110/VLOOKUP(E114,'Wind ENSPRESO CF Averages'!$C$28:$F$64,4,0)</f>
        <v>0.16563380281690138</v>
      </c>
    </row>
    <row r="115" spans="2:10">
      <c r="B115" t="s">
        <v>180</v>
      </c>
      <c r="C115" t="s">
        <v>181</v>
      </c>
      <c r="D115" t="s">
        <v>184</v>
      </c>
      <c r="E115" t="s">
        <v>28</v>
      </c>
      <c r="F115" t="s">
        <v>133</v>
      </c>
      <c r="G115">
        <f t="shared" si="3"/>
        <v>0.16174979558498714</v>
      </c>
      <c r="H115">
        <f t="shared" si="4"/>
        <v>0.2021872444812339</v>
      </c>
      <c r="J115">
        <f>$H$2*'Wind ENSPRESO CF'!F111/VLOOKUP(E115,'Wind ENSPRESO CF Averages'!$C$28:$F$64,4,0)</f>
        <v>0.2021872444812339</v>
      </c>
    </row>
    <row r="116" spans="2:10">
      <c r="B116" t="s">
        <v>180</v>
      </c>
      <c r="C116" t="s">
        <v>181</v>
      </c>
      <c r="D116" t="s">
        <v>184</v>
      </c>
      <c r="E116" t="s">
        <v>29</v>
      </c>
      <c r="F116" t="s">
        <v>133</v>
      </c>
      <c r="G116">
        <f t="shared" si="3"/>
        <v>0.15646408839794279</v>
      </c>
      <c r="H116">
        <f t="shared" si="4"/>
        <v>0.19558011049742846</v>
      </c>
      <c r="J116">
        <f>$H$2*'Wind ENSPRESO CF'!F112/VLOOKUP(E116,'Wind ENSPRESO CF Averages'!$C$28:$F$64,4,0)</f>
        <v>0.19558011049742846</v>
      </c>
    </row>
    <row r="117" spans="2:10">
      <c r="B117" t="s">
        <v>180</v>
      </c>
      <c r="C117" t="s">
        <v>181</v>
      </c>
      <c r="D117" t="s">
        <v>184</v>
      </c>
      <c r="E117" t="s">
        <v>30</v>
      </c>
      <c r="F117" t="s">
        <v>133</v>
      </c>
      <c r="G117">
        <f t="shared" si="3"/>
        <v>0.15720442632498535</v>
      </c>
      <c r="H117">
        <f t="shared" si="4"/>
        <v>0.19650553290623168</v>
      </c>
      <c r="J117">
        <f>$H$2*'Wind ENSPRESO CF'!F113/VLOOKUP(E117,'Wind ENSPRESO CF Averages'!$C$28:$F$64,4,0)</f>
        <v>0.19650553290623168</v>
      </c>
    </row>
    <row r="118" spans="2:10">
      <c r="B118" t="s">
        <v>180</v>
      </c>
      <c r="C118" t="s">
        <v>181</v>
      </c>
      <c r="D118" t="s">
        <v>184</v>
      </c>
      <c r="E118" t="s">
        <v>31</v>
      </c>
      <c r="F118" t="s">
        <v>133</v>
      </c>
      <c r="G118">
        <f t="shared" si="3"/>
        <v>0.13374077253218883</v>
      </c>
      <c r="H118">
        <f t="shared" si="4"/>
        <v>0.16717596566523601</v>
      </c>
      <c r="J118">
        <f>$H$2*'Wind ENSPRESO CF'!F114/VLOOKUP(E118,'Wind ENSPRESO CF Averages'!$C$28:$F$64,4,0)</f>
        <v>0.16717596566523601</v>
      </c>
    </row>
    <row r="119" spans="2:10">
      <c r="B119" t="s">
        <v>180</v>
      </c>
      <c r="C119" t="s">
        <v>181</v>
      </c>
      <c r="D119" t="s">
        <v>184</v>
      </c>
      <c r="E119" t="s">
        <v>32</v>
      </c>
      <c r="F119" t="s">
        <v>133</v>
      </c>
      <c r="G119">
        <f t="shared" si="3"/>
        <v>0.15281927710843374</v>
      </c>
      <c r="H119">
        <f t="shared" si="4"/>
        <v>0.19102409638554216</v>
      </c>
      <c r="J119">
        <f>$H$2*'Wind ENSPRESO CF'!F115/VLOOKUP(E119,'Wind ENSPRESO CF Averages'!$C$28:$F$64,4,0)</f>
        <v>0.19102409638554216</v>
      </c>
    </row>
    <row r="120" spans="2:10">
      <c r="B120" t="s">
        <v>180</v>
      </c>
      <c r="C120" t="s">
        <v>181</v>
      </c>
      <c r="D120" t="s">
        <v>184</v>
      </c>
      <c r="E120" t="s">
        <v>33</v>
      </c>
      <c r="F120" t="s">
        <v>133</v>
      </c>
      <c r="G120">
        <f t="shared" si="3"/>
        <v>0.16550525172039118</v>
      </c>
      <c r="H120">
        <f t="shared" si="4"/>
        <v>0.20688156465048896</v>
      </c>
      <c r="J120">
        <f>$H$2*'Wind ENSPRESO CF'!F116/VLOOKUP(E120,'Wind ENSPRESO CF Averages'!$C$28:$F$64,4,0)</f>
        <v>0.20688156465048896</v>
      </c>
    </row>
    <row r="121" spans="2:10">
      <c r="B121" t="s">
        <v>180</v>
      </c>
      <c r="C121" t="s">
        <v>181</v>
      </c>
      <c r="D121" t="s">
        <v>184</v>
      </c>
      <c r="E121" t="s">
        <v>34</v>
      </c>
      <c r="F121" t="s">
        <v>133</v>
      </c>
      <c r="G121">
        <f t="shared" si="3"/>
        <v>0.15464435146443514</v>
      </c>
      <c r="H121">
        <f t="shared" si="4"/>
        <v>0.19330543933054392</v>
      </c>
      <c r="J121">
        <f>$H$2*'Wind ENSPRESO CF'!F117/VLOOKUP(E121,'Wind ENSPRESO CF Averages'!$C$28:$F$64,4,0)</f>
        <v>0.19330543933054392</v>
      </c>
    </row>
    <row r="122" spans="2:10">
      <c r="B122" t="s">
        <v>180</v>
      </c>
      <c r="C122" t="s">
        <v>181</v>
      </c>
      <c r="D122" t="s">
        <v>184</v>
      </c>
      <c r="E122" t="s">
        <v>35</v>
      </c>
      <c r="F122" t="s">
        <v>133</v>
      </c>
      <c r="G122">
        <f t="shared" si="3"/>
        <v>0.1665970772442589</v>
      </c>
      <c r="H122">
        <f t="shared" si="4"/>
        <v>0.20824634655532362</v>
      </c>
      <c r="J122">
        <f>$H$2*'Wind ENSPRESO CF'!F118/VLOOKUP(E122,'Wind ENSPRESO CF Averages'!$C$28:$F$64,4,0)</f>
        <v>0.20824634655532362</v>
      </c>
    </row>
    <row r="123" spans="2:10">
      <c r="B123" t="s">
        <v>180</v>
      </c>
      <c r="C123" t="s">
        <v>181</v>
      </c>
      <c r="D123" t="s">
        <v>184</v>
      </c>
      <c r="E123" t="s">
        <v>36</v>
      </c>
      <c r="F123" t="s">
        <v>133</v>
      </c>
      <c r="G123">
        <f t="shared" si="3"/>
        <v>0.15090715048043477</v>
      </c>
      <c r="H123">
        <f t="shared" si="4"/>
        <v>0.18863393810054344</v>
      </c>
      <c r="J123">
        <f>$H$2*'Wind ENSPRESO CF'!F119/VLOOKUP(E123,'Wind ENSPRESO CF Averages'!$C$28:$F$64,4,0)</f>
        <v>0.18863393810054344</v>
      </c>
    </row>
    <row r="124" spans="2:10">
      <c r="B124" t="s">
        <v>180</v>
      </c>
      <c r="C124" t="s">
        <v>181</v>
      </c>
      <c r="D124" t="s">
        <v>185</v>
      </c>
      <c r="E124" t="s">
        <v>37</v>
      </c>
      <c r="F124" t="s">
        <v>133</v>
      </c>
      <c r="G124">
        <f t="shared" si="3"/>
        <v>0.12744827586206894</v>
      </c>
      <c r="H124">
        <f t="shared" si="4"/>
        <v>0.15931034482758619</v>
      </c>
      <c r="J124">
        <f>$H$2*'Wind ENSPRESO CF'!F120/VLOOKUP(E124,'Wind ENSPRESO CF Averages'!$C$28:$F$64,4,0)</f>
        <v>0.15931034482758619</v>
      </c>
    </row>
    <row r="125" spans="2:10">
      <c r="B125" t="s">
        <v>180</v>
      </c>
      <c r="C125" t="s">
        <v>181</v>
      </c>
      <c r="D125" t="s">
        <v>185</v>
      </c>
      <c r="E125" t="s">
        <v>7</v>
      </c>
      <c r="F125" t="s">
        <v>133</v>
      </c>
      <c r="G125">
        <f t="shared" si="3"/>
        <v>0.12057068741869281</v>
      </c>
      <c r="H125">
        <f t="shared" si="4"/>
        <v>0.15071335927336602</v>
      </c>
      <c r="J125">
        <f>$H$2*'Wind ENSPRESO CF'!F121/VLOOKUP(E125,'Wind ENSPRESO CF Averages'!$C$28:$F$64,4,0)</f>
        <v>0.15071335927336602</v>
      </c>
    </row>
    <row r="126" spans="2:10">
      <c r="B126" t="s">
        <v>180</v>
      </c>
      <c r="C126" t="s">
        <v>181</v>
      </c>
      <c r="D126" t="s">
        <v>185</v>
      </c>
      <c r="E126" t="s">
        <v>38</v>
      </c>
      <c r="F126" t="s">
        <v>133</v>
      </c>
      <c r="G126">
        <f t="shared" si="3"/>
        <v>0.12551724137931036</v>
      </c>
      <c r="H126">
        <f t="shared" si="4"/>
        <v>0.15689655172413794</v>
      </c>
      <c r="J126">
        <f>$H$2*'Wind ENSPRESO CF'!F122/VLOOKUP(E126,'Wind ENSPRESO CF Averages'!$C$28:$F$64,4,0)</f>
        <v>0.15689655172413794</v>
      </c>
    </row>
    <row r="127" spans="2:10">
      <c r="B127" t="s">
        <v>180</v>
      </c>
      <c r="C127" t="s">
        <v>181</v>
      </c>
      <c r="D127" t="s">
        <v>185</v>
      </c>
      <c r="E127" t="s">
        <v>8</v>
      </c>
      <c r="F127" t="s">
        <v>133</v>
      </c>
      <c r="G127">
        <f t="shared" si="3"/>
        <v>0.11029787234007141</v>
      </c>
      <c r="H127">
        <f t="shared" si="4"/>
        <v>0.13787234042508925</v>
      </c>
      <c r="J127">
        <f>$H$2*'Wind ENSPRESO CF'!F123/VLOOKUP(E127,'Wind ENSPRESO CF Averages'!$C$28:$F$64,4,0)</f>
        <v>0.13787234042508925</v>
      </c>
    </row>
    <row r="128" spans="2:10">
      <c r="B128" t="s">
        <v>180</v>
      </c>
      <c r="C128" t="s">
        <v>181</v>
      </c>
      <c r="D128" t="s">
        <v>185</v>
      </c>
      <c r="E128" t="s">
        <v>9</v>
      </c>
      <c r="F128" t="s">
        <v>133</v>
      </c>
      <c r="G128">
        <f t="shared" si="3"/>
        <v>0.11777027027006609</v>
      </c>
      <c r="H128">
        <f t="shared" si="4"/>
        <v>0.1472128378375826</v>
      </c>
      <c r="J128">
        <f>$H$2*'Wind ENSPRESO CF'!F124/VLOOKUP(E128,'Wind ENSPRESO CF Averages'!$C$28:$F$64,4,0)</f>
        <v>0.1472128378375826</v>
      </c>
    </row>
    <row r="129" spans="2:10">
      <c r="B129" t="s">
        <v>180</v>
      </c>
      <c r="C129" t="s">
        <v>181</v>
      </c>
      <c r="D129" t="s">
        <v>185</v>
      </c>
      <c r="E129" t="s">
        <v>10</v>
      </c>
      <c r="F129" t="s">
        <v>133</v>
      </c>
      <c r="G129">
        <f t="shared" si="3"/>
        <v>0.12113304721114347</v>
      </c>
      <c r="H129">
        <f t="shared" si="4"/>
        <v>0.15141630901392933</v>
      </c>
      <c r="J129">
        <f>$H$2*'Wind ENSPRESO CF'!F125/VLOOKUP(E129,'Wind ENSPRESO CF Averages'!$C$28:$F$64,4,0)</f>
        <v>0.15141630901392933</v>
      </c>
    </row>
    <row r="130" spans="2:10">
      <c r="B130" t="s">
        <v>180</v>
      </c>
      <c r="C130" t="s">
        <v>181</v>
      </c>
      <c r="D130" t="s">
        <v>185</v>
      </c>
      <c r="E130" t="s">
        <v>42</v>
      </c>
      <c r="F130" t="s">
        <v>133</v>
      </c>
      <c r="G130">
        <f t="shared" si="3"/>
        <v>0.11617021276595746</v>
      </c>
      <c r="H130">
        <f t="shared" si="4"/>
        <v>0.14521276595744681</v>
      </c>
      <c r="J130">
        <f>$H$2*'Wind ENSPRESO CF'!F126/VLOOKUP(E130,'Wind ENSPRESO CF Averages'!$C$28:$F$64,4,0)</f>
        <v>0.14521276595744681</v>
      </c>
    </row>
    <row r="131" spans="2:10">
      <c r="B131" t="s">
        <v>180</v>
      </c>
      <c r="C131" t="s">
        <v>181</v>
      </c>
      <c r="D131" t="s">
        <v>185</v>
      </c>
      <c r="E131" t="s">
        <v>11</v>
      </c>
      <c r="F131" t="s">
        <v>133</v>
      </c>
      <c r="G131">
        <f t="shared" si="3"/>
        <v>0.1328813559322034</v>
      </c>
      <c r="H131">
        <f t="shared" si="4"/>
        <v>0.16610169491525426</v>
      </c>
      <c r="J131">
        <f>$H$2*'Wind ENSPRESO CF'!F127/VLOOKUP(E131,'Wind ENSPRESO CF Averages'!$C$28:$F$64,4,0)</f>
        <v>0.16610169491525426</v>
      </c>
    </row>
    <row r="132" spans="2:10">
      <c r="B132" t="s">
        <v>180</v>
      </c>
      <c r="C132" t="s">
        <v>181</v>
      </c>
      <c r="D132" t="s">
        <v>185</v>
      </c>
      <c r="E132" t="s">
        <v>12</v>
      </c>
      <c r="F132" t="s">
        <v>133</v>
      </c>
      <c r="G132">
        <f t="shared" si="3"/>
        <v>0.11636363636363636</v>
      </c>
      <c r="H132">
        <f t="shared" si="4"/>
        <v>0.14545454545454545</v>
      </c>
      <c r="J132">
        <f>$H$2*'Wind ENSPRESO CF'!F128/VLOOKUP(E132,'Wind ENSPRESO CF Averages'!$C$28:$F$64,4,0)</f>
        <v>0.14545454545454545</v>
      </c>
    </row>
    <row r="133" spans="2:10">
      <c r="B133" t="s">
        <v>180</v>
      </c>
      <c r="C133" t="s">
        <v>181</v>
      </c>
      <c r="D133" t="s">
        <v>185</v>
      </c>
      <c r="E133" t="s">
        <v>13</v>
      </c>
      <c r="F133" t="s">
        <v>133</v>
      </c>
      <c r="G133">
        <f t="shared" si="3"/>
        <v>0.11701840108077098</v>
      </c>
      <c r="H133">
        <f t="shared" si="4"/>
        <v>0.14627300135096372</v>
      </c>
      <c r="J133">
        <f>$H$2*'Wind ENSPRESO CF'!F129/VLOOKUP(E133,'Wind ENSPRESO CF Averages'!$C$28:$F$64,4,0)</f>
        <v>0.14627300135096372</v>
      </c>
    </row>
    <row r="134" spans="2:10">
      <c r="B134" t="s">
        <v>180</v>
      </c>
      <c r="C134" t="s">
        <v>181</v>
      </c>
      <c r="D134" t="s">
        <v>185</v>
      </c>
      <c r="E134" t="s">
        <v>14</v>
      </c>
      <c r="F134" t="s">
        <v>133</v>
      </c>
      <c r="G134">
        <f t="shared" si="3"/>
        <v>0.11817359111476758</v>
      </c>
      <c r="H134">
        <f t="shared" si="4"/>
        <v>0.14771698889345947</v>
      </c>
      <c r="J134">
        <f>$H$2*'Wind ENSPRESO CF'!F130/VLOOKUP(E134,'Wind ENSPRESO CF Averages'!$C$28:$F$64,4,0)</f>
        <v>0.14771698889345947</v>
      </c>
    </row>
    <row r="135" spans="2:10">
      <c r="B135" t="s">
        <v>180</v>
      </c>
      <c r="C135" t="s">
        <v>181</v>
      </c>
      <c r="D135" t="s">
        <v>185</v>
      </c>
      <c r="E135" t="s">
        <v>15</v>
      </c>
      <c r="F135" t="s">
        <v>133</v>
      </c>
      <c r="G135">
        <f t="shared" si="3"/>
        <v>0.11586206896551723</v>
      </c>
      <c r="H135">
        <f t="shared" si="4"/>
        <v>0.14482758620689654</v>
      </c>
      <c r="J135">
        <f>$H$2*'Wind ENSPRESO CF'!F131/VLOOKUP(E135,'Wind ENSPRESO CF Averages'!$C$28:$F$64,4,0)</f>
        <v>0.14482758620689654</v>
      </c>
    </row>
    <row r="136" spans="2:10">
      <c r="B136" t="s">
        <v>180</v>
      </c>
      <c r="C136" t="s">
        <v>181</v>
      </c>
      <c r="D136" t="s">
        <v>185</v>
      </c>
      <c r="E136" t="s">
        <v>19</v>
      </c>
      <c r="F136" t="s">
        <v>133</v>
      </c>
      <c r="G136">
        <f t="shared" si="3"/>
        <v>0.1141304347818225</v>
      </c>
      <c r="H136">
        <f t="shared" si="4"/>
        <v>0.14266304347727812</v>
      </c>
      <c r="J136">
        <f>$H$2*'Wind ENSPRESO CF'!F132/VLOOKUP(E136,'Wind ENSPRESO CF Averages'!$C$28:$F$64,4,0)</f>
        <v>0.14266304347727812</v>
      </c>
    </row>
    <row r="137" spans="2:10">
      <c r="B137" t="s">
        <v>180</v>
      </c>
      <c r="C137" t="s">
        <v>181</v>
      </c>
      <c r="D137" t="s">
        <v>185</v>
      </c>
      <c r="E137" t="s">
        <v>16</v>
      </c>
      <c r="F137" t="s">
        <v>133</v>
      </c>
      <c r="G137">
        <f t="shared" si="3"/>
        <v>0.12994978965938386</v>
      </c>
      <c r="H137">
        <f t="shared" si="4"/>
        <v>0.16243723707422983</v>
      </c>
      <c r="J137">
        <f>$H$2*'Wind ENSPRESO CF'!F133/VLOOKUP(E137,'Wind ENSPRESO CF Averages'!$C$28:$F$64,4,0)</f>
        <v>0.16243723707422983</v>
      </c>
    </row>
    <row r="138" spans="2:10">
      <c r="B138" t="s">
        <v>180</v>
      </c>
      <c r="C138" t="s">
        <v>181</v>
      </c>
      <c r="D138" t="s">
        <v>185</v>
      </c>
      <c r="E138" t="s">
        <v>17</v>
      </c>
      <c r="F138" t="s">
        <v>133</v>
      </c>
      <c r="G138">
        <f t="shared" si="3"/>
        <v>0.12226666666666663</v>
      </c>
      <c r="H138">
        <f t="shared" si="4"/>
        <v>0.15283333333333329</v>
      </c>
      <c r="J138">
        <f>$H$2*'Wind ENSPRESO CF'!F134/VLOOKUP(E138,'Wind ENSPRESO CF Averages'!$C$28:$F$64,4,0)</f>
        <v>0.15283333333333329</v>
      </c>
    </row>
    <row r="139" spans="2:10">
      <c r="B139" t="s">
        <v>180</v>
      </c>
      <c r="C139" t="s">
        <v>181</v>
      </c>
      <c r="D139" t="s">
        <v>185</v>
      </c>
      <c r="E139" t="s">
        <v>18</v>
      </c>
      <c r="F139" t="s">
        <v>133</v>
      </c>
      <c r="G139">
        <f t="shared" si="3"/>
        <v>0.12275882266843306</v>
      </c>
      <c r="H139">
        <f t="shared" si="4"/>
        <v>0.15344852833554132</v>
      </c>
      <c r="J139">
        <f>$H$2*'Wind ENSPRESO CF'!F135/VLOOKUP(E139,'Wind ENSPRESO CF Averages'!$C$28:$F$64,4,0)</f>
        <v>0.15344852833554132</v>
      </c>
    </row>
    <row r="140" spans="2:10">
      <c r="B140" t="s">
        <v>180</v>
      </c>
      <c r="C140" t="s">
        <v>181</v>
      </c>
      <c r="D140" t="s">
        <v>185</v>
      </c>
      <c r="E140" t="s">
        <v>39</v>
      </c>
      <c r="F140" t="s">
        <v>133</v>
      </c>
      <c r="G140">
        <f t="shared" si="3"/>
        <v>0.11917620137299773</v>
      </c>
      <c r="H140">
        <f t="shared" si="4"/>
        <v>0.14897025171624714</v>
      </c>
      <c r="J140">
        <f>$H$2*'Wind ENSPRESO CF'!F136/VLOOKUP(E140,'Wind ENSPRESO CF Averages'!$C$28:$F$64,4,0)</f>
        <v>0.14897025171624714</v>
      </c>
    </row>
    <row r="141" spans="2:10">
      <c r="B141" t="s">
        <v>180</v>
      </c>
      <c r="C141" t="s">
        <v>181</v>
      </c>
      <c r="D141" t="s">
        <v>185</v>
      </c>
      <c r="E141" t="s">
        <v>20</v>
      </c>
      <c r="F141" t="s">
        <v>133</v>
      </c>
      <c r="G141">
        <f t="shared" si="3"/>
        <v>0.12358407079637131</v>
      </c>
      <c r="H141">
        <f t="shared" si="4"/>
        <v>0.15448008849546413</v>
      </c>
      <c r="J141">
        <f>$H$2*'Wind ENSPRESO CF'!F137/VLOOKUP(E141,'Wind ENSPRESO CF Averages'!$C$28:$F$64,4,0)</f>
        <v>0.15448008849546413</v>
      </c>
    </row>
    <row r="142" spans="2:10">
      <c r="B142" t="s">
        <v>180</v>
      </c>
      <c r="C142" t="s">
        <v>181</v>
      </c>
      <c r="D142" t="s">
        <v>185</v>
      </c>
      <c r="E142" t="s">
        <v>21</v>
      </c>
      <c r="F142" t="s">
        <v>133</v>
      </c>
      <c r="G142">
        <f t="shared" ref="G142:G205" si="5">H142*0.8</f>
        <v>0.12439148936170208</v>
      </c>
      <c r="H142">
        <f t="shared" si="4"/>
        <v>0.1554893617021276</v>
      </c>
      <c r="J142">
        <f>$H$2*'Wind ENSPRESO CF'!F138/VLOOKUP(E142,'Wind ENSPRESO CF Averages'!$C$28:$F$64,4,0)</f>
        <v>0.1554893617021276</v>
      </c>
    </row>
    <row r="143" spans="2:10">
      <c r="B143" t="s">
        <v>180</v>
      </c>
      <c r="C143" t="s">
        <v>181</v>
      </c>
      <c r="D143" t="s">
        <v>185</v>
      </c>
      <c r="E143" t="s">
        <v>22</v>
      </c>
      <c r="F143" t="s">
        <v>133</v>
      </c>
      <c r="G143">
        <f t="shared" si="5"/>
        <v>0</v>
      </c>
      <c r="H143">
        <f t="shared" si="4"/>
        <v>0</v>
      </c>
      <c r="J143">
        <f>$H$2*'Wind ENSPRESO CF'!F139/VLOOKUP(E143,'Wind ENSPRESO CF Averages'!$C$28:$F$64,4,0)</f>
        <v>0</v>
      </c>
    </row>
    <row r="144" spans="2:10">
      <c r="B144" t="s">
        <v>180</v>
      </c>
      <c r="C144" t="s">
        <v>181</v>
      </c>
      <c r="D144" t="s">
        <v>185</v>
      </c>
      <c r="E144" t="s">
        <v>23</v>
      </c>
      <c r="F144" t="s">
        <v>133</v>
      </c>
      <c r="G144">
        <f t="shared" si="5"/>
        <v>0.12555331991997473</v>
      </c>
      <c r="H144">
        <f t="shared" si="4"/>
        <v>0.15694164989996842</v>
      </c>
      <c r="J144">
        <f>$H$2*'Wind ENSPRESO CF'!F140/VLOOKUP(E144,'Wind ENSPRESO CF Averages'!$C$28:$F$64,4,0)</f>
        <v>0.15694164989996842</v>
      </c>
    </row>
    <row r="145" spans="2:10">
      <c r="B145" t="s">
        <v>180</v>
      </c>
      <c r="C145" t="s">
        <v>181</v>
      </c>
      <c r="D145" t="s">
        <v>185</v>
      </c>
      <c r="E145" t="s">
        <v>43</v>
      </c>
      <c r="F145" t="s">
        <v>133</v>
      </c>
      <c r="G145">
        <f t="shared" si="5"/>
        <v>0.12697674418604651</v>
      </c>
      <c r="H145">
        <f t="shared" si="4"/>
        <v>0.15872093023255815</v>
      </c>
      <c r="J145">
        <f>$H$2*'Wind ENSPRESO CF'!F141/VLOOKUP(E145,'Wind ENSPRESO CF Averages'!$C$28:$F$64,4,0)</f>
        <v>0.15872093023255815</v>
      </c>
    </row>
    <row r="146" spans="2:10">
      <c r="B146" t="s">
        <v>180</v>
      </c>
      <c r="C146" t="s">
        <v>181</v>
      </c>
      <c r="D146" t="s">
        <v>185</v>
      </c>
      <c r="E146" t="s">
        <v>24</v>
      </c>
      <c r="F146" t="s">
        <v>133</v>
      </c>
      <c r="G146">
        <f t="shared" si="5"/>
        <v>0.11138121546961328</v>
      </c>
      <c r="H146">
        <f t="shared" si="4"/>
        <v>0.1392265193370166</v>
      </c>
      <c r="J146">
        <f>$H$2*'Wind ENSPRESO CF'!F142/VLOOKUP(E146,'Wind ENSPRESO CF Averages'!$C$28:$F$64,4,0)</f>
        <v>0.1392265193370166</v>
      </c>
    </row>
    <row r="147" spans="2:10">
      <c r="B147" t="s">
        <v>180</v>
      </c>
      <c r="C147" t="s">
        <v>181</v>
      </c>
      <c r="D147" t="s">
        <v>185</v>
      </c>
      <c r="E147" t="s">
        <v>25</v>
      </c>
      <c r="F147" t="s">
        <v>133</v>
      </c>
      <c r="G147">
        <f t="shared" si="5"/>
        <v>0.11704918032786882</v>
      </c>
      <c r="H147">
        <f t="shared" si="4"/>
        <v>0.14631147540983602</v>
      </c>
      <c r="J147">
        <f>$H$2*'Wind ENSPRESO CF'!F143/VLOOKUP(E147,'Wind ENSPRESO CF Averages'!$C$28:$F$64,4,0)</f>
        <v>0.14631147540983602</v>
      </c>
    </row>
    <row r="148" spans="2:10">
      <c r="B148" t="s">
        <v>180</v>
      </c>
      <c r="C148" t="s">
        <v>181</v>
      </c>
      <c r="D148" t="s">
        <v>185</v>
      </c>
      <c r="E148" t="s">
        <v>26</v>
      </c>
      <c r="F148" t="s">
        <v>133</v>
      </c>
      <c r="G148">
        <f t="shared" si="5"/>
        <v>0.12103746397694529</v>
      </c>
      <c r="H148">
        <f t="shared" si="4"/>
        <v>0.1512968299711816</v>
      </c>
      <c r="J148">
        <f>$H$2*'Wind ENSPRESO CF'!F144/VLOOKUP(E148,'Wind ENSPRESO CF Averages'!$C$28:$F$64,4,0)</f>
        <v>0.1512968299711816</v>
      </c>
    </row>
    <row r="149" spans="2:10">
      <c r="B149" t="s">
        <v>180</v>
      </c>
      <c r="C149" t="s">
        <v>181</v>
      </c>
      <c r="D149" t="s">
        <v>185</v>
      </c>
      <c r="E149" t="s">
        <v>40</v>
      </c>
      <c r="F149" t="s">
        <v>133</v>
      </c>
      <c r="G149">
        <f t="shared" si="5"/>
        <v>0.11999999999999998</v>
      </c>
      <c r="H149">
        <f t="shared" si="4"/>
        <v>0.14999999999999997</v>
      </c>
      <c r="J149">
        <f>$H$2*'Wind ENSPRESO CF'!F145/VLOOKUP(E149,'Wind ENSPRESO CF Averages'!$C$28:$F$64,4,0)</f>
        <v>0.14999999999999997</v>
      </c>
    </row>
    <row r="150" spans="2:10">
      <c r="B150" t="s">
        <v>180</v>
      </c>
      <c r="C150" t="s">
        <v>181</v>
      </c>
      <c r="D150" t="s">
        <v>185</v>
      </c>
      <c r="E150" t="s">
        <v>41</v>
      </c>
      <c r="F150" t="s">
        <v>133</v>
      </c>
      <c r="G150">
        <f t="shared" si="5"/>
        <v>0.11200000000000004</v>
      </c>
      <c r="H150">
        <f t="shared" si="4"/>
        <v>0.14000000000000004</v>
      </c>
      <c r="J150">
        <f>$H$2*'Wind ENSPRESO CF'!F146/VLOOKUP(E150,'Wind ENSPRESO CF Averages'!$C$28:$F$64,4,0)</f>
        <v>0.14000000000000004</v>
      </c>
    </row>
    <row r="151" spans="2:10">
      <c r="B151" t="s">
        <v>180</v>
      </c>
      <c r="C151" t="s">
        <v>181</v>
      </c>
      <c r="D151" t="s">
        <v>185</v>
      </c>
      <c r="E151" t="s">
        <v>27</v>
      </c>
      <c r="F151" t="s">
        <v>133</v>
      </c>
      <c r="G151">
        <f t="shared" si="5"/>
        <v>0.15616901408450701</v>
      </c>
      <c r="H151">
        <f t="shared" si="4"/>
        <v>0.19521126760563376</v>
      </c>
      <c r="J151">
        <f>$H$2*'Wind ENSPRESO CF'!F147/VLOOKUP(E151,'Wind ENSPRESO CF Averages'!$C$28:$F$64,4,0)</f>
        <v>0.19521126760563376</v>
      </c>
    </row>
    <row r="152" spans="2:10">
      <c r="B152" t="s">
        <v>180</v>
      </c>
      <c r="C152" t="s">
        <v>181</v>
      </c>
      <c r="D152" t="s">
        <v>185</v>
      </c>
      <c r="E152" t="s">
        <v>28</v>
      </c>
      <c r="F152" t="s">
        <v>133</v>
      </c>
      <c r="G152">
        <f t="shared" si="5"/>
        <v>0.11126737530658666</v>
      </c>
      <c r="H152">
        <f t="shared" ref="H152:H215" si="6">IF(D152="WP",0,J152)</f>
        <v>0.13908421913323332</v>
      </c>
      <c r="J152">
        <f>$H$2*'Wind ENSPRESO CF'!F148/VLOOKUP(E152,'Wind ENSPRESO CF Averages'!$C$28:$F$64,4,0)</f>
        <v>0.13908421913323332</v>
      </c>
    </row>
    <row r="153" spans="2:10">
      <c r="B153" t="s">
        <v>180</v>
      </c>
      <c r="C153" t="s">
        <v>181</v>
      </c>
      <c r="D153" t="s">
        <v>185</v>
      </c>
      <c r="E153" t="s">
        <v>29</v>
      </c>
      <c r="F153" t="s">
        <v>133</v>
      </c>
      <c r="G153">
        <f t="shared" si="5"/>
        <v>0.12331491712700733</v>
      </c>
      <c r="H153">
        <f t="shared" si="6"/>
        <v>0.15414364640875916</v>
      </c>
      <c r="J153">
        <f>$H$2*'Wind ENSPRESO CF'!F149/VLOOKUP(E153,'Wind ENSPRESO CF Averages'!$C$28:$F$64,4,0)</f>
        <v>0.15414364640875916</v>
      </c>
    </row>
    <row r="154" spans="2:10">
      <c r="B154" t="s">
        <v>180</v>
      </c>
      <c r="C154" t="s">
        <v>181</v>
      </c>
      <c r="D154" t="s">
        <v>185</v>
      </c>
      <c r="E154" t="s">
        <v>30</v>
      </c>
      <c r="F154" t="s">
        <v>133</v>
      </c>
      <c r="G154">
        <f t="shared" si="5"/>
        <v>0.11382644146767616</v>
      </c>
      <c r="H154">
        <f t="shared" si="6"/>
        <v>0.14228305183459519</v>
      </c>
      <c r="J154">
        <f>$H$2*'Wind ENSPRESO CF'!F150/VLOOKUP(E154,'Wind ENSPRESO CF Averages'!$C$28:$F$64,4,0)</f>
        <v>0.14228305183459519</v>
      </c>
    </row>
    <row r="155" spans="2:10">
      <c r="B155" t="s">
        <v>180</v>
      </c>
      <c r="C155" t="s">
        <v>181</v>
      </c>
      <c r="D155" t="s">
        <v>185</v>
      </c>
      <c r="E155" t="s">
        <v>31</v>
      </c>
      <c r="F155" t="s">
        <v>133</v>
      </c>
      <c r="G155">
        <f t="shared" si="5"/>
        <v>0.12360515021459229</v>
      </c>
      <c r="H155">
        <f t="shared" si="6"/>
        <v>0.15450643776824036</v>
      </c>
      <c r="J155">
        <f>$H$2*'Wind ENSPRESO CF'!F151/VLOOKUP(E155,'Wind ENSPRESO CF Averages'!$C$28:$F$64,4,0)</f>
        <v>0.15450643776824036</v>
      </c>
    </row>
    <row r="156" spans="2:10">
      <c r="B156" t="s">
        <v>180</v>
      </c>
      <c r="C156" t="s">
        <v>181</v>
      </c>
      <c r="D156" t="s">
        <v>185</v>
      </c>
      <c r="E156" t="s">
        <v>32</v>
      </c>
      <c r="F156" t="s">
        <v>133</v>
      </c>
      <c r="G156">
        <f t="shared" si="5"/>
        <v>0.13156626506024094</v>
      </c>
      <c r="H156">
        <f t="shared" si="6"/>
        <v>0.16445783132530117</v>
      </c>
      <c r="J156">
        <f>$H$2*'Wind ENSPRESO CF'!F152/VLOOKUP(E156,'Wind ENSPRESO CF Averages'!$C$28:$F$64,4,0)</f>
        <v>0.16445783132530117</v>
      </c>
    </row>
    <row r="157" spans="2:10">
      <c r="B157" t="s">
        <v>180</v>
      </c>
      <c r="C157" t="s">
        <v>181</v>
      </c>
      <c r="D157" t="s">
        <v>185</v>
      </c>
      <c r="E157" t="s">
        <v>33</v>
      </c>
      <c r="F157" t="s">
        <v>133</v>
      </c>
      <c r="G157">
        <f t="shared" si="5"/>
        <v>0.11926113726910539</v>
      </c>
      <c r="H157">
        <f t="shared" si="6"/>
        <v>0.14907642158638174</v>
      </c>
      <c r="J157">
        <f>$H$2*'Wind ENSPRESO CF'!F153/VLOOKUP(E157,'Wind ENSPRESO CF Averages'!$C$28:$F$64,4,0)</f>
        <v>0.14907642158638174</v>
      </c>
    </row>
    <row r="158" spans="2:10">
      <c r="B158" t="s">
        <v>180</v>
      </c>
      <c r="C158" t="s">
        <v>181</v>
      </c>
      <c r="D158" t="s">
        <v>185</v>
      </c>
      <c r="E158" t="s">
        <v>34</v>
      </c>
      <c r="F158" t="s">
        <v>133</v>
      </c>
      <c r="G158">
        <f t="shared" si="5"/>
        <v>0.11949790794979082</v>
      </c>
      <c r="H158">
        <f t="shared" si="6"/>
        <v>0.14937238493723851</v>
      </c>
      <c r="J158">
        <f>$H$2*'Wind ENSPRESO CF'!F154/VLOOKUP(E158,'Wind ENSPRESO CF Averages'!$C$28:$F$64,4,0)</f>
        <v>0.14937238493723851</v>
      </c>
    </row>
    <row r="159" spans="2:10">
      <c r="B159" t="s">
        <v>180</v>
      </c>
      <c r="C159" t="s">
        <v>181</v>
      </c>
      <c r="D159" t="s">
        <v>185</v>
      </c>
      <c r="E159" t="s">
        <v>35</v>
      </c>
      <c r="F159" t="s">
        <v>133</v>
      </c>
      <c r="G159">
        <f t="shared" si="5"/>
        <v>0.12801670146137789</v>
      </c>
      <c r="H159">
        <f t="shared" si="6"/>
        <v>0.16002087682672236</v>
      </c>
      <c r="J159">
        <f>$H$2*'Wind ENSPRESO CF'!F155/VLOOKUP(E159,'Wind ENSPRESO CF Averages'!$C$28:$F$64,4,0)</f>
        <v>0.16002087682672236</v>
      </c>
    </row>
    <row r="160" spans="2:10">
      <c r="B160" t="s">
        <v>180</v>
      </c>
      <c r="C160" t="s">
        <v>181</v>
      </c>
      <c r="D160" t="s">
        <v>185</v>
      </c>
      <c r="E160" t="s">
        <v>36</v>
      </c>
      <c r="F160" t="s">
        <v>133</v>
      </c>
      <c r="G160">
        <f t="shared" si="5"/>
        <v>0.12401280683011327</v>
      </c>
      <c r="H160">
        <f t="shared" si="6"/>
        <v>0.15501600853764158</v>
      </c>
      <c r="J160">
        <f>$H$2*'Wind ENSPRESO CF'!F156/VLOOKUP(E160,'Wind ENSPRESO CF Averages'!$C$28:$F$64,4,0)</f>
        <v>0.15501600853764158</v>
      </c>
    </row>
    <row r="161" spans="2:10">
      <c r="B161" t="s">
        <v>180</v>
      </c>
      <c r="C161" t="s">
        <v>181</v>
      </c>
      <c r="D161" t="s">
        <v>186</v>
      </c>
      <c r="E161" t="s">
        <v>37</v>
      </c>
      <c r="F161" t="s">
        <v>133</v>
      </c>
      <c r="G161">
        <f t="shared" si="5"/>
        <v>0.12744827586206894</v>
      </c>
      <c r="H161">
        <f t="shared" si="6"/>
        <v>0.15931034482758619</v>
      </c>
      <c r="J161">
        <f>$H$2*'Wind ENSPRESO CF'!F157/VLOOKUP(E161,'Wind ENSPRESO CF Averages'!$C$28:$F$64,4,0)</f>
        <v>0.15931034482758619</v>
      </c>
    </row>
    <row r="162" spans="2:10">
      <c r="B162" t="s">
        <v>180</v>
      </c>
      <c r="C162" t="s">
        <v>181</v>
      </c>
      <c r="D162" t="s">
        <v>186</v>
      </c>
      <c r="E162" t="s">
        <v>7</v>
      </c>
      <c r="F162" t="s">
        <v>133</v>
      </c>
      <c r="G162">
        <f t="shared" si="5"/>
        <v>0.14599221789867159</v>
      </c>
      <c r="H162">
        <f t="shared" si="6"/>
        <v>0.18249027237333948</v>
      </c>
      <c r="J162">
        <f>$H$2*'Wind ENSPRESO CF'!F158/VLOOKUP(E162,'Wind ENSPRESO CF Averages'!$C$28:$F$64,4,0)</f>
        <v>0.18249027237333948</v>
      </c>
    </row>
    <row r="163" spans="2:10">
      <c r="B163" t="s">
        <v>180</v>
      </c>
      <c r="C163" t="s">
        <v>181</v>
      </c>
      <c r="D163" t="s">
        <v>186</v>
      </c>
      <c r="E163" t="s">
        <v>38</v>
      </c>
      <c r="F163" t="s">
        <v>133</v>
      </c>
      <c r="G163">
        <f t="shared" si="5"/>
        <v>0.15448275862068964</v>
      </c>
      <c r="H163">
        <f t="shared" si="6"/>
        <v>0.19310344827586204</v>
      </c>
      <c r="J163">
        <f>$H$2*'Wind ENSPRESO CF'!F159/VLOOKUP(E163,'Wind ENSPRESO CF Averages'!$C$28:$F$64,4,0)</f>
        <v>0.19310344827586204</v>
      </c>
    </row>
    <row r="164" spans="2:10">
      <c r="B164" t="s">
        <v>180</v>
      </c>
      <c r="C164" t="s">
        <v>181</v>
      </c>
      <c r="D164" t="s">
        <v>186</v>
      </c>
      <c r="E164" t="s">
        <v>8</v>
      </c>
      <c r="F164" t="s">
        <v>133</v>
      </c>
      <c r="G164">
        <f t="shared" si="5"/>
        <v>0.1317446808513742</v>
      </c>
      <c r="H164">
        <f t="shared" si="6"/>
        <v>0.16468085106421773</v>
      </c>
      <c r="J164">
        <f>$H$2*'Wind ENSPRESO CF'!F160/VLOOKUP(E164,'Wind ENSPRESO CF Averages'!$C$28:$F$64,4,0)</f>
        <v>0.16468085106421773</v>
      </c>
    </row>
    <row r="165" spans="2:10">
      <c r="B165" t="s">
        <v>180</v>
      </c>
      <c r="C165" t="s">
        <v>181</v>
      </c>
      <c r="D165" t="s">
        <v>186</v>
      </c>
      <c r="E165" t="s">
        <v>9</v>
      </c>
      <c r="F165" t="s">
        <v>133</v>
      </c>
      <c r="G165">
        <f t="shared" si="5"/>
        <v>0.13054054054034492</v>
      </c>
      <c r="H165">
        <f t="shared" si="6"/>
        <v>0.16317567567543115</v>
      </c>
      <c r="J165">
        <f>$H$2*'Wind ENSPRESO CF'!F161/VLOOKUP(E165,'Wind ENSPRESO CF Averages'!$C$28:$F$64,4,0)</f>
        <v>0.16317567567543115</v>
      </c>
    </row>
    <row r="166" spans="2:10">
      <c r="B166" t="s">
        <v>180</v>
      </c>
      <c r="C166" t="s">
        <v>181</v>
      </c>
      <c r="D166" t="s">
        <v>186</v>
      </c>
      <c r="E166" t="s">
        <v>10</v>
      </c>
      <c r="F166" t="s">
        <v>133</v>
      </c>
      <c r="G166">
        <f t="shared" si="5"/>
        <v>0.14564806866860677</v>
      </c>
      <c r="H166">
        <f t="shared" si="6"/>
        <v>0.18206008583575847</v>
      </c>
      <c r="J166">
        <f>$H$2*'Wind ENSPRESO CF'!F162/VLOOKUP(E166,'Wind ENSPRESO CF Averages'!$C$28:$F$64,4,0)</f>
        <v>0.18206008583575847</v>
      </c>
    </row>
    <row r="167" spans="2:10">
      <c r="B167" t="s">
        <v>180</v>
      </c>
      <c r="C167" t="s">
        <v>181</v>
      </c>
      <c r="D167" t="s">
        <v>186</v>
      </c>
      <c r="E167" t="s">
        <v>42</v>
      </c>
      <c r="F167" t="s">
        <v>133</v>
      </c>
      <c r="G167">
        <f t="shared" si="5"/>
        <v>0.14297872340425533</v>
      </c>
      <c r="H167">
        <f t="shared" si="6"/>
        <v>0.17872340425531916</v>
      </c>
      <c r="J167">
        <f>$H$2*'Wind ENSPRESO CF'!F163/VLOOKUP(E167,'Wind ENSPRESO CF Averages'!$C$28:$F$64,4,0)</f>
        <v>0.17872340425531916</v>
      </c>
    </row>
    <row r="168" spans="2:10">
      <c r="B168" t="s">
        <v>180</v>
      </c>
      <c r="C168" t="s">
        <v>181</v>
      </c>
      <c r="D168" t="s">
        <v>186</v>
      </c>
      <c r="E168" t="s">
        <v>11</v>
      </c>
      <c r="F168" t="s">
        <v>133</v>
      </c>
      <c r="G168">
        <f t="shared" si="5"/>
        <v>0.1328813559322034</v>
      </c>
      <c r="H168">
        <f t="shared" si="6"/>
        <v>0.16610169491525426</v>
      </c>
      <c r="J168">
        <f>$H$2*'Wind ENSPRESO CF'!F164/VLOOKUP(E168,'Wind ENSPRESO CF Averages'!$C$28:$F$64,4,0)</f>
        <v>0.16610169491525426</v>
      </c>
    </row>
    <row r="169" spans="2:10">
      <c r="B169" t="s">
        <v>180</v>
      </c>
      <c r="C169" t="s">
        <v>181</v>
      </c>
      <c r="D169" t="s">
        <v>186</v>
      </c>
      <c r="E169" t="s">
        <v>12</v>
      </c>
      <c r="F169" t="s">
        <v>133</v>
      </c>
      <c r="G169">
        <f t="shared" si="5"/>
        <v>0.14254545454545453</v>
      </c>
      <c r="H169">
        <f t="shared" si="6"/>
        <v>0.17818181818181816</v>
      </c>
      <c r="J169">
        <f>$H$2*'Wind ENSPRESO CF'!F165/VLOOKUP(E169,'Wind ENSPRESO CF Averages'!$C$28:$F$64,4,0)</f>
        <v>0.17818181818181816</v>
      </c>
    </row>
    <row r="170" spans="2:10">
      <c r="B170" t="s">
        <v>180</v>
      </c>
      <c r="C170" t="s">
        <v>181</v>
      </c>
      <c r="D170" t="s">
        <v>186</v>
      </c>
      <c r="E170" t="s">
        <v>13</v>
      </c>
      <c r="F170" t="s">
        <v>133</v>
      </c>
      <c r="G170">
        <f t="shared" si="5"/>
        <v>0.1322133277882632</v>
      </c>
      <c r="H170">
        <f t="shared" si="6"/>
        <v>0.165266659735329</v>
      </c>
      <c r="J170">
        <f>$H$2*'Wind ENSPRESO CF'!F166/VLOOKUP(E170,'Wind ENSPRESO CF Averages'!$C$28:$F$64,4,0)</f>
        <v>0.165266659735329</v>
      </c>
    </row>
    <row r="171" spans="2:10">
      <c r="B171" t="s">
        <v>180</v>
      </c>
      <c r="C171" t="s">
        <v>181</v>
      </c>
      <c r="D171" t="s">
        <v>186</v>
      </c>
      <c r="E171" t="s">
        <v>14</v>
      </c>
      <c r="F171" t="s">
        <v>133</v>
      </c>
      <c r="G171">
        <f t="shared" si="5"/>
        <v>0.12024681201151791</v>
      </c>
      <c r="H171">
        <f t="shared" si="6"/>
        <v>0.15030851501439738</v>
      </c>
      <c r="J171">
        <f>$H$2*'Wind ENSPRESO CF'!F167/VLOOKUP(E171,'Wind ENSPRESO CF Averages'!$C$28:$F$64,4,0)</f>
        <v>0.15030851501439738</v>
      </c>
    </row>
    <row r="172" spans="2:10">
      <c r="B172" t="s">
        <v>180</v>
      </c>
      <c r="C172" t="s">
        <v>181</v>
      </c>
      <c r="D172" t="s">
        <v>186</v>
      </c>
      <c r="E172" t="s">
        <v>15</v>
      </c>
      <c r="F172" t="s">
        <v>133</v>
      </c>
      <c r="G172">
        <f t="shared" si="5"/>
        <v>0.11586206896551723</v>
      </c>
      <c r="H172">
        <f t="shared" si="6"/>
        <v>0.14482758620689654</v>
      </c>
      <c r="J172">
        <f>$H$2*'Wind ENSPRESO CF'!F168/VLOOKUP(E172,'Wind ENSPRESO CF Averages'!$C$28:$F$64,4,0)</f>
        <v>0.14482758620689654</v>
      </c>
    </row>
    <row r="173" spans="2:10">
      <c r="B173" t="s">
        <v>180</v>
      </c>
      <c r="C173" t="s">
        <v>181</v>
      </c>
      <c r="D173" t="s">
        <v>186</v>
      </c>
      <c r="E173" t="s">
        <v>19</v>
      </c>
      <c r="F173" t="s">
        <v>133</v>
      </c>
      <c r="G173">
        <f t="shared" si="5"/>
        <v>0.12497282608663346</v>
      </c>
      <c r="H173">
        <f t="shared" si="6"/>
        <v>0.15621603260829181</v>
      </c>
      <c r="J173">
        <f>$H$2*'Wind ENSPRESO CF'!F169/VLOOKUP(E173,'Wind ENSPRESO CF Averages'!$C$28:$F$64,4,0)</f>
        <v>0.15621603260829181</v>
      </c>
    </row>
    <row r="174" spans="2:10">
      <c r="B174" t="s">
        <v>180</v>
      </c>
      <c r="C174" t="s">
        <v>181</v>
      </c>
      <c r="D174" t="s">
        <v>186</v>
      </c>
      <c r="E174" t="s">
        <v>16</v>
      </c>
      <c r="F174" t="s">
        <v>133</v>
      </c>
      <c r="G174">
        <f t="shared" si="5"/>
        <v>0.15913149681096483</v>
      </c>
      <c r="H174">
        <f t="shared" si="6"/>
        <v>0.19891437101370604</v>
      </c>
      <c r="J174">
        <f>$H$2*'Wind ENSPRESO CF'!F170/VLOOKUP(E174,'Wind ENSPRESO CF Averages'!$C$28:$F$64,4,0)</f>
        <v>0.19891437101370604</v>
      </c>
    </row>
    <row r="175" spans="2:10">
      <c r="B175" t="s">
        <v>180</v>
      </c>
      <c r="C175" t="s">
        <v>181</v>
      </c>
      <c r="D175" t="s">
        <v>186</v>
      </c>
      <c r="E175" t="s">
        <v>17</v>
      </c>
      <c r="F175" t="s">
        <v>133</v>
      </c>
      <c r="G175">
        <f t="shared" si="5"/>
        <v>0.1241333333333333</v>
      </c>
      <c r="H175">
        <f t="shared" si="6"/>
        <v>0.15516666666666662</v>
      </c>
      <c r="J175">
        <f>$H$2*'Wind ENSPRESO CF'!F171/VLOOKUP(E175,'Wind ENSPRESO CF Averages'!$C$28:$F$64,4,0)</f>
        <v>0.15516666666666662</v>
      </c>
    </row>
    <row r="176" spans="2:10">
      <c r="B176" t="s">
        <v>180</v>
      </c>
      <c r="C176" t="s">
        <v>181</v>
      </c>
      <c r="D176" t="s">
        <v>186</v>
      </c>
      <c r="E176" t="s">
        <v>18</v>
      </c>
      <c r="F176" t="s">
        <v>133</v>
      </c>
      <c r="G176">
        <f t="shared" si="5"/>
        <v>0.14932786645179463</v>
      </c>
      <c r="H176">
        <f t="shared" si="6"/>
        <v>0.18665983306474329</v>
      </c>
      <c r="J176">
        <f>$H$2*'Wind ENSPRESO CF'!F172/VLOOKUP(E176,'Wind ENSPRESO CF Averages'!$C$28:$F$64,4,0)</f>
        <v>0.18665983306474329</v>
      </c>
    </row>
    <row r="177" spans="2:10">
      <c r="B177" t="s">
        <v>180</v>
      </c>
      <c r="C177" t="s">
        <v>181</v>
      </c>
      <c r="D177" t="s">
        <v>186</v>
      </c>
      <c r="E177" t="s">
        <v>39</v>
      </c>
      <c r="F177" t="s">
        <v>133</v>
      </c>
      <c r="G177">
        <f t="shared" si="5"/>
        <v>0.15377574370709379</v>
      </c>
      <c r="H177">
        <f t="shared" si="6"/>
        <v>0.19221967963386724</v>
      </c>
      <c r="J177">
        <f>$H$2*'Wind ENSPRESO CF'!F173/VLOOKUP(E177,'Wind ENSPRESO CF Averages'!$C$28:$F$64,4,0)</f>
        <v>0.19221967963386724</v>
      </c>
    </row>
    <row r="178" spans="2:10">
      <c r="B178" t="s">
        <v>180</v>
      </c>
      <c r="C178" t="s">
        <v>181</v>
      </c>
      <c r="D178" t="s">
        <v>186</v>
      </c>
      <c r="E178" t="s">
        <v>20</v>
      </c>
      <c r="F178" t="s">
        <v>133</v>
      </c>
      <c r="G178">
        <f t="shared" si="5"/>
        <v>0.15331858407050042</v>
      </c>
      <c r="H178">
        <f t="shared" si="6"/>
        <v>0.19164823008812551</v>
      </c>
      <c r="J178">
        <f>$H$2*'Wind ENSPRESO CF'!F174/VLOOKUP(E178,'Wind ENSPRESO CF Averages'!$C$28:$F$64,4,0)</f>
        <v>0.19164823008812551</v>
      </c>
    </row>
    <row r="179" spans="2:10">
      <c r="B179" t="s">
        <v>180</v>
      </c>
      <c r="C179" t="s">
        <v>181</v>
      </c>
      <c r="D179" t="s">
        <v>186</v>
      </c>
      <c r="E179" t="s">
        <v>21</v>
      </c>
      <c r="F179" t="s">
        <v>133</v>
      </c>
      <c r="G179">
        <f t="shared" si="5"/>
        <v>0.13439999999999996</v>
      </c>
      <c r="H179">
        <f t="shared" si="6"/>
        <v>0.16799999999999995</v>
      </c>
      <c r="J179">
        <f>$H$2*'Wind ENSPRESO CF'!F175/VLOOKUP(E179,'Wind ENSPRESO CF Averages'!$C$28:$F$64,4,0)</f>
        <v>0.16799999999999995</v>
      </c>
    </row>
    <row r="180" spans="2:10">
      <c r="B180" t="s">
        <v>180</v>
      </c>
      <c r="C180" t="s">
        <v>181</v>
      </c>
      <c r="D180" t="s">
        <v>186</v>
      </c>
      <c r="E180" t="s">
        <v>22</v>
      </c>
      <c r="F180" t="s">
        <v>133</v>
      </c>
      <c r="G180">
        <f t="shared" si="5"/>
        <v>0</v>
      </c>
      <c r="H180">
        <f t="shared" si="6"/>
        <v>0</v>
      </c>
      <c r="J180">
        <f>$H$2*'Wind ENSPRESO CF'!F176/VLOOKUP(E180,'Wind ENSPRESO CF Averages'!$C$28:$F$64,4,0)</f>
        <v>0</v>
      </c>
    </row>
    <row r="181" spans="2:10">
      <c r="B181" t="s">
        <v>180</v>
      </c>
      <c r="C181" t="s">
        <v>181</v>
      </c>
      <c r="D181" t="s">
        <v>186</v>
      </c>
      <c r="E181" t="s">
        <v>23</v>
      </c>
      <c r="F181" t="s">
        <v>133</v>
      </c>
      <c r="G181">
        <f t="shared" si="5"/>
        <v>0.15114688128808229</v>
      </c>
      <c r="H181">
        <f t="shared" si="6"/>
        <v>0.18893360161010286</v>
      </c>
      <c r="J181">
        <f>$H$2*'Wind ENSPRESO CF'!F177/VLOOKUP(E181,'Wind ENSPRESO CF Averages'!$C$28:$F$64,4,0)</f>
        <v>0.18893360161010286</v>
      </c>
    </row>
    <row r="182" spans="2:10">
      <c r="B182" t="s">
        <v>180</v>
      </c>
      <c r="C182" t="s">
        <v>181</v>
      </c>
      <c r="D182" t="s">
        <v>186</v>
      </c>
      <c r="E182" t="s">
        <v>43</v>
      </c>
      <c r="F182" t="s">
        <v>133</v>
      </c>
      <c r="G182">
        <f t="shared" si="5"/>
        <v>0.13674418604651162</v>
      </c>
      <c r="H182">
        <f t="shared" si="6"/>
        <v>0.17093023255813952</v>
      </c>
      <c r="J182">
        <f>$H$2*'Wind ENSPRESO CF'!F178/VLOOKUP(E182,'Wind ENSPRESO CF Averages'!$C$28:$F$64,4,0)</f>
        <v>0.17093023255813952</v>
      </c>
    </row>
    <row r="183" spans="2:10">
      <c r="B183" t="s">
        <v>180</v>
      </c>
      <c r="C183" t="s">
        <v>181</v>
      </c>
      <c r="D183" t="s">
        <v>186</v>
      </c>
      <c r="E183" t="s">
        <v>24</v>
      </c>
      <c r="F183" t="s">
        <v>133</v>
      </c>
      <c r="G183">
        <f t="shared" si="5"/>
        <v>0.12066298342541436</v>
      </c>
      <c r="H183">
        <f t="shared" si="6"/>
        <v>0.15082872928176794</v>
      </c>
      <c r="J183">
        <f>$H$2*'Wind ENSPRESO CF'!F179/VLOOKUP(E183,'Wind ENSPRESO CF Averages'!$C$28:$F$64,4,0)</f>
        <v>0.15082872928176794</v>
      </c>
    </row>
    <row r="184" spans="2:10">
      <c r="B184" t="s">
        <v>180</v>
      </c>
      <c r="C184" t="s">
        <v>181</v>
      </c>
      <c r="D184" t="s">
        <v>186</v>
      </c>
      <c r="E184" t="s">
        <v>25</v>
      </c>
      <c r="F184" t="s">
        <v>133</v>
      </c>
      <c r="G184">
        <f t="shared" si="5"/>
        <v>0.13770491803278684</v>
      </c>
      <c r="H184">
        <f t="shared" si="6"/>
        <v>0.17213114754098355</v>
      </c>
      <c r="J184">
        <f>$H$2*'Wind ENSPRESO CF'!F180/VLOOKUP(E184,'Wind ENSPRESO CF Averages'!$C$28:$F$64,4,0)</f>
        <v>0.17213114754098355</v>
      </c>
    </row>
    <row r="185" spans="2:10">
      <c r="B185" t="s">
        <v>180</v>
      </c>
      <c r="C185" t="s">
        <v>181</v>
      </c>
      <c r="D185" t="s">
        <v>186</v>
      </c>
      <c r="E185" t="s">
        <v>26</v>
      </c>
      <c r="F185" t="s">
        <v>133</v>
      </c>
      <c r="G185">
        <f t="shared" si="5"/>
        <v>0.11619596541786746</v>
      </c>
      <c r="H185">
        <f t="shared" si="6"/>
        <v>0.14524495677233432</v>
      </c>
      <c r="J185">
        <f>$H$2*'Wind ENSPRESO CF'!F181/VLOOKUP(E185,'Wind ENSPRESO CF Averages'!$C$28:$F$64,4,0)</f>
        <v>0.14524495677233432</v>
      </c>
    </row>
    <row r="186" spans="2:10">
      <c r="B186" t="s">
        <v>180</v>
      </c>
      <c r="C186" t="s">
        <v>181</v>
      </c>
      <c r="D186" t="s">
        <v>186</v>
      </c>
      <c r="E186" t="s">
        <v>40</v>
      </c>
      <c r="F186" t="s">
        <v>133</v>
      </c>
      <c r="G186">
        <f t="shared" si="5"/>
        <v>0.13999999999999999</v>
      </c>
      <c r="H186">
        <f t="shared" si="6"/>
        <v>0.17499999999999999</v>
      </c>
      <c r="J186">
        <f>$H$2*'Wind ENSPRESO CF'!F182/VLOOKUP(E186,'Wind ENSPRESO CF Averages'!$C$28:$F$64,4,0)</f>
        <v>0.17499999999999999</v>
      </c>
    </row>
    <row r="187" spans="2:10">
      <c r="B187" t="s">
        <v>180</v>
      </c>
      <c r="C187" t="s">
        <v>181</v>
      </c>
      <c r="D187" t="s">
        <v>186</v>
      </c>
      <c r="E187" t="s">
        <v>41</v>
      </c>
      <c r="F187" t="s">
        <v>133</v>
      </c>
      <c r="G187">
        <f t="shared" si="5"/>
        <v>0.128</v>
      </c>
      <c r="H187">
        <f t="shared" si="6"/>
        <v>0.16</v>
      </c>
      <c r="J187">
        <f>$H$2*'Wind ENSPRESO CF'!F183/VLOOKUP(E187,'Wind ENSPRESO CF Averages'!$C$28:$F$64,4,0)</f>
        <v>0.16</v>
      </c>
    </row>
    <row r="188" spans="2:10">
      <c r="B188" t="s">
        <v>180</v>
      </c>
      <c r="C188" t="s">
        <v>181</v>
      </c>
      <c r="D188" t="s">
        <v>186</v>
      </c>
      <c r="E188" t="s">
        <v>27</v>
      </c>
      <c r="F188" t="s">
        <v>133</v>
      </c>
      <c r="G188">
        <f t="shared" si="5"/>
        <v>0.15616901408450701</v>
      </c>
      <c r="H188">
        <f t="shared" si="6"/>
        <v>0.19521126760563376</v>
      </c>
      <c r="J188">
        <f>$H$2*'Wind ENSPRESO CF'!F184/VLOOKUP(E188,'Wind ENSPRESO CF Averages'!$C$28:$F$64,4,0)</f>
        <v>0.19521126760563376</v>
      </c>
    </row>
    <row r="189" spans="2:10">
      <c r="B189" t="s">
        <v>180</v>
      </c>
      <c r="C189" t="s">
        <v>181</v>
      </c>
      <c r="D189" t="s">
        <v>186</v>
      </c>
      <c r="E189" t="s">
        <v>28</v>
      </c>
      <c r="F189" t="s">
        <v>133</v>
      </c>
      <c r="G189">
        <f t="shared" si="5"/>
        <v>0.13255928045798443</v>
      </c>
      <c r="H189">
        <f t="shared" si="6"/>
        <v>0.16569910057248052</v>
      </c>
      <c r="J189">
        <f>$H$2*'Wind ENSPRESO CF'!F185/VLOOKUP(E189,'Wind ENSPRESO CF Averages'!$C$28:$F$64,4,0)</f>
        <v>0.16569910057248052</v>
      </c>
    </row>
    <row r="190" spans="2:10">
      <c r="B190" t="s">
        <v>180</v>
      </c>
      <c r="C190" t="s">
        <v>181</v>
      </c>
      <c r="D190" t="s">
        <v>186</v>
      </c>
      <c r="E190" t="s">
        <v>29</v>
      </c>
      <c r="F190" t="s">
        <v>133</v>
      </c>
      <c r="G190">
        <f t="shared" si="5"/>
        <v>0.13591160220995355</v>
      </c>
      <c r="H190">
        <f t="shared" si="6"/>
        <v>0.16988950276244191</v>
      </c>
      <c r="J190">
        <f>$H$2*'Wind ENSPRESO CF'!F186/VLOOKUP(E190,'Wind ENSPRESO CF Averages'!$C$28:$F$64,4,0)</f>
        <v>0.16988950276244191</v>
      </c>
    </row>
    <row r="191" spans="2:10">
      <c r="B191" t="s">
        <v>180</v>
      </c>
      <c r="C191" t="s">
        <v>181</v>
      </c>
      <c r="D191" t="s">
        <v>186</v>
      </c>
      <c r="E191" t="s">
        <v>30</v>
      </c>
      <c r="F191" t="s">
        <v>133</v>
      </c>
      <c r="G191">
        <f t="shared" si="5"/>
        <v>0.1275247524752475</v>
      </c>
      <c r="H191">
        <f t="shared" si="6"/>
        <v>0.15940594059405935</v>
      </c>
      <c r="J191">
        <f>$H$2*'Wind ENSPRESO CF'!F187/VLOOKUP(E191,'Wind ENSPRESO CF Averages'!$C$28:$F$64,4,0)</f>
        <v>0.15940594059405935</v>
      </c>
    </row>
    <row r="192" spans="2:10">
      <c r="B192" t="s">
        <v>180</v>
      </c>
      <c r="C192" t="s">
        <v>181</v>
      </c>
      <c r="D192" t="s">
        <v>186</v>
      </c>
      <c r="E192" t="s">
        <v>31</v>
      </c>
      <c r="F192" t="s">
        <v>133</v>
      </c>
      <c r="G192">
        <f t="shared" si="5"/>
        <v>0.16068669527897</v>
      </c>
      <c r="H192">
        <f t="shared" si="6"/>
        <v>0.20085836909871249</v>
      </c>
      <c r="J192">
        <f>$H$2*'Wind ENSPRESO CF'!F188/VLOOKUP(E192,'Wind ENSPRESO CF Averages'!$C$28:$F$64,4,0)</f>
        <v>0.20085836909871249</v>
      </c>
    </row>
    <row r="193" spans="2:10">
      <c r="B193" t="s">
        <v>180</v>
      </c>
      <c r="C193" t="s">
        <v>181</v>
      </c>
      <c r="D193" t="s">
        <v>186</v>
      </c>
      <c r="E193" t="s">
        <v>32</v>
      </c>
      <c r="F193" t="s">
        <v>133</v>
      </c>
      <c r="G193">
        <f t="shared" si="5"/>
        <v>0.144722891566265</v>
      </c>
      <c r="H193">
        <f t="shared" si="6"/>
        <v>0.18090361445783124</v>
      </c>
      <c r="J193">
        <f>$H$2*'Wind ENSPRESO CF'!F189/VLOOKUP(E193,'Wind ENSPRESO CF Averages'!$C$28:$F$64,4,0)</f>
        <v>0.18090361445783124</v>
      </c>
    </row>
    <row r="194" spans="2:10">
      <c r="B194" t="s">
        <v>180</v>
      </c>
      <c r="C194" t="s">
        <v>181</v>
      </c>
      <c r="D194" t="s">
        <v>186</v>
      </c>
      <c r="E194" t="s">
        <v>33</v>
      </c>
      <c r="F194" t="s">
        <v>133</v>
      </c>
      <c r="G194">
        <f t="shared" si="5"/>
        <v>0.12412893879029337</v>
      </c>
      <c r="H194">
        <f t="shared" si="6"/>
        <v>0.1551611734878667</v>
      </c>
      <c r="J194">
        <f>$H$2*'Wind ENSPRESO CF'!F190/VLOOKUP(E194,'Wind ENSPRESO CF Averages'!$C$28:$F$64,4,0)</f>
        <v>0.1551611734878667</v>
      </c>
    </row>
    <row r="195" spans="2:10">
      <c r="B195" t="s">
        <v>180</v>
      </c>
      <c r="C195" t="s">
        <v>181</v>
      </c>
      <c r="D195" t="s">
        <v>186</v>
      </c>
      <c r="E195" t="s">
        <v>34</v>
      </c>
      <c r="F195" t="s">
        <v>133</v>
      </c>
      <c r="G195">
        <f t="shared" si="5"/>
        <v>0.15464435146443514</v>
      </c>
      <c r="H195">
        <f t="shared" si="6"/>
        <v>0.19330543933054392</v>
      </c>
      <c r="J195">
        <f>$H$2*'Wind ENSPRESO CF'!F191/VLOOKUP(E195,'Wind ENSPRESO CF Averages'!$C$28:$F$64,4,0)</f>
        <v>0.19330543933054392</v>
      </c>
    </row>
    <row r="196" spans="2:10">
      <c r="B196" t="s">
        <v>180</v>
      </c>
      <c r="C196" t="s">
        <v>181</v>
      </c>
      <c r="D196" t="s">
        <v>186</v>
      </c>
      <c r="E196" t="s">
        <v>35</v>
      </c>
      <c r="F196" t="s">
        <v>133</v>
      </c>
      <c r="G196">
        <f t="shared" si="5"/>
        <v>0.13853862212943632</v>
      </c>
      <c r="H196">
        <f t="shared" si="6"/>
        <v>0.17317327766179541</v>
      </c>
      <c r="J196">
        <f>$H$2*'Wind ENSPRESO CF'!F192/VLOOKUP(E196,'Wind ENSPRESO CF Averages'!$C$28:$F$64,4,0)</f>
        <v>0.17317327766179541</v>
      </c>
    </row>
    <row r="197" spans="2:10">
      <c r="B197" t="s">
        <v>180</v>
      </c>
      <c r="C197" t="s">
        <v>181</v>
      </c>
      <c r="D197" t="s">
        <v>186</v>
      </c>
      <c r="E197" t="s">
        <v>36</v>
      </c>
      <c r="F197" t="s">
        <v>133</v>
      </c>
      <c r="G197">
        <f t="shared" si="5"/>
        <v>0.13098541444309131</v>
      </c>
      <c r="H197">
        <f t="shared" si="6"/>
        <v>0.16373176805386414</v>
      </c>
      <c r="J197">
        <f>$H$2*'Wind ENSPRESO CF'!F193/VLOOKUP(E197,'Wind ENSPRESO CF Averages'!$C$28:$F$64,4,0)</f>
        <v>0.16373176805386414</v>
      </c>
    </row>
    <row r="198" spans="2:10">
      <c r="B198" t="s">
        <v>180</v>
      </c>
      <c r="C198" t="s">
        <v>181</v>
      </c>
      <c r="D198" t="s">
        <v>187</v>
      </c>
      <c r="E198" t="s">
        <v>37</v>
      </c>
      <c r="F198" t="s">
        <v>133</v>
      </c>
      <c r="G198">
        <f t="shared" si="5"/>
        <v>0.12744827586206894</v>
      </c>
      <c r="H198">
        <f t="shared" si="6"/>
        <v>0.15931034482758619</v>
      </c>
      <c r="J198">
        <f>$H$2*'Wind ENSPRESO CF'!F194/VLOOKUP(E198,'Wind ENSPRESO CF Averages'!$C$28:$F$64,4,0)</f>
        <v>0.15931034482758619</v>
      </c>
    </row>
    <row r="199" spans="2:10">
      <c r="B199" t="s">
        <v>180</v>
      </c>
      <c r="C199" t="s">
        <v>181</v>
      </c>
      <c r="D199" t="s">
        <v>187</v>
      </c>
      <c r="E199" t="s">
        <v>7</v>
      </c>
      <c r="F199" t="s">
        <v>133</v>
      </c>
      <c r="G199">
        <f t="shared" si="5"/>
        <v>0.14962386510972356</v>
      </c>
      <c r="H199">
        <f t="shared" si="6"/>
        <v>0.18702983138715445</v>
      </c>
      <c r="J199">
        <f>$H$2*'Wind ENSPRESO CF'!F195/VLOOKUP(E199,'Wind ENSPRESO CF Averages'!$C$28:$F$64,4,0)</f>
        <v>0.18702983138715445</v>
      </c>
    </row>
    <row r="200" spans="2:10">
      <c r="B200" t="s">
        <v>180</v>
      </c>
      <c r="C200" t="s">
        <v>181</v>
      </c>
      <c r="D200" t="s">
        <v>187</v>
      </c>
      <c r="E200" t="s">
        <v>38</v>
      </c>
      <c r="F200" t="s">
        <v>133</v>
      </c>
      <c r="G200">
        <f t="shared" si="5"/>
        <v>0.14482758620689651</v>
      </c>
      <c r="H200">
        <f t="shared" si="6"/>
        <v>0.18103448275862064</v>
      </c>
      <c r="J200">
        <f>$H$2*'Wind ENSPRESO CF'!F196/VLOOKUP(E200,'Wind ENSPRESO CF Averages'!$C$28:$F$64,4,0)</f>
        <v>0.18103448275862064</v>
      </c>
    </row>
    <row r="201" spans="2:10">
      <c r="B201" t="s">
        <v>180</v>
      </c>
      <c r="C201" t="s">
        <v>181</v>
      </c>
      <c r="D201" t="s">
        <v>187</v>
      </c>
      <c r="E201" t="s">
        <v>8</v>
      </c>
      <c r="F201" t="s">
        <v>133</v>
      </c>
      <c r="G201">
        <f t="shared" si="5"/>
        <v>0.12459574468075273</v>
      </c>
      <c r="H201">
        <f t="shared" si="6"/>
        <v>0.1557446808509409</v>
      </c>
      <c r="J201">
        <f>$H$2*'Wind ENSPRESO CF'!F197/VLOOKUP(E201,'Wind ENSPRESO CF Averages'!$C$28:$F$64,4,0)</f>
        <v>0.1557446808509409</v>
      </c>
    </row>
    <row r="202" spans="2:10">
      <c r="B202" t="s">
        <v>180</v>
      </c>
      <c r="C202" t="s">
        <v>181</v>
      </c>
      <c r="D202" t="s">
        <v>187</v>
      </c>
      <c r="E202" t="s">
        <v>9</v>
      </c>
      <c r="F202" t="s">
        <v>133</v>
      </c>
      <c r="G202">
        <f t="shared" si="5"/>
        <v>0.15891891891931009</v>
      </c>
      <c r="H202">
        <f t="shared" si="6"/>
        <v>0.19864864864913759</v>
      </c>
      <c r="J202">
        <f>$H$2*'Wind ENSPRESO CF'!F198/VLOOKUP(E202,'Wind ENSPRESO CF Averages'!$C$28:$F$64,4,0)</f>
        <v>0.19864864864913759</v>
      </c>
    </row>
    <row r="203" spans="2:10">
      <c r="B203" t="s">
        <v>180</v>
      </c>
      <c r="C203" t="s">
        <v>181</v>
      </c>
      <c r="D203" t="s">
        <v>187</v>
      </c>
      <c r="E203" t="s">
        <v>10</v>
      </c>
      <c r="F203" t="s">
        <v>133</v>
      </c>
      <c r="G203">
        <f t="shared" si="5"/>
        <v>0.14564806866961627</v>
      </c>
      <c r="H203">
        <f t="shared" si="6"/>
        <v>0.18206008583702032</v>
      </c>
      <c r="J203">
        <f>$H$2*'Wind ENSPRESO CF'!F199/VLOOKUP(E203,'Wind ENSPRESO CF Averages'!$C$28:$F$64,4,0)</f>
        <v>0.18206008583702032</v>
      </c>
    </row>
    <row r="204" spans="2:10">
      <c r="B204" t="s">
        <v>180</v>
      </c>
      <c r="C204" t="s">
        <v>181</v>
      </c>
      <c r="D204" t="s">
        <v>187</v>
      </c>
      <c r="E204" t="s">
        <v>42</v>
      </c>
      <c r="F204" t="s">
        <v>133</v>
      </c>
      <c r="G204">
        <f t="shared" si="5"/>
        <v>0.16978723404255316</v>
      </c>
      <c r="H204">
        <f t="shared" si="6"/>
        <v>0.21223404255319145</v>
      </c>
      <c r="J204">
        <f>$H$2*'Wind ENSPRESO CF'!F200/VLOOKUP(E204,'Wind ENSPRESO CF Averages'!$C$28:$F$64,4,0)</f>
        <v>0.21223404255319145</v>
      </c>
    </row>
    <row r="205" spans="2:10">
      <c r="B205" t="s">
        <v>180</v>
      </c>
      <c r="C205" t="s">
        <v>181</v>
      </c>
      <c r="D205" t="s">
        <v>187</v>
      </c>
      <c r="E205" t="s">
        <v>11</v>
      </c>
      <c r="F205" t="s">
        <v>133</v>
      </c>
      <c r="G205">
        <f t="shared" si="5"/>
        <v>0.18033898305084745</v>
      </c>
      <c r="H205">
        <f t="shared" si="6"/>
        <v>0.22542372881355929</v>
      </c>
      <c r="J205">
        <f>$H$2*'Wind ENSPRESO CF'!F201/VLOOKUP(E205,'Wind ENSPRESO CF Averages'!$C$28:$F$64,4,0)</f>
        <v>0.22542372881355929</v>
      </c>
    </row>
    <row r="206" spans="2:10">
      <c r="B206" t="s">
        <v>180</v>
      </c>
      <c r="C206" t="s">
        <v>181</v>
      </c>
      <c r="D206" t="s">
        <v>187</v>
      </c>
      <c r="E206" t="s">
        <v>12</v>
      </c>
      <c r="F206" t="s">
        <v>133</v>
      </c>
      <c r="G206">
        <f t="shared" ref="G206:G269" si="7">H206*0.8</f>
        <v>0.13090909090909092</v>
      </c>
      <c r="H206">
        <f t="shared" si="6"/>
        <v>0.16363636363636364</v>
      </c>
      <c r="J206">
        <f>$H$2*'Wind ENSPRESO CF'!F202/VLOOKUP(E206,'Wind ENSPRESO CF Averages'!$C$28:$F$64,4,0)</f>
        <v>0.16363636363636364</v>
      </c>
    </row>
    <row r="207" spans="2:10">
      <c r="B207" t="s">
        <v>180</v>
      </c>
      <c r="C207" t="s">
        <v>181</v>
      </c>
      <c r="D207" t="s">
        <v>187</v>
      </c>
      <c r="E207" t="s">
        <v>13</v>
      </c>
      <c r="F207" t="s">
        <v>133</v>
      </c>
      <c r="G207">
        <f t="shared" si="7"/>
        <v>0.12348061129022317</v>
      </c>
      <c r="H207">
        <f t="shared" si="6"/>
        <v>0.15435076411277895</v>
      </c>
      <c r="J207">
        <f>$H$2*'Wind ENSPRESO CF'!F203/VLOOKUP(E207,'Wind ENSPRESO CF Averages'!$C$28:$F$64,4,0)</f>
        <v>0.15435076411277895</v>
      </c>
    </row>
    <row r="208" spans="2:10">
      <c r="B208" t="s">
        <v>180</v>
      </c>
      <c r="C208" t="s">
        <v>181</v>
      </c>
      <c r="D208" t="s">
        <v>187</v>
      </c>
      <c r="E208" t="s">
        <v>14</v>
      </c>
      <c r="F208" t="s">
        <v>133</v>
      </c>
      <c r="G208">
        <f t="shared" si="7"/>
        <v>0.12093788564376801</v>
      </c>
      <c r="H208">
        <f t="shared" si="6"/>
        <v>0.15117235705470999</v>
      </c>
      <c r="J208">
        <f>$H$2*'Wind ENSPRESO CF'!F204/VLOOKUP(E208,'Wind ENSPRESO CF Averages'!$C$28:$F$64,4,0)</f>
        <v>0.15117235705470999</v>
      </c>
    </row>
    <row r="209" spans="2:10">
      <c r="B209" t="s">
        <v>180</v>
      </c>
      <c r="C209" t="s">
        <v>181</v>
      </c>
      <c r="D209" t="s">
        <v>187</v>
      </c>
      <c r="E209" t="s">
        <v>15</v>
      </c>
      <c r="F209" t="s">
        <v>133</v>
      </c>
      <c r="G209">
        <f t="shared" si="7"/>
        <v>0.1206896551724138</v>
      </c>
      <c r="H209">
        <f t="shared" si="6"/>
        <v>0.15086206896551724</v>
      </c>
      <c r="J209">
        <f>$H$2*'Wind ENSPRESO CF'!F205/VLOOKUP(E209,'Wind ENSPRESO CF Averages'!$C$28:$F$64,4,0)</f>
        <v>0.15086206896551724</v>
      </c>
    </row>
    <row r="210" spans="2:10">
      <c r="B210" t="s">
        <v>180</v>
      </c>
      <c r="C210" t="s">
        <v>181</v>
      </c>
      <c r="D210" t="s">
        <v>187</v>
      </c>
      <c r="E210" t="s">
        <v>19</v>
      </c>
      <c r="F210" t="s">
        <v>133</v>
      </c>
      <c r="G210">
        <f t="shared" si="7"/>
        <v>0.14608695652177139</v>
      </c>
      <c r="H210">
        <f t="shared" si="6"/>
        <v>0.18260869565221424</v>
      </c>
      <c r="J210">
        <f>$H$2*'Wind ENSPRESO CF'!F206/VLOOKUP(E210,'Wind ENSPRESO CF Averages'!$C$28:$F$64,4,0)</f>
        <v>0.18260869565221424</v>
      </c>
    </row>
    <row r="211" spans="2:10">
      <c r="B211" t="s">
        <v>180</v>
      </c>
      <c r="C211" t="s">
        <v>181</v>
      </c>
      <c r="D211" t="s">
        <v>187</v>
      </c>
      <c r="E211" t="s">
        <v>16</v>
      </c>
      <c r="F211" t="s">
        <v>133</v>
      </c>
      <c r="G211">
        <f t="shared" si="7"/>
        <v>0.15046817750033922</v>
      </c>
      <c r="H211">
        <f t="shared" si="6"/>
        <v>0.18808522187542401</v>
      </c>
      <c r="J211">
        <f>$H$2*'Wind ENSPRESO CF'!F207/VLOOKUP(E211,'Wind ENSPRESO CF Averages'!$C$28:$F$64,4,0)</f>
        <v>0.18808522187542401</v>
      </c>
    </row>
    <row r="212" spans="2:10">
      <c r="B212" t="s">
        <v>180</v>
      </c>
      <c r="C212" t="s">
        <v>181</v>
      </c>
      <c r="D212" t="s">
        <v>187</v>
      </c>
      <c r="E212" t="s">
        <v>17</v>
      </c>
      <c r="F212" t="s">
        <v>133</v>
      </c>
      <c r="G212">
        <f t="shared" si="7"/>
        <v>0.12693333333333331</v>
      </c>
      <c r="H212">
        <f t="shared" si="6"/>
        <v>0.15866666666666665</v>
      </c>
      <c r="J212">
        <f>$H$2*'Wind ENSPRESO CF'!F208/VLOOKUP(E212,'Wind ENSPRESO CF Averages'!$C$28:$F$64,4,0)</f>
        <v>0.15866666666666665</v>
      </c>
    </row>
    <row r="213" spans="2:10">
      <c r="B213" t="s">
        <v>180</v>
      </c>
      <c r="C213" t="s">
        <v>181</v>
      </c>
      <c r="D213" t="s">
        <v>187</v>
      </c>
      <c r="E213" t="s">
        <v>18</v>
      </c>
      <c r="F213" t="s">
        <v>133</v>
      </c>
      <c r="G213">
        <f t="shared" si="7"/>
        <v>0.14120954751838058</v>
      </c>
      <c r="H213">
        <f t="shared" si="6"/>
        <v>0.17651193439797572</v>
      </c>
      <c r="J213">
        <f>$H$2*'Wind ENSPRESO CF'!F209/VLOOKUP(E213,'Wind ENSPRESO CF Averages'!$C$28:$F$64,4,0)</f>
        <v>0.17651193439797572</v>
      </c>
    </row>
    <row r="214" spans="2:10">
      <c r="B214" t="s">
        <v>180</v>
      </c>
      <c r="C214" t="s">
        <v>181</v>
      </c>
      <c r="D214" t="s">
        <v>187</v>
      </c>
      <c r="E214" t="s">
        <v>39</v>
      </c>
      <c r="F214" t="s">
        <v>133</v>
      </c>
      <c r="G214">
        <f t="shared" si="7"/>
        <v>0.14608695652173909</v>
      </c>
      <c r="H214">
        <f t="shared" si="6"/>
        <v>0.18260869565217386</v>
      </c>
      <c r="J214">
        <f>$H$2*'Wind ENSPRESO CF'!F210/VLOOKUP(E214,'Wind ENSPRESO CF Averages'!$C$28:$F$64,4,0)</f>
        <v>0.18260869565217386</v>
      </c>
    </row>
    <row r="215" spans="2:10">
      <c r="B215" t="s">
        <v>180</v>
      </c>
      <c r="C215" t="s">
        <v>181</v>
      </c>
      <c r="D215" t="s">
        <v>187</v>
      </c>
      <c r="E215" t="s">
        <v>20</v>
      </c>
      <c r="F215" t="s">
        <v>133</v>
      </c>
      <c r="G215">
        <f t="shared" si="7"/>
        <v>0.15703539822960394</v>
      </c>
      <c r="H215">
        <f t="shared" si="6"/>
        <v>0.19629424778700491</v>
      </c>
      <c r="J215">
        <f>$H$2*'Wind ENSPRESO CF'!F211/VLOOKUP(E215,'Wind ENSPRESO CF Averages'!$C$28:$F$64,4,0)</f>
        <v>0.19629424778700491</v>
      </c>
    </row>
    <row r="216" spans="2:10">
      <c r="B216" t="s">
        <v>180</v>
      </c>
      <c r="C216" t="s">
        <v>181</v>
      </c>
      <c r="D216" t="s">
        <v>187</v>
      </c>
      <c r="E216" t="s">
        <v>21</v>
      </c>
      <c r="F216" t="s">
        <v>133</v>
      </c>
      <c r="G216">
        <f t="shared" si="7"/>
        <v>0.12439148936170208</v>
      </c>
      <c r="H216">
        <f t="shared" ref="H216:H279" si="8">IF(D216="WP",0,J216)</f>
        <v>0.1554893617021276</v>
      </c>
      <c r="J216">
        <f>$H$2*'Wind ENSPRESO CF'!F212/VLOOKUP(E216,'Wind ENSPRESO CF Averages'!$C$28:$F$64,4,0)</f>
        <v>0.1554893617021276</v>
      </c>
    </row>
    <row r="217" spans="2:10">
      <c r="B217" t="s">
        <v>180</v>
      </c>
      <c r="C217" t="s">
        <v>181</v>
      </c>
      <c r="D217" t="s">
        <v>187</v>
      </c>
      <c r="E217" t="s">
        <v>22</v>
      </c>
      <c r="F217" t="s">
        <v>133</v>
      </c>
      <c r="G217">
        <f t="shared" si="7"/>
        <v>0</v>
      </c>
      <c r="H217">
        <f t="shared" si="8"/>
        <v>0</v>
      </c>
      <c r="J217">
        <f>$H$2*'Wind ENSPRESO CF'!F213/VLOOKUP(E217,'Wind ENSPRESO CF Averages'!$C$28:$F$64,4,0)</f>
        <v>0</v>
      </c>
    </row>
    <row r="218" spans="2:10">
      <c r="B218" t="s">
        <v>180</v>
      </c>
      <c r="C218" t="s">
        <v>181</v>
      </c>
      <c r="D218" t="s">
        <v>187</v>
      </c>
      <c r="E218" t="s">
        <v>23</v>
      </c>
      <c r="F218" t="s">
        <v>133</v>
      </c>
      <c r="G218">
        <f t="shared" si="7"/>
        <v>0.14824949698239273</v>
      </c>
      <c r="H218">
        <f t="shared" si="8"/>
        <v>0.18531187122799089</v>
      </c>
      <c r="J218">
        <f>$H$2*'Wind ENSPRESO CF'!F214/VLOOKUP(E218,'Wind ENSPRESO CF Averages'!$C$28:$F$64,4,0)</f>
        <v>0.18531187122799089</v>
      </c>
    </row>
    <row r="219" spans="2:10">
      <c r="B219" t="s">
        <v>180</v>
      </c>
      <c r="C219" t="s">
        <v>181</v>
      </c>
      <c r="D219" t="s">
        <v>187</v>
      </c>
      <c r="E219" t="s">
        <v>43</v>
      </c>
      <c r="F219" t="s">
        <v>133</v>
      </c>
      <c r="G219">
        <f t="shared" si="7"/>
        <v>0.17581395348837209</v>
      </c>
      <c r="H219">
        <f t="shared" si="8"/>
        <v>0.2197674418604651</v>
      </c>
      <c r="J219">
        <f>$H$2*'Wind ENSPRESO CF'!F215/VLOOKUP(E219,'Wind ENSPRESO CF Averages'!$C$28:$F$64,4,0)</f>
        <v>0.2197674418604651</v>
      </c>
    </row>
    <row r="220" spans="2:10">
      <c r="B220" t="s">
        <v>180</v>
      </c>
      <c r="C220" t="s">
        <v>181</v>
      </c>
      <c r="D220" t="s">
        <v>187</v>
      </c>
      <c r="E220" t="s">
        <v>24</v>
      </c>
      <c r="F220" t="s">
        <v>133</v>
      </c>
      <c r="G220">
        <f t="shared" si="7"/>
        <v>0.12066298342541436</v>
      </c>
      <c r="H220">
        <f t="shared" si="8"/>
        <v>0.15082872928176794</v>
      </c>
      <c r="J220">
        <f>$H$2*'Wind ENSPRESO CF'!F216/VLOOKUP(E220,'Wind ENSPRESO CF Averages'!$C$28:$F$64,4,0)</f>
        <v>0.15082872928176794</v>
      </c>
    </row>
    <row r="221" spans="2:10">
      <c r="B221" t="s">
        <v>180</v>
      </c>
      <c r="C221" t="s">
        <v>181</v>
      </c>
      <c r="D221" t="s">
        <v>187</v>
      </c>
      <c r="E221" t="s">
        <v>25</v>
      </c>
      <c r="F221" t="s">
        <v>133</v>
      </c>
      <c r="G221">
        <f t="shared" si="7"/>
        <v>0.13081967213114754</v>
      </c>
      <c r="H221">
        <f t="shared" si="8"/>
        <v>0.16352459016393442</v>
      </c>
      <c r="J221">
        <f>$H$2*'Wind ENSPRESO CF'!F217/VLOOKUP(E221,'Wind ENSPRESO CF Averages'!$C$28:$F$64,4,0)</f>
        <v>0.16352459016393442</v>
      </c>
    </row>
    <row r="222" spans="2:10">
      <c r="B222" t="s">
        <v>180</v>
      </c>
      <c r="C222" t="s">
        <v>181</v>
      </c>
      <c r="D222" t="s">
        <v>187</v>
      </c>
      <c r="E222" t="s">
        <v>26</v>
      </c>
      <c r="F222" t="s">
        <v>133</v>
      </c>
      <c r="G222">
        <f t="shared" si="7"/>
        <v>0.12103746397694529</v>
      </c>
      <c r="H222">
        <f t="shared" si="8"/>
        <v>0.1512968299711816</v>
      </c>
      <c r="J222">
        <f>$H$2*'Wind ENSPRESO CF'!F218/VLOOKUP(E222,'Wind ENSPRESO CF Averages'!$C$28:$F$64,4,0)</f>
        <v>0.1512968299711816</v>
      </c>
    </row>
    <row r="223" spans="2:10">
      <c r="B223" t="s">
        <v>180</v>
      </c>
      <c r="C223" t="s">
        <v>181</v>
      </c>
      <c r="D223" t="s">
        <v>187</v>
      </c>
      <c r="E223" t="s">
        <v>40</v>
      </c>
      <c r="F223" t="s">
        <v>133</v>
      </c>
      <c r="G223">
        <f t="shared" si="7"/>
        <v>0.12999999999999998</v>
      </c>
      <c r="H223">
        <f t="shared" si="8"/>
        <v>0.16249999999999998</v>
      </c>
      <c r="J223">
        <f>$H$2*'Wind ENSPRESO CF'!F219/VLOOKUP(E223,'Wind ENSPRESO CF Averages'!$C$28:$F$64,4,0)</f>
        <v>0.16249999999999998</v>
      </c>
    </row>
    <row r="224" spans="2:10">
      <c r="B224" t="s">
        <v>180</v>
      </c>
      <c r="C224" t="s">
        <v>181</v>
      </c>
      <c r="D224" t="s">
        <v>187</v>
      </c>
      <c r="E224" t="s">
        <v>41</v>
      </c>
      <c r="F224" t="s">
        <v>133</v>
      </c>
      <c r="G224">
        <f t="shared" si="7"/>
        <v>0.16</v>
      </c>
      <c r="H224">
        <f t="shared" si="8"/>
        <v>0.19999999999999998</v>
      </c>
      <c r="J224">
        <f>$H$2*'Wind ENSPRESO CF'!F220/VLOOKUP(E224,'Wind ENSPRESO CF Averages'!$C$28:$F$64,4,0)</f>
        <v>0.19999999999999998</v>
      </c>
    </row>
    <row r="225" spans="2:10">
      <c r="B225" t="s">
        <v>180</v>
      </c>
      <c r="C225" t="s">
        <v>181</v>
      </c>
      <c r="D225" t="s">
        <v>187</v>
      </c>
      <c r="E225" t="s">
        <v>27</v>
      </c>
      <c r="F225" t="s">
        <v>133</v>
      </c>
      <c r="G225">
        <f t="shared" si="7"/>
        <v>0.17983098591549296</v>
      </c>
      <c r="H225">
        <f t="shared" si="8"/>
        <v>0.22478873239436617</v>
      </c>
      <c r="J225">
        <f>$H$2*'Wind ENSPRESO CF'!F221/VLOOKUP(E225,'Wind ENSPRESO CF Averages'!$C$28:$F$64,4,0)</f>
        <v>0.22478873239436617</v>
      </c>
    </row>
    <row r="226" spans="2:10">
      <c r="B226" t="s">
        <v>180</v>
      </c>
      <c r="C226" t="s">
        <v>181</v>
      </c>
      <c r="D226" t="s">
        <v>187</v>
      </c>
      <c r="E226" t="s">
        <v>28</v>
      </c>
      <c r="F226" t="s">
        <v>133</v>
      </c>
      <c r="G226">
        <f t="shared" si="7"/>
        <v>0.12225674570737458</v>
      </c>
      <c r="H226">
        <f t="shared" si="8"/>
        <v>0.15282093213421821</v>
      </c>
      <c r="J226">
        <f>$H$2*'Wind ENSPRESO CF'!F222/VLOOKUP(E226,'Wind ENSPRESO CF Averages'!$C$28:$F$64,4,0)</f>
        <v>0.15282093213421821</v>
      </c>
    </row>
    <row r="227" spans="2:10">
      <c r="B227" t="s">
        <v>180</v>
      </c>
      <c r="C227" t="s">
        <v>181</v>
      </c>
      <c r="D227" t="s">
        <v>187</v>
      </c>
      <c r="E227" t="s">
        <v>29</v>
      </c>
      <c r="F227" t="s">
        <v>133</v>
      </c>
      <c r="G227">
        <f t="shared" si="7"/>
        <v>0.12265193370185785</v>
      </c>
      <c r="H227">
        <f t="shared" si="8"/>
        <v>0.15331491712732231</v>
      </c>
      <c r="J227">
        <f>$H$2*'Wind ENSPRESO CF'!F223/VLOOKUP(E227,'Wind ENSPRESO CF Averages'!$C$28:$F$64,4,0)</f>
        <v>0.15331491712732231</v>
      </c>
    </row>
    <row r="228" spans="2:10">
      <c r="B228" t="s">
        <v>180</v>
      </c>
      <c r="C228" t="s">
        <v>181</v>
      </c>
      <c r="D228" t="s">
        <v>187</v>
      </c>
      <c r="E228" t="s">
        <v>30</v>
      </c>
      <c r="F228" t="s">
        <v>133</v>
      </c>
      <c r="G228">
        <f t="shared" si="7"/>
        <v>0.12198019801980198</v>
      </c>
      <c r="H228">
        <f t="shared" si="8"/>
        <v>0.15247524752475247</v>
      </c>
      <c r="J228">
        <f>$H$2*'Wind ENSPRESO CF'!F224/VLOOKUP(E228,'Wind ENSPRESO CF Averages'!$C$28:$F$64,4,0)</f>
        <v>0.15247524752475247</v>
      </c>
    </row>
    <row r="229" spans="2:10">
      <c r="B229" t="s">
        <v>180</v>
      </c>
      <c r="C229" t="s">
        <v>181</v>
      </c>
      <c r="D229" t="s">
        <v>187</v>
      </c>
      <c r="E229" t="s">
        <v>31</v>
      </c>
      <c r="F229" t="s">
        <v>133</v>
      </c>
      <c r="G229">
        <f t="shared" si="7"/>
        <v>0.17442060085836908</v>
      </c>
      <c r="H229">
        <f t="shared" si="8"/>
        <v>0.21802575107296132</v>
      </c>
      <c r="J229">
        <f>$H$2*'Wind ENSPRESO CF'!F225/VLOOKUP(E229,'Wind ENSPRESO CF Averages'!$C$28:$F$64,4,0)</f>
        <v>0.21802575107296132</v>
      </c>
    </row>
    <row r="230" spans="2:10">
      <c r="B230" t="s">
        <v>180</v>
      </c>
      <c r="C230" t="s">
        <v>181</v>
      </c>
      <c r="D230" t="s">
        <v>187</v>
      </c>
      <c r="E230" t="s">
        <v>32</v>
      </c>
      <c r="F230" t="s">
        <v>133</v>
      </c>
      <c r="G230">
        <f t="shared" si="7"/>
        <v>0.16698795180722889</v>
      </c>
      <c r="H230">
        <f t="shared" si="8"/>
        <v>0.20873493975903609</v>
      </c>
      <c r="J230">
        <f>$H$2*'Wind ENSPRESO CF'!F226/VLOOKUP(E230,'Wind ENSPRESO CF Averages'!$C$28:$F$64,4,0)</f>
        <v>0.20873493975903609</v>
      </c>
    </row>
    <row r="231" spans="2:10">
      <c r="B231" t="s">
        <v>180</v>
      </c>
      <c r="C231" t="s">
        <v>181</v>
      </c>
      <c r="D231" t="s">
        <v>187</v>
      </c>
      <c r="E231" t="s">
        <v>33</v>
      </c>
      <c r="F231" t="s">
        <v>133</v>
      </c>
      <c r="G231">
        <f t="shared" si="7"/>
        <v>0.12230351321984788</v>
      </c>
      <c r="H231">
        <f t="shared" si="8"/>
        <v>0.15287939152480984</v>
      </c>
      <c r="J231">
        <f>$H$2*'Wind ENSPRESO CF'!F227/VLOOKUP(E231,'Wind ENSPRESO CF Averages'!$C$28:$F$64,4,0)</f>
        <v>0.15287939152480984</v>
      </c>
    </row>
    <row r="232" spans="2:10">
      <c r="B232" t="s">
        <v>180</v>
      </c>
      <c r="C232" t="s">
        <v>181</v>
      </c>
      <c r="D232" t="s">
        <v>187</v>
      </c>
      <c r="E232" t="s">
        <v>34</v>
      </c>
      <c r="F232" t="s">
        <v>133</v>
      </c>
      <c r="G232">
        <f t="shared" si="7"/>
        <v>0.14761506276150624</v>
      </c>
      <c r="H232">
        <f t="shared" si="8"/>
        <v>0.1845188284518828</v>
      </c>
      <c r="J232">
        <f>$H$2*'Wind ENSPRESO CF'!F228/VLOOKUP(E232,'Wind ENSPRESO CF Averages'!$C$28:$F$64,4,0)</f>
        <v>0.1845188284518828</v>
      </c>
    </row>
    <row r="233" spans="2:10">
      <c r="B233" t="s">
        <v>180</v>
      </c>
      <c r="C233" t="s">
        <v>181</v>
      </c>
      <c r="D233" t="s">
        <v>187</v>
      </c>
      <c r="E233" t="s">
        <v>35</v>
      </c>
      <c r="F233" t="s">
        <v>133</v>
      </c>
      <c r="G233">
        <f t="shared" si="7"/>
        <v>0.15958246346555327</v>
      </c>
      <c r="H233">
        <f t="shared" si="8"/>
        <v>0.19947807933194159</v>
      </c>
      <c r="J233">
        <f>$H$2*'Wind ENSPRESO CF'!F229/VLOOKUP(E233,'Wind ENSPRESO CF Averages'!$C$28:$F$64,4,0)</f>
        <v>0.19947807933194159</v>
      </c>
    </row>
    <row r="234" spans="2:10">
      <c r="B234" t="s">
        <v>180</v>
      </c>
      <c r="C234" t="s">
        <v>181</v>
      </c>
      <c r="D234" t="s">
        <v>187</v>
      </c>
      <c r="E234" t="s">
        <v>36</v>
      </c>
      <c r="F234" t="s">
        <v>133</v>
      </c>
      <c r="G234">
        <f t="shared" si="7"/>
        <v>0.12600498043403191</v>
      </c>
      <c r="H234">
        <f t="shared" si="8"/>
        <v>0.15750622554253987</v>
      </c>
      <c r="J234">
        <f>$H$2*'Wind ENSPRESO CF'!F230/VLOOKUP(E234,'Wind ENSPRESO CF Averages'!$C$28:$F$64,4,0)</f>
        <v>0.15750622554253987</v>
      </c>
    </row>
    <row r="235" spans="2:10">
      <c r="B235" t="s">
        <v>180</v>
      </c>
      <c r="C235" t="s">
        <v>181</v>
      </c>
      <c r="D235" t="s">
        <v>188</v>
      </c>
      <c r="E235" t="s">
        <v>37</v>
      </c>
      <c r="F235" t="s">
        <v>133</v>
      </c>
      <c r="G235">
        <f t="shared" si="7"/>
        <v>8.1103448275862119E-2</v>
      </c>
      <c r="H235">
        <f t="shared" si="8"/>
        <v>0.10137931034482764</v>
      </c>
      <c r="J235">
        <f>$H$2*'Wind ENSPRESO CF'!F231/VLOOKUP(E235,'Wind ENSPRESO CF Averages'!$C$28:$F$64,4,0)</f>
        <v>0.10137931034482764</v>
      </c>
    </row>
    <row r="236" spans="2:10">
      <c r="B236" t="s">
        <v>180</v>
      </c>
      <c r="C236" t="s">
        <v>181</v>
      </c>
      <c r="D236" t="s">
        <v>188</v>
      </c>
      <c r="E236" t="s">
        <v>7</v>
      </c>
      <c r="F236" t="s">
        <v>133</v>
      </c>
      <c r="G236">
        <f t="shared" si="7"/>
        <v>9.9507133593283878E-2</v>
      </c>
      <c r="H236">
        <f t="shared" si="8"/>
        <v>0.12438391699160484</v>
      </c>
      <c r="J236">
        <f>$H$2*'Wind ENSPRESO CF'!F232/VLOOKUP(E236,'Wind ENSPRESO CF Averages'!$C$28:$F$64,4,0)</f>
        <v>0.12438391699160484</v>
      </c>
    </row>
    <row r="237" spans="2:10">
      <c r="B237" t="s">
        <v>180</v>
      </c>
      <c r="C237" t="s">
        <v>181</v>
      </c>
      <c r="D237" t="s">
        <v>188</v>
      </c>
      <c r="E237" t="s">
        <v>38</v>
      </c>
      <c r="F237" t="s">
        <v>133</v>
      </c>
      <c r="G237">
        <f t="shared" si="7"/>
        <v>8.6896551724137946E-2</v>
      </c>
      <c r="H237">
        <f t="shared" si="8"/>
        <v>0.10862068965517242</v>
      </c>
      <c r="J237">
        <f>$H$2*'Wind ENSPRESO CF'!F233/VLOOKUP(E237,'Wind ENSPRESO CF Averages'!$C$28:$F$64,4,0)</f>
        <v>0.10862068965517242</v>
      </c>
    </row>
    <row r="238" spans="2:10">
      <c r="B238" t="s">
        <v>180</v>
      </c>
      <c r="C238" t="s">
        <v>181</v>
      </c>
      <c r="D238" t="s">
        <v>188</v>
      </c>
      <c r="E238" t="s">
        <v>8</v>
      </c>
      <c r="F238" t="s">
        <v>133</v>
      </c>
      <c r="G238">
        <f t="shared" si="7"/>
        <v>8.7319148935866481E-2</v>
      </c>
      <c r="H238">
        <f t="shared" si="8"/>
        <v>0.10914893616983309</v>
      </c>
      <c r="J238">
        <f>$H$2*'Wind ENSPRESO CF'!F234/VLOOKUP(E238,'Wind ENSPRESO CF Averages'!$C$28:$F$64,4,0)</f>
        <v>0.10914893616983309</v>
      </c>
    </row>
    <row r="239" spans="2:10">
      <c r="B239" t="s">
        <v>180</v>
      </c>
      <c r="C239" t="s">
        <v>181</v>
      </c>
      <c r="D239" t="s">
        <v>188</v>
      </c>
      <c r="E239" t="s">
        <v>9</v>
      </c>
      <c r="F239" t="s">
        <v>133</v>
      </c>
      <c r="G239">
        <f t="shared" si="7"/>
        <v>0.12060810810847339</v>
      </c>
      <c r="H239">
        <f t="shared" si="8"/>
        <v>0.15076013513559172</v>
      </c>
      <c r="J239">
        <f>$H$2*'Wind ENSPRESO CF'!F235/VLOOKUP(E239,'Wind ENSPRESO CF Averages'!$C$28:$F$64,4,0)</f>
        <v>0.15076013513559172</v>
      </c>
    </row>
    <row r="240" spans="2:10">
      <c r="B240" t="s">
        <v>180</v>
      </c>
      <c r="C240" t="s">
        <v>181</v>
      </c>
      <c r="D240" t="s">
        <v>188</v>
      </c>
      <c r="E240" t="s">
        <v>10</v>
      </c>
      <c r="F240" t="s">
        <v>133</v>
      </c>
      <c r="G240">
        <f t="shared" si="7"/>
        <v>8.0755364806756019E-2</v>
      </c>
      <c r="H240">
        <f t="shared" si="8"/>
        <v>0.10094420600844502</v>
      </c>
      <c r="J240">
        <f>$H$2*'Wind ENSPRESO CF'!F236/VLOOKUP(E240,'Wind ENSPRESO CF Averages'!$C$28:$F$64,4,0)</f>
        <v>0.10094420600844502</v>
      </c>
    </row>
    <row r="241" spans="2:10">
      <c r="B241" t="s">
        <v>180</v>
      </c>
      <c r="C241" t="s">
        <v>181</v>
      </c>
      <c r="D241" t="s">
        <v>188</v>
      </c>
      <c r="E241" t="s">
        <v>42</v>
      </c>
      <c r="F241" t="s">
        <v>133</v>
      </c>
      <c r="G241">
        <f t="shared" si="7"/>
        <v>0.10723404255319147</v>
      </c>
      <c r="H241">
        <f t="shared" si="8"/>
        <v>0.13404255319148933</v>
      </c>
      <c r="J241">
        <f>$H$2*'Wind ENSPRESO CF'!F237/VLOOKUP(E241,'Wind ENSPRESO CF Averages'!$C$28:$F$64,4,0)</f>
        <v>0.13404255319148933</v>
      </c>
    </row>
    <row r="242" spans="2:10">
      <c r="B242" t="s">
        <v>180</v>
      </c>
      <c r="C242" t="s">
        <v>181</v>
      </c>
      <c r="D242" t="s">
        <v>188</v>
      </c>
      <c r="E242" t="s">
        <v>11</v>
      </c>
      <c r="F242" t="s">
        <v>133</v>
      </c>
      <c r="G242">
        <f t="shared" si="7"/>
        <v>0.12338983050847462</v>
      </c>
      <c r="H242">
        <f t="shared" si="8"/>
        <v>0.15423728813559326</v>
      </c>
      <c r="J242">
        <f>$H$2*'Wind ENSPRESO CF'!F238/VLOOKUP(E242,'Wind ENSPRESO CF Averages'!$C$28:$F$64,4,0)</f>
        <v>0.15423728813559326</v>
      </c>
    </row>
    <row r="243" spans="2:10">
      <c r="B243" t="s">
        <v>180</v>
      </c>
      <c r="C243" t="s">
        <v>181</v>
      </c>
      <c r="D243" t="s">
        <v>188</v>
      </c>
      <c r="E243" t="s">
        <v>12</v>
      </c>
      <c r="F243" t="s">
        <v>133</v>
      </c>
      <c r="G243">
        <f t="shared" si="7"/>
        <v>8.5090909090909106E-2</v>
      </c>
      <c r="H243">
        <f t="shared" si="8"/>
        <v>0.10636363636363637</v>
      </c>
      <c r="J243">
        <f>$H$2*'Wind ENSPRESO CF'!F239/VLOOKUP(E243,'Wind ENSPRESO CF Averages'!$C$28:$F$64,4,0)</f>
        <v>0.10636363636363637</v>
      </c>
    </row>
    <row r="244" spans="2:10">
      <c r="B244" t="s">
        <v>180</v>
      </c>
      <c r="C244" t="s">
        <v>181</v>
      </c>
      <c r="D244" t="s">
        <v>188</v>
      </c>
      <c r="E244" t="s">
        <v>13</v>
      </c>
      <c r="F244" t="s">
        <v>133</v>
      </c>
      <c r="G244">
        <f t="shared" si="7"/>
        <v>7.9467720137738895E-2</v>
      </c>
      <c r="H244">
        <f t="shared" si="8"/>
        <v>9.9334650172173605E-2</v>
      </c>
      <c r="J244">
        <f>$H$2*'Wind ENSPRESO CF'!F240/VLOOKUP(E244,'Wind ENSPRESO CF Averages'!$C$28:$F$64,4,0)</f>
        <v>9.9334650172173605E-2</v>
      </c>
    </row>
    <row r="245" spans="2:10">
      <c r="B245" t="s">
        <v>180</v>
      </c>
      <c r="C245" t="s">
        <v>181</v>
      </c>
      <c r="D245" t="s">
        <v>188</v>
      </c>
      <c r="E245" t="s">
        <v>14</v>
      </c>
      <c r="F245" t="s">
        <v>133</v>
      </c>
      <c r="G245">
        <f t="shared" si="7"/>
        <v>0.10573426573426575</v>
      </c>
      <c r="H245">
        <f t="shared" si="8"/>
        <v>0.13216783216783218</v>
      </c>
      <c r="J245">
        <f>$H$2*'Wind ENSPRESO CF'!F241/VLOOKUP(E245,'Wind ENSPRESO CF Averages'!$C$28:$F$64,4,0)</f>
        <v>0.13216783216783218</v>
      </c>
    </row>
    <row r="246" spans="2:10">
      <c r="B246" t="s">
        <v>180</v>
      </c>
      <c r="C246" t="s">
        <v>181</v>
      </c>
      <c r="D246" t="s">
        <v>188</v>
      </c>
      <c r="E246" t="s">
        <v>15</v>
      </c>
      <c r="F246" t="s">
        <v>133</v>
      </c>
      <c r="G246">
        <f t="shared" si="7"/>
        <v>8.6896551724137919E-2</v>
      </c>
      <c r="H246">
        <f t="shared" si="8"/>
        <v>0.10862068965517239</v>
      </c>
      <c r="J246">
        <f>$H$2*'Wind ENSPRESO CF'!F242/VLOOKUP(E246,'Wind ENSPRESO CF Averages'!$C$28:$F$64,4,0)</f>
        <v>0.10862068965517239</v>
      </c>
    </row>
    <row r="247" spans="2:10">
      <c r="B247" t="s">
        <v>180</v>
      </c>
      <c r="C247" t="s">
        <v>181</v>
      </c>
      <c r="D247" t="s">
        <v>188</v>
      </c>
      <c r="E247" t="s">
        <v>19</v>
      </c>
      <c r="F247" t="s">
        <v>133</v>
      </c>
      <c r="G247">
        <f t="shared" si="7"/>
        <v>0.13010869565253877</v>
      </c>
      <c r="H247">
        <f t="shared" si="8"/>
        <v>0.16263586956567347</v>
      </c>
      <c r="J247">
        <f>$H$2*'Wind ENSPRESO CF'!F243/VLOOKUP(E247,'Wind ENSPRESO CF Averages'!$C$28:$F$64,4,0)</f>
        <v>0.16263586956567347</v>
      </c>
    </row>
    <row r="248" spans="2:10">
      <c r="B248" t="s">
        <v>180</v>
      </c>
      <c r="C248" t="s">
        <v>181</v>
      </c>
      <c r="D248" t="s">
        <v>188</v>
      </c>
      <c r="E248" t="s">
        <v>16</v>
      </c>
      <c r="F248" t="s">
        <v>133</v>
      </c>
      <c r="G248">
        <f t="shared" si="7"/>
        <v>9.8488261636585694E-2</v>
      </c>
      <c r="H248">
        <f t="shared" si="8"/>
        <v>0.1231103270457321</v>
      </c>
      <c r="J248">
        <f>$H$2*'Wind ENSPRESO CF'!F244/VLOOKUP(E248,'Wind ENSPRESO CF Averages'!$C$28:$F$64,4,0)</f>
        <v>0.1231103270457321</v>
      </c>
    </row>
    <row r="249" spans="2:10">
      <c r="B249" t="s">
        <v>180</v>
      </c>
      <c r="C249" t="s">
        <v>181</v>
      </c>
      <c r="D249" t="s">
        <v>188</v>
      </c>
      <c r="E249" t="s">
        <v>17</v>
      </c>
      <c r="F249" t="s">
        <v>133</v>
      </c>
      <c r="G249">
        <f t="shared" si="7"/>
        <v>9.0533333333333355E-2</v>
      </c>
      <c r="H249">
        <f t="shared" si="8"/>
        <v>0.11316666666666668</v>
      </c>
      <c r="J249">
        <f>$H$2*'Wind ENSPRESO CF'!F245/VLOOKUP(E249,'Wind ENSPRESO CF Averages'!$C$28:$F$64,4,0)</f>
        <v>0.11316666666666668</v>
      </c>
    </row>
    <row r="250" spans="2:10">
      <c r="B250" t="s">
        <v>180</v>
      </c>
      <c r="C250" t="s">
        <v>181</v>
      </c>
      <c r="D250" t="s">
        <v>188</v>
      </c>
      <c r="E250" t="s">
        <v>18</v>
      </c>
      <c r="F250" t="s">
        <v>133</v>
      </c>
      <c r="G250">
        <f t="shared" si="7"/>
        <v>9.4959730561056055E-2</v>
      </c>
      <c r="H250">
        <f t="shared" si="8"/>
        <v>0.11869966320132007</v>
      </c>
      <c r="J250">
        <f>$H$2*'Wind ENSPRESO CF'!F246/VLOOKUP(E250,'Wind ENSPRESO CF Averages'!$C$28:$F$64,4,0)</f>
        <v>0.11869966320132007</v>
      </c>
    </row>
    <row r="251" spans="2:10">
      <c r="B251" t="s">
        <v>180</v>
      </c>
      <c r="C251" t="s">
        <v>181</v>
      </c>
      <c r="D251" t="s">
        <v>188</v>
      </c>
      <c r="E251" t="s">
        <v>39</v>
      </c>
      <c r="F251" t="s">
        <v>133</v>
      </c>
      <c r="G251">
        <f t="shared" si="7"/>
        <v>8.8421052631578928E-2</v>
      </c>
      <c r="H251">
        <f t="shared" si="8"/>
        <v>0.11052631578947365</v>
      </c>
      <c r="J251">
        <f>$H$2*'Wind ENSPRESO CF'!F247/VLOOKUP(E251,'Wind ENSPRESO CF Averages'!$C$28:$F$64,4,0)</f>
        <v>0.11052631578947365</v>
      </c>
    </row>
    <row r="252" spans="2:10">
      <c r="B252" t="s">
        <v>180</v>
      </c>
      <c r="C252" t="s">
        <v>181</v>
      </c>
      <c r="D252" t="s">
        <v>188</v>
      </c>
      <c r="E252" t="s">
        <v>20</v>
      </c>
      <c r="F252" t="s">
        <v>133</v>
      </c>
      <c r="G252">
        <f t="shared" si="7"/>
        <v>0.11522123893806316</v>
      </c>
      <c r="H252">
        <f t="shared" si="8"/>
        <v>0.14402654867257894</v>
      </c>
      <c r="J252">
        <f>$H$2*'Wind ENSPRESO CF'!F248/VLOOKUP(E252,'Wind ENSPRESO CF Averages'!$C$28:$F$64,4,0)</f>
        <v>0.14402654867257894</v>
      </c>
    </row>
    <row r="253" spans="2:10">
      <c r="B253" t="s">
        <v>180</v>
      </c>
      <c r="C253" t="s">
        <v>181</v>
      </c>
      <c r="D253" t="s">
        <v>188</v>
      </c>
      <c r="E253" t="s">
        <v>21</v>
      </c>
      <c r="F253" t="s">
        <v>133</v>
      </c>
      <c r="G253">
        <f t="shared" si="7"/>
        <v>0.10866382978723402</v>
      </c>
      <c r="H253">
        <f t="shared" si="8"/>
        <v>0.13582978723404251</v>
      </c>
      <c r="J253">
        <f>$H$2*'Wind ENSPRESO CF'!F249/VLOOKUP(E253,'Wind ENSPRESO CF Averages'!$C$28:$F$64,4,0)</f>
        <v>0.13582978723404251</v>
      </c>
    </row>
    <row r="254" spans="2:10">
      <c r="B254" t="s">
        <v>180</v>
      </c>
      <c r="C254" t="s">
        <v>181</v>
      </c>
      <c r="D254" t="s">
        <v>188</v>
      </c>
      <c r="E254" t="s">
        <v>22</v>
      </c>
      <c r="F254" t="s">
        <v>133</v>
      </c>
      <c r="G254">
        <f t="shared" si="7"/>
        <v>0</v>
      </c>
      <c r="H254">
        <f t="shared" si="8"/>
        <v>0</v>
      </c>
      <c r="J254">
        <f>$H$2*'Wind ENSPRESO CF'!F250/VLOOKUP(E254,'Wind ENSPRESO CF Averages'!$C$28:$F$64,4,0)</f>
        <v>0</v>
      </c>
    </row>
    <row r="255" spans="2:10">
      <c r="B255" t="s">
        <v>180</v>
      </c>
      <c r="C255" t="s">
        <v>181</v>
      </c>
      <c r="D255" t="s">
        <v>188</v>
      </c>
      <c r="E255" t="s">
        <v>23</v>
      </c>
      <c r="F255" t="s">
        <v>133</v>
      </c>
      <c r="G255">
        <f t="shared" si="7"/>
        <v>9.4647887324600694E-2</v>
      </c>
      <c r="H255">
        <f t="shared" si="8"/>
        <v>0.11830985915575086</v>
      </c>
      <c r="J255">
        <f>$H$2*'Wind ENSPRESO CF'!F251/VLOOKUP(E255,'Wind ENSPRESO CF Averages'!$C$28:$F$64,4,0)</f>
        <v>0.11830985915575086</v>
      </c>
    </row>
    <row r="256" spans="2:10">
      <c r="B256" t="s">
        <v>180</v>
      </c>
      <c r="C256" t="s">
        <v>181</v>
      </c>
      <c r="D256" t="s">
        <v>188</v>
      </c>
      <c r="E256" t="s">
        <v>43</v>
      </c>
      <c r="F256" t="s">
        <v>133</v>
      </c>
      <c r="G256">
        <f t="shared" si="7"/>
        <v>0.10744186046511628</v>
      </c>
      <c r="H256">
        <f t="shared" si="8"/>
        <v>0.13430232558139535</v>
      </c>
      <c r="J256">
        <f>$H$2*'Wind ENSPRESO CF'!F252/VLOOKUP(E256,'Wind ENSPRESO CF Averages'!$C$28:$F$64,4,0)</f>
        <v>0.13430232558139535</v>
      </c>
    </row>
    <row r="257" spans="2:10">
      <c r="B257" t="s">
        <v>180</v>
      </c>
      <c r="C257" t="s">
        <v>181</v>
      </c>
      <c r="D257" t="s">
        <v>188</v>
      </c>
      <c r="E257" t="s">
        <v>24</v>
      </c>
      <c r="F257" t="s">
        <v>133</v>
      </c>
      <c r="G257">
        <f t="shared" si="7"/>
        <v>8.817679558011049E-2</v>
      </c>
      <c r="H257">
        <f t="shared" si="8"/>
        <v>0.11022099447513811</v>
      </c>
      <c r="J257">
        <f>$H$2*'Wind ENSPRESO CF'!F253/VLOOKUP(E257,'Wind ENSPRESO CF Averages'!$C$28:$F$64,4,0)</f>
        <v>0.11022099447513811</v>
      </c>
    </row>
    <row r="258" spans="2:10">
      <c r="B258" t="s">
        <v>180</v>
      </c>
      <c r="C258" t="s">
        <v>181</v>
      </c>
      <c r="D258" t="s">
        <v>188</v>
      </c>
      <c r="E258" t="s">
        <v>25</v>
      </c>
      <c r="F258" t="s">
        <v>133</v>
      </c>
      <c r="G258">
        <f t="shared" si="7"/>
        <v>8.2622950819672122E-2</v>
      </c>
      <c r="H258">
        <f t="shared" si="8"/>
        <v>0.10327868852459014</v>
      </c>
      <c r="J258">
        <f>$H$2*'Wind ENSPRESO CF'!F254/VLOOKUP(E258,'Wind ENSPRESO CF Averages'!$C$28:$F$64,4,0)</f>
        <v>0.10327868852459014</v>
      </c>
    </row>
    <row r="259" spans="2:10">
      <c r="B259" t="s">
        <v>180</v>
      </c>
      <c r="C259" t="s">
        <v>181</v>
      </c>
      <c r="D259" t="s">
        <v>188</v>
      </c>
      <c r="E259" t="s">
        <v>26</v>
      </c>
      <c r="F259" t="s">
        <v>133</v>
      </c>
      <c r="G259">
        <f t="shared" si="7"/>
        <v>7.7463976945244983E-2</v>
      </c>
      <c r="H259">
        <f t="shared" si="8"/>
        <v>9.6829971181556229E-2</v>
      </c>
      <c r="J259">
        <f>$H$2*'Wind ENSPRESO CF'!F255/VLOOKUP(E259,'Wind ENSPRESO CF Averages'!$C$28:$F$64,4,0)</f>
        <v>9.6829971181556229E-2</v>
      </c>
    </row>
    <row r="260" spans="2:10">
      <c r="B260" t="s">
        <v>180</v>
      </c>
      <c r="C260" t="s">
        <v>181</v>
      </c>
      <c r="D260" t="s">
        <v>188</v>
      </c>
      <c r="E260" t="s">
        <v>40</v>
      </c>
      <c r="F260" t="s">
        <v>133</v>
      </c>
      <c r="G260">
        <f t="shared" si="7"/>
        <v>6.9999999999999993E-2</v>
      </c>
      <c r="H260">
        <f t="shared" si="8"/>
        <v>8.7499999999999994E-2</v>
      </c>
      <c r="J260">
        <f>$H$2*'Wind ENSPRESO CF'!F256/VLOOKUP(E260,'Wind ENSPRESO CF Averages'!$C$28:$F$64,4,0)</f>
        <v>8.7499999999999994E-2</v>
      </c>
    </row>
    <row r="261" spans="2:10">
      <c r="B261" t="s">
        <v>180</v>
      </c>
      <c r="C261" t="s">
        <v>181</v>
      </c>
      <c r="D261" t="s">
        <v>188</v>
      </c>
      <c r="E261" t="s">
        <v>41</v>
      </c>
      <c r="F261" t="s">
        <v>133</v>
      </c>
      <c r="G261">
        <f t="shared" si="7"/>
        <v>0.128</v>
      </c>
      <c r="H261">
        <f t="shared" si="8"/>
        <v>0.16</v>
      </c>
      <c r="J261">
        <f>$H$2*'Wind ENSPRESO CF'!F257/VLOOKUP(E261,'Wind ENSPRESO CF Averages'!$C$28:$F$64,4,0)</f>
        <v>0.16</v>
      </c>
    </row>
    <row r="262" spans="2:10">
      <c r="B262" t="s">
        <v>180</v>
      </c>
      <c r="C262" t="s">
        <v>181</v>
      </c>
      <c r="D262" t="s">
        <v>188</v>
      </c>
      <c r="E262" t="s">
        <v>27</v>
      </c>
      <c r="F262" t="s">
        <v>133</v>
      </c>
      <c r="G262">
        <f t="shared" si="7"/>
        <v>8.9915492957746479E-2</v>
      </c>
      <c r="H262">
        <f t="shared" si="8"/>
        <v>0.11239436619718308</v>
      </c>
      <c r="J262">
        <f>$H$2*'Wind ENSPRESO CF'!F258/VLOOKUP(E262,'Wind ENSPRESO CF Averages'!$C$28:$F$64,4,0)</f>
        <v>0.11239436619718308</v>
      </c>
    </row>
    <row r="263" spans="2:10">
      <c r="B263" t="s">
        <v>180</v>
      </c>
      <c r="C263" t="s">
        <v>181</v>
      </c>
      <c r="D263" t="s">
        <v>188</v>
      </c>
      <c r="E263" t="s">
        <v>28</v>
      </c>
      <c r="F263" t="s">
        <v>133</v>
      </c>
      <c r="G263">
        <f t="shared" si="7"/>
        <v>8.8945216680127906E-2</v>
      </c>
      <c r="H263">
        <f t="shared" si="8"/>
        <v>0.11118152085015988</v>
      </c>
      <c r="J263">
        <f>$H$2*'Wind ENSPRESO CF'!F259/VLOOKUP(E263,'Wind ENSPRESO CF Averages'!$C$28:$F$64,4,0)</f>
        <v>0.11118152085015988</v>
      </c>
    </row>
    <row r="264" spans="2:10">
      <c r="B264" t="s">
        <v>180</v>
      </c>
      <c r="C264" t="s">
        <v>181</v>
      </c>
      <c r="D264" t="s">
        <v>188</v>
      </c>
      <c r="E264" t="s">
        <v>29</v>
      </c>
      <c r="F264" t="s">
        <v>133</v>
      </c>
      <c r="G264">
        <f t="shared" si="7"/>
        <v>7.6243093922362559E-2</v>
      </c>
      <c r="H264">
        <f t="shared" si="8"/>
        <v>9.5303867402953199E-2</v>
      </c>
      <c r="J264">
        <f>$H$2*'Wind ENSPRESO CF'!F260/VLOOKUP(E264,'Wind ENSPRESO CF Averages'!$C$28:$F$64,4,0)</f>
        <v>9.5303867402953199E-2</v>
      </c>
    </row>
    <row r="265" spans="2:10">
      <c r="B265" t="s">
        <v>180</v>
      </c>
      <c r="C265" t="s">
        <v>181</v>
      </c>
      <c r="D265" t="s">
        <v>188</v>
      </c>
      <c r="E265" t="s">
        <v>30</v>
      </c>
      <c r="F265" t="s">
        <v>133</v>
      </c>
      <c r="G265">
        <f t="shared" si="7"/>
        <v>8.7734420500873586E-2</v>
      </c>
      <c r="H265">
        <f t="shared" si="8"/>
        <v>0.10966802562609197</v>
      </c>
      <c r="J265">
        <f>$H$2*'Wind ENSPRESO CF'!F261/VLOOKUP(E265,'Wind ENSPRESO CF Averages'!$C$28:$F$64,4,0)</f>
        <v>0.10966802562609197</v>
      </c>
    </row>
    <row r="266" spans="2:10">
      <c r="B266" t="s">
        <v>180</v>
      </c>
      <c r="C266" t="s">
        <v>181</v>
      </c>
      <c r="D266" t="s">
        <v>188</v>
      </c>
      <c r="E266" t="s">
        <v>31</v>
      </c>
      <c r="F266" t="s">
        <v>133</v>
      </c>
      <c r="G266">
        <f t="shared" si="7"/>
        <v>0.13459227467811158</v>
      </c>
      <c r="H266">
        <f t="shared" si="8"/>
        <v>0.16824034334763946</v>
      </c>
      <c r="J266">
        <f>$H$2*'Wind ENSPRESO CF'!F262/VLOOKUP(E266,'Wind ENSPRESO CF Averages'!$C$28:$F$64,4,0)</f>
        <v>0.16824034334763946</v>
      </c>
    </row>
    <row r="267" spans="2:10">
      <c r="B267" t="s">
        <v>180</v>
      </c>
      <c r="C267" t="s">
        <v>181</v>
      </c>
      <c r="D267" t="s">
        <v>188</v>
      </c>
      <c r="E267" t="s">
        <v>32</v>
      </c>
      <c r="F267" t="s">
        <v>133</v>
      </c>
      <c r="G267">
        <f t="shared" si="7"/>
        <v>0.11031325301204818</v>
      </c>
      <c r="H267">
        <f t="shared" si="8"/>
        <v>0.13789156626506022</v>
      </c>
      <c r="J267">
        <f>$H$2*'Wind ENSPRESO CF'!F263/VLOOKUP(E267,'Wind ENSPRESO CF Averages'!$C$28:$F$64,4,0)</f>
        <v>0.13789156626506022</v>
      </c>
    </row>
    <row r="268" spans="2:10">
      <c r="B268" t="s">
        <v>180</v>
      </c>
      <c r="C268" t="s">
        <v>181</v>
      </c>
      <c r="D268" t="s">
        <v>188</v>
      </c>
      <c r="E268" t="s">
        <v>33</v>
      </c>
      <c r="F268" t="s">
        <v>133</v>
      </c>
      <c r="G268">
        <f t="shared" si="7"/>
        <v>9.0662803332126007E-2</v>
      </c>
      <c r="H268">
        <f t="shared" si="8"/>
        <v>0.1133285041651575</v>
      </c>
      <c r="J268">
        <f>$H$2*'Wind ENSPRESO CF'!F264/VLOOKUP(E268,'Wind ENSPRESO CF Averages'!$C$28:$F$64,4,0)</f>
        <v>0.1133285041651575</v>
      </c>
    </row>
    <row r="269" spans="2:10">
      <c r="B269" t="s">
        <v>180</v>
      </c>
      <c r="C269" t="s">
        <v>181</v>
      </c>
      <c r="D269" t="s">
        <v>188</v>
      </c>
      <c r="E269" t="s">
        <v>34</v>
      </c>
      <c r="F269" t="s">
        <v>133</v>
      </c>
      <c r="G269">
        <f t="shared" si="7"/>
        <v>7.7322175732217557E-2</v>
      </c>
      <c r="H269">
        <f t="shared" si="8"/>
        <v>9.6652719665271933E-2</v>
      </c>
      <c r="J269">
        <f>$H$2*'Wind ENSPRESO CF'!F265/VLOOKUP(E269,'Wind ENSPRESO CF Averages'!$C$28:$F$64,4,0)</f>
        <v>9.6652719665271933E-2</v>
      </c>
    </row>
    <row r="270" spans="2:10">
      <c r="B270" t="s">
        <v>180</v>
      </c>
      <c r="C270" t="s">
        <v>181</v>
      </c>
      <c r="D270" t="s">
        <v>188</v>
      </c>
      <c r="E270" t="s">
        <v>35</v>
      </c>
      <c r="F270" t="s">
        <v>133</v>
      </c>
      <c r="G270">
        <f t="shared" ref="G270:G333" si="9">H270*0.8</f>
        <v>0.1139874739039666</v>
      </c>
      <c r="H270">
        <f t="shared" si="8"/>
        <v>0.14248434237995825</v>
      </c>
      <c r="J270">
        <f>$H$2*'Wind ENSPRESO CF'!F266/VLOOKUP(E270,'Wind ENSPRESO CF Averages'!$C$28:$F$64,4,0)</f>
        <v>0.14248434237995825</v>
      </c>
    </row>
    <row r="271" spans="2:10">
      <c r="B271" t="s">
        <v>180</v>
      </c>
      <c r="C271" t="s">
        <v>181</v>
      </c>
      <c r="D271" t="s">
        <v>188</v>
      </c>
      <c r="E271" t="s">
        <v>36</v>
      </c>
      <c r="F271" t="s">
        <v>133</v>
      </c>
      <c r="G271">
        <f t="shared" si="9"/>
        <v>9.9409462824703629E-2</v>
      </c>
      <c r="H271">
        <f t="shared" si="8"/>
        <v>0.12426182853087953</v>
      </c>
      <c r="J271">
        <f>$H$2*'Wind ENSPRESO CF'!F267/VLOOKUP(E271,'Wind ENSPRESO CF Averages'!$C$28:$F$64,4,0)</f>
        <v>0.12426182853087953</v>
      </c>
    </row>
    <row r="272" spans="2:10">
      <c r="B272" t="s">
        <v>180</v>
      </c>
      <c r="C272" t="s">
        <v>181</v>
      </c>
      <c r="D272" t="s">
        <v>189</v>
      </c>
      <c r="E272" t="s">
        <v>37</v>
      </c>
      <c r="F272" t="s">
        <v>133</v>
      </c>
      <c r="G272">
        <f t="shared" si="9"/>
        <v>5.7931034482758603E-2</v>
      </c>
      <c r="H272">
        <f t="shared" si="8"/>
        <v>7.2413793103448254E-2</v>
      </c>
      <c r="J272">
        <f>$H$2*'Wind ENSPRESO CF'!F268/VLOOKUP(E272,'Wind ENSPRESO CF Averages'!$C$28:$F$64,4,0)</f>
        <v>7.2413793103448254E-2</v>
      </c>
    </row>
    <row r="273" spans="2:10">
      <c r="B273" t="s">
        <v>180</v>
      </c>
      <c r="C273" t="s">
        <v>181</v>
      </c>
      <c r="D273" t="s">
        <v>189</v>
      </c>
      <c r="E273" t="s">
        <v>7</v>
      </c>
      <c r="F273" t="s">
        <v>133</v>
      </c>
      <c r="G273">
        <f t="shared" si="9"/>
        <v>0.10241245136212543</v>
      </c>
      <c r="H273">
        <f t="shared" si="8"/>
        <v>0.12801556420265678</v>
      </c>
      <c r="J273">
        <f>$H$2*'Wind ENSPRESO CF'!F269/VLOOKUP(E273,'Wind ENSPRESO CF Averages'!$C$28:$F$64,4,0)</f>
        <v>0.12801556420265678</v>
      </c>
    </row>
    <row r="274" spans="2:10">
      <c r="B274" t="s">
        <v>180</v>
      </c>
      <c r="C274" t="s">
        <v>181</v>
      </c>
      <c r="D274" t="s">
        <v>189</v>
      </c>
      <c r="E274" t="s">
        <v>38</v>
      </c>
      <c r="F274" t="s">
        <v>133</v>
      </c>
      <c r="G274">
        <f t="shared" si="9"/>
        <v>7.724137931034486E-2</v>
      </c>
      <c r="H274">
        <f t="shared" si="8"/>
        <v>9.6551724137931061E-2</v>
      </c>
      <c r="J274">
        <f>$H$2*'Wind ENSPRESO CF'!F270/VLOOKUP(E274,'Wind ENSPRESO CF Averages'!$C$28:$F$64,4,0)</f>
        <v>9.6551724137931061E-2</v>
      </c>
    </row>
    <row r="275" spans="2:10">
      <c r="B275" t="s">
        <v>180</v>
      </c>
      <c r="C275" t="s">
        <v>181</v>
      </c>
      <c r="D275" t="s">
        <v>189</v>
      </c>
      <c r="E275" t="s">
        <v>8</v>
      </c>
      <c r="F275" t="s">
        <v>133</v>
      </c>
      <c r="G275">
        <f t="shared" si="9"/>
        <v>9.497872340374755E-2</v>
      </c>
      <c r="H275">
        <f t="shared" si="8"/>
        <v>0.11872340425468443</v>
      </c>
      <c r="J275">
        <f>$H$2*'Wind ENSPRESO CF'!F271/VLOOKUP(E275,'Wind ENSPRESO CF Averages'!$C$28:$F$64,4,0)</f>
        <v>0.11872340425468443</v>
      </c>
    </row>
    <row r="276" spans="2:10">
      <c r="B276" t="s">
        <v>180</v>
      </c>
      <c r="C276" t="s">
        <v>181</v>
      </c>
      <c r="D276" t="s">
        <v>189</v>
      </c>
      <c r="E276" t="s">
        <v>9</v>
      </c>
      <c r="F276" t="s">
        <v>133</v>
      </c>
      <c r="G276">
        <f t="shared" si="9"/>
        <v>8.9391891891100958E-2</v>
      </c>
      <c r="H276">
        <f t="shared" si="8"/>
        <v>0.11173986486387619</v>
      </c>
      <c r="J276">
        <f>$H$2*'Wind ENSPRESO CF'!F272/VLOOKUP(E276,'Wind ENSPRESO CF Averages'!$C$28:$F$64,4,0)</f>
        <v>0.11173986486387619</v>
      </c>
    </row>
    <row r="277" spans="2:10">
      <c r="B277" t="s">
        <v>180</v>
      </c>
      <c r="C277" t="s">
        <v>181</v>
      </c>
      <c r="D277" t="s">
        <v>189</v>
      </c>
      <c r="E277" t="s">
        <v>10</v>
      </c>
      <c r="F277" t="s">
        <v>133</v>
      </c>
      <c r="G277">
        <f t="shared" si="9"/>
        <v>8.3639484977272249E-2</v>
      </c>
      <c r="H277">
        <f t="shared" si="8"/>
        <v>0.10454935622159031</v>
      </c>
      <c r="J277">
        <f>$H$2*'Wind ENSPRESO CF'!F273/VLOOKUP(E277,'Wind ENSPRESO CF Averages'!$C$28:$F$64,4,0)</f>
        <v>0.10454935622159031</v>
      </c>
    </row>
    <row r="278" spans="2:10">
      <c r="B278" t="s">
        <v>180</v>
      </c>
      <c r="C278" t="s">
        <v>181</v>
      </c>
      <c r="D278" t="s">
        <v>189</v>
      </c>
      <c r="E278" t="s">
        <v>42</v>
      </c>
      <c r="F278" t="s">
        <v>133</v>
      </c>
      <c r="G278">
        <f t="shared" si="9"/>
        <v>7.1489361702127649E-2</v>
      </c>
      <c r="H278">
        <f t="shared" si="8"/>
        <v>8.9361702127659551E-2</v>
      </c>
      <c r="J278">
        <f>$H$2*'Wind ENSPRESO CF'!F274/VLOOKUP(E278,'Wind ENSPRESO CF Averages'!$C$28:$F$64,4,0)</f>
        <v>8.9361702127659551E-2</v>
      </c>
    </row>
    <row r="279" spans="2:10">
      <c r="B279" t="s">
        <v>180</v>
      </c>
      <c r="C279" t="s">
        <v>181</v>
      </c>
      <c r="D279" t="s">
        <v>189</v>
      </c>
      <c r="E279" t="s">
        <v>11</v>
      </c>
      <c r="F279" t="s">
        <v>133</v>
      </c>
      <c r="G279">
        <f t="shared" si="9"/>
        <v>7.5932203389830533E-2</v>
      </c>
      <c r="H279">
        <f t="shared" si="8"/>
        <v>9.4915254237288152E-2</v>
      </c>
      <c r="J279">
        <f>$H$2*'Wind ENSPRESO CF'!F275/VLOOKUP(E279,'Wind ENSPRESO CF Averages'!$C$28:$F$64,4,0)</f>
        <v>9.4915254237288152E-2</v>
      </c>
    </row>
    <row r="280" spans="2:10">
      <c r="B280" t="s">
        <v>180</v>
      </c>
      <c r="C280" t="s">
        <v>181</v>
      </c>
      <c r="D280" t="s">
        <v>189</v>
      </c>
      <c r="E280" t="s">
        <v>12</v>
      </c>
      <c r="F280" t="s">
        <v>133</v>
      </c>
      <c r="G280">
        <f t="shared" si="9"/>
        <v>9.5272727272727273E-2</v>
      </c>
      <c r="H280">
        <f t="shared" ref="H280:H343" si="10">IF(D280="WP",0,J280)</f>
        <v>0.11909090909090908</v>
      </c>
      <c r="J280">
        <f>$H$2*'Wind ENSPRESO CF'!F276/VLOOKUP(E280,'Wind ENSPRESO CF Averages'!$C$28:$F$64,4,0)</f>
        <v>0.11909090909090908</v>
      </c>
    </row>
    <row r="281" spans="2:10">
      <c r="B281" t="s">
        <v>180</v>
      </c>
      <c r="C281" t="s">
        <v>181</v>
      </c>
      <c r="D281" t="s">
        <v>189</v>
      </c>
      <c r="E281" t="s">
        <v>13</v>
      </c>
      <c r="F281" t="s">
        <v>133</v>
      </c>
      <c r="G281">
        <f t="shared" si="9"/>
        <v>8.9423016946141631E-2</v>
      </c>
      <c r="H281">
        <f t="shared" si="10"/>
        <v>0.11177877118267704</v>
      </c>
      <c r="J281">
        <f>$H$2*'Wind ENSPRESO CF'!F277/VLOOKUP(E281,'Wind ENSPRESO CF Averages'!$C$28:$F$64,4,0)</f>
        <v>0.11177877118267704</v>
      </c>
    </row>
    <row r="282" spans="2:10">
      <c r="B282" t="s">
        <v>180</v>
      </c>
      <c r="C282" t="s">
        <v>181</v>
      </c>
      <c r="D282" t="s">
        <v>189</v>
      </c>
      <c r="E282" t="s">
        <v>14</v>
      </c>
      <c r="F282" t="s">
        <v>133</v>
      </c>
      <c r="G282">
        <f t="shared" si="9"/>
        <v>0.10020567667626493</v>
      </c>
      <c r="H282">
        <f t="shared" si="10"/>
        <v>0.12525709584533115</v>
      </c>
      <c r="J282">
        <f>$H$2*'Wind ENSPRESO CF'!F278/VLOOKUP(E282,'Wind ENSPRESO CF Averages'!$C$28:$F$64,4,0)</f>
        <v>0.12525709584533115</v>
      </c>
    </row>
    <row r="283" spans="2:10">
      <c r="B283" t="s">
        <v>180</v>
      </c>
      <c r="C283" t="s">
        <v>181</v>
      </c>
      <c r="D283" t="s">
        <v>189</v>
      </c>
      <c r="E283" t="s">
        <v>15</v>
      </c>
      <c r="F283" t="s">
        <v>133</v>
      </c>
      <c r="G283">
        <f t="shared" si="9"/>
        <v>8.6896551724137919E-2</v>
      </c>
      <c r="H283">
        <f t="shared" si="10"/>
        <v>0.10862068965517239</v>
      </c>
      <c r="J283">
        <f>$H$2*'Wind ENSPRESO CF'!F279/VLOOKUP(E283,'Wind ENSPRESO CF Averages'!$C$28:$F$64,4,0)</f>
        <v>0.10862068965517239</v>
      </c>
    </row>
    <row r="284" spans="2:10">
      <c r="B284" t="s">
        <v>180</v>
      </c>
      <c r="C284" t="s">
        <v>181</v>
      </c>
      <c r="D284" t="s">
        <v>189</v>
      </c>
      <c r="E284" t="s">
        <v>19</v>
      </c>
      <c r="F284" t="s">
        <v>133</v>
      </c>
      <c r="G284">
        <f t="shared" si="9"/>
        <v>0.10899456521665905</v>
      </c>
      <c r="H284">
        <f t="shared" si="10"/>
        <v>0.13624320652082381</v>
      </c>
      <c r="J284">
        <f>$H$2*'Wind ENSPRESO CF'!F280/VLOOKUP(E284,'Wind ENSPRESO CF Averages'!$C$28:$F$64,4,0)</f>
        <v>0.13624320652082381</v>
      </c>
    </row>
    <row r="285" spans="2:10">
      <c r="B285" t="s">
        <v>180</v>
      </c>
      <c r="C285" t="s">
        <v>181</v>
      </c>
      <c r="D285" t="s">
        <v>189</v>
      </c>
      <c r="E285" t="s">
        <v>16</v>
      </c>
      <c r="F285" t="s">
        <v>133</v>
      </c>
      <c r="G285">
        <f t="shared" si="9"/>
        <v>9.2104763197177364E-2</v>
      </c>
      <c r="H285">
        <f t="shared" si="10"/>
        <v>0.11513095399647169</v>
      </c>
      <c r="J285">
        <f>$H$2*'Wind ENSPRESO CF'!F281/VLOOKUP(E285,'Wind ENSPRESO CF Averages'!$C$28:$F$64,4,0)</f>
        <v>0.11513095399647169</v>
      </c>
    </row>
    <row r="286" spans="2:10">
      <c r="B286" t="s">
        <v>180</v>
      </c>
      <c r="C286" t="s">
        <v>181</v>
      </c>
      <c r="D286" t="s">
        <v>189</v>
      </c>
      <c r="E286" t="s">
        <v>17</v>
      </c>
      <c r="F286" t="s">
        <v>133</v>
      </c>
      <c r="G286">
        <f t="shared" si="9"/>
        <v>9.0533333333333355E-2</v>
      </c>
      <c r="H286">
        <f t="shared" si="10"/>
        <v>0.11316666666666668</v>
      </c>
      <c r="J286">
        <f>$H$2*'Wind ENSPRESO CF'!F282/VLOOKUP(E286,'Wind ENSPRESO CF Averages'!$C$28:$F$64,4,0)</f>
        <v>0.11316666666666668</v>
      </c>
    </row>
    <row r="287" spans="2:10">
      <c r="B287" t="s">
        <v>180</v>
      </c>
      <c r="C287" t="s">
        <v>181</v>
      </c>
      <c r="D287" t="s">
        <v>189</v>
      </c>
      <c r="E287" t="s">
        <v>18</v>
      </c>
      <c r="F287" t="s">
        <v>133</v>
      </c>
      <c r="G287">
        <f t="shared" si="9"/>
        <v>9.5205740225426161E-2</v>
      </c>
      <c r="H287">
        <f t="shared" si="10"/>
        <v>0.11900717528178269</v>
      </c>
      <c r="J287">
        <f>$H$2*'Wind ENSPRESO CF'!F283/VLOOKUP(E287,'Wind ENSPRESO CF Averages'!$C$28:$F$64,4,0)</f>
        <v>0.11900717528178269</v>
      </c>
    </row>
    <row r="288" spans="2:10">
      <c r="B288" t="s">
        <v>180</v>
      </c>
      <c r="C288" t="s">
        <v>181</v>
      </c>
      <c r="D288" t="s">
        <v>189</v>
      </c>
      <c r="E288" t="s">
        <v>39</v>
      </c>
      <c r="F288" t="s">
        <v>133</v>
      </c>
      <c r="G288">
        <f t="shared" si="9"/>
        <v>9.6109839816933648E-2</v>
      </c>
      <c r="H288">
        <f t="shared" si="10"/>
        <v>0.12013729977116705</v>
      </c>
      <c r="J288">
        <f>$H$2*'Wind ENSPRESO CF'!F284/VLOOKUP(E288,'Wind ENSPRESO CF Averages'!$C$28:$F$64,4,0)</f>
        <v>0.12013729977116705</v>
      </c>
    </row>
    <row r="289" spans="2:10">
      <c r="B289" t="s">
        <v>180</v>
      </c>
      <c r="C289" t="s">
        <v>181</v>
      </c>
      <c r="D289" t="s">
        <v>189</v>
      </c>
      <c r="E289" t="s">
        <v>20</v>
      </c>
      <c r="F289" t="s">
        <v>133</v>
      </c>
      <c r="G289">
        <f t="shared" si="9"/>
        <v>0.10128318584109974</v>
      </c>
      <c r="H289">
        <f t="shared" si="10"/>
        <v>0.12660398230137468</v>
      </c>
      <c r="J289">
        <f>$H$2*'Wind ENSPRESO CF'!F285/VLOOKUP(E289,'Wind ENSPRESO CF Averages'!$C$28:$F$64,4,0)</f>
        <v>0.12660398230137468</v>
      </c>
    </row>
    <row r="290" spans="2:10">
      <c r="B290" t="s">
        <v>180</v>
      </c>
      <c r="C290" t="s">
        <v>181</v>
      </c>
      <c r="D290" t="s">
        <v>189</v>
      </c>
      <c r="E290" t="s">
        <v>21</v>
      </c>
      <c r="F290" t="s">
        <v>133</v>
      </c>
      <c r="G290">
        <f t="shared" si="9"/>
        <v>0.10580425531914893</v>
      </c>
      <c r="H290">
        <f t="shared" si="10"/>
        <v>0.13225531914893615</v>
      </c>
      <c r="J290">
        <f>$H$2*'Wind ENSPRESO CF'!F286/VLOOKUP(E290,'Wind ENSPRESO CF Averages'!$C$28:$F$64,4,0)</f>
        <v>0.13225531914893615</v>
      </c>
    </row>
    <row r="291" spans="2:10">
      <c r="B291" t="s">
        <v>180</v>
      </c>
      <c r="C291" t="s">
        <v>181</v>
      </c>
      <c r="D291" t="s">
        <v>189</v>
      </c>
      <c r="E291" t="s">
        <v>22</v>
      </c>
      <c r="F291" t="s">
        <v>133</v>
      </c>
      <c r="G291">
        <f t="shared" si="9"/>
        <v>0</v>
      </c>
      <c r="H291">
        <f t="shared" si="10"/>
        <v>0</v>
      </c>
      <c r="J291">
        <f>$H$2*'Wind ENSPRESO CF'!F287/VLOOKUP(E291,'Wind ENSPRESO CF Averages'!$C$28:$F$64,4,0)</f>
        <v>0</v>
      </c>
    </row>
    <row r="292" spans="2:10">
      <c r="B292" t="s">
        <v>180</v>
      </c>
      <c r="C292" t="s">
        <v>181</v>
      </c>
      <c r="D292" t="s">
        <v>189</v>
      </c>
      <c r="E292" t="s">
        <v>23</v>
      </c>
      <c r="F292" t="s">
        <v>133</v>
      </c>
      <c r="G292">
        <f t="shared" si="9"/>
        <v>9.4164989940488109E-2</v>
      </c>
      <c r="H292">
        <f t="shared" si="10"/>
        <v>0.11770623742561014</v>
      </c>
      <c r="J292">
        <f>$H$2*'Wind ENSPRESO CF'!F288/VLOOKUP(E292,'Wind ENSPRESO CF Averages'!$C$28:$F$64,4,0)</f>
        <v>0.11770623742561014</v>
      </c>
    </row>
    <row r="293" spans="2:10">
      <c r="B293" t="s">
        <v>180</v>
      </c>
      <c r="C293" t="s">
        <v>181</v>
      </c>
      <c r="D293" t="s">
        <v>189</v>
      </c>
      <c r="E293" t="s">
        <v>43</v>
      </c>
      <c r="F293" t="s">
        <v>133</v>
      </c>
      <c r="G293">
        <f t="shared" si="9"/>
        <v>6.8372093023255809E-2</v>
      </c>
      <c r="H293">
        <f t="shared" si="10"/>
        <v>8.5465116279069761E-2</v>
      </c>
      <c r="J293">
        <f>$H$2*'Wind ENSPRESO CF'!F289/VLOOKUP(E293,'Wind ENSPRESO CF Averages'!$C$28:$F$64,4,0)</f>
        <v>8.5465116279069761E-2</v>
      </c>
    </row>
    <row r="294" spans="2:10">
      <c r="B294" t="s">
        <v>180</v>
      </c>
      <c r="C294" t="s">
        <v>181</v>
      </c>
      <c r="D294" t="s">
        <v>189</v>
      </c>
      <c r="E294" t="s">
        <v>24</v>
      </c>
      <c r="F294" t="s">
        <v>133</v>
      </c>
      <c r="G294">
        <f t="shared" si="9"/>
        <v>8.817679558011049E-2</v>
      </c>
      <c r="H294">
        <f t="shared" si="10"/>
        <v>0.11022099447513811</v>
      </c>
      <c r="J294">
        <f>$H$2*'Wind ENSPRESO CF'!F290/VLOOKUP(E294,'Wind ENSPRESO CF Averages'!$C$28:$F$64,4,0)</f>
        <v>0.11022099447513811</v>
      </c>
    </row>
    <row r="295" spans="2:10">
      <c r="B295" t="s">
        <v>180</v>
      </c>
      <c r="C295" t="s">
        <v>181</v>
      </c>
      <c r="D295" t="s">
        <v>189</v>
      </c>
      <c r="E295" t="s">
        <v>25</v>
      </c>
      <c r="F295" t="s">
        <v>133</v>
      </c>
      <c r="G295">
        <f t="shared" si="9"/>
        <v>8.2622950819672136E-2</v>
      </c>
      <c r="H295">
        <f t="shared" si="10"/>
        <v>0.10327868852459016</v>
      </c>
      <c r="J295">
        <f>$H$2*'Wind ENSPRESO CF'!F291/VLOOKUP(E295,'Wind ENSPRESO CF Averages'!$C$28:$F$64,4,0)</f>
        <v>0.10327868852459016</v>
      </c>
    </row>
    <row r="296" spans="2:10">
      <c r="B296" t="s">
        <v>180</v>
      </c>
      <c r="C296" t="s">
        <v>181</v>
      </c>
      <c r="D296" t="s">
        <v>189</v>
      </c>
      <c r="E296" t="s">
        <v>26</v>
      </c>
      <c r="F296" t="s">
        <v>133</v>
      </c>
      <c r="G296">
        <f t="shared" si="9"/>
        <v>8.7146974063400592E-2</v>
      </c>
      <c r="H296">
        <f t="shared" si="10"/>
        <v>0.10893371757925073</v>
      </c>
      <c r="J296">
        <f>$H$2*'Wind ENSPRESO CF'!F292/VLOOKUP(E296,'Wind ENSPRESO CF Averages'!$C$28:$F$64,4,0)</f>
        <v>0.10893371757925073</v>
      </c>
    </row>
    <row r="297" spans="2:10">
      <c r="B297" t="s">
        <v>180</v>
      </c>
      <c r="C297" t="s">
        <v>181</v>
      </c>
      <c r="D297" t="s">
        <v>189</v>
      </c>
      <c r="E297" t="s">
        <v>40</v>
      </c>
      <c r="F297" t="s">
        <v>133</v>
      </c>
      <c r="G297">
        <f t="shared" si="9"/>
        <v>0.09</v>
      </c>
      <c r="H297">
        <f t="shared" si="10"/>
        <v>0.11249999999999999</v>
      </c>
      <c r="J297">
        <f>$H$2*'Wind ENSPRESO CF'!F293/VLOOKUP(E297,'Wind ENSPRESO CF Averages'!$C$28:$F$64,4,0)</f>
        <v>0.11249999999999999</v>
      </c>
    </row>
    <row r="298" spans="2:10">
      <c r="B298" t="s">
        <v>180</v>
      </c>
      <c r="C298" t="s">
        <v>181</v>
      </c>
      <c r="D298" t="s">
        <v>189</v>
      </c>
      <c r="E298" t="s">
        <v>41</v>
      </c>
      <c r="F298" t="s">
        <v>133</v>
      </c>
      <c r="G298">
        <f t="shared" si="9"/>
        <v>0.10400000000000004</v>
      </c>
      <c r="H298">
        <f t="shared" si="10"/>
        <v>0.13000000000000003</v>
      </c>
      <c r="J298">
        <f>$H$2*'Wind ENSPRESO CF'!F294/VLOOKUP(E298,'Wind ENSPRESO CF Averages'!$C$28:$F$64,4,0)</f>
        <v>0.13000000000000003</v>
      </c>
    </row>
    <row r="299" spans="2:10">
      <c r="B299" t="s">
        <v>180</v>
      </c>
      <c r="C299" t="s">
        <v>181</v>
      </c>
      <c r="D299" t="s">
        <v>189</v>
      </c>
      <c r="E299" t="s">
        <v>27</v>
      </c>
      <c r="F299" t="s">
        <v>133</v>
      </c>
      <c r="G299">
        <f t="shared" si="9"/>
        <v>6.1521126760563385E-2</v>
      </c>
      <c r="H299">
        <f t="shared" si="10"/>
        <v>7.6901408450704228E-2</v>
      </c>
      <c r="J299">
        <f>$H$2*'Wind ENSPRESO CF'!F295/VLOOKUP(E299,'Wind ENSPRESO CF Averages'!$C$28:$F$64,4,0)</f>
        <v>7.6901408450704228E-2</v>
      </c>
    </row>
    <row r="300" spans="2:10">
      <c r="B300" t="s">
        <v>180</v>
      </c>
      <c r="C300" t="s">
        <v>181</v>
      </c>
      <c r="D300" t="s">
        <v>189</v>
      </c>
      <c r="E300" t="s">
        <v>28</v>
      </c>
      <c r="F300" t="s">
        <v>133</v>
      </c>
      <c r="G300">
        <f t="shared" si="9"/>
        <v>9.3409648405254841E-2</v>
      </c>
      <c r="H300">
        <f t="shared" si="10"/>
        <v>0.11676206050656854</v>
      </c>
      <c r="J300">
        <f>$H$2*'Wind ENSPRESO CF'!F296/VLOOKUP(E300,'Wind ENSPRESO CF Averages'!$C$28:$F$64,4,0)</f>
        <v>0.11676206050656854</v>
      </c>
    </row>
    <row r="301" spans="2:10">
      <c r="B301" t="s">
        <v>180</v>
      </c>
      <c r="C301" t="s">
        <v>181</v>
      </c>
      <c r="D301" t="s">
        <v>189</v>
      </c>
      <c r="E301" t="s">
        <v>29</v>
      </c>
      <c r="F301" t="s">
        <v>133</v>
      </c>
      <c r="G301">
        <f t="shared" si="9"/>
        <v>8.6187845303782429E-2</v>
      </c>
      <c r="H301">
        <f t="shared" si="10"/>
        <v>0.10773480662972804</v>
      </c>
      <c r="J301">
        <f>$H$2*'Wind ENSPRESO CF'!F297/VLOOKUP(E301,'Wind ENSPRESO CF Averages'!$C$28:$F$64,4,0)</f>
        <v>0.10773480662972804</v>
      </c>
    </row>
    <row r="302" spans="2:10">
      <c r="B302" t="s">
        <v>180</v>
      </c>
      <c r="C302" t="s">
        <v>181</v>
      </c>
      <c r="D302" t="s">
        <v>189</v>
      </c>
      <c r="E302" t="s">
        <v>30</v>
      </c>
      <c r="F302" t="s">
        <v>133</v>
      </c>
      <c r="G302">
        <f t="shared" si="9"/>
        <v>9.8497379149679626E-2</v>
      </c>
      <c r="H302">
        <f t="shared" si="10"/>
        <v>0.12312172393709953</v>
      </c>
      <c r="J302">
        <f>$H$2*'Wind ENSPRESO CF'!F298/VLOOKUP(E302,'Wind ENSPRESO CF Averages'!$C$28:$F$64,4,0)</f>
        <v>0.12312172393709953</v>
      </c>
    </row>
    <row r="303" spans="2:10">
      <c r="B303" t="s">
        <v>180</v>
      </c>
      <c r="C303" t="s">
        <v>181</v>
      </c>
      <c r="D303" t="s">
        <v>189</v>
      </c>
      <c r="E303" t="s">
        <v>31</v>
      </c>
      <c r="F303" t="s">
        <v>133</v>
      </c>
      <c r="G303">
        <f t="shared" si="9"/>
        <v>0.11673819742489269</v>
      </c>
      <c r="H303">
        <f t="shared" si="10"/>
        <v>0.14592274678111586</v>
      </c>
      <c r="J303">
        <f>$H$2*'Wind ENSPRESO CF'!F299/VLOOKUP(E303,'Wind ENSPRESO CF Averages'!$C$28:$F$64,4,0)</f>
        <v>0.14592274678111586</v>
      </c>
    </row>
    <row r="304" spans="2:10">
      <c r="B304" t="s">
        <v>180</v>
      </c>
      <c r="C304" t="s">
        <v>181</v>
      </c>
      <c r="D304" t="s">
        <v>189</v>
      </c>
      <c r="E304" t="s">
        <v>32</v>
      </c>
      <c r="F304" t="s">
        <v>133</v>
      </c>
      <c r="G304">
        <f t="shared" si="9"/>
        <v>9.0072289156626503E-2</v>
      </c>
      <c r="H304">
        <f t="shared" si="10"/>
        <v>0.11259036144578312</v>
      </c>
      <c r="J304">
        <f>$H$2*'Wind ENSPRESO CF'!F300/VLOOKUP(E304,'Wind ENSPRESO CF Averages'!$C$28:$F$64,4,0)</f>
        <v>0.11259036144578312</v>
      </c>
    </row>
    <row r="305" spans="2:10">
      <c r="B305" t="s">
        <v>180</v>
      </c>
      <c r="C305" t="s">
        <v>181</v>
      </c>
      <c r="D305" t="s">
        <v>189</v>
      </c>
      <c r="E305" t="s">
        <v>33</v>
      </c>
      <c r="F305" t="s">
        <v>133</v>
      </c>
      <c r="G305">
        <f t="shared" si="9"/>
        <v>9.1879753712423004E-2</v>
      </c>
      <c r="H305">
        <f t="shared" si="10"/>
        <v>0.11484969214052874</v>
      </c>
      <c r="J305">
        <f>$H$2*'Wind ENSPRESO CF'!F301/VLOOKUP(E305,'Wind ENSPRESO CF Averages'!$C$28:$F$64,4,0)</f>
        <v>0.11484969214052874</v>
      </c>
    </row>
    <row r="306" spans="2:10">
      <c r="B306" t="s">
        <v>180</v>
      </c>
      <c r="C306" t="s">
        <v>181</v>
      </c>
      <c r="D306" t="s">
        <v>189</v>
      </c>
      <c r="E306" t="s">
        <v>34</v>
      </c>
      <c r="F306" t="s">
        <v>133</v>
      </c>
      <c r="G306">
        <f t="shared" si="9"/>
        <v>9.8410041841004187E-2</v>
      </c>
      <c r="H306">
        <f t="shared" si="10"/>
        <v>0.12301255230125523</v>
      </c>
      <c r="J306">
        <f>$H$2*'Wind ENSPRESO CF'!F302/VLOOKUP(E306,'Wind ENSPRESO CF Averages'!$C$28:$F$64,4,0)</f>
        <v>0.12301255230125523</v>
      </c>
    </row>
    <row r="307" spans="2:10">
      <c r="B307" t="s">
        <v>180</v>
      </c>
      <c r="C307" t="s">
        <v>181</v>
      </c>
      <c r="D307" t="s">
        <v>189</v>
      </c>
      <c r="E307" t="s">
        <v>35</v>
      </c>
      <c r="F307" t="s">
        <v>133</v>
      </c>
      <c r="G307">
        <f t="shared" si="9"/>
        <v>9.6450939457202525E-2</v>
      </c>
      <c r="H307">
        <f t="shared" si="10"/>
        <v>0.12056367432150315</v>
      </c>
      <c r="J307">
        <f>$H$2*'Wind ENSPRESO CF'!F303/VLOOKUP(E307,'Wind ENSPRESO CF Averages'!$C$28:$F$64,4,0)</f>
        <v>0.12056367432150315</v>
      </c>
    </row>
    <row r="308" spans="2:10">
      <c r="B308" t="s">
        <v>180</v>
      </c>
      <c r="C308" t="s">
        <v>181</v>
      </c>
      <c r="D308" t="s">
        <v>189</v>
      </c>
      <c r="E308" t="s">
        <v>36</v>
      </c>
      <c r="F308" t="s">
        <v>133</v>
      </c>
      <c r="G308">
        <f t="shared" si="9"/>
        <v>9.3532550694138766E-2</v>
      </c>
      <c r="H308">
        <f t="shared" si="10"/>
        <v>0.11691568836767345</v>
      </c>
      <c r="J308">
        <f>$H$2*'Wind ENSPRESO CF'!F304/VLOOKUP(E308,'Wind ENSPRESO CF Averages'!$C$28:$F$64,4,0)</f>
        <v>0.11691568836767345</v>
      </c>
    </row>
    <row r="309" spans="2:10">
      <c r="B309" t="s">
        <v>180</v>
      </c>
      <c r="C309" t="s">
        <v>181</v>
      </c>
      <c r="D309" t="s">
        <v>190</v>
      </c>
      <c r="E309" t="s">
        <v>37</v>
      </c>
      <c r="F309" t="s">
        <v>133</v>
      </c>
      <c r="G309">
        <f t="shared" si="9"/>
        <v>9.2689655172413815E-2</v>
      </c>
      <c r="H309">
        <f t="shared" si="10"/>
        <v>0.11586206896551726</v>
      </c>
      <c r="J309">
        <f>$H$2*'Wind ENSPRESO CF'!F305/VLOOKUP(E309,'Wind ENSPRESO CF Averages'!$C$28:$F$64,4,0)</f>
        <v>0.11586206896551726</v>
      </c>
    </row>
    <row r="310" spans="2:10">
      <c r="B310" t="s">
        <v>180</v>
      </c>
      <c r="C310" t="s">
        <v>181</v>
      </c>
      <c r="D310" t="s">
        <v>190</v>
      </c>
      <c r="E310" t="s">
        <v>7</v>
      </c>
      <c r="F310" t="s">
        <v>133</v>
      </c>
      <c r="G310">
        <f t="shared" si="9"/>
        <v>7.98962386503346E-2</v>
      </c>
      <c r="H310">
        <f t="shared" si="10"/>
        <v>9.9870298312918243E-2</v>
      </c>
      <c r="J310">
        <f>$H$2*'Wind ENSPRESO CF'!F306/VLOOKUP(E310,'Wind ENSPRESO CF Averages'!$C$28:$F$64,4,0)</f>
        <v>9.9870298312918243E-2</v>
      </c>
    </row>
    <row r="311" spans="2:10">
      <c r="B311" t="s">
        <v>180</v>
      </c>
      <c r="C311" t="s">
        <v>181</v>
      </c>
      <c r="D311" t="s">
        <v>190</v>
      </c>
      <c r="E311" t="s">
        <v>38</v>
      </c>
      <c r="F311" t="s">
        <v>133</v>
      </c>
      <c r="G311">
        <f t="shared" si="9"/>
        <v>5.7931034482758617E-2</v>
      </c>
      <c r="H311">
        <f t="shared" si="10"/>
        <v>7.2413793103448268E-2</v>
      </c>
      <c r="J311">
        <f>$H$2*'Wind ENSPRESO CF'!F307/VLOOKUP(E311,'Wind ENSPRESO CF Averages'!$C$28:$F$64,4,0)</f>
        <v>7.2413793103448268E-2</v>
      </c>
    </row>
    <row r="312" spans="2:10">
      <c r="B312" t="s">
        <v>180</v>
      </c>
      <c r="C312" t="s">
        <v>181</v>
      </c>
      <c r="D312" t="s">
        <v>190</v>
      </c>
      <c r="E312" t="s">
        <v>8</v>
      </c>
      <c r="F312" t="s">
        <v>133</v>
      </c>
      <c r="G312">
        <f t="shared" si="9"/>
        <v>7.9148936170164108E-2</v>
      </c>
      <c r="H312">
        <f t="shared" si="10"/>
        <v>9.8936170212705121E-2</v>
      </c>
      <c r="J312">
        <f>$H$2*'Wind ENSPRESO CF'!F308/VLOOKUP(E312,'Wind ENSPRESO CF Averages'!$C$28:$F$64,4,0)</f>
        <v>9.8936170212705121E-2</v>
      </c>
    </row>
    <row r="313" spans="2:10">
      <c r="B313" t="s">
        <v>180</v>
      </c>
      <c r="C313" t="s">
        <v>181</v>
      </c>
      <c r="D313" t="s">
        <v>190</v>
      </c>
      <c r="E313" t="s">
        <v>9</v>
      </c>
      <c r="F313" t="s">
        <v>133</v>
      </c>
      <c r="G313">
        <f t="shared" si="9"/>
        <v>8.2297297297636685E-2</v>
      </c>
      <c r="H313">
        <f t="shared" si="10"/>
        <v>0.10287162162204584</v>
      </c>
      <c r="J313">
        <f>$H$2*'Wind ENSPRESO CF'!F309/VLOOKUP(E313,'Wind ENSPRESO CF Averages'!$C$28:$F$64,4,0)</f>
        <v>0.10287162162204584</v>
      </c>
    </row>
    <row r="314" spans="2:10">
      <c r="B314" t="s">
        <v>180</v>
      </c>
      <c r="C314" t="s">
        <v>181</v>
      </c>
      <c r="D314" t="s">
        <v>190</v>
      </c>
      <c r="E314" t="s">
        <v>10</v>
      </c>
      <c r="F314" t="s">
        <v>133</v>
      </c>
      <c r="G314">
        <f t="shared" si="9"/>
        <v>8.0755364806756047E-2</v>
      </c>
      <c r="H314">
        <f t="shared" si="10"/>
        <v>0.10094420600844506</v>
      </c>
      <c r="J314">
        <f>$H$2*'Wind ENSPRESO CF'!F310/VLOOKUP(E314,'Wind ENSPRESO CF Averages'!$C$28:$F$64,4,0)</f>
        <v>0.10094420600844506</v>
      </c>
    </row>
    <row r="315" spans="2:10">
      <c r="B315" t="s">
        <v>180</v>
      </c>
      <c r="C315" t="s">
        <v>181</v>
      </c>
      <c r="D315" t="s">
        <v>190</v>
      </c>
      <c r="E315" t="s">
        <v>42</v>
      </c>
      <c r="F315" t="s">
        <v>133</v>
      </c>
      <c r="G315">
        <f t="shared" si="9"/>
        <v>8.0425531914893614E-2</v>
      </c>
      <c r="H315">
        <f t="shared" si="10"/>
        <v>0.10053191489361701</v>
      </c>
      <c r="J315">
        <f>$H$2*'Wind ENSPRESO CF'!F311/VLOOKUP(E315,'Wind ENSPRESO CF Averages'!$C$28:$F$64,4,0)</f>
        <v>0.10053191489361701</v>
      </c>
    </row>
    <row r="316" spans="2:10">
      <c r="B316" t="s">
        <v>180</v>
      </c>
      <c r="C316" t="s">
        <v>181</v>
      </c>
      <c r="D316" t="s">
        <v>190</v>
      </c>
      <c r="E316" t="s">
        <v>11</v>
      </c>
      <c r="F316" t="s">
        <v>133</v>
      </c>
      <c r="G316">
        <f t="shared" si="9"/>
        <v>5.6949152542372886E-2</v>
      </c>
      <c r="H316">
        <f t="shared" si="10"/>
        <v>7.1186440677966104E-2</v>
      </c>
      <c r="J316">
        <f>$H$2*'Wind ENSPRESO CF'!F312/VLOOKUP(E316,'Wind ENSPRESO CF Averages'!$C$28:$F$64,4,0)</f>
        <v>7.1186440677966104E-2</v>
      </c>
    </row>
    <row r="317" spans="2:10">
      <c r="B317" t="s">
        <v>180</v>
      </c>
      <c r="C317" t="s">
        <v>181</v>
      </c>
      <c r="D317" t="s">
        <v>190</v>
      </c>
      <c r="E317" t="s">
        <v>12</v>
      </c>
      <c r="F317" t="s">
        <v>133</v>
      </c>
      <c r="G317">
        <f t="shared" si="9"/>
        <v>8.5090909090909106E-2</v>
      </c>
      <c r="H317">
        <f t="shared" si="10"/>
        <v>0.10636363636363637</v>
      </c>
      <c r="J317">
        <f>$H$2*'Wind ENSPRESO CF'!F313/VLOOKUP(E317,'Wind ENSPRESO CF Averages'!$C$28:$F$64,4,0)</f>
        <v>0.10636363636363637</v>
      </c>
    </row>
    <row r="318" spans="2:10">
      <c r="B318" t="s">
        <v>180</v>
      </c>
      <c r="C318" t="s">
        <v>181</v>
      </c>
      <c r="D318" t="s">
        <v>190</v>
      </c>
      <c r="E318" t="s">
        <v>13</v>
      </c>
      <c r="F318" t="s">
        <v>133</v>
      </c>
      <c r="G318">
        <f t="shared" si="9"/>
        <v>8.7501819315856072E-2</v>
      </c>
      <c r="H318">
        <f t="shared" si="10"/>
        <v>0.10937727414482008</v>
      </c>
      <c r="J318">
        <f>$H$2*'Wind ENSPRESO CF'!F314/VLOOKUP(E318,'Wind ENSPRESO CF Averages'!$C$28:$F$64,4,0)</f>
        <v>0.10937727414482008</v>
      </c>
    </row>
    <row r="319" spans="2:10">
      <c r="B319" t="s">
        <v>180</v>
      </c>
      <c r="C319" t="s">
        <v>181</v>
      </c>
      <c r="D319" t="s">
        <v>190</v>
      </c>
      <c r="E319" t="s">
        <v>14</v>
      </c>
      <c r="F319" t="s">
        <v>133</v>
      </c>
      <c r="G319">
        <f t="shared" si="9"/>
        <v>0.10020567667626493</v>
      </c>
      <c r="H319">
        <f t="shared" si="10"/>
        <v>0.12525709584533115</v>
      </c>
      <c r="J319">
        <f>$H$2*'Wind ENSPRESO CF'!F315/VLOOKUP(E319,'Wind ENSPRESO CF Averages'!$C$28:$F$64,4,0)</f>
        <v>0.12525709584533115</v>
      </c>
    </row>
    <row r="320" spans="2:10">
      <c r="B320" t="s">
        <v>180</v>
      </c>
      <c r="C320" t="s">
        <v>181</v>
      </c>
      <c r="D320" t="s">
        <v>190</v>
      </c>
      <c r="E320" t="s">
        <v>15</v>
      </c>
      <c r="F320" t="s">
        <v>133</v>
      </c>
      <c r="G320">
        <f t="shared" si="9"/>
        <v>9.1724137931034455E-2</v>
      </c>
      <c r="H320">
        <f t="shared" si="10"/>
        <v>0.11465517241379307</v>
      </c>
      <c r="J320">
        <f>$H$2*'Wind ENSPRESO CF'!F316/VLOOKUP(E320,'Wind ENSPRESO CF Averages'!$C$28:$F$64,4,0)</f>
        <v>0.11465517241379307</v>
      </c>
    </row>
    <row r="321" spans="2:10">
      <c r="B321" t="s">
        <v>180</v>
      </c>
      <c r="C321" t="s">
        <v>181</v>
      </c>
      <c r="D321" t="s">
        <v>190</v>
      </c>
      <c r="E321" t="s">
        <v>19</v>
      </c>
      <c r="F321" t="s">
        <v>133</v>
      </c>
      <c r="G321">
        <f t="shared" si="9"/>
        <v>0.10442934782672147</v>
      </c>
      <c r="H321">
        <f t="shared" si="10"/>
        <v>0.13053668478340183</v>
      </c>
      <c r="J321">
        <f>$H$2*'Wind ENSPRESO CF'!F317/VLOOKUP(E321,'Wind ENSPRESO CF Averages'!$C$28:$F$64,4,0)</f>
        <v>0.13053668478340183</v>
      </c>
    </row>
    <row r="322" spans="2:10">
      <c r="B322" t="s">
        <v>180</v>
      </c>
      <c r="C322" t="s">
        <v>181</v>
      </c>
      <c r="D322" t="s">
        <v>190</v>
      </c>
      <c r="E322" t="s">
        <v>16</v>
      </c>
      <c r="F322" t="s">
        <v>133</v>
      </c>
      <c r="G322">
        <f t="shared" si="9"/>
        <v>6.2467091871352957E-2</v>
      </c>
      <c r="H322">
        <f t="shared" si="10"/>
        <v>7.8083864839191192E-2</v>
      </c>
      <c r="J322">
        <f>$H$2*'Wind ENSPRESO CF'!F318/VLOOKUP(E322,'Wind ENSPRESO CF Averages'!$C$28:$F$64,4,0)</f>
        <v>7.8083864839191192E-2</v>
      </c>
    </row>
    <row r="323" spans="2:10">
      <c r="B323" t="s">
        <v>180</v>
      </c>
      <c r="C323" t="s">
        <v>181</v>
      </c>
      <c r="D323" t="s">
        <v>190</v>
      </c>
      <c r="E323" t="s">
        <v>17</v>
      </c>
      <c r="F323" t="s">
        <v>133</v>
      </c>
      <c r="G323">
        <f t="shared" si="9"/>
        <v>9.4266666666666665E-2</v>
      </c>
      <c r="H323">
        <f t="shared" si="10"/>
        <v>0.11783333333333333</v>
      </c>
      <c r="J323">
        <f>$H$2*'Wind ENSPRESO CF'!F319/VLOOKUP(E323,'Wind ENSPRESO CF Averages'!$C$28:$F$64,4,0)</f>
        <v>0.11783333333333333</v>
      </c>
    </row>
    <row r="324" spans="2:10">
      <c r="B324" t="s">
        <v>180</v>
      </c>
      <c r="C324" t="s">
        <v>181</v>
      </c>
      <c r="D324" t="s">
        <v>190</v>
      </c>
      <c r="E324" t="s">
        <v>18</v>
      </c>
      <c r="F324" t="s">
        <v>133</v>
      </c>
      <c r="G324">
        <f t="shared" si="9"/>
        <v>7.6755015374937438E-2</v>
      </c>
      <c r="H324">
        <f t="shared" si="10"/>
        <v>9.5943769218671787E-2</v>
      </c>
      <c r="J324">
        <f>$H$2*'Wind ENSPRESO CF'!F320/VLOOKUP(E324,'Wind ENSPRESO CF Averages'!$C$28:$F$64,4,0)</f>
        <v>9.5943769218671787E-2</v>
      </c>
    </row>
    <row r="325" spans="2:10">
      <c r="B325" t="s">
        <v>180</v>
      </c>
      <c r="C325" t="s">
        <v>181</v>
      </c>
      <c r="D325" t="s">
        <v>190</v>
      </c>
      <c r="E325" t="s">
        <v>39</v>
      </c>
      <c r="F325" t="s">
        <v>133</v>
      </c>
      <c r="G325">
        <f t="shared" si="9"/>
        <v>5.7665903890160165E-2</v>
      </c>
      <c r="H325">
        <f t="shared" si="10"/>
        <v>7.2082379862700205E-2</v>
      </c>
      <c r="J325">
        <f>$H$2*'Wind ENSPRESO CF'!F321/VLOOKUP(E325,'Wind ENSPRESO CF Averages'!$C$28:$F$64,4,0)</f>
        <v>7.2082379862700205E-2</v>
      </c>
    </row>
    <row r="326" spans="2:10">
      <c r="B326" t="s">
        <v>180</v>
      </c>
      <c r="C326" t="s">
        <v>181</v>
      </c>
      <c r="D326" t="s">
        <v>190</v>
      </c>
      <c r="E326" t="s">
        <v>20</v>
      </c>
      <c r="F326" t="s">
        <v>133</v>
      </c>
      <c r="G326">
        <f t="shared" si="9"/>
        <v>8.6415929204035222E-2</v>
      </c>
      <c r="H326">
        <f t="shared" si="10"/>
        <v>0.10801991150504402</v>
      </c>
      <c r="J326">
        <f>$H$2*'Wind ENSPRESO CF'!F322/VLOOKUP(E326,'Wind ENSPRESO CF Averages'!$C$28:$F$64,4,0)</f>
        <v>0.10801991150504402</v>
      </c>
    </row>
    <row r="327" spans="2:10">
      <c r="B327" t="s">
        <v>180</v>
      </c>
      <c r="C327" t="s">
        <v>181</v>
      </c>
      <c r="D327" t="s">
        <v>190</v>
      </c>
      <c r="E327" t="s">
        <v>21</v>
      </c>
      <c r="F327" t="s">
        <v>133</v>
      </c>
      <c r="G327">
        <f t="shared" si="9"/>
        <v>0.10580425531914893</v>
      </c>
      <c r="H327">
        <f t="shared" si="10"/>
        <v>0.13225531914893615</v>
      </c>
      <c r="J327">
        <f>$H$2*'Wind ENSPRESO CF'!F323/VLOOKUP(E327,'Wind ENSPRESO CF Averages'!$C$28:$F$64,4,0)</f>
        <v>0.13225531914893615</v>
      </c>
    </row>
    <row r="328" spans="2:10">
      <c r="B328" t="s">
        <v>180</v>
      </c>
      <c r="C328" t="s">
        <v>181</v>
      </c>
      <c r="D328" t="s">
        <v>190</v>
      </c>
      <c r="E328" t="s">
        <v>22</v>
      </c>
      <c r="F328" t="s">
        <v>133</v>
      </c>
      <c r="G328">
        <f t="shared" si="9"/>
        <v>0</v>
      </c>
      <c r="H328">
        <f t="shared" si="10"/>
        <v>0</v>
      </c>
      <c r="J328">
        <f>$H$2*'Wind ENSPRESO CF'!F324/VLOOKUP(E328,'Wind ENSPRESO CF Averages'!$C$28:$F$64,4,0)</f>
        <v>0</v>
      </c>
    </row>
    <row r="329" spans="2:10">
      <c r="B329" t="s">
        <v>180</v>
      </c>
      <c r="C329" t="s">
        <v>181</v>
      </c>
      <c r="D329" t="s">
        <v>190</v>
      </c>
      <c r="E329" t="s">
        <v>23</v>
      </c>
      <c r="F329" t="s">
        <v>133</v>
      </c>
      <c r="G329">
        <f t="shared" si="9"/>
        <v>7.1468812878070123E-2</v>
      </c>
      <c r="H329">
        <f t="shared" si="10"/>
        <v>8.933601609758765E-2</v>
      </c>
      <c r="J329">
        <f>$H$2*'Wind ENSPRESO CF'!F325/VLOOKUP(E329,'Wind ENSPRESO CF Averages'!$C$28:$F$64,4,0)</f>
        <v>8.933601609758765E-2</v>
      </c>
    </row>
    <row r="330" spans="2:10">
      <c r="B330" t="s">
        <v>180</v>
      </c>
      <c r="C330" t="s">
        <v>181</v>
      </c>
      <c r="D330" t="s">
        <v>190</v>
      </c>
      <c r="E330" t="s">
        <v>43</v>
      </c>
      <c r="F330" t="s">
        <v>133</v>
      </c>
      <c r="G330">
        <f t="shared" si="9"/>
        <v>7.8139534883720912E-2</v>
      </c>
      <c r="H330">
        <f t="shared" si="10"/>
        <v>9.7674418604651134E-2</v>
      </c>
      <c r="J330">
        <f>$H$2*'Wind ENSPRESO CF'!F326/VLOOKUP(E330,'Wind ENSPRESO CF Averages'!$C$28:$F$64,4,0)</f>
        <v>9.7674418604651134E-2</v>
      </c>
    </row>
    <row r="331" spans="2:10">
      <c r="B331" t="s">
        <v>180</v>
      </c>
      <c r="C331" t="s">
        <v>181</v>
      </c>
      <c r="D331" t="s">
        <v>190</v>
      </c>
      <c r="E331" t="s">
        <v>24</v>
      </c>
      <c r="F331" t="s">
        <v>133</v>
      </c>
      <c r="G331">
        <f t="shared" si="9"/>
        <v>8.817679558011049E-2</v>
      </c>
      <c r="H331">
        <f t="shared" si="10"/>
        <v>0.11022099447513811</v>
      </c>
      <c r="J331">
        <f>$H$2*'Wind ENSPRESO CF'!F327/VLOOKUP(E331,'Wind ENSPRESO CF Averages'!$C$28:$F$64,4,0)</f>
        <v>0.11022099447513811</v>
      </c>
    </row>
    <row r="332" spans="2:10">
      <c r="B332" t="s">
        <v>180</v>
      </c>
      <c r="C332" t="s">
        <v>181</v>
      </c>
      <c r="D332" t="s">
        <v>190</v>
      </c>
      <c r="E332" t="s">
        <v>25</v>
      </c>
      <c r="F332" t="s">
        <v>133</v>
      </c>
      <c r="G332">
        <f t="shared" si="9"/>
        <v>7.5737704918032778E-2</v>
      </c>
      <c r="H332">
        <f t="shared" si="10"/>
        <v>9.4672131147540972E-2</v>
      </c>
      <c r="J332">
        <f>$H$2*'Wind ENSPRESO CF'!F328/VLOOKUP(E332,'Wind ENSPRESO CF Averages'!$C$28:$F$64,4,0)</f>
        <v>9.4672131147540972E-2</v>
      </c>
    </row>
    <row r="333" spans="2:10">
      <c r="B333" t="s">
        <v>180</v>
      </c>
      <c r="C333" t="s">
        <v>181</v>
      </c>
      <c r="D333" t="s">
        <v>190</v>
      </c>
      <c r="E333" t="s">
        <v>26</v>
      </c>
      <c r="F333" t="s">
        <v>133</v>
      </c>
      <c r="G333">
        <f t="shared" si="9"/>
        <v>8.7146974063400592E-2</v>
      </c>
      <c r="H333">
        <f t="shared" si="10"/>
        <v>0.10893371757925073</v>
      </c>
      <c r="J333">
        <f>$H$2*'Wind ENSPRESO CF'!F329/VLOOKUP(E333,'Wind ENSPRESO CF Averages'!$C$28:$F$64,4,0)</f>
        <v>0.10893371757925073</v>
      </c>
    </row>
    <row r="334" spans="2:10">
      <c r="B334" t="s">
        <v>180</v>
      </c>
      <c r="C334" t="s">
        <v>181</v>
      </c>
      <c r="D334" t="s">
        <v>190</v>
      </c>
      <c r="E334" t="s">
        <v>40</v>
      </c>
      <c r="F334" t="s">
        <v>133</v>
      </c>
      <c r="G334">
        <f t="shared" ref="G334:G397" si="11">H334*0.8</f>
        <v>5.0000000000000017E-2</v>
      </c>
      <c r="H334">
        <f t="shared" si="10"/>
        <v>6.2500000000000014E-2</v>
      </c>
      <c r="J334">
        <f>$H$2*'Wind ENSPRESO CF'!F330/VLOOKUP(E334,'Wind ENSPRESO CF Averages'!$C$28:$F$64,4,0)</f>
        <v>6.2500000000000014E-2</v>
      </c>
    </row>
    <row r="335" spans="2:10">
      <c r="B335" t="s">
        <v>180</v>
      </c>
      <c r="C335" t="s">
        <v>181</v>
      </c>
      <c r="D335" t="s">
        <v>190</v>
      </c>
      <c r="E335" t="s">
        <v>41</v>
      </c>
      <c r="F335" t="s">
        <v>133</v>
      </c>
      <c r="G335">
        <f t="shared" si="11"/>
        <v>8.8000000000000009E-2</v>
      </c>
      <c r="H335">
        <f t="shared" si="10"/>
        <v>0.11</v>
      </c>
      <c r="J335">
        <f>$H$2*'Wind ENSPRESO CF'!F331/VLOOKUP(E335,'Wind ENSPRESO CF Averages'!$C$28:$F$64,4,0)</f>
        <v>0.11</v>
      </c>
    </row>
    <row r="336" spans="2:10">
      <c r="B336" t="s">
        <v>180</v>
      </c>
      <c r="C336" t="s">
        <v>181</v>
      </c>
      <c r="D336" t="s">
        <v>190</v>
      </c>
      <c r="E336" t="s">
        <v>27</v>
      </c>
      <c r="F336" t="s">
        <v>133</v>
      </c>
      <c r="G336">
        <f t="shared" si="11"/>
        <v>6.625352112676057E-2</v>
      </c>
      <c r="H336">
        <f t="shared" si="10"/>
        <v>8.2816901408450702E-2</v>
      </c>
      <c r="J336">
        <f>$H$2*'Wind ENSPRESO CF'!F332/VLOOKUP(E336,'Wind ENSPRESO CF Averages'!$C$28:$F$64,4,0)</f>
        <v>8.2816901408450702E-2</v>
      </c>
    </row>
    <row r="337" spans="2:10">
      <c r="B337" t="s">
        <v>180</v>
      </c>
      <c r="C337" t="s">
        <v>181</v>
      </c>
      <c r="D337" t="s">
        <v>190</v>
      </c>
      <c r="E337" t="s">
        <v>28</v>
      </c>
      <c r="F337" t="s">
        <v>133</v>
      </c>
      <c r="G337">
        <f t="shared" si="11"/>
        <v>8.7571545380183927E-2</v>
      </c>
      <c r="H337">
        <f t="shared" si="10"/>
        <v>0.1094644317252299</v>
      </c>
      <c r="J337">
        <f>$H$2*'Wind ENSPRESO CF'!F333/VLOOKUP(E337,'Wind ENSPRESO CF Averages'!$C$28:$F$64,4,0)</f>
        <v>0.1094644317252299</v>
      </c>
    </row>
    <row r="338" spans="2:10">
      <c r="B338" t="s">
        <v>180</v>
      </c>
      <c r="C338" t="s">
        <v>181</v>
      </c>
      <c r="D338" t="s">
        <v>190</v>
      </c>
      <c r="E338" t="s">
        <v>29</v>
      </c>
      <c r="F338" t="s">
        <v>133</v>
      </c>
      <c r="G338">
        <f t="shared" si="11"/>
        <v>8.0220994475116145E-2</v>
      </c>
      <c r="H338">
        <f t="shared" si="10"/>
        <v>0.10027624309389517</v>
      </c>
      <c r="J338">
        <f>$H$2*'Wind ENSPRESO CF'!F334/VLOOKUP(E338,'Wind ENSPRESO CF Averages'!$C$28:$F$64,4,0)</f>
        <v>0.10027624309389517</v>
      </c>
    </row>
    <row r="339" spans="2:10">
      <c r="B339" t="s">
        <v>180</v>
      </c>
      <c r="C339" t="s">
        <v>181</v>
      </c>
      <c r="D339" t="s">
        <v>190</v>
      </c>
      <c r="E339" t="s">
        <v>30</v>
      </c>
      <c r="F339" t="s">
        <v>133</v>
      </c>
      <c r="G339">
        <f t="shared" si="11"/>
        <v>8.8712871287128681E-2</v>
      </c>
      <c r="H339">
        <f t="shared" si="10"/>
        <v>0.11089108910891084</v>
      </c>
      <c r="J339">
        <f>$H$2*'Wind ENSPRESO CF'!F335/VLOOKUP(E339,'Wind ENSPRESO CF Averages'!$C$28:$F$64,4,0)</f>
        <v>0.11089108910891084</v>
      </c>
    </row>
    <row r="340" spans="2:10">
      <c r="B340" t="s">
        <v>180</v>
      </c>
      <c r="C340" t="s">
        <v>181</v>
      </c>
      <c r="D340" t="s">
        <v>190</v>
      </c>
      <c r="E340" t="s">
        <v>31</v>
      </c>
      <c r="F340" t="s">
        <v>133</v>
      </c>
      <c r="G340">
        <f t="shared" si="11"/>
        <v>6.0429184549356224E-2</v>
      </c>
      <c r="H340">
        <f t="shared" si="10"/>
        <v>7.5536480686695273E-2</v>
      </c>
      <c r="J340">
        <f>$H$2*'Wind ENSPRESO CF'!F336/VLOOKUP(E340,'Wind ENSPRESO CF Averages'!$C$28:$F$64,4,0)</f>
        <v>7.5536480686695273E-2</v>
      </c>
    </row>
    <row r="341" spans="2:10">
      <c r="B341" t="s">
        <v>180</v>
      </c>
      <c r="C341" t="s">
        <v>181</v>
      </c>
      <c r="D341" t="s">
        <v>190</v>
      </c>
      <c r="E341" t="s">
        <v>32</v>
      </c>
      <c r="F341" t="s">
        <v>133</v>
      </c>
      <c r="G341">
        <f t="shared" si="11"/>
        <v>8.8048192771084333E-2</v>
      </c>
      <c r="H341">
        <f t="shared" si="10"/>
        <v>0.1100602409638554</v>
      </c>
      <c r="J341">
        <f>$H$2*'Wind ENSPRESO CF'!F337/VLOOKUP(E341,'Wind ENSPRESO CF Averages'!$C$28:$F$64,4,0)</f>
        <v>0.1100602409638554</v>
      </c>
    </row>
    <row r="342" spans="2:10">
      <c r="B342" t="s">
        <v>180</v>
      </c>
      <c r="C342" t="s">
        <v>181</v>
      </c>
      <c r="D342" t="s">
        <v>190</v>
      </c>
      <c r="E342" t="s">
        <v>33</v>
      </c>
      <c r="F342" t="s">
        <v>133</v>
      </c>
      <c r="G342">
        <f t="shared" si="11"/>
        <v>9.0054328141977544E-2</v>
      </c>
      <c r="H342">
        <f t="shared" si="10"/>
        <v>0.11256791017747192</v>
      </c>
      <c r="J342">
        <f>$H$2*'Wind ENSPRESO CF'!F338/VLOOKUP(E342,'Wind ENSPRESO CF Averages'!$C$28:$F$64,4,0)</f>
        <v>0.11256791017747192</v>
      </c>
    </row>
    <row r="343" spans="2:10">
      <c r="B343" t="s">
        <v>180</v>
      </c>
      <c r="C343" t="s">
        <v>181</v>
      </c>
      <c r="D343" t="s">
        <v>190</v>
      </c>
      <c r="E343" t="s">
        <v>34</v>
      </c>
      <c r="F343" t="s">
        <v>133</v>
      </c>
      <c r="G343">
        <f t="shared" si="11"/>
        <v>4.9205020920502114E-2</v>
      </c>
      <c r="H343">
        <f t="shared" si="10"/>
        <v>6.1506276150627641E-2</v>
      </c>
      <c r="J343">
        <f>$H$2*'Wind ENSPRESO CF'!F339/VLOOKUP(E343,'Wind ENSPRESO CF Averages'!$C$28:$F$64,4,0)</f>
        <v>6.1506276150627641E-2</v>
      </c>
    </row>
    <row r="344" spans="2:10">
      <c r="B344" t="s">
        <v>180</v>
      </c>
      <c r="C344" t="s">
        <v>181</v>
      </c>
      <c r="D344" t="s">
        <v>190</v>
      </c>
      <c r="E344" t="s">
        <v>35</v>
      </c>
      <c r="F344" t="s">
        <v>133</v>
      </c>
      <c r="G344">
        <f t="shared" si="11"/>
        <v>8.5929018789144052E-2</v>
      </c>
      <c r="H344">
        <f t="shared" ref="H344:H407" si="12">IF(D344="WP",0,J344)</f>
        <v>0.10741127348643006</v>
      </c>
      <c r="J344">
        <f>$H$2*'Wind ENSPRESO CF'!F340/VLOOKUP(E344,'Wind ENSPRESO CF Averages'!$C$28:$F$64,4,0)</f>
        <v>0.10741127348643006</v>
      </c>
    </row>
    <row r="345" spans="2:10">
      <c r="B345" t="s">
        <v>180</v>
      </c>
      <c r="C345" t="s">
        <v>181</v>
      </c>
      <c r="D345" t="s">
        <v>190</v>
      </c>
      <c r="E345" t="s">
        <v>36</v>
      </c>
      <c r="F345" t="s">
        <v>133</v>
      </c>
      <c r="G345">
        <f t="shared" si="11"/>
        <v>9.2835289932067022E-2</v>
      </c>
      <c r="H345">
        <f t="shared" si="12"/>
        <v>0.11604411241508378</v>
      </c>
      <c r="J345">
        <f>$H$2*'Wind ENSPRESO CF'!F341/VLOOKUP(E345,'Wind ENSPRESO CF Averages'!$C$28:$F$64,4,0)</f>
        <v>0.11604411241508378</v>
      </c>
    </row>
    <row r="346" spans="2:10">
      <c r="B346" t="s">
        <v>180</v>
      </c>
      <c r="C346" t="s">
        <v>181</v>
      </c>
      <c r="D346" t="s">
        <v>191</v>
      </c>
      <c r="E346" t="s">
        <v>37</v>
      </c>
      <c r="F346" t="s">
        <v>133</v>
      </c>
      <c r="G346">
        <f t="shared" si="11"/>
        <v>0.18537931034482757</v>
      </c>
      <c r="H346">
        <f t="shared" si="12"/>
        <v>0.23172413793103444</v>
      </c>
      <c r="J346">
        <f>$H$2*'Wind ENSPRESO CF'!F342/VLOOKUP(E346,'Wind ENSPRESO CF Averages'!$C$28:$F$64,4,0)</f>
        <v>0.23172413793103444</v>
      </c>
    </row>
    <row r="347" spans="2:10">
      <c r="B347" t="s">
        <v>180</v>
      </c>
      <c r="C347" t="s">
        <v>181</v>
      </c>
      <c r="D347" t="s">
        <v>191</v>
      </c>
      <c r="E347" t="s">
        <v>7</v>
      </c>
      <c r="F347" t="s">
        <v>133</v>
      </c>
      <c r="G347">
        <f t="shared" si="11"/>
        <v>0.1699610894948832</v>
      </c>
      <c r="H347">
        <f t="shared" si="12"/>
        <v>0.212451361868604</v>
      </c>
      <c r="J347">
        <f>$H$2*'Wind ENSPRESO CF'!F343/VLOOKUP(E347,'Wind ENSPRESO CF Averages'!$C$28:$F$64,4,0)</f>
        <v>0.212451361868604</v>
      </c>
    </row>
    <row r="348" spans="2:10">
      <c r="B348" t="s">
        <v>180</v>
      </c>
      <c r="C348" t="s">
        <v>181</v>
      </c>
      <c r="D348" t="s">
        <v>191</v>
      </c>
      <c r="E348" t="s">
        <v>38</v>
      </c>
      <c r="F348" t="s">
        <v>133</v>
      </c>
      <c r="G348">
        <f t="shared" si="11"/>
        <v>0.17379310344827589</v>
      </c>
      <c r="H348">
        <f t="shared" si="12"/>
        <v>0.21724137931034485</v>
      </c>
      <c r="J348">
        <f>$H$2*'Wind ENSPRESO CF'!F344/VLOOKUP(E348,'Wind ENSPRESO CF Averages'!$C$28:$F$64,4,0)</f>
        <v>0.21724137931034485</v>
      </c>
    </row>
    <row r="349" spans="2:10">
      <c r="B349" t="s">
        <v>180</v>
      </c>
      <c r="C349" t="s">
        <v>181</v>
      </c>
      <c r="D349" t="s">
        <v>191</v>
      </c>
      <c r="E349" t="s">
        <v>8</v>
      </c>
      <c r="F349" t="s">
        <v>133</v>
      </c>
      <c r="G349">
        <f t="shared" si="11"/>
        <v>0.18689361702169077</v>
      </c>
      <c r="H349">
        <f t="shared" si="12"/>
        <v>0.23361702127711345</v>
      </c>
      <c r="J349">
        <f>$H$2*'Wind ENSPRESO CF'!F345/VLOOKUP(E349,'Wind ENSPRESO CF Averages'!$C$28:$F$64,4,0)</f>
        <v>0.23361702127711345</v>
      </c>
    </row>
    <row r="350" spans="2:10">
      <c r="B350" t="s">
        <v>180</v>
      </c>
      <c r="C350" t="s">
        <v>181</v>
      </c>
      <c r="D350" t="s">
        <v>191</v>
      </c>
      <c r="E350" t="s">
        <v>9</v>
      </c>
      <c r="F350" t="s">
        <v>133</v>
      </c>
      <c r="G350">
        <f t="shared" si="11"/>
        <v>0.15324324324334679</v>
      </c>
      <c r="H350">
        <f t="shared" si="12"/>
        <v>0.19155405405418346</v>
      </c>
      <c r="J350">
        <f>$H$2*'Wind ENSPRESO CF'!F346/VLOOKUP(E350,'Wind ENSPRESO CF Averages'!$C$28:$F$64,4,0)</f>
        <v>0.19155405405418346</v>
      </c>
    </row>
    <row r="351" spans="2:10">
      <c r="B351" t="s">
        <v>180</v>
      </c>
      <c r="C351" t="s">
        <v>181</v>
      </c>
      <c r="D351" t="s">
        <v>191</v>
      </c>
      <c r="E351" t="s">
        <v>10</v>
      </c>
      <c r="F351" t="s">
        <v>133</v>
      </c>
      <c r="G351">
        <f t="shared" si="11"/>
        <v>0.18746781115926187</v>
      </c>
      <c r="H351">
        <f t="shared" si="12"/>
        <v>0.23433476394907732</v>
      </c>
      <c r="J351">
        <f>$H$2*'Wind ENSPRESO CF'!F347/VLOOKUP(E351,'Wind ENSPRESO CF Averages'!$C$28:$F$64,4,0)</f>
        <v>0.23433476394907732</v>
      </c>
    </row>
    <row r="352" spans="2:10">
      <c r="B352" t="s">
        <v>180</v>
      </c>
      <c r="C352" t="s">
        <v>181</v>
      </c>
      <c r="D352" t="s">
        <v>191</v>
      </c>
      <c r="E352" t="s">
        <v>42</v>
      </c>
      <c r="F352" t="s">
        <v>133</v>
      </c>
      <c r="G352">
        <f t="shared" si="11"/>
        <v>0.15191489361702126</v>
      </c>
      <c r="H352">
        <f t="shared" si="12"/>
        <v>0.18989361702127655</v>
      </c>
      <c r="J352">
        <f>$H$2*'Wind ENSPRESO CF'!F348/VLOOKUP(E352,'Wind ENSPRESO CF Averages'!$C$28:$F$64,4,0)</f>
        <v>0.18989361702127655</v>
      </c>
    </row>
    <row r="353" spans="2:10">
      <c r="B353" t="s">
        <v>180</v>
      </c>
      <c r="C353" t="s">
        <v>181</v>
      </c>
      <c r="D353" t="s">
        <v>191</v>
      </c>
      <c r="E353" t="s">
        <v>11</v>
      </c>
      <c r="F353" t="s">
        <v>133</v>
      </c>
      <c r="G353">
        <f t="shared" si="11"/>
        <v>0.17084745762711867</v>
      </c>
      <c r="H353">
        <f t="shared" si="12"/>
        <v>0.21355932203389832</v>
      </c>
      <c r="J353">
        <f>$H$2*'Wind ENSPRESO CF'!F349/VLOOKUP(E353,'Wind ENSPRESO CF Averages'!$C$28:$F$64,4,0)</f>
        <v>0.21355932203389832</v>
      </c>
    </row>
    <row r="354" spans="2:10">
      <c r="B354" t="s">
        <v>180</v>
      </c>
      <c r="C354" t="s">
        <v>181</v>
      </c>
      <c r="D354" t="s">
        <v>191</v>
      </c>
      <c r="E354" t="s">
        <v>12</v>
      </c>
      <c r="F354" t="s">
        <v>133</v>
      </c>
      <c r="G354">
        <f t="shared" si="11"/>
        <v>0.18400000000000002</v>
      </c>
      <c r="H354">
        <f t="shared" si="12"/>
        <v>0.23</v>
      </c>
      <c r="J354">
        <f>$H$2*'Wind ENSPRESO CF'!F350/VLOOKUP(E354,'Wind ENSPRESO CF Averages'!$C$28:$F$64,4,0)</f>
        <v>0.23</v>
      </c>
    </row>
    <row r="355" spans="2:10">
      <c r="B355" t="s">
        <v>180</v>
      </c>
      <c r="C355" t="s">
        <v>181</v>
      </c>
      <c r="D355" t="s">
        <v>191</v>
      </c>
      <c r="E355" t="s">
        <v>13</v>
      </c>
      <c r="F355" t="s">
        <v>133</v>
      </c>
      <c r="G355">
        <f t="shared" si="11"/>
        <v>0.19648612121850989</v>
      </c>
      <c r="H355">
        <f t="shared" si="12"/>
        <v>0.24560765152313735</v>
      </c>
      <c r="J355">
        <f>$H$2*'Wind ENSPRESO CF'!F351/VLOOKUP(E355,'Wind ENSPRESO CF Averages'!$C$28:$F$64,4,0)</f>
        <v>0.24560765152313735</v>
      </c>
    </row>
    <row r="356" spans="2:10">
      <c r="B356" t="s">
        <v>180</v>
      </c>
      <c r="C356" t="s">
        <v>181</v>
      </c>
      <c r="D356" t="s">
        <v>191</v>
      </c>
      <c r="E356" t="s">
        <v>14</v>
      </c>
      <c r="F356" t="s">
        <v>133</v>
      </c>
      <c r="G356">
        <f t="shared" si="11"/>
        <v>0.17622377622377625</v>
      </c>
      <c r="H356">
        <f t="shared" si="12"/>
        <v>0.22027972027972029</v>
      </c>
      <c r="J356">
        <f>$H$2*'Wind ENSPRESO CF'!F352/VLOOKUP(E356,'Wind ENSPRESO CF Averages'!$C$28:$F$64,4,0)</f>
        <v>0.22027972027972029</v>
      </c>
    </row>
    <row r="357" spans="2:10">
      <c r="B357" t="s">
        <v>180</v>
      </c>
      <c r="C357" t="s">
        <v>181</v>
      </c>
      <c r="D357" t="s">
        <v>191</v>
      </c>
      <c r="E357" t="s">
        <v>15</v>
      </c>
      <c r="F357" t="s">
        <v>133</v>
      </c>
      <c r="G357">
        <f t="shared" si="11"/>
        <v>0.18827586206896549</v>
      </c>
      <c r="H357">
        <f t="shared" si="12"/>
        <v>0.23534482758620684</v>
      </c>
      <c r="J357">
        <f>$H$2*'Wind ENSPRESO CF'!F353/VLOOKUP(E357,'Wind ENSPRESO CF Averages'!$C$28:$F$64,4,0)</f>
        <v>0.23534482758620684</v>
      </c>
    </row>
    <row r="358" spans="2:10">
      <c r="B358" t="s">
        <v>180</v>
      </c>
      <c r="C358" t="s">
        <v>181</v>
      </c>
      <c r="D358" t="s">
        <v>191</v>
      </c>
      <c r="E358" t="s">
        <v>19</v>
      </c>
      <c r="F358" t="s">
        <v>133</v>
      </c>
      <c r="G358">
        <f t="shared" si="11"/>
        <v>0.1609239130442614</v>
      </c>
      <c r="H358">
        <f t="shared" si="12"/>
        <v>0.20115489130532674</v>
      </c>
      <c r="J358">
        <f>$H$2*'Wind ENSPRESO CF'!F354/VLOOKUP(E358,'Wind ENSPRESO CF Averages'!$C$28:$F$64,4,0)</f>
        <v>0.20115489130532674</v>
      </c>
    </row>
    <row r="359" spans="2:10">
      <c r="B359" t="s">
        <v>180</v>
      </c>
      <c r="C359" t="s">
        <v>181</v>
      </c>
      <c r="D359" t="s">
        <v>191</v>
      </c>
      <c r="E359" t="s">
        <v>16</v>
      </c>
      <c r="F359" t="s">
        <v>133</v>
      </c>
      <c r="G359">
        <f t="shared" si="11"/>
        <v>0.16816870674447004</v>
      </c>
      <c r="H359">
        <f t="shared" si="12"/>
        <v>0.21021088343058753</v>
      </c>
      <c r="J359">
        <f>$H$2*'Wind ENSPRESO CF'!F355/VLOOKUP(E359,'Wind ENSPRESO CF Averages'!$C$28:$F$64,4,0)</f>
        <v>0.21021088343058753</v>
      </c>
    </row>
    <row r="360" spans="2:10">
      <c r="B360" t="s">
        <v>180</v>
      </c>
      <c r="C360" t="s">
        <v>181</v>
      </c>
      <c r="D360" t="s">
        <v>191</v>
      </c>
      <c r="E360" t="s">
        <v>17</v>
      </c>
      <c r="F360" t="s">
        <v>133</v>
      </c>
      <c r="G360">
        <f t="shared" si="11"/>
        <v>0.18106666666666665</v>
      </c>
      <c r="H360">
        <f t="shared" si="12"/>
        <v>0.2263333333333333</v>
      </c>
      <c r="J360">
        <f>$H$2*'Wind ENSPRESO CF'!F356/VLOOKUP(E360,'Wind ENSPRESO CF Averages'!$C$28:$F$64,4,0)</f>
        <v>0.2263333333333333</v>
      </c>
    </row>
    <row r="361" spans="2:10">
      <c r="B361" t="s">
        <v>180</v>
      </c>
      <c r="C361" t="s">
        <v>181</v>
      </c>
      <c r="D361" t="s">
        <v>191</v>
      </c>
      <c r="E361" t="s">
        <v>18</v>
      </c>
      <c r="F361" t="s">
        <v>133</v>
      </c>
      <c r="G361">
        <f t="shared" si="11"/>
        <v>0.17122272660725327</v>
      </c>
      <c r="H361">
        <f t="shared" si="12"/>
        <v>0.21402840825906658</v>
      </c>
      <c r="J361">
        <f>$H$2*'Wind ENSPRESO CF'!F357/VLOOKUP(E361,'Wind ENSPRESO CF Averages'!$C$28:$F$64,4,0)</f>
        <v>0.21402840825906658</v>
      </c>
    </row>
    <row r="362" spans="2:10">
      <c r="B362" t="s">
        <v>180</v>
      </c>
      <c r="C362" t="s">
        <v>181</v>
      </c>
      <c r="D362" t="s">
        <v>191</v>
      </c>
      <c r="E362" t="s">
        <v>39</v>
      </c>
      <c r="F362" t="s">
        <v>133</v>
      </c>
      <c r="G362">
        <f t="shared" si="11"/>
        <v>0.17299771167048056</v>
      </c>
      <c r="H362">
        <f t="shared" si="12"/>
        <v>0.21624713958810068</v>
      </c>
      <c r="J362">
        <f>$H$2*'Wind ENSPRESO CF'!F358/VLOOKUP(E362,'Wind ENSPRESO CF Averages'!$C$28:$F$64,4,0)</f>
        <v>0.21624713958810068</v>
      </c>
    </row>
    <row r="363" spans="2:10">
      <c r="B363" t="s">
        <v>180</v>
      </c>
      <c r="C363" t="s">
        <v>181</v>
      </c>
      <c r="D363" t="s">
        <v>191</v>
      </c>
      <c r="E363" t="s">
        <v>20</v>
      </c>
      <c r="F363" t="s">
        <v>133</v>
      </c>
      <c r="G363">
        <f t="shared" si="11"/>
        <v>0.15238938053104972</v>
      </c>
      <c r="H363">
        <f t="shared" si="12"/>
        <v>0.19048672566381214</v>
      </c>
      <c r="J363">
        <f>$H$2*'Wind ENSPRESO CF'!F359/VLOOKUP(E363,'Wind ENSPRESO CF Averages'!$C$28:$F$64,4,0)</f>
        <v>0.19048672566381214</v>
      </c>
    </row>
    <row r="364" spans="2:10">
      <c r="B364" t="s">
        <v>180</v>
      </c>
      <c r="C364" t="s">
        <v>181</v>
      </c>
      <c r="D364" t="s">
        <v>191</v>
      </c>
      <c r="E364" t="s">
        <v>21</v>
      </c>
      <c r="F364" t="s">
        <v>133</v>
      </c>
      <c r="G364">
        <f t="shared" si="11"/>
        <v>0.17586382978723403</v>
      </c>
      <c r="H364">
        <f t="shared" si="12"/>
        <v>0.21982978723404251</v>
      </c>
      <c r="J364">
        <f>$H$2*'Wind ENSPRESO CF'!F360/VLOOKUP(E364,'Wind ENSPRESO CF Averages'!$C$28:$F$64,4,0)</f>
        <v>0.21982978723404251</v>
      </c>
    </row>
    <row r="365" spans="2:10">
      <c r="B365" t="s">
        <v>180</v>
      </c>
      <c r="C365" t="s">
        <v>181</v>
      </c>
      <c r="D365" t="s">
        <v>191</v>
      </c>
      <c r="E365" t="s">
        <v>22</v>
      </c>
      <c r="F365" t="s">
        <v>133</v>
      </c>
      <c r="G365">
        <f t="shared" si="11"/>
        <v>0</v>
      </c>
      <c r="H365">
        <f t="shared" si="12"/>
        <v>0</v>
      </c>
      <c r="J365">
        <f>$H$2*'Wind ENSPRESO CF'!F361/VLOOKUP(E365,'Wind ENSPRESO CF Averages'!$C$28:$F$64,4,0)</f>
        <v>0</v>
      </c>
    </row>
    <row r="366" spans="2:10">
      <c r="B366" t="s">
        <v>180</v>
      </c>
      <c r="C366" t="s">
        <v>181</v>
      </c>
      <c r="D366" t="s">
        <v>191</v>
      </c>
      <c r="E366" t="s">
        <v>23</v>
      </c>
      <c r="F366" t="s">
        <v>133</v>
      </c>
      <c r="G366">
        <f t="shared" si="11"/>
        <v>0.17480885311872543</v>
      </c>
      <c r="H366">
        <f t="shared" si="12"/>
        <v>0.21851106639840678</v>
      </c>
      <c r="J366">
        <f>$H$2*'Wind ENSPRESO CF'!F362/VLOOKUP(E366,'Wind ENSPRESO CF Averages'!$C$28:$F$64,4,0)</f>
        <v>0.21851106639840678</v>
      </c>
    </row>
    <row r="367" spans="2:10">
      <c r="B367" t="s">
        <v>180</v>
      </c>
      <c r="C367" t="s">
        <v>181</v>
      </c>
      <c r="D367" t="s">
        <v>191</v>
      </c>
      <c r="E367" t="s">
        <v>43</v>
      </c>
      <c r="F367" t="s">
        <v>133</v>
      </c>
      <c r="G367">
        <f t="shared" si="11"/>
        <v>0.16604651162790696</v>
      </c>
      <c r="H367">
        <f t="shared" si="12"/>
        <v>0.20755813953488367</v>
      </c>
      <c r="J367">
        <f>$H$2*'Wind ENSPRESO CF'!F363/VLOOKUP(E367,'Wind ENSPRESO CF Averages'!$C$28:$F$64,4,0)</f>
        <v>0.20755813953488367</v>
      </c>
    </row>
    <row r="368" spans="2:10">
      <c r="B368" t="s">
        <v>180</v>
      </c>
      <c r="C368" t="s">
        <v>181</v>
      </c>
      <c r="D368" t="s">
        <v>191</v>
      </c>
      <c r="E368" t="s">
        <v>24</v>
      </c>
      <c r="F368" t="s">
        <v>133</v>
      </c>
      <c r="G368">
        <f t="shared" si="11"/>
        <v>0.18099447513812156</v>
      </c>
      <c r="H368">
        <f t="shared" si="12"/>
        <v>0.22624309392265193</v>
      </c>
      <c r="J368">
        <f>$H$2*'Wind ENSPRESO CF'!F364/VLOOKUP(E368,'Wind ENSPRESO CF Averages'!$C$28:$F$64,4,0)</f>
        <v>0.22624309392265193</v>
      </c>
    </row>
    <row r="369" spans="2:10">
      <c r="B369" t="s">
        <v>180</v>
      </c>
      <c r="C369" t="s">
        <v>181</v>
      </c>
      <c r="D369" t="s">
        <v>191</v>
      </c>
      <c r="E369" t="s">
        <v>25</v>
      </c>
      <c r="F369" t="s">
        <v>133</v>
      </c>
      <c r="G369">
        <f t="shared" si="11"/>
        <v>0.19967213114754095</v>
      </c>
      <c r="H369">
        <f t="shared" si="12"/>
        <v>0.24959016393442618</v>
      </c>
      <c r="J369">
        <f>$H$2*'Wind ENSPRESO CF'!F365/VLOOKUP(E369,'Wind ENSPRESO CF Averages'!$C$28:$F$64,4,0)</f>
        <v>0.24959016393442618</v>
      </c>
    </row>
    <row r="370" spans="2:10">
      <c r="B370" t="s">
        <v>180</v>
      </c>
      <c r="C370" t="s">
        <v>181</v>
      </c>
      <c r="D370" t="s">
        <v>191</v>
      </c>
      <c r="E370" t="s">
        <v>26</v>
      </c>
      <c r="F370" t="s">
        <v>133</v>
      </c>
      <c r="G370">
        <f t="shared" si="11"/>
        <v>0.1936599423631124</v>
      </c>
      <c r="H370">
        <f t="shared" si="12"/>
        <v>0.24207492795389049</v>
      </c>
      <c r="J370">
        <f>$H$2*'Wind ENSPRESO CF'!F366/VLOOKUP(E370,'Wind ENSPRESO CF Averages'!$C$28:$F$64,4,0)</f>
        <v>0.24207492795389049</v>
      </c>
    </row>
    <row r="371" spans="2:10">
      <c r="B371" t="s">
        <v>180</v>
      </c>
      <c r="C371" t="s">
        <v>181</v>
      </c>
      <c r="D371" t="s">
        <v>191</v>
      </c>
      <c r="E371" t="s">
        <v>40</v>
      </c>
      <c r="F371" t="s">
        <v>133</v>
      </c>
      <c r="G371">
        <f t="shared" si="11"/>
        <v>0.19000000000000006</v>
      </c>
      <c r="H371">
        <f t="shared" si="12"/>
        <v>0.23750000000000004</v>
      </c>
      <c r="J371">
        <f>$H$2*'Wind ENSPRESO CF'!F367/VLOOKUP(E371,'Wind ENSPRESO CF Averages'!$C$28:$F$64,4,0)</f>
        <v>0.23750000000000004</v>
      </c>
    </row>
    <row r="372" spans="2:10">
      <c r="B372" t="s">
        <v>180</v>
      </c>
      <c r="C372" t="s">
        <v>181</v>
      </c>
      <c r="D372" t="s">
        <v>191</v>
      </c>
      <c r="E372" t="s">
        <v>41</v>
      </c>
      <c r="F372" t="s">
        <v>133</v>
      </c>
      <c r="G372">
        <f t="shared" si="11"/>
        <v>0.14400000000000007</v>
      </c>
      <c r="H372">
        <f t="shared" si="12"/>
        <v>0.18000000000000008</v>
      </c>
      <c r="J372">
        <f>$H$2*'Wind ENSPRESO CF'!F368/VLOOKUP(E372,'Wind ENSPRESO CF Averages'!$C$28:$F$64,4,0)</f>
        <v>0.18000000000000008</v>
      </c>
    </row>
    <row r="373" spans="2:10">
      <c r="B373" t="s">
        <v>180</v>
      </c>
      <c r="C373" t="s">
        <v>181</v>
      </c>
      <c r="D373" t="s">
        <v>191</v>
      </c>
      <c r="E373" t="s">
        <v>27</v>
      </c>
      <c r="F373" t="s">
        <v>133</v>
      </c>
      <c r="G373">
        <f t="shared" si="11"/>
        <v>0.1987605633802817</v>
      </c>
      <c r="H373">
        <f t="shared" si="12"/>
        <v>0.24845070422535209</v>
      </c>
      <c r="J373">
        <f>$H$2*'Wind ENSPRESO CF'!F369/VLOOKUP(E373,'Wind ENSPRESO CF Averages'!$C$28:$F$64,4,0)</f>
        <v>0.24845070422535209</v>
      </c>
    </row>
    <row r="374" spans="2:10">
      <c r="B374" t="s">
        <v>180</v>
      </c>
      <c r="C374" t="s">
        <v>181</v>
      </c>
      <c r="D374" t="s">
        <v>191</v>
      </c>
      <c r="E374" t="s">
        <v>28</v>
      </c>
      <c r="F374" t="s">
        <v>133</v>
      </c>
      <c r="G374">
        <f t="shared" si="11"/>
        <v>0.18201144726091187</v>
      </c>
      <c r="H374">
        <f t="shared" si="12"/>
        <v>0.22751430907613981</v>
      </c>
      <c r="J374">
        <f>$H$2*'Wind ENSPRESO CF'!F370/VLOOKUP(E374,'Wind ENSPRESO CF Averages'!$C$28:$F$64,4,0)</f>
        <v>0.22751430907613981</v>
      </c>
    </row>
    <row r="375" spans="2:10">
      <c r="B375" t="s">
        <v>180</v>
      </c>
      <c r="C375" t="s">
        <v>181</v>
      </c>
      <c r="D375" t="s">
        <v>191</v>
      </c>
      <c r="E375" t="s">
        <v>29</v>
      </c>
      <c r="F375" t="s">
        <v>133</v>
      </c>
      <c r="G375">
        <f t="shared" si="11"/>
        <v>0.18629834254127423</v>
      </c>
      <c r="H375">
        <f t="shared" si="12"/>
        <v>0.23287292817659277</v>
      </c>
      <c r="J375">
        <f>$H$2*'Wind ENSPRESO CF'!F371/VLOOKUP(E375,'Wind ENSPRESO CF Averages'!$C$28:$F$64,4,0)</f>
        <v>0.23287292817659277</v>
      </c>
    </row>
    <row r="376" spans="2:10">
      <c r="B376" t="s">
        <v>180</v>
      </c>
      <c r="C376" t="s">
        <v>181</v>
      </c>
      <c r="D376" t="s">
        <v>191</v>
      </c>
      <c r="E376" t="s">
        <v>30</v>
      </c>
      <c r="F376" t="s">
        <v>133</v>
      </c>
      <c r="G376">
        <f t="shared" si="11"/>
        <v>0.18199184624344786</v>
      </c>
      <c r="H376">
        <f t="shared" si="12"/>
        <v>0.2274898078043098</v>
      </c>
      <c r="J376">
        <f>$H$2*'Wind ENSPRESO CF'!F372/VLOOKUP(E376,'Wind ENSPRESO CF Averages'!$C$28:$F$64,4,0)</f>
        <v>0.2274898078043098</v>
      </c>
    </row>
    <row r="377" spans="2:10">
      <c r="B377" t="s">
        <v>180</v>
      </c>
      <c r="C377" t="s">
        <v>181</v>
      </c>
      <c r="D377" t="s">
        <v>191</v>
      </c>
      <c r="E377" t="s">
        <v>31</v>
      </c>
      <c r="F377" t="s">
        <v>133</v>
      </c>
      <c r="G377">
        <f t="shared" si="11"/>
        <v>0.1578437768240343</v>
      </c>
      <c r="H377">
        <f t="shared" si="12"/>
        <v>0.19730472103004287</v>
      </c>
      <c r="J377">
        <f>$H$2*'Wind ENSPRESO CF'!F373/VLOOKUP(E377,'Wind ENSPRESO CF Averages'!$C$28:$F$64,4,0)</f>
        <v>0.19730472103004287</v>
      </c>
    </row>
    <row r="378" spans="2:10">
      <c r="B378" t="s">
        <v>180</v>
      </c>
      <c r="C378" t="s">
        <v>181</v>
      </c>
      <c r="D378" t="s">
        <v>191</v>
      </c>
      <c r="E378" t="s">
        <v>32</v>
      </c>
      <c r="F378" t="s">
        <v>133</v>
      </c>
      <c r="G378">
        <f t="shared" si="11"/>
        <v>0.16192771084337346</v>
      </c>
      <c r="H378">
        <f t="shared" si="12"/>
        <v>0.20240963855421681</v>
      </c>
      <c r="J378">
        <f>$H$2*'Wind ENSPRESO CF'!F374/VLOOKUP(E378,'Wind ENSPRESO CF Averages'!$C$28:$F$64,4,0)</f>
        <v>0.20240963855421681</v>
      </c>
    </row>
    <row r="379" spans="2:10">
      <c r="B379" t="s">
        <v>180</v>
      </c>
      <c r="C379" t="s">
        <v>181</v>
      </c>
      <c r="D379" t="s">
        <v>191</v>
      </c>
      <c r="E379" t="s">
        <v>33</v>
      </c>
      <c r="F379" t="s">
        <v>133</v>
      </c>
      <c r="G379">
        <f t="shared" si="11"/>
        <v>0.1788917059036581</v>
      </c>
      <c r="H379">
        <f t="shared" si="12"/>
        <v>0.2236146323795726</v>
      </c>
      <c r="J379">
        <f>$H$2*'Wind ENSPRESO CF'!F375/VLOOKUP(E379,'Wind ENSPRESO CF Averages'!$C$28:$F$64,4,0)</f>
        <v>0.2236146323795726</v>
      </c>
    </row>
    <row r="380" spans="2:10">
      <c r="B380" t="s">
        <v>180</v>
      </c>
      <c r="C380" t="s">
        <v>181</v>
      </c>
      <c r="D380" t="s">
        <v>191</v>
      </c>
      <c r="E380" t="s">
        <v>34</v>
      </c>
      <c r="F380" t="s">
        <v>133</v>
      </c>
      <c r="G380">
        <f t="shared" si="11"/>
        <v>0.15464435146443514</v>
      </c>
      <c r="H380">
        <f t="shared" si="12"/>
        <v>0.19330543933054392</v>
      </c>
      <c r="J380">
        <f>$H$2*'Wind ENSPRESO CF'!F376/VLOOKUP(E380,'Wind ENSPRESO CF Averages'!$C$28:$F$64,4,0)</f>
        <v>0.19330543933054392</v>
      </c>
    </row>
    <row r="381" spans="2:10">
      <c r="B381" t="s">
        <v>180</v>
      </c>
      <c r="C381" t="s">
        <v>181</v>
      </c>
      <c r="D381" t="s">
        <v>191</v>
      </c>
      <c r="E381" t="s">
        <v>35</v>
      </c>
      <c r="F381" t="s">
        <v>133</v>
      </c>
      <c r="G381">
        <f t="shared" si="11"/>
        <v>0.15607515657620044</v>
      </c>
      <c r="H381">
        <f t="shared" si="12"/>
        <v>0.19509394572025054</v>
      </c>
      <c r="J381">
        <f>$H$2*'Wind ENSPRESO CF'!F377/VLOOKUP(E381,'Wind ENSPRESO CF Averages'!$C$28:$F$64,4,0)</f>
        <v>0.19509394572025054</v>
      </c>
    </row>
    <row r="382" spans="2:10">
      <c r="B382" t="s">
        <v>180</v>
      </c>
      <c r="C382" t="s">
        <v>181</v>
      </c>
      <c r="D382" t="s">
        <v>191</v>
      </c>
      <c r="E382" t="s">
        <v>36</v>
      </c>
      <c r="F382" t="s">
        <v>133</v>
      </c>
      <c r="G382">
        <f t="shared" si="11"/>
        <v>0.1834791889007818</v>
      </c>
      <c r="H382">
        <f t="shared" si="12"/>
        <v>0.22934898612597723</v>
      </c>
      <c r="J382">
        <f>$H$2*'Wind ENSPRESO CF'!F378/VLOOKUP(E382,'Wind ENSPRESO CF Averages'!$C$28:$F$64,4,0)</f>
        <v>0.22934898612597723</v>
      </c>
    </row>
    <row r="383" spans="2:10">
      <c r="B383" t="s">
        <v>180</v>
      </c>
      <c r="C383" t="s">
        <v>181</v>
      </c>
      <c r="D383" t="s">
        <v>192</v>
      </c>
      <c r="E383" t="s">
        <v>37</v>
      </c>
      <c r="F383" t="s">
        <v>133</v>
      </c>
      <c r="G383">
        <f t="shared" si="11"/>
        <v>0.25489655172413789</v>
      </c>
      <c r="H383">
        <f t="shared" si="12"/>
        <v>0.31862068965517237</v>
      </c>
      <c r="J383">
        <f>$H$2*'Wind ENSPRESO CF'!F379/VLOOKUP(E383,'Wind ENSPRESO CF Averages'!$C$28:$F$64,4,0)</f>
        <v>0.31862068965517237</v>
      </c>
    </row>
    <row r="384" spans="2:10">
      <c r="B384" t="s">
        <v>180</v>
      </c>
      <c r="C384" t="s">
        <v>181</v>
      </c>
      <c r="D384" t="s">
        <v>192</v>
      </c>
      <c r="E384" t="s">
        <v>7</v>
      </c>
      <c r="F384" t="s">
        <v>133</v>
      </c>
      <c r="G384">
        <f t="shared" si="11"/>
        <v>0.20555123216580765</v>
      </c>
      <c r="H384">
        <f t="shared" si="12"/>
        <v>0.25693904020725955</v>
      </c>
      <c r="J384">
        <f>$H$2*'Wind ENSPRESO CF'!F380/VLOOKUP(E384,'Wind ENSPRESO CF Averages'!$C$28:$F$64,4,0)</f>
        <v>0.25693904020725955</v>
      </c>
    </row>
    <row r="385" spans="2:10">
      <c r="B385" t="s">
        <v>180</v>
      </c>
      <c r="C385" t="s">
        <v>181</v>
      </c>
      <c r="D385" t="s">
        <v>192</v>
      </c>
      <c r="E385" t="s">
        <v>38</v>
      </c>
      <c r="F385" t="s">
        <v>133</v>
      </c>
      <c r="G385">
        <f t="shared" si="11"/>
        <v>0.23172413793103447</v>
      </c>
      <c r="H385">
        <f t="shared" si="12"/>
        <v>0.28965517241379307</v>
      </c>
      <c r="J385">
        <f>$H$2*'Wind ENSPRESO CF'!F381/VLOOKUP(E385,'Wind ENSPRESO CF Averages'!$C$28:$F$64,4,0)</f>
        <v>0.28965517241379307</v>
      </c>
    </row>
    <row r="386" spans="2:10">
      <c r="B386" t="s">
        <v>180</v>
      </c>
      <c r="C386" t="s">
        <v>181</v>
      </c>
      <c r="D386" t="s">
        <v>192</v>
      </c>
      <c r="E386" t="s">
        <v>8</v>
      </c>
      <c r="F386" t="s">
        <v>133</v>
      </c>
      <c r="G386">
        <f t="shared" si="11"/>
        <v>0.2052765957443807</v>
      </c>
      <c r="H386">
        <f t="shared" si="12"/>
        <v>0.25659574468047586</v>
      </c>
      <c r="J386">
        <f>$H$2*'Wind ENSPRESO CF'!F382/VLOOKUP(E386,'Wind ENSPRESO CF Averages'!$C$28:$F$64,4,0)</f>
        <v>0.25659574468047586</v>
      </c>
    </row>
    <row r="387" spans="2:10">
      <c r="B387" t="s">
        <v>180</v>
      </c>
      <c r="C387" t="s">
        <v>181</v>
      </c>
      <c r="D387" t="s">
        <v>192</v>
      </c>
      <c r="E387" t="s">
        <v>9</v>
      </c>
      <c r="F387" t="s">
        <v>133</v>
      </c>
      <c r="G387">
        <f t="shared" si="11"/>
        <v>0.20716216216286976</v>
      </c>
      <c r="H387">
        <f t="shared" si="12"/>
        <v>0.25895270270358717</v>
      </c>
      <c r="J387">
        <f>$H$2*'Wind ENSPRESO CF'!F383/VLOOKUP(E387,'Wind ENSPRESO CF Averages'!$C$28:$F$64,4,0)</f>
        <v>0.25895270270358717</v>
      </c>
    </row>
    <row r="388" spans="2:10">
      <c r="B388" t="s">
        <v>180</v>
      </c>
      <c r="C388" t="s">
        <v>181</v>
      </c>
      <c r="D388" t="s">
        <v>192</v>
      </c>
      <c r="E388" t="s">
        <v>10</v>
      </c>
      <c r="F388" t="s">
        <v>133</v>
      </c>
      <c r="G388">
        <f t="shared" si="11"/>
        <v>0.21486695278926021</v>
      </c>
      <c r="H388">
        <f t="shared" si="12"/>
        <v>0.26858369098657525</v>
      </c>
      <c r="J388">
        <f>$H$2*'Wind ENSPRESO CF'!F384/VLOOKUP(E388,'Wind ENSPRESO CF Averages'!$C$28:$F$64,4,0)</f>
        <v>0.26858369098657525</v>
      </c>
    </row>
    <row r="389" spans="2:10">
      <c r="B389" t="s">
        <v>180</v>
      </c>
      <c r="C389" t="s">
        <v>181</v>
      </c>
      <c r="D389" t="s">
        <v>192</v>
      </c>
      <c r="E389" t="s">
        <v>42</v>
      </c>
      <c r="F389" t="s">
        <v>133</v>
      </c>
      <c r="G389">
        <f t="shared" si="11"/>
        <v>0.205531914893617</v>
      </c>
      <c r="H389">
        <f t="shared" si="12"/>
        <v>0.25691489361702124</v>
      </c>
      <c r="J389">
        <f>$H$2*'Wind ENSPRESO CF'!F385/VLOOKUP(E389,'Wind ENSPRESO CF Averages'!$C$28:$F$64,4,0)</f>
        <v>0.25691489361702124</v>
      </c>
    </row>
    <row r="390" spans="2:10">
      <c r="B390" t="s">
        <v>180</v>
      </c>
      <c r="C390" t="s">
        <v>181</v>
      </c>
      <c r="D390" t="s">
        <v>192</v>
      </c>
      <c r="E390" t="s">
        <v>11</v>
      </c>
      <c r="F390" t="s">
        <v>133</v>
      </c>
      <c r="G390">
        <f t="shared" si="11"/>
        <v>0.21830508474576274</v>
      </c>
      <c r="H390">
        <f t="shared" si="12"/>
        <v>0.27288135593220342</v>
      </c>
      <c r="J390">
        <f>$H$2*'Wind ENSPRESO CF'!F386/VLOOKUP(E390,'Wind ENSPRESO CF Averages'!$C$28:$F$64,4,0)</f>
        <v>0.27288135593220342</v>
      </c>
    </row>
    <row r="391" spans="2:10">
      <c r="B391" t="s">
        <v>180</v>
      </c>
      <c r="C391" t="s">
        <v>181</v>
      </c>
      <c r="D391" t="s">
        <v>192</v>
      </c>
      <c r="E391" t="s">
        <v>12</v>
      </c>
      <c r="F391" t="s">
        <v>133</v>
      </c>
      <c r="G391">
        <f t="shared" si="11"/>
        <v>0.20872727272727265</v>
      </c>
      <c r="H391">
        <f t="shared" si="12"/>
        <v>0.26090909090909081</v>
      </c>
      <c r="J391">
        <f>$H$2*'Wind ENSPRESO CF'!F387/VLOOKUP(E391,'Wind ENSPRESO CF Averages'!$C$28:$F$64,4,0)</f>
        <v>0.26090909090909081</v>
      </c>
    </row>
    <row r="392" spans="2:10">
      <c r="B392" t="s">
        <v>180</v>
      </c>
      <c r="C392" t="s">
        <v>181</v>
      </c>
      <c r="D392" t="s">
        <v>192</v>
      </c>
      <c r="E392" t="s">
        <v>13</v>
      </c>
      <c r="F392" t="s">
        <v>133</v>
      </c>
      <c r="G392">
        <f t="shared" si="11"/>
        <v>0.209235887306604</v>
      </c>
      <c r="H392">
        <f t="shared" si="12"/>
        <v>0.26154485913325498</v>
      </c>
      <c r="J392">
        <f>$H$2*'Wind ENSPRESO CF'!F388/VLOOKUP(E392,'Wind ENSPRESO CF Averages'!$C$28:$F$64,4,0)</f>
        <v>0.26154485913325498</v>
      </c>
    </row>
    <row r="393" spans="2:10">
      <c r="B393" t="s">
        <v>180</v>
      </c>
      <c r="C393" t="s">
        <v>181</v>
      </c>
      <c r="D393" t="s">
        <v>192</v>
      </c>
      <c r="E393" t="s">
        <v>14</v>
      </c>
      <c r="F393" t="s">
        <v>133</v>
      </c>
      <c r="G393">
        <f t="shared" si="11"/>
        <v>0.17829699712052657</v>
      </c>
      <c r="H393">
        <f t="shared" si="12"/>
        <v>0.2228712464006582</v>
      </c>
      <c r="J393">
        <f>$H$2*'Wind ENSPRESO CF'!F389/VLOOKUP(E393,'Wind ENSPRESO CF Averages'!$C$28:$F$64,4,0)</f>
        <v>0.2228712464006582</v>
      </c>
    </row>
    <row r="394" spans="2:10">
      <c r="B394" t="s">
        <v>180</v>
      </c>
      <c r="C394" t="s">
        <v>181</v>
      </c>
      <c r="D394" t="s">
        <v>192</v>
      </c>
      <c r="E394" t="s">
        <v>15</v>
      </c>
      <c r="F394" t="s">
        <v>133</v>
      </c>
      <c r="G394">
        <f t="shared" si="11"/>
        <v>0.19793103448275859</v>
      </c>
      <c r="H394">
        <f t="shared" si="12"/>
        <v>0.24741379310344822</v>
      </c>
      <c r="J394">
        <f>$H$2*'Wind ENSPRESO CF'!F390/VLOOKUP(E394,'Wind ENSPRESO CF Averages'!$C$28:$F$64,4,0)</f>
        <v>0.24741379310344822</v>
      </c>
    </row>
    <row r="395" spans="2:10">
      <c r="B395" t="s">
        <v>180</v>
      </c>
      <c r="C395" t="s">
        <v>181</v>
      </c>
      <c r="D395" t="s">
        <v>192</v>
      </c>
      <c r="E395" t="s">
        <v>19</v>
      </c>
      <c r="F395" t="s">
        <v>133</v>
      </c>
      <c r="G395">
        <f t="shared" si="11"/>
        <v>0.19630434782666351</v>
      </c>
      <c r="H395">
        <f t="shared" si="12"/>
        <v>0.24538043478332938</v>
      </c>
      <c r="J395">
        <f>$H$2*'Wind ENSPRESO CF'!F391/VLOOKUP(E395,'Wind ENSPRESO CF Averages'!$C$28:$F$64,4,0)</f>
        <v>0.24538043478332938</v>
      </c>
    </row>
    <row r="396" spans="2:10">
      <c r="B396" t="s">
        <v>180</v>
      </c>
      <c r="C396" t="s">
        <v>181</v>
      </c>
      <c r="D396" t="s">
        <v>192</v>
      </c>
      <c r="E396" t="s">
        <v>16</v>
      </c>
      <c r="F396" t="s">
        <v>133</v>
      </c>
      <c r="G396">
        <f t="shared" si="11"/>
        <v>0.21172696430994709</v>
      </c>
      <c r="H396">
        <f t="shared" si="12"/>
        <v>0.26465870538743386</v>
      </c>
      <c r="J396">
        <f>$H$2*'Wind ENSPRESO CF'!F392/VLOOKUP(E396,'Wind ENSPRESO CF Averages'!$C$28:$F$64,4,0)</f>
        <v>0.26465870538743386</v>
      </c>
    </row>
    <row r="397" spans="2:10">
      <c r="B397" t="s">
        <v>180</v>
      </c>
      <c r="C397" t="s">
        <v>181</v>
      </c>
      <c r="D397" t="s">
        <v>192</v>
      </c>
      <c r="E397" t="s">
        <v>17</v>
      </c>
      <c r="F397" t="s">
        <v>133</v>
      </c>
      <c r="G397">
        <f t="shared" si="11"/>
        <v>0.18946666666666667</v>
      </c>
      <c r="H397">
        <f t="shared" si="12"/>
        <v>0.23683333333333334</v>
      </c>
      <c r="J397">
        <f>$H$2*'Wind ENSPRESO CF'!F393/VLOOKUP(E397,'Wind ENSPRESO CF Averages'!$C$28:$F$64,4,0)</f>
        <v>0.23683333333333334</v>
      </c>
    </row>
    <row r="398" spans="2:10">
      <c r="B398" t="s">
        <v>180</v>
      </c>
      <c r="C398" t="s">
        <v>181</v>
      </c>
      <c r="D398" t="s">
        <v>192</v>
      </c>
      <c r="E398" t="s">
        <v>18</v>
      </c>
      <c r="F398" t="s">
        <v>133</v>
      </c>
      <c r="G398">
        <f t="shared" ref="G398:G461" si="13">H398*0.8</f>
        <v>0.19754576072624477</v>
      </c>
      <c r="H398">
        <f t="shared" si="12"/>
        <v>0.24693220090780596</v>
      </c>
      <c r="J398">
        <f>$H$2*'Wind ENSPRESO CF'!F394/VLOOKUP(E398,'Wind ENSPRESO CF Averages'!$C$28:$F$64,4,0)</f>
        <v>0.24693220090780596</v>
      </c>
    </row>
    <row r="399" spans="2:10">
      <c r="B399" t="s">
        <v>180</v>
      </c>
      <c r="C399" t="s">
        <v>181</v>
      </c>
      <c r="D399" t="s">
        <v>192</v>
      </c>
      <c r="E399" t="s">
        <v>39</v>
      </c>
      <c r="F399" t="s">
        <v>133</v>
      </c>
      <c r="G399">
        <f t="shared" si="13"/>
        <v>0.21528604118993133</v>
      </c>
      <c r="H399">
        <f t="shared" si="12"/>
        <v>0.26910755148741416</v>
      </c>
      <c r="J399">
        <f>$H$2*'Wind ENSPRESO CF'!F395/VLOOKUP(E399,'Wind ENSPRESO CF Averages'!$C$28:$F$64,4,0)</f>
        <v>0.26910755148741416</v>
      </c>
    </row>
    <row r="400" spans="2:10">
      <c r="B400" t="s">
        <v>180</v>
      </c>
      <c r="C400" t="s">
        <v>181</v>
      </c>
      <c r="D400" t="s">
        <v>192</v>
      </c>
      <c r="E400" t="s">
        <v>20</v>
      </c>
      <c r="F400" t="s">
        <v>133</v>
      </c>
      <c r="G400">
        <f t="shared" si="13"/>
        <v>0.17933628318552591</v>
      </c>
      <c r="H400">
        <f t="shared" si="12"/>
        <v>0.22417035398190738</v>
      </c>
      <c r="J400">
        <f>$H$2*'Wind ENSPRESO CF'!F396/VLOOKUP(E400,'Wind ENSPRESO CF Averages'!$C$28:$F$64,4,0)</f>
        <v>0.22417035398190738</v>
      </c>
    </row>
    <row r="401" spans="2:10">
      <c r="B401" t="s">
        <v>180</v>
      </c>
      <c r="C401" t="s">
        <v>181</v>
      </c>
      <c r="D401" t="s">
        <v>192</v>
      </c>
      <c r="E401" t="s">
        <v>21</v>
      </c>
      <c r="F401" t="s">
        <v>133</v>
      </c>
      <c r="G401">
        <f t="shared" si="13"/>
        <v>0.18301276595744681</v>
      </c>
      <c r="H401">
        <f t="shared" si="12"/>
        <v>0.2287659574468085</v>
      </c>
      <c r="J401">
        <f>$H$2*'Wind ENSPRESO CF'!F397/VLOOKUP(E401,'Wind ENSPRESO CF Averages'!$C$28:$F$64,4,0)</f>
        <v>0.2287659574468085</v>
      </c>
    </row>
    <row r="402" spans="2:10">
      <c r="B402" t="s">
        <v>180</v>
      </c>
      <c r="C402" t="s">
        <v>181</v>
      </c>
      <c r="D402" t="s">
        <v>192</v>
      </c>
      <c r="E402" t="s">
        <v>22</v>
      </c>
      <c r="F402" t="s">
        <v>133</v>
      </c>
      <c r="G402">
        <f t="shared" si="13"/>
        <v>0</v>
      </c>
      <c r="H402">
        <f t="shared" si="12"/>
        <v>0</v>
      </c>
      <c r="J402">
        <f>$H$2*'Wind ENSPRESO CF'!F398/VLOOKUP(E402,'Wind ENSPRESO CF Averages'!$C$28:$F$64,4,0)</f>
        <v>0</v>
      </c>
    </row>
    <row r="403" spans="2:10">
      <c r="B403" t="s">
        <v>180</v>
      </c>
      <c r="C403" t="s">
        <v>181</v>
      </c>
      <c r="D403" t="s">
        <v>192</v>
      </c>
      <c r="E403" t="s">
        <v>23</v>
      </c>
      <c r="F403" t="s">
        <v>133</v>
      </c>
      <c r="G403">
        <f t="shared" si="13"/>
        <v>0.21875251509020949</v>
      </c>
      <c r="H403">
        <f t="shared" si="12"/>
        <v>0.27344064386276185</v>
      </c>
      <c r="J403">
        <f>$H$2*'Wind ENSPRESO CF'!F399/VLOOKUP(E403,'Wind ENSPRESO CF Averages'!$C$28:$F$64,4,0)</f>
        <v>0.27344064386276185</v>
      </c>
    </row>
    <row r="404" spans="2:10">
      <c r="B404" t="s">
        <v>180</v>
      </c>
      <c r="C404" t="s">
        <v>181</v>
      </c>
      <c r="D404" t="s">
        <v>192</v>
      </c>
      <c r="E404" t="s">
        <v>43</v>
      </c>
      <c r="F404" t="s">
        <v>133</v>
      </c>
      <c r="G404">
        <f t="shared" si="13"/>
        <v>0.20511627906976743</v>
      </c>
      <c r="H404">
        <f t="shared" si="12"/>
        <v>0.25639534883720927</v>
      </c>
      <c r="J404">
        <f>$H$2*'Wind ENSPRESO CF'!F400/VLOOKUP(E404,'Wind ENSPRESO CF Averages'!$C$28:$F$64,4,0)</f>
        <v>0.25639534883720927</v>
      </c>
    </row>
    <row r="405" spans="2:10">
      <c r="B405" t="s">
        <v>180</v>
      </c>
      <c r="C405" t="s">
        <v>181</v>
      </c>
      <c r="D405" t="s">
        <v>192</v>
      </c>
      <c r="E405" t="s">
        <v>24</v>
      </c>
      <c r="F405" t="s">
        <v>133</v>
      </c>
      <c r="G405">
        <f t="shared" si="13"/>
        <v>0.19955801104972373</v>
      </c>
      <c r="H405">
        <f t="shared" si="12"/>
        <v>0.24944751381215466</v>
      </c>
      <c r="J405">
        <f>$H$2*'Wind ENSPRESO CF'!F401/VLOOKUP(E405,'Wind ENSPRESO CF Averages'!$C$28:$F$64,4,0)</f>
        <v>0.24944751381215466</v>
      </c>
    </row>
    <row r="406" spans="2:10">
      <c r="B406" t="s">
        <v>180</v>
      </c>
      <c r="C406" t="s">
        <v>181</v>
      </c>
      <c r="D406" t="s">
        <v>192</v>
      </c>
      <c r="E406" t="s">
        <v>25</v>
      </c>
      <c r="F406" t="s">
        <v>133</v>
      </c>
      <c r="G406">
        <f t="shared" si="13"/>
        <v>0.2134426229508197</v>
      </c>
      <c r="H406">
        <f t="shared" si="12"/>
        <v>0.2668032786885246</v>
      </c>
      <c r="J406">
        <f>$H$2*'Wind ENSPRESO CF'!F402/VLOOKUP(E406,'Wind ENSPRESO CF Averages'!$C$28:$F$64,4,0)</f>
        <v>0.2668032786885246</v>
      </c>
    </row>
    <row r="407" spans="2:10">
      <c r="B407" t="s">
        <v>180</v>
      </c>
      <c r="C407" t="s">
        <v>181</v>
      </c>
      <c r="D407" t="s">
        <v>192</v>
      </c>
      <c r="E407" t="s">
        <v>26</v>
      </c>
      <c r="F407" t="s">
        <v>133</v>
      </c>
      <c r="G407">
        <f t="shared" si="13"/>
        <v>0.20334293948126803</v>
      </c>
      <c r="H407">
        <f t="shared" si="12"/>
        <v>0.25417867435158503</v>
      </c>
      <c r="J407">
        <f>$H$2*'Wind ENSPRESO CF'!F403/VLOOKUP(E407,'Wind ENSPRESO CF Averages'!$C$28:$F$64,4,0)</f>
        <v>0.25417867435158503</v>
      </c>
    </row>
    <row r="408" spans="2:10">
      <c r="B408" t="s">
        <v>180</v>
      </c>
      <c r="C408" t="s">
        <v>181</v>
      </c>
      <c r="D408" t="s">
        <v>192</v>
      </c>
      <c r="E408" t="s">
        <v>40</v>
      </c>
      <c r="F408" t="s">
        <v>133</v>
      </c>
      <c r="G408">
        <f t="shared" si="13"/>
        <v>0.25999999999999995</v>
      </c>
      <c r="H408">
        <f t="shared" ref="H408:H471" si="14">IF(D408="WP",0,J408)</f>
        <v>0.3249999999999999</v>
      </c>
      <c r="J408">
        <f>$H$2*'Wind ENSPRESO CF'!F404/VLOOKUP(E408,'Wind ENSPRESO CF Averages'!$C$28:$F$64,4,0)</f>
        <v>0.3249999999999999</v>
      </c>
    </row>
    <row r="409" spans="2:10">
      <c r="B409" t="s">
        <v>180</v>
      </c>
      <c r="C409" t="s">
        <v>181</v>
      </c>
      <c r="D409" t="s">
        <v>192</v>
      </c>
      <c r="E409" t="s">
        <v>41</v>
      </c>
      <c r="F409" t="s">
        <v>133</v>
      </c>
      <c r="G409">
        <f t="shared" si="13"/>
        <v>0.20000000000000007</v>
      </c>
      <c r="H409">
        <f t="shared" si="14"/>
        <v>0.25000000000000006</v>
      </c>
      <c r="J409">
        <f>$H$2*'Wind ENSPRESO CF'!F405/VLOOKUP(E409,'Wind ENSPRESO CF Averages'!$C$28:$F$64,4,0)</f>
        <v>0.25000000000000006</v>
      </c>
    </row>
    <row r="410" spans="2:10">
      <c r="B410" t="s">
        <v>180</v>
      </c>
      <c r="C410" t="s">
        <v>181</v>
      </c>
      <c r="D410" t="s">
        <v>192</v>
      </c>
      <c r="E410" t="s">
        <v>27</v>
      </c>
      <c r="F410" t="s">
        <v>133</v>
      </c>
      <c r="G410">
        <f t="shared" si="13"/>
        <v>0.20349295774647885</v>
      </c>
      <c r="H410">
        <f t="shared" si="14"/>
        <v>0.25436619718309855</v>
      </c>
      <c r="J410">
        <f>$H$2*'Wind ENSPRESO CF'!F406/VLOOKUP(E410,'Wind ENSPRESO CF Averages'!$C$28:$F$64,4,0)</f>
        <v>0.25436619718309855</v>
      </c>
    </row>
    <row r="411" spans="2:10">
      <c r="B411" t="s">
        <v>180</v>
      </c>
      <c r="C411" t="s">
        <v>181</v>
      </c>
      <c r="D411" t="s">
        <v>192</v>
      </c>
      <c r="E411" t="s">
        <v>28</v>
      </c>
      <c r="F411" t="s">
        <v>133</v>
      </c>
      <c r="G411">
        <f t="shared" si="13"/>
        <v>0.20089942763689261</v>
      </c>
      <c r="H411">
        <f t="shared" si="14"/>
        <v>0.25112428454611574</v>
      </c>
      <c r="J411">
        <f>$H$2*'Wind ENSPRESO CF'!F407/VLOOKUP(E411,'Wind ENSPRESO CF Averages'!$C$28:$F$64,4,0)</f>
        <v>0.25112428454611574</v>
      </c>
    </row>
    <row r="412" spans="2:10">
      <c r="B412" t="s">
        <v>180</v>
      </c>
      <c r="C412" t="s">
        <v>181</v>
      </c>
      <c r="D412" t="s">
        <v>192</v>
      </c>
      <c r="E412" t="s">
        <v>29</v>
      </c>
      <c r="F412" t="s">
        <v>133</v>
      </c>
      <c r="G412">
        <f t="shared" si="13"/>
        <v>0.20618784530411394</v>
      </c>
      <c r="H412">
        <f t="shared" si="14"/>
        <v>0.25773480663014242</v>
      </c>
      <c r="J412">
        <f>$H$2*'Wind ENSPRESO CF'!F408/VLOOKUP(E412,'Wind ENSPRESO CF Averages'!$C$28:$F$64,4,0)</f>
        <v>0.25773480663014242</v>
      </c>
    </row>
    <row r="413" spans="2:10">
      <c r="B413" t="s">
        <v>180</v>
      </c>
      <c r="C413" t="s">
        <v>181</v>
      </c>
      <c r="D413" t="s">
        <v>192</v>
      </c>
      <c r="E413" t="s">
        <v>30</v>
      </c>
      <c r="F413" t="s">
        <v>133</v>
      </c>
      <c r="G413">
        <f t="shared" si="13"/>
        <v>0.20449621432731502</v>
      </c>
      <c r="H413">
        <f t="shared" si="14"/>
        <v>0.25562026790914377</v>
      </c>
      <c r="J413">
        <f>$H$2*'Wind ENSPRESO CF'!F409/VLOOKUP(E413,'Wind ENSPRESO CF Averages'!$C$28:$F$64,4,0)</f>
        <v>0.25562026790914377</v>
      </c>
    </row>
    <row r="414" spans="2:10">
      <c r="B414" t="s">
        <v>180</v>
      </c>
      <c r="C414" t="s">
        <v>181</v>
      </c>
      <c r="D414" t="s">
        <v>192</v>
      </c>
      <c r="E414" t="s">
        <v>31</v>
      </c>
      <c r="F414" t="s">
        <v>133</v>
      </c>
      <c r="G414">
        <f t="shared" si="13"/>
        <v>0.19526866952789704</v>
      </c>
      <c r="H414">
        <f t="shared" si="14"/>
        <v>0.24408583690987129</v>
      </c>
      <c r="J414">
        <f>$H$2*'Wind ENSPRESO CF'!F410/VLOOKUP(E414,'Wind ENSPRESO CF Averages'!$C$28:$F$64,4,0)</f>
        <v>0.24408583690987129</v>
      </c>
    </row>
    <row r="415" spans="2:10">
      <c r="B415" t="s">
        <v>180</v>
      </c>
      <c r="C415" t="s">
        <v>181</v>
      </c>
      <c r="D415" t="s">
        <v>192</v>
      </c>
      <c r="E415" t="s">
        <v>32</v>
      </c>
      <c r="F415" t="s">
        <v>133</v>
      </c>
      <c r="G415">
        <f t="shared" si="13"/>
        <v>0.18520481927710841</v>
      </c>
      <c r="H415">
        <f t="shared" si="14"/>
        <v>0.23150602409638549</v>
      </c>
      <c r="J415">
        <f>$H$2*'Wind ENSPRESO CF'!F411/VLOOKUP(E415,'Wind ENSPRESO CF Averages'!$C$28:$F$64,4,0)</f>
        <v>0.23150602409638549</v>
      </c>
    </row>
    <row r="416" spans="2:10">
      <c r="B416" t="s">
        <v>180</v>
      </c>
      <c r="C416" t="s">
        <v>181</v>
      </c>
      <c r="D416" t="s">
        <v>192</v>
      </c>
      <c r="E416" t="s">
        <v>33</v>
      </c>
      <c r="F416" t="s">
        <v>133</v>
      </c>
      <c r="G416">
        <f t="shared" si="13"/>
        <v>0.19653748641796451</v>
      </c>
      <c r="H416">
        <f t="shared" si="14"/>
        <v>0.24567185802245561</v>
      </c>
      <c r="J416">
        <f>$H$2*'Wind ENSPRESO CF'!F412/VLOOKUP(E416,'Wind ENSPRESO CF Averages'!$C$28:$F$64,4,0)</f>
        <v>0.24567185802245561</v>
      </c>
    </row>
    <row r="417" spans="2:10">
      <c r="B417" t="s">
        <v>180</v>
      </c>
      <c r="C417" t="s">
        <v>181</v>
      </c>
      <c r="D417" t="s">
        <v>192</v>
      </c>
      <c r="E417" t="s">
        <v>34</v>
      </c>
      <c r="F417" t="s">
        <v>133</v>
      </c>
      <c r="G417">
        <f t="shared" si="13"/>
        <v>0.21790794979079497</v>
      </c>
      <c r="H417">
        <f t="shared" si="14"/>
        <v>0.27238493723849372</v>
      </c>
      <c r="J417">
        <f>$H$2*'Wind ENSPRESO CF'!F413/VLOOKUP(E417,'Wind ENSPRESO CF Averages'!$C$28:$F$64,4,0)</f>
        <v>0.27238493723849372</v>
      </c>
    </row>
    <row r="418" spans="2:10">
      <c r="B418" t="s">
        <v>180</v>
      </c>
      <c r="C418" t="s">
        <v>181</v>
      </c>
      <c r="D418" t="s">
        <v>192</v>
      </c>
      <c r="E418" t="s">
        <v>35</v>
      </c>
      <c r="F418" t="s">
        <v>133</v>
      </c>
      <c r="G418">
        <f t="shared" si="13"/>
        <v>0.18237995824634656</v>
      </c>
      <c r="H418">
        <f t="shared" si="14"/>
        <v>0.22797494780793318</v>
      </c>
      <c r="J418">
        <f>$H$2*'Wind ENSPRESO CF'!F414/VLOOKUP(E418,'Wind ENSPRESO CF Averages'!$C$28:$F$64,4,0)</f>
        <v>0.22797494780793318</v>
      </c>
    </row>
    <row r="419" spans="2:10">
      <c r="B419" t="s">
        <v>180</v>
      </c>
      <c r="C419" t="s">
        <v>181</v>
      </c>
      <c r="D419" t="s">
        <v>192</v>
      </c>
      <c r="E419" t="s">
        <v>36</v>
      </c>
      <c r="F419" t="s">
        <v>133</v>
      </c>
      <c r="G419">
        <f t="shared" si="13"/>
        <v>0.19453575240094534</v>
      </c>
      <c r="H419">
        <f t="shared" si="14"/>
        <v>0.24316969050118167</v>
      </c>
      <c r="J419">
        <f>$H$2*'Wind ENSPRESO CF'!F415/VLOOKUP(E419,'Wind ENSPRESO CF Averages'!$C$28:$F$64,4,0)</f>
        <v>0.24316969050118167</v>
      </c>
    </row>
    <row r="420" spans="2:10">
      <c r="B420" t="s">
        <v>180</v>
      </c>
      <c r="C420" t="s">
        <v>181</v>
      </c>
      <c r="D420" t="s">
        <v>193</v>
      </c>
      <c r="E420" t="s">
        <v>37</v>
      </c>
      <c r="F420" t="s">
        <v>133</v>
      </c>
      <c r="G420">
        <f t="shared" si="13"/>
        <v>0</v>
      </c>
      <c r="H420">
        <f t="shared" si="14"/>
        <v>0</v>
      </c>
      <c r="J420">
        <f>$H$2*'Wind ENSPRESO CF'!F416/VLOOKUP(E420,'Wind ENSPRESO CF Averages'!$C$28:$F$64,4,0)</f>
        <v>0.31862068965517243</v>
      </c>
    </row>
    <row r="421" spans="2:10">
      <c r="B421" t="s">
        <v>180</v>
      </c>
      <c r="C421" t="s">
        <v>181</v>
      </c>
      <c r="D421" t="s">
        <v>193</v>
      </c>
      <c r="E421" t="s">
        <v>7</v>
      </c>
      <c r="F421" t="s">
        <v>133</v>
      </c>
      <c r="G421">
        <f t="shared" si="13"/>
        <v>0</v>
      </c>
      <c r="H421">
        <f t="shared" si="14"/>
        <v>0</v>
      </c>
      <c r="J421">
        <f>$H$2*'Wind ENSPRESO CF'!F417/VLOOKUP(E421,'Wind ENSPRESO CF Averages'!$C$28:$F$64,4,0)</f>
        <v>0.2451361867705234</v>
      </c>
    </row>
    <row r="422" spans="2:10">
      <c r="B422" t="s">
        <v>180</v>
      </c>
      <c r="C422" t="s">
        <v>181</v>
      </c>
      <c r="D422" t="s">
        <v>193</v>
      </c>
      <c r="E422" t="s">
        <v>38</v>
      </c>
      <c r="F422" t="s">
        <v>133</v>
      </c>
      <c r="G422">
        <f t="shared" si="13"/>
        <v>0</v>
      </c>
      <c r="H422">
        <f t="shared" si="14"/>
        <v>0</v>
      </c>
      <c r="J422">
        <f>$H$2*'Wind ENSPRESO CF'!F418/VLOOKUP(E422,'Wind ENSPRESO CF Averages'!$C$28:$F$64,4,0)</f>
        <v>0.28965517241379307</v>
      </c>
    </row>
    <row r="423" spans="2:10">
      <c r="B423" t="s">
        <v>180</v>
      </c>
      <c r="C423" t="s">
        <v>181</v>
      </c>
      <c r="D423" t="s">
        <v>193</v>
      </c>
      <c r="E423" t="s">
        <v>8</v>
      </c>
      <c r="F423" t="s">
        <v>133</v>
      </c>
      <c r="G423">
        <f t="shared" si="13"/>
        <v>0</v>
      </c>
      <c r="H423">
        <f t="shared" si="14"/>
        <v>0</v>
      </c>
      <c r="J423">
        <f>$H$2*'Wind ENSPRESO CF'!F419/VLOOKUP(E423,'Wind ENSPRESO CF Averages'!$C$28:$F$64,4,0)</f>
        <v>0.26617021276673147</v>
      </c>
    </row>
    <row r="424" spans="2:10">
      <c r="B424" t="s">
        <v>180</v>
      </c>
      <c r="C424" t="s">
        <v>181</v>
      </c>
      <c r="D424" t="s">
        <v>193</v>
      </c>
      <c r="E424" t="s">
        <v>9</v>
      </c>
      <c r="F424" t="s">
        <v>133</v>
      </c>
      <c r="G424">
        <f t="shared" si="13"/>
        <v>0</v>
      </c>
      <c r="H424">
        <f t="shared" si="14"/>
        <v>0</v>
      </c>
      <c r="J424">
        <f>$H$2*'Wind ENSPRESO CF'!F420/VLOOKUP(E424,'Wind ENSPRESO CF Averages'!$C$28:$F$64,4,0)</f>
        <v>0.28378378378433022</v>
      </c>
    </row>
    <row r="425" spans="2:10">
      <c r="B425" t="s">
        <v>180</v>
      </c>
      <c r="C425" t="s">
        <v>181</v>
      </c>
      <c r="D425" t="s">
        <v>193</v>
      </c>
      <c r="E425" t="s">
        <v>10</v>
      </c>
      <c r="F425" t="s">
        <v>133</v>
      </c>
      <c r="G425">
        <f t="shared" si="13"/>
        <v>0</v>
      </c>
      <c r="H425">
        <f t="shared" si="14"/>
        <v>0</v>
      </c>
      <c r="J425">
        <f>$H$2*'Wind ENSPRESO CF'!F421/VLOOKUP(E425,'Wind ENSPRESO CF Averages'!$C$28:$F$64,4,0)</f>
        <v>0.26678111588000269</v>
      </c>
    </row>
    <row r="426" spans="2:10">
      <c r="B426" t="s">
        <v>180</v>
      </c>
      <c r="C426" t="s">
        <v>181</v>
      </c>
      <c r="D426" t="s">
        <v>193</v>
      </c>
      <c r="E426" t="s">
        <v>42</v>
      </c>
      <c r="F426" t="s">
        <v>133</v>
      </c>
      <c r="G426">
        <f t="shared" si="13"/>
        <v>0</v>
      </c>
      <c r="H426">
        <f t="shared" si="14"/>
        <v>0</v>
      </c>
      <c r="J426">
        <f>$H$2*'Wind ENSPRESO CF'!F422/VLOOKUP(E426,'Wind ENSPRESO CF Averages'!$C$28:$F$64,4,0)</f>
        <v>0.30159574468085104</v>
      </c>
    </row>
    <row r="427" spans="2:10">
      <c r="B427" t="s">
        <v>180</v>
      </c>
      <c r="C427" t="s">
        <v>181</v>
      </c>
      <c r="D427" t="s">
        <v>193</v>
      </c>
      <c r="E427" t="s">
        <v>11</v>
      </c>
      <c r="F427" t="s">
        <v>133</v>
      </c>
      <c r="G427">
        <f t="shared" si="13"/>
        <v>0</v>
      </c>
      <c r="H427">
        <f t="shared" si="14"/>
        <v>0</v>
      </c>
      <c r="J427">
        <f>$H$2*'Wind ENSPRESO CF'!F423/VLOOKUP(E427,'Wind ENSPRESO CF Averages'!$C$28:$F$64,4,0)</f>
        <v>0.34406779661016951</v>
      </c>
    </row>
    <row r="428" spans="2:10">
      <c r="B428" t="s">
        <v>180</v>
      </c>
      <c r="C428" t="s">
        <v>181</v>
      </c>
      <c r="D428" t="s">
        <v>193</v>
      </c>
      <c r="E428" t="s">
        <v>12</v>
      </c>
      <c r="F428" t="s">
        <v>133</v>
      </c>
      <c r="G428">
        <f t="shared" si="13"/>
        <v>0</v>
      </c>
      <c r="H428">
        <f t="shared" si="14"/>
        <v>0</v>
      </c>
      <c r="J428">
        <f>$H$2*'Wind ENSPRESO CF'!F424/VLOOKUP(E428,'Wind ENSPRESO CF Averages'!$C$28:$F$64,4,0)</f>
        <v>0.24999999999999997</v>
      </c>
    </row>
    <row r="429" spans="2:10">
      <c r="B429" t="s">
        <v>180</v>
      </c>
      <c r="C429" t="s">
        <v>181</v>
      </c>
      <c r="D429" t="s">
        <v>193</v>
      </c>
      <c r="E429" t="s">
        <v>13</v>
      </c>
      <c r="F429" t="s">
        <v>133</v>
      </c>
      <c r="G429">
        <f t="shared" si="13"/>
        <v>0</v>
      </c>
      <c r="H429">
        <f t="shared" si="14"/>
        <v>0</v>
      </c>
      <c r="J429">
        <f>$H$2*'Wind ENSPRESO CF'!F425/VLOOKUP(E429,'Wind ENSPRESO CF Averages'!$C$28:$F$64,4,0)</f>
        <v>0.258706726270861</v>
      </c>
    </row>
    <row r="430" spans="2:10">
      <c r="B430" t="s">
        <v>180</v>
      </c>
      <c r="C430" t="s">
        <v>181</v>
      </c>
      <c r="D430" t="s">
        <v>193</v>
      </c>
      <c r="E430" t="s">
        <v>14</v>
      </c>
      <c r="F430" t="s">
        <v>133</v>
      </c>
      <c r="G430">
        <f t="shared" si="13"/>
        <v>0</v>
      </c>
      <c r="H430">
        <f t="shared" si="14"/>
        <v>0</v>
      </c>
      <c r="J430">
        <f>$H$2*'Wind ENSPRESO CF'!F426/VLOOKUP(E430,'Wind ENSPRESO CF Averages'!$C$28:$F$64,4,0)</f>
        <v>0.23064582476347176</v>
      </c>
    </row>
    <row r="431" spans="2:10">
      <c r="B431" t="s">
        <v>180</v>
      </c>
      <c r="C431" t="s">
        <v>181</v>
      </c>
      <c r="D431" t="s">
        <v>193</v>
      </c>
      <c r="E431" t="s">
        <v>15</v>
      </c>
      <c r="F431" t="s">
        <v>133</v>
      </c>
      <c r="G431">
        <f t="shared" si="13"/>
        <v>0</v>
      </c>
      <c r="H431">
        <f t="shared" si="14"/>
        <v>0</v>
      </c>
      <c r="J431">
        <f>$H$2*'Wind ENSPRESO CF'!F427/VLOOKUP(E431,'Wind ENSPRESO CF Averages'!$C$28:$F$64,4,0)</f>
        <v>0.25948275862068959</v>
      </c>
    </row>
    <row r="432" spans="2:10">
      <c r="B432" t="s">
        <v>180</v>
      </c>
      <c r="C432" t="s">
        <v>181</v>
      </c>
      <c r="D432" t="s">
        <v>193</v>
      </c>
      <c r="E432" t="s">
        <v>19</v>
      </c>
      <c r="F432" t="s">
        <v>133</v>
      </c>
      <c r="G432">
        <f t="shared" si="13"/>
        <v>0</v>
      </c>
      <c r="H432">
        <f t="shared" si="14"/>
        <v>0</v>
      </c>
      <c r="J432">
        <f>$H$2*'Wind ENSPRESO CF'!F428/VLOOKUP(E432,'Wind ENSPRESO CF Averages'!$C$28:$F$64,4,0)</f>
        <v>0.26250000000023183</v>
      </c>
    </row>
    <row r="433" spans="2:10">
      <c r="B433" t="s">
        <v>180</v>
      </c>
      <c r="C433" t="s">
        <v>181</v>
      </c>
      <c r="D433" t="s">
        <v>193</v>
      </c>
      <c r="E433" t="s">
        <v>16</v>
      </c>
      <c r="F433" t="s">
        <v>133</v>
      </c>
      <c r="G433">
        <f t="shared" si="13"/>
        <v>0</v>
      </c>
      <c r="H433">
        <f t="shared" si="14"/>
        <v>0</v>
      </c>
      <c r="J433">
        <f>$H$2*'Wind ENSPRESO CF'!F429/VLOOKUP(E433,'Wind ENSPRESO CF Averages'!$C$28:$F$64,4,0)</f>
        <v>0.24661392319174924</v>
      </c>
    </row>
    <row r="434" spans="2:10">
      <c r="B434" t="s">
        <v>180</v>
      </c>
      <c r="C434" t="s">
        <v>181</v>
      </c>
      <c r="D434" t="s">
        <v>193</v>
      </c>
      <c r="E434" t="s">
        <v>17</v>
      </c>
      <c r="F434" t="s">
        <v>133</v>
      </c>
      <c r="G434">
        <f t="shared" si="13"/>
        <v>0</v>
      </c>
      <c r="H434">
        <f t="shared" si="14"/>
        <v>0</v>
      </c>
      <c r="J434">
        <f>$H$2*'Wind ENSPRESO CF'!F430/VLOOKUP(E434,'Wind ENSPRESO CF Averages'!$C$28:$F$64,4,0)</f>
        <v>0.24383333333333337</v>
      </c>
    </row>
    <row r="435" spans="2:10">
      <c r="B435" t="s">
        <v>180</v>
      </c>
      <c r="C435" t="s">
        <v>181</v>
      </c>
      <c r="D435" t="s">
        <v>193</v>
      </c>
      <c r="E435" t="s">
        <v>18</v>
      </c>
      <c r="F435" t="s">
        <v>133</v>
      </c>
      <c r="G435">
        <f t="shared" si="13"/>
        <v>0</v>
      </c>
      <c r="H435">
        <f t="shared" si="14"/>
        <v>0</v>
      </c>
      <c r="J435">
        <f>$H$2*'Wind ENSPRESO CF'!F431/VLOOKUP(E435,'Wind ENSPRESO CF Averages'!$C$28:$F$64,4,0)</f>
        <v>0.25000732171649137</v>
      </c>
    </row>
    <row r="436" spans="2:10">
      <c r="B436" t="s">
        <v>180</v>
      </c>
      <c r="C436" t="s">
        <v>181</v>
      </c>
      <c r="D436" t="s">
        <v>193</v>
      </c>
      <c r="E436" t="s">
        <v>39</v>
      </c>
      <c r="F436" t="s">
        <v>133</v>
      </c>
      <c r="G436">
        <f t="shared" si="13"/>
        <v>0</v>
      </c>
      <c r="H436">
        <f t="shared" si="14"/>
        <v>0</v>
      </c>
      <c r="J436">
        <f>$H$2*'Wind ENSPRESO CF'!F432/VLOOKUP(E436,'Wind ENSPRESO CF Averages'!$C$28:$F$64,4,0)</f>
        <v>0.26910755148741416</v>
      </c>
    </row>
    <row r="437" spans="2:10">
      <c r="B437" t="s">
        <v>180</v>
      </c>
      <c r="C437" t="s">
        <v>181</v>
      </c>
      <c r="D437" t="s">
        <v>193</v>
      </c>
      <c r="E437" t="s">
        <v>20</v>
      </c>
      <c r="F437" t="s">
        <v>133</v>
      </c>
      <c r="G437">
        <f t="shared" si="13"/>
        <v>0</v>
      </c>
      <c r="H437">
        <f t="shared" si="14"/>
        <v>0</v>
      </c>
      <c r="J437">
        <f>$H$2*'Wind ENSPRESO CF'!F433/VLOOKUP(E437,'Wind ENSPRESO CF Averages'!$C$28:$F$64,4,0)</f>
        <v>0.24275442477823811</v>
      </c>
    </row>
    <row r="438" spans="2:10">
      <c r="B438" t="s">
        <v>180</v>
      </c>
      <c r="C438" t="s">
        <v>181</v>
      </c>
      <c r="D438" t="s">
        <v>193</v>
      </c>
      <c r="E438" t="s">
        <v>21</v>
      </c>
      <c r="F438" t="s">
        <v>133</v>
      </c>
      <c r="G438">
        <f t="shared" si="13"/>
        <v>0</v>
      </c>
      <c r="H438">
        <f t="shared" si="14"/>
        <v>0</v>
      </c>
      <c r="J438">
        <f>$H$2*'Wind ENSPRESO CF'!F434/VLOOKUP(E438,'Wind ENSPRESO CF Averages'!$C$28:$F$64,4,0)</f>
        <v>0.22519148936170211</v>
      </c>
    </row>
    <row r="439" spans="2:10">
      <c r="B439" t="s">
        <v>180</v>
      </c>
      <c r="C439" t="s">
        <v>181</v>
      </c>
      <c r="D439" t="s">
        <v>193</v>
      </c>
      <c r="E439" t="s">
        <v>22</v>
      </c>
      <c r="F439" t="s">
        <v>133</v>
      </c>
      <c r="G439">
        <f t="shared" si="13"/>
        <v>0</v>
      </c>
      <c r="H439">
        <f t="shared" si="14"/>
        <v>0</v>
      </c>
      <c r="J439">
        <f>$H$2*'Wind ENSPRESO CF'!F435/VLOOKUP(E439,'Wind ENSPRESO CF Averages'!$C$28:$F$64,4,0)</f>
        <v>0</v>
      </c>
    </row>
    <row r="440" spans="2:10">
      <c r="B440" t="s">
        <v>180</v>
      </c>
      <c r="C440" t="s">
        <v>181</v>
      </c>
      <c r="D440" t="s">
        <v>193</v>
      </c>
      <c r="E440" t="s">
        <v>23</v>
      </c>
      <c r="F440" t="s">
        <v>133</v>
      </c>
      <c r="G440">
        <f t="shared" si="13"/>
        <v>0</v>
      </c>
      <c r="H440">
        <f t="shared" si="14"/>
        <v>0</v>
      </c>
      <c r="J440">
        <f>$H$2*'Wind ENSPRESO CF'!F436/VLOOKUP(E440,'Wind ENSPRESO CF Averages'!$C$28:$F$64,4,0)</f>
        <v>0.25774647887149749</v>
      </c>
    </row>
    <row r="441" spans="2:10">
      <c r="B441" t="s">
        <v>180</v>
      </c>
      <c r="C441" t="s">
        <v>181</v>
      </c>
      <c r="D441" t="s">
        <v>193</v>
      </c>
      <c r="E441" t="s">
        <v>43</v>
      </c>
      <c r="F441" t="s">
        <v>133</v>
      </c>
      <c r="G441">
        <f t="shared" si="13"/>
        <v>0</v>
      </c>
      <c r="H441">
        <f t="shared" si="14"/>
        <v>0</v>
      </c>
      <c r="J441">
        <f>$H$2*'Wind ENSPRESO CF'!F437/VLOOKUP(E441,'Wind ENSPRESO CF Averages'!$C$28:$F$64,4,0)</f>
        <v>0.31744186046511624</v>
      </c>
    </row>
    <row r="442" spans="2:10">
      <c r="B442" t="s">
        <v>180</v>
      </c>
      <c r="C442" t="s">
        <v>181</v>
      </c>
      <c r="D442" t="s">
        <v>193</v>
      </c>
      <c r="E442" t="s">
        <v>24</v>
      </c>
      <c r="F442" t="s">
        <v>133</v>
      </c>
      <c r="G442">
        <f t="shared" si="13"/>
        <v>0</v>
      </c>
      <c r="H442">
        <f t="shared" si="14"/>
        <v>0</v>
      </c>
      <c r="J442">
        <f>$H$2*'Wind ENSPRESO CF'!F438/VLOOKUP(E442,'Wind ENSPRESO CF Averages'!$C$28:$F$64,4,0)</f>
        <v>0.25524861878453037</v>
      </c>
    </row>
    <row r="443" spans="2:10">
      <c r="B443" t="s">
        <v>180</v>
      </c>
      <c r="C443" t="s">
        <v>181</v>
      </c>
      <c r="D443" t="s">
        <v>193</v>
      </c>
      <c r="E443" t="s">
        <v>25</v>
      </c>
      <c r="F443" t="s">
        <v>133</v>
      </c>
      <c r="G443">
        <f t="shared" si="13"/>
        <v>0</v>
      </c>
      <c r="H443">
        <f t="shared" si="14"/>
        <v>0</v>
      </c>
      <c r="J443">
        <f>$H$2*'Wind ENSPRESO CF'!F439/VLOOKUP(E443,'Wind ENSPRESO CF Averages'!$C$28:$F$64,4,0)</f>
        <v>0.25819672131147542</v>
      </c>
    </row>
    <row r="444" spans="2:10">
      <c r="B444" t="s">
        <v>180</v>
      </c>
      <c r="C444" t="s">
        <v>181</v>
      </c>
      <c r="D444" t="s">
        <v>193</v>
      </c>
      <c r="E444" t="s">
        <v>26</v>
      </c>
      <c r="F444" t="s">
        <v>133</v>
      </c>
      <c r="G444">
        <f t="shared" si="13"/>
        <v>0</v>
      </c>
      <c r="H444">
        <f t="shared" si="14"/>
        <v>0</v>
      </c>
      <c r="J444">
        <f>$H$2*'Wind ENSPRESO CF'!F440/VLOOKUP(E444,'Wind ENSPRESO CF Averages'!$C$28:$F$64,4,0)</f>
        <v>0.26023054755043223</v>
      </c>
    </row>
    <row r="445" spans="2:10">
      <c r="B445" t="s">
        <v>180</v>
      </c>
      <c r="C445" t="s">
        <v>181</v>
      </c>
      <c r="D445" t="s">
        <v>193</v>
      </c>
      <c r="E445" t="s">
        <v>40</v>
      </c>
      <c r="F445" t="s">
        <v>133</v>
      </c>
      <c r="G445">
        <f t="shared" si="13"/>
        <v>0</v>
      </c>
      <c r="H445">
        <f t="shared" si="14"/>
        <v>0</v>
      </c>
      <c r="J445">
        <f>$H$2*'Wind ENSPRESO CF'!F441/VLOOKUP(E445,'Wind ENSPRESO CF Averages'!$C$28:$F$64,4,0)</f>
        <v>0.3249999999999999</v>
      </c>
    </row>
    <row r="446" spans="2:10">
      <c r="B446" t="s">
        <v>180</v>
      </c>
      <c r="C446" t="s">
        <v>181</v>
      </c>
      <c r="D446" t="s">
        <v>193</v>
      </c>
      <c r="E446" t="s">
        <v>41</v>
      </c>
      <c r="F446" t="s">
        <v>133</v>
      </c>
      <c r="G446">
        <f t="shared" si="13"/>
        <v>0</v>
      </c>
      <c r="H446">
        <f t="shared" si="14"/>
        <v>0</v>
      </c>
      <c r="J446">
        <f>$H$2*'Wind ENSPRESO CF'!F442/VLOOKUP(E446,'Wind ENSPRESO CF Averages'!$C$28:$F$64,4,0)</f>
        <v>0.3</v>
      </c>
    </row>
    <row r="447" spans="2:10">
      <c r="B447" t="s">
        <v>180</v>
      </c>
      <c r="C447" t="s">
        <v>181</v>
      </c>
      <c r="D447" t="s">
        <v>193</v>
      </c>
      <c r="E447" t="s">
        <v>27</v>
      </c>
      <c r="F447" t="s">
        <v>133</v>
      </c>
      <c r="G447">
        <f t="shared" si="13"/>
        <v>0</v>
      </c>
      <c r="H447">
        <f t="shared" si="14"/>
        <v>0</v>
      </c>
      <c r="J447">
        <f>$H$2*'Wind ENSPRESO CF'!F443/VLOOKUP(E447,'Wind ENSPRESO CF Averages'!$C$28:$F$64,4,0)</f>
        <v>0.27802816901408445</v>
      </c>
    </row>
    <row r="448" spans="2:10">
      <c r="B448" t="s">
        <v>180</v>
      </c>
      <c r="C448" t="s">
        <v>181</v>
      </c>
      <c r="D448" t="s">
        <v>193</v>
      </c>
      <c r="E448" t="s">
        <v>28</v>
      </c>
      <c r="F448" t="s">
        <v>133</v>
      </c>
      <c r="G448">
        <f t="shared" si="13"/>
        <v>0</v>
      </c>
      <c r="H448">
        <f t="shared" si="14"/>
        <v>0</v>
      </c>
      <c r="J448">
        <f>$H$2*'Wind ENSPRESO CF'!F444/VLOOKUP(E448,'Wind ENSPRESO CF Averages'!$C$28:$F$64,4,0)</f>
        <v>0.25412919051487187</v>
      </c>
    </row>
    <row r="449" spans="2:10">
      <c r="B449" t="s">
        <v>180</v>
      </c>
      <c r="C449" t="s">
        <v>181</v>
      </c>
      <c r="D449" t="s">
        <v>193</v>
      </c>
      <c r="E449" t="s">
        <v>29</v>
      </c>
      <c r="F449" t="s">
        <v>133</v>
      </c>
      <c r="G449">
        <f t="shared" si="13"/>
        <v>0</v>
      </c>
      <c r="H449">
        <f t="shared" si="14"/>
        <v>0</v>
      </c>
      <c r="J449">
        <f>$H$2*'Wind ENSPRESO CF'!F445/VLOOKUP(E449,'Wind ENSPRESO CF Averages'!$C$28:$F$64,4,0)</f>
        <v>0.25110497237574647</v>
      </c>
    </row>
    <row r="450" spans="2:10">
      <c r="B450" t="s">
        <v>180</v>
      </c>
      <c r="C450" t="s">
        <v>181</v>
      </c>
      <c r="D450" t="s">
        <v>193</v>
      </c>
      <c r="E450" t="s">
        <v>30</v>
      </c>
      <c r="F450" t="s">
        <v>133</v>
      </c>
      <c r="G450">
        <f t="shared" si="13"/>
        <v>0</v>
      </c>
      <c r="H450">
        <f t="shared" si="14"/>
        <v>0</v>
      </c>
      <c r="J450">
        <f>$H$2*'Wind ENSPRESO CF'!F446/VLOOKUP(E450,'Wind ENSPRESO CF Averages'!$C$28:$F$64,4,0)</f>
        <v>0.25602795573675002</v>
      </c>
    </row>
    <row r="451" spans="2:10">
      <c r="B451" t="s">
        <v>180</v>
      </c>
      <c r="C451" t="s">
        <v>181</v>
      </c>
      <c r="D451" t="s">
        <v>193</v>
      </c>
      <c r="E451" t="s">
        <v>31</v>
      </c>
      <c r="F451" t="s">
        <v>133</v>
      </c>
      <c r="G451">
        <f t="shared" si="13"/>
        <v>0</v>
      </c>
      <c r="H451">
        <f t="shared" si="14"/>
        <v>0</v>
      </c>
      <c r="J451">
        <f>$H$2*'Wind ENSPRESO CF'!F447/VLOOKUP(E451,'Wind ENSPRESO CF Averages'!$C$28:$F$64,4,0)</f>
        <v>0.22655793991416304</v>
      </c>
    </row>
    <row r="452" spans="2:10">
      <c r="B452" t="s">
        <v>180</v>
      </c>
      <c r="C452" t="s">
        <v>181</v>
      </c>
      <c r="D452" t="s">
        <v>193</v>
      </c>
      <c r="E452" t="s">
        <v>32</v>
      </c>
      <c r="F452" t="s">
        <v>133</v>
      </c>
      <c r="G452">
        <f t="shared" si="13"/>
        <v>0</v>
      </c>
      <c r="H452">
        <f t="shared" si="14"/>
        <v>0</v>
      </c>
      <c r="J452">
        <f>$H$2*'Wind ENSPRESO CF'!F448/VLOOKUP(E452,'Wind ENSPRESO CF Averages'!$C$28:$F$64,4,0)</f>
        <v>0.25427710843373486</v>
      </c>
    </row>
    <row r="453" spans="2:10">
      <c r="B453" t="s">
        <v>180</v>
      </c>
      <c r="C453" t="s">
        <v>181</v>
      </c>
      <c r="D453" t="s">
        <v>193</v>
      </c>
      <c r="E453" t="s">
        <v>33</v>
      </c>
      <c r="F453" t="s">
        <v>133</v>
      </c>
      <c r="G453">
        <f t="shared" si="13"/>
        <v>0</v>
      </c>
      <c r="H453">
        <f t="shared" si="14"/>
        <v>0</v>
      </c>
      <c r="J453">
        <f>$H$2*'Wind ENSPRESO CF'!F449/VLOOKUP(E453,'Wind ENSPRESO CF Averages'!$C$28:$F$64,4,0)</f>
        <v>0.2479536399855124</v>
      </c>
    </row>
    <row r="454" spans="2:10">
      <c r="B454" t="s">
        <v>180</v>
      </c>
      <c r="C454" t="s">
        <v>181</v>
      </c>
      <c r="D454" t="s">
        <v>193</v>
      </c>
      <c r="E454" t="s">
        <v>34</v>
      </c>
      <c r="F454" t="s">
        <v>133</v>
      </c>
      <c r="G454">
        <f t="shared" si="13"/>
        <v>0</v>
      </c>
      <c r="H454">
        <f t="shared" si="14"/>
        <v>0</v>
      </c>
      <c r="J454">
        <f>$H$2*'Wind ENSPRESO CF'!F450/VLOOKUP(E454,'Wind ENSPRESO CF Averages'!$C$28:$F$64,4,0)</f>
        <v>0.28117154811715472</v>
      </c>
    </row>
    <row r="455" spans="2:10">
      <c r="B455" t="s">
        <v>180</v>
      </c>
      <c r="C455" t="s">
        <v>181</v>
      </c>
      <c r="D455" t="s">
        <v>193</v>
      </c>
      <c r="E455" t="s">
        <v>35</v>
      </c>
      <c r="F455" t="s">
        <v>133</v>
      </c>
      <c r="G455">
        <f t="shared" si="13"/>
        <v>0</v>
      </c>
      <c r="H455">
        <f t="shared" si="14"/>
        <v>0</v>
      </c>
      <c r="J455">
        <f>$H$2*'Wind ENSPRESO CF'!F451/VLOOKUP(E455,'Wind ENSPRESO CF Averages'!$C$28:$F$64,4,0)</f>
        <v>0.24551148225469732</v>
      </c>
    </row>
    <row r="456" spans="2:10">
      <c r="B456" t="s">
        <v>180</v>
      </c>
      <c r="C456" t="s">
        <v>181</v>
      </c>
      <c r="D456" t="s">
        <v>193</v>
      </c>
      <c r="E456" t="s">
        <v>36</v>
      </c>
      <c r="F456" t="s">
        <v>133</v>
      </c>
      <c r="G456">
        <f t="shared" si="13"/>
        <v>0</v>
      </c>
      <c r="H456">
        <f t="shared" si="14"/>
        <v>0</v>
      </c>
      <c r="J456">
        <f>$H$2*'Wind ENSPRESO CF'!F452/VLOOKUP(E456,'Wind ENSPRESO CF Averages'!$C$28:$F$64,4,0)</f>
        <v>0.23930985414464892</v>
      </c>
    </row>
    <row r="457" spans="2:10">
      <c r="B457" t="s">
        <v>180</v>
      </c>
      <c r="C457" t="s">
        <v>181</v>
      </c>
      <c r="D457" t="s">
        <v>179</v>
      </c>
      <c r="E457" t="s">
        <v>37</v>
      </c>
      <c r="F457" t="s">
        <v>134</v>
      </c>
      <c r="G457">
        <f t="shared" si="13"/>
        <v>0.13726390114739628</v>
      </c>
      <c r="H457">
        <f t="shared" si="14"/>
        <v>0.17157987643424535</v>
      </c>
      <c r="J457">
        <f>$H$3*'Wind ENSPRESO CF'!E9/VLOOKUP(E457,'Wind ENSPRESO CF Averages'!$C$28:$F$64,3,0)</f>
        <v>0.17157987643424535</v>
      </c>
    </row>
    <row r="458" spans="2:10">
      <c r="B458" t="s">
        <v>180</v>
      </c>
      <c r="C458" t="s">
        <v>181</v>
      </c>
      <c r="D458" t="s">
        <v>179</v>
      </c>
      <c r="E458" t="s">
        <v>7</v>
      </c>
      <c r="F458" t="s">
        <v>134</v>
      </c>
      <c r="G458">
        <f t="shared" si="13"/>
        <v>0.15347131546035972</v>
      </c>
      <c r="H458">
        <f t="shared" si="14"/>
        <v>0.19183914432544963</v>
      </c>
      <c r="J458">
        <f>$H$3*'Wind ENSPRESO CF'!E10/VLOOKUP(E458,'Wind ENSPRESO CF Averages'!$C$28:$F$64,3,0)</f>
        <v>0.19183914432544963</v>
      </c>
    </row>
    <row r="459" spans="2:10">
      <c r="B459" t="s">
        <v>180</v>
      </c>
      <c r="C459" t="s">
        <v>181</v>
      </c>
      <c r="D459" t="s">
        <v>179</v>
      </c>
      <c r="E459" t="s">
        <v>38</v>
      </c>
      <c r="F459" t="s">
        <v>134</v>
      </c>
      <c r="G459">
        <f t="shared" si="13"/>
        <v>0.1470157068062827</v>
      </c>
      <c r="H459">
        <f t="shared" si="14"/>
        <v>0.18376963350785339</v>
      </c>
      <c r="J459">
        <f>$H$3*'Wind ENSPRESO CF'!E11/VLOOKUP(E459,'Wind ENSPRESO CF Averages'!$C$28:$F$64,3,0)</f>
        <v>0.18376963350785339</v>
      </c>
    </row>
    <row r="460" spans="2:10">
      <c r="B460" t="s">
        <v>180</v>
      </c>
      <c r="C460" t="s">
        <v>181</v>
      </c>
      <c r="D460" t="s">
        <v>179</v>
      </c>
      <c r="E460" t="s">
        <v>8</v>
      </c>
      <c r="F460" t="s">
        <v>134</v>
      </c>
      <c r="G460">
        <f t="shared" si="13"/>
        <v>0.17152354570642389</v>
      </c>
      <c r="H460">
        <f t="shared" si="14"/>
        <v>0.21440443213302984</v>
      </c>
      <c r="J460">
        <f>$H$3*'Wind ENSPRESO CF'!E12/VLOOKUP(E460,'Wind ENSPRESO CF Averages'!$C$28:$F$64,3,0)</f>
        <v>0.21440443213302984</v>
      </c>
    </row>
    <row r="461" spans="2:10">
      <c r="B461" t="s">
        <v>180</v>
      </c>
      <c r="C461" t="s">
        <v>181</v>
      </c>
      <c r="D461" t="s">
        <v>179</v>
      </c>
      <c r="E461" t="s">
        <v>9</v>
      </c>
      <c r="F461" t="s">
        <v>134</v>
      </c>
      <c r="G461">
        <f t="shared" si="13"/>
        <v>0.13018794556049082</v>
      </c>
      <c r="H461">
        <f t="shared" si="14"/>
        <v>0.1627349319506135</v>
      </c>
      <c r="J461">
        <f>$H$3*'Wind ENSPRESO CF'!E13/VLOOKUP(E461,'Wind ENSPRESO CF Averages'!$C$28:$F$64,3,0)</f>
        <v>0.1627349319506135</v>
      </c>
    </row>
    <row r="462" spans="2:10">
      <c r="B462" t="s">
        <v>180</v>
      </c>
      <c r="C462" t="s">
        <v>181</v>
      </c>
      <c r="D462" t="s">
        <v>179</v>
      </c>
      <c r="E462" t="s">
        <v>10</v>
      </c>
      <c r="F462" t="s">
        <v>134</v>
      </c>
      <c r="G462">
        <f t="shared" ref="G462:G525" si="15">H462*0.8</f>
        <v>0.15892976588612867</v>
      </c>
      <c r="H462">
        <f t="shared" si="14"/>
        <v>0.19866220735766082</v>
      </c>
      <c r="J462">
        <f>$H$3*'Wind ENSPRESO CF'!E14/VLOOKUP(E462,'Wind ENSPRESO CF Averages'!$C$28:$F$64,3,0)</f>
        <v>0.19866220735766082</v>
      </c>
    </row>
    <row r="463" spans="2:10">
      <c r="B463" t="s">
        <v>180</v>
      </c>
      <c r="C463" t="s">
        <v>181</v>
      </c>
      <c r="D463" t="s">
        <v>179</v>
      </c>
      <c r="E463" t="s">
        <v>42</v>
      </c>
      <c r="F463" t="s">
        <v>134</v>
      </c>
      <c r="G463">
        <f t="shared" si="15"/>
        <v>0.14095969289827256</v>
      </c>
      <c r="H463">
        <f t="shared" si="14"/>
        <v>0.17619961612284069</v>
      </c>
      <c r="J463">
        <f>$H$3*'Wind ENSPRESO CF'!E15/VLOOKUP(E463,'Wind ENSPRESO CF Averages'!$C$28:$F$64,3,0)</f>
        <v>0.17619961612284069</v>
      </c>
    </row>
    <row r="464" spans="2:10">
      <c r="B464" t="s">
        <v>180</v>
      </c>
      <c r="C464" t="s">
        <v>181</v>
      </c>
      <c r="D464" t="s">
        <v>179</v>
      </c>
      <c r="E464" t="s">
        <v>11</v>
      </c>
      <c r="F464" t="s">
        <v>134</v>
      </c>
      <c r="G464">
        <f t="shared" si="15"/>
        <v>9.6049638055842823E-2</v>
      </c>
      <c r="H464">
        <f t="shared" si="14"/>
        <v>0.12006204756980352</v>
      </c>
      <c r="J464">
        <f>$H$3*'Wind ENSPRESO CF'!E16/VLOOKUP(E464,'Wind ENSPRESO CF Averages'!$C$28:$F$64,3,0)</f>
        <v>0.12006204756980352</v>
      </c>
    </row>
    <row r="465" spans="2:10">
      <c r="B465" t="s">
        <v>180</v>
      </c>
      <c r="C465" t="s">
        <v>181</v>
      </c>
      <c r="D465" t="s">
        <v>179</v>
      </c>
      <c r="E465" t="s">
        <v>12</v>
      </c>
      <c r="F465" t="s">
        <v>134</v>
      </c>
      <c r="G465">
        <f t="shared" si="15"/>
        <v>0.16306240541262354</v>
      </c>
      <c r="H465">
        <f t="shared" si="14"/>
        <v>0.20382800676577942</v>
      </c>
      <c r="J465">
        <f>$H$3*'Wind ENSPRESO CF'!E17/VLOOKUP(E465,'Wind ENSPRESO CF Averages'!$C$28:$F$64,3,0)</f>
        <v>0.20382800676577942</v>
      </c>
    </row>
    <row r="466" spans="2:10">
      <c r="B466" t="s">
        <v>180</v>
      </c>
      <c r="C466" t="s">
        <v>181</v>
      </c>
      <c r="D466" t="s">
        <v>179</v>
      </c>
      <c r="E466" t="s">
        <v>13</v>
      </c>
      <c r="F466" t="s">
        <v>134</v>
      </c>
      <c r="G466">
        <f t="shared" si="15"/>
        <v>0.176625503871426</v>
      </c>
      <c r="H466">
        <f t="shared" si="14"/>
        <v>0.22078187983928249</v>
      </c>
      <c r="J466">
        <f>$H$3*'Wind ENSPRESO CF'!E18/VLOOKUP(E466,'Wind ENSPRESO CF Averages'!$C$28:$F$64,3,0)</f>
        <v>0.22078187983928249</v>
      </c>
    </row>
    <row r="467" spans="2:10">
      <c r="B467" t="s">
        <v>180</v>
      </c>
      <c r="C467" t="s">
        <v>181</v>
      </c>
      <c r="D467" t="s">
        <v>179</v>
      </c>
      <c r="E467" t="s">
        <v>14</v>
      </c>
      <c r="F467" t="s">
        <v>134</v>
      </c>
      <c r="G467">
        <f t="shared" si="15"/>
        <v>0.19342989887947526</v>
      </c>
      <c r="H467">
        <f t="shared" si="14"/>
        <v>0.24178737359934407</v>
      </c>
      <c r="J467">
        <f>$H$3*'Wind ENSPRESO CF'!E19/VLOOKUP(E467,'Wind ENSPRESO CF Averages'!$C$28:$F$64,3,0)</f>
        <v>0.24178737359934407</v>
      </c>
    </row>
    <row r="468" spans="2:10">
      <c r="B468" t="s">
        <v>180</v>
      </c>
      <c r="C468" t="s">
        <v>181</v>
      </c>
      <c r="D468" t="s">
        <v>179</v>
      </c>
      <c r="E468" t="s">
        <v>15</v>
      </c>
      <c r="F468" t="s">
        <v>134</v>
      </c>
      <c r="G468">
        <f t="shared" si="15"/>
        <v>0.19403618215845295</v>
      </c>
      <c r="H468">
        <f t="shared" si="14"/>
        <v>0.24254522769806616</v>
      </c>
      <c r="J468">
        <f>$H$3*'Wind ENSPRESO CF'!E20/VLOOKUP(E468,'Wind ENSPRESO CF Averages'!$C$28:$F$64,3,0)</f>
        <v>0.24254522769806616</v>
      </c>
    </row>
    <row r="469" spans="2:10">
      <c r="B469" t="s">
        <v>180</v>
      </c>
      <c r="C469" t="s">
        <v>181</v>
      </c>
      <c r="D469" t="s">
        <v>179</v>
      </c>
      <c r="E469" t="s">
        <v>19</v>
      </c>
      <c r="F469" t="s">
        <v>134</v>
      </c>
      <c r="G469">
        <f t="shared" si="15"/>
        <v>0.13935483870966264</v>
      </c>
      <c r="H469">
        <f t="shared" si="14"/>
        <v>0.17419354838707829</v>
      </c>
      <c r="J469">
        <f>$H$3*'Wind ENSPRESO CF'!E21/VLOOKUP(E469,'Wind ENSPRESO CF Averages'!$C$28:$F$64,3,0)</f>
        <v>0.17419354838707829</v>
      </c>
    </row>
    <row r="470" spans="2:10">
      <c r="B470" t="s">
        <v>180</v>
      </c>
      <c r="C470" t="s">
        <v>181</v>
      </c>
      <c r="D470" t="s">
        <v>179</v>
      </c>
      <c r="E470" t="s">
        <v>16</v>
      </c>
      <c r="F470" t="s">
        <v>134</v>
      </c>
      <c r="G470">
        <f t="shared" si="15"/>
        <v>0.15129895079060146</v>
      </c>
      <c r="H470">
        <f t="shared" si="14"/>
        <v>0.18912368848825181</v>
      </c>
      <c r="J470">
        <f>$H$3*'Wind ENSPRESO CF'!E22/VLOOKUP(E470,'Wind ENSPRESO CF Averages'!$C$28:$F$64,3,0)</f>
        <v>0.18912368848825181</v>
      </c>
    </row>
    <row r="471" spans="2:10">
      <c r="B471" t="s">
        <v>180</v>
      </c>
      <c r="C471" t="s">
        <v>181</v>
      </c>
      <c r="D471" t="s">
        <v>179</v>
      </c>
      <c r="E471" t="s">
        <v>17</v>
      </c>
      <c r="F471" t="s">
        <v>134</v>
      </c>
      <c r="G471">
        <f t="shared" si="15"/>
        <v>0.18633228840125393</v>
      </c>
      <c r="H471">
        <f t="shared" si="14"/>
        <v>0.23291536050156739</v>
      </c>
      <c r="J471">
        <f>$H$3*'Wind ENSPRESO CF'!E23/VLOOKUP(E471,'Wind ENSPRESO CF Averages'!$C$28:$F$64,3,0)</f>
        <v>0.23291536050156739</v>
      </c>
    </row>
    <row r="472" spans="2:10">
      <c r="B472" t="s">
        <v>180</v>
      </c>
      <c r="C472" t="s">
        <v>181</v>
      </c>
      <c r="D472" t="s">
        <v>179</v>
      </c>
      <c r="E472" t="s">
        <v>18</v>
      </c>
      <c r="F472" t="s">
        <v>134</v>
      </c>
      <c r="G472">
        <f t="shared" si="15"/>
        <v>0.16460621162252842</v>
      </c>
      <c r="H472">
        <f t="shared" ref="H472:H535" si="16">IF(D472="WP",0,J472)</f>
        <v>0.2057577645281605</v>
      </c>
      <c r="J472">
        <f>$H$3*'Wind ENSPRESO CF'!E24/VLOOKUP(E472,'Wind ENSPRESO CF Averages'!$C$28:$F$64,3,0)</f>
        <v>0.2057577645281605</v>
      </c>
    </row>
    <row r="473" spans="2:10">
      <c r="B473" t="s">
        <v>180</v>
      </c>
      <c r="C473" t="s">
        <v>181</v>
      </c>
      <c r="D473" t="s">
        <v>179</v>
      </c>
      <c r="E473" t="s">
        <v>39</v>
      </c>
      <c r="F473" t="s">
        <v>134</v>
      </c>
      <c r="G473">
        <f t="shared" si="15"/>
        <v>0.14875051546391757</v>
      </c>
      <c r="H473">
        <f t="shared" si="16"/>
        <v>0.18593814432989694</v>
      </c>
      <c r="J473">
        <f>$H$3*'Wind ENSPRESO CF'!E25/VLOOKUP(E473,'Wind ENSPRESO CF Averages'!$C$28:$F$64,3,0)</f>
        <v>0.18593814432989694</v>
      </c>
    </row>
    <row r="474" spans="2:10">
      <c r="B474" t="s">
        <v>180</v>
      </c>
      <c r="C474" t="s">
        <v>181</v>
      </c>
      <c r="D474" t="s">
        <v>179</v>
      </c>
      <c r="E474" t="s">
        <v>20</v>
      </c>
      <c r="F474" t="s">
        <v>134</v>
      </c>
      <c r="G474">
        <f t="shared" si="15"/>
        <v>0.151766840004772</v>
      </c>
      <c r="H474">
        <f t="shared" si="16"/>
        <v>0.18970855000596498</v>
      </c>
      <c r="J474">
        <f>$H$3*'Wind ENSPRESO CF'!E26/VLOOKUP(E474,'Wind ENSPRESO CF Averages'!$C$28:$F$64,3,0)</f>
        <v>0.18970855000596498</v>
      </c>
    </row>
    <row r="475" spans="2:10">
      <c r="B475" t="s">
        <v>180</v>
      </c>
      <c r="C475" t="s">
        <v>181</v>
      </c>
      <c r="D475" t="s">
        <v>179</v>
      </c>
      <c r="E475" t="s">
        <v>21</v>
      </c>
      <c r="F475" t="s">
        <v>134</v>
      </c>
      <c r="G475">
        <f t="shared" si="15"/>
        <v>0.18068441064638785</v>
      </c>
      <c r="H475">
        <f t="shared" si="16"/>
        <v>0.22585551330798478</v>
      </c>
      <c r="J475">
        <f>$H$3*'Wind ENSPRESO CF'!E27/VLOOKUP(E475,'Wind ENSPRESO CF Averages'!$C$28:$F$64,3,0)</f>
        <v>0.22585551330798478</v>
      </c>
    </row>
    <row r="476" spans="2:10">
      <c r="B476" t="s">
        <v>180</v>
      </c>
      <c r="C476" t="s">
        <v>181</v>
      </c>
      <c r="D476" t="s">
        <v>179</v>
      </c>
      <c r="E476" t="s">
        <v>22</v>
      </c>
      <c r="F476" t="s">
        <v>134</v>
      </c>
      <c r="G476">
        <f t="shared" si="15"/>
        <v>0</v>
      </c>
      <c r="H476">
        <f t="shared" si="16"/>
        <v>0</v>
      </c>
      <c r="J476">
        <f>$H$3*'Wind ENSPRESO CF'!E28/VLOOKUP(E476,'Wind ENSPRESO CF Averages'!$C$28:$F$64,3,0)</f>
        <v>0</v>
      </c>
    </row>
    <row r="477" spans="2:10">
      <c r="B477" t="s">
        <v>180</v>
      </c>
      <c r="C477" t="s">
        <v>181</v>
      </c>
      <c r="D477" t="s">
        <v>179</v>
      </c>
      <c r="E477" t="s">
        <v>23</v>
      </c>
      <c r="F477" t="s">
        <v>134</v>
      </c>
      <c r="G477">
        <f t="shared" si="15"/>
        <v>0.14409186184270942</v>
      </c>
      <c r="H477">
        <f t="shared" si="16"/>
        <v>0.18011482730338677</v>
      </c>
      <c r="J477">
        <f>$H$3*'Wind ENSPRESO CF'!E29/VLOOKUP(E477,'Wind ENSPRESO CF Averages'!$C$28:$F$64,3,0)</f>
        <v>0.18011482730338677</v>
      </c>
    </row>
    <row r="478" spans="2:10">
      <c r="B478" t="s">
        <v>180</v>
      </c>
      <c r="C478" t="s">
        <v>181</v>
      </c>
      <c r="D478" t="s">
        <v>179</v>
      </c>
      <c r="E478" t="s">
        <v>43</v>
      </c>
      <c r="F478" t="s">
        <v>134</v>
      </c>
      <c r="G478">
        <f t="shared" si="15"/>
        <v>0.12730844793713167</v>
      </c>
      <c r="H478">
        <f t="shared" si="16"/>
        <v>0.15913555992141459</v>
      </c>
      <c r="J478">
        <f>$H$3*'Wind ENSPRESO CF'!E30/VLOOKUP(E478,'Wind ENSPRESO CF Averages'!$C$28:$F$64,3,0)</f>
        <v>0.15913555992141459</v>
      </c>
    </row>
    <row r="479" spans="2:10">
      <c r="B479" t="s">
        <v>180</v>
      </c>
      <c r="C479" t="s">
        <v>181</v>
      </c>
      <c r="D479" t="s">
        <v>179</v>
      </c>
      <c r="E479" t="s">
        <v>24</v>
      </c>
      <c r="F479" t="s">
        <v>134</v>
      </c>
      <c r="G479">
        <f t="shared" si="15"/>
        <v>0.18971297359357064</v>
      </c>
      <c r="H479">
        <f t="shared" si="16"/>
        <v>0.23714121699196328</v>
      </c>
      <c r="J479">
        <f>$H$3*'Wind ENSPRESO CF'!E31/VLOOKUP(E479,'Wind ENSPRESO CF Averages'!$C$28:$F$64,3,0)</f>
        <v>0.23714121699196328</v>
      </c>
    </row>
    <row r="480" spans="2:10">
      <c r="B480" t="s">
        <v>180</v>
      </c>
      <c r="C480" t="s">
        <v>181</v>
      </c>
      <c r="D480" t="s">
        <v>179</v>
      </c>
      <c r="E480" t="s">
        <v>25</v>
      </c>
      <c r="F480" t="s">
        <v>134</v>
      </c>
      <c r="G480">
        <f t="shared" si="15"/>
        <v>0.16952380952380952</v>
      </c>
      <c r="H480">
        <f t="shared" si="16"/>
        <v>0.2119047619047619</v>
      </c>
      <c r="J480">
        <f>$H$3*'Wind ENSPRESO CF'!E32/VLOOKUP(E480,'Wind ENSPRESO CF Averages'!$C$28:$F$64,3,0)</f>
        <v>0.2119047619047619</v>
      </c>
    </row>
    <row r="481" spans="2:10">
      <c r="B481" t="s">
        <v>180</v>
      </c>
      <c r="C481" t="s">
        <v>181</v>
      </c>
      <c r="D481" t="s">
        <v>179</v>
      </c>
      <c r="E481" t="s">
        <v>26</v>
      </c>
      <c r="F481" t="s">
        <v>134</v>
      </c>
      <c r="G481">
        <f t="shared" si="15"/>
        <v>0.19495517035265991</v>
      </c>
      <c r="H481">
        <f t="shared" si="16"/>
        <v>0.24369396294082488</v>
      </c>
      <c r="J481">
        <f>$H$3*'Wind ENSPRESO CF'!E33/VLOOKUP(E481,'Wind ENSPRESO CF Averages'!$C$28:$F$64,3,0)</f>
        <v>0.24369396294082488</v>
      </c>
    </row>
    <row r="482" spans="2:10">
      <c r="B482" t="s">
        <v>180</v>
      </c>
      <c r="C482" t="s">
        <v>181</v>
      </c>
      <c r="D482" t="s">
        <v>179</v>
      </c>
      <c r="E482" t="s">
        <v>40</v>
      </c>
      <c r="F482" t="s">
        <v>134</v>
      </c>
      <c r="G482">
        <f t="shared" si="15"/>
        <v>0.14116535433070865</v>
      </c>
      <c r="H482">
        <f t="shared" si="16"/>
        <v>0.17645669291338581</v>
      </c>
      <c r="J482">
        <f>$H$3*'Wind ENSPRESO CF'!E34/VLOOKUP(E482,'Wind ENSPRESO CF Averages'!$C$28:$F$64,3,0)</f>
        <v>0.17645669291338581</v>
      </c>
    </row>
    <row r="483" spans="2:10">
      <c r="B483" t="s">
        <v>180</v>
      </c>
      <c r="C483" t="s">
        <v>181</v>
      </c>
      <c r="D483" t="s">
        <v>179</v>
      </c>
      <c r="E483" t="s">
        <v>41</v>
      </c>
      <c r="F483" t="s">
        <v>134</v>
      </c>
      <c r="G483">
        <f t="shared" si="15"/>
        <v>0.12835782747603833</v>
      </c>
      <c r="H483">
        <f t="shared" si="16"/>
        <v>0.1604472843450479</v>
      </c>
      <c r="J483">
        <f>$H$3*'Wind ENSPRESO CF'!E35/VLOOKUP(E483,'Wind ENSPRESO CF Averages'!$C$28:$F$64,3,0)</f>
        <v>0.1604472843450479</v>
      </c>
    </row>
    <row r="484" spans="2:10">
      <c r="B484" t="s">
        <v>180</v>
      </c>
      <c r="C484" t="s">
        <v>181</v>
      </c>
      <c r="D484" t="s">
        <v>179</v>
      </c>
      <c r="E484" t="s">
        <v>27</v>
      </c>
      <c r="F484" t="s">
        <v>134</v>
      </c>
      <c r="G484">
        <f t="shared" si="15"/>
        <v>0.13524150268336316</v>
      </c>
      <c r="H484">
        <f t="shared" si="16"/>
        <v>0.16905187835420393</v>
      </c>
      <c r="J484">
        <f>$H$3*'Wind ENSPRESO CF'!E36/VLOOKUP(E484,'Wind ENSPRESO CF Averages'!$C$28:$F$64,3,0)</f>
        <v>0.16905187835420393</v>
      </c>
    </row>
    <row r="485" spans="2:10">
      <c r="B485" t="s">
        <v>180</v>
      </c>
      <c r="C485" t="s">
        <v>181</v>
      </c>
      <c r="D485" t="s">
        <v>179</v>
      </c>
      <c r="E485" t="s">
        <v>28</v>
      </c>
      <c r="F485" t="s">
        <v>134</v>
      </c>
      <c r="G485">
        <f t="shared" si="15"/>
        <v>0.18071102037220393</v>
      </c>
      <c r="H485">
        <f t="shared" si="16"/>
        <v>0.2258887754652549</v>
      </c>
      <c r="J485">
        <f>$H$3*'Wind ENSPRESO CF'!E37/VLOOKUP(E485,'Wind ENSPRESO CF Averages'!$C$28:$F$64,3,0)</f>
        <v>0.2258887754652549</v>
      </c>
    </row>
    <row r="486" spans="2:10">
      <c r="B486" t="s">
        <v>180</v>
      </c>
      <c r="C486" t="s">
        <v>181</v>
      </c>
      <c r="D486" t="s">
        <v>179</v>
      </c>
      <c r="E486" t="s">
        <v>29</v>
      </c>
      <c r="F486" t="s">
        <v>134</v>
      </c>
      <c r="G486">
        <f t="shared" si="15"/>
        <v>0.18885245901614023</v>
      </c>
      <c r="H486">
        <f t="shared" si="16"/>
        <v>0.23606557377017526</v>
      </c>
      <c r="J486">
        <f>$H$3*'Wind ENSPRESO CF'!E38/VLOOKUP(E486,'Wind ENSPRESO CF Averages'!$C$28:$F$64,3,0)</f>
        <v>0.23606557377017526</v>
      </c>
    </row>
    <row r="487" spans="2:10">
      <c r="B487" t="s">
        <v>180</v>
      </c>
      <c r="C487" t="s">
        <v>181</v>
      </c>
      <c r="D487" t="s">
        <v>179</v>
      </c>
      <c r="E487" t="s">
        <v>30</v>
      </c>
      <c r="F487" t="s">
        <v>134</v>
      </c>
      <c r="G487">
        <f t="shared" si="15"/>
        <v>0.17768774703557313</v>
      </c>
      <c r="H487">
        <f t="shared" si="16"/>
        <v>0.22210968379446641</v>
      </c>
      <c r="J487">
        <f>$H$3*'Wind ENSPRESO CF'!E39/VLOOKUP(E487,'Wind ENSPRESO CF Averages'!$C$28:$F$64,3,0)</f>
        <v>0.22210968379446641</v>
      </c>
    </row>
    <row r="488" spans="2:10">
      <c r="B488" t="s">
        <v>180</v>
      </c>
      <c r="C488" t="s">
        <v>181</v>
      </c>
      <c r="D488" t="s">
        <v>179</v>
      </c>
      <c r="E488" t="s">
        <v>31</v>
      </c>
      <c r="F488" t="s">
        <v>134</v>
      </c>
      <c r="G488">
        <f t="shared" si="15"/>
        <v>0.13344870307368589</v>
      </c>
      <c r="H488">
        <f t="shared" si="16"/>
        <v>0.16681087884210735</v>
      </c>
      <c r="J488">
        <f>$H$3*'Wind ENSPRESO CF'!E40/VLOOKUP(E488,'Wind ENSPRESO CF Averages'!$C$28:$F$64,3,0)</f>
        <v>0.16681087884210735</v>
      </c>
    </row>
    <row r="489" spans="2:10">
      <c r="B489" t="s">
        <v>180</v>
      </c>
      <c r="C489" t="s">
        <v>181</v>
      </c>
      <c r="D489" t="s">
        <v>179</v>
      </c>
      <c r="E489" t="s">
        <v>32</v>
      </c>
      <c r="F489" t="s">
        <v>134</v>
      </c>
      <c r="G489">
        <f t="shared" si="15"/>
        <v>0.14566082146639991</v>
      </c>
      <c r="H489">
        <f t="shared" si="16"/>
        <v>0.18207602683299989</v>
      </c>
      <c r="J489">
        <f>$H$3*'Wind ENSPRESO CF'!E41/VLOOKUP(E489,'Wind ENSPRESO CF Averages'!$C$28:$F$64,3,0)</f>
        <v>0.18207602683299989</v>
      </c>
    </row>
    <row r="490" spans="2:10">
      <c r="B490" t="s">
        <v>180</v>
      </c>
      <c r="C490" t="s">
        <v>181</v>
      </c>
      <c r="D490" t="s">
        <v>179</v>
      </c>
      <c r="E490" t="s">
        <v>33</v>
      </c>
      <c r="F490" t="s">
        <v>134</v>
      </c>
      <c r="G490">
        <f t="shared" si="15"/>
        <v>0.18660750302541346</v>
      </c>
      <c r="H490">
        <f t="shared" si="16"/>
        <v>0.23325937878176681</v>
      </c>
      <c r="J490">
        <f>$H$3*'Wind ENSPRESO CF'!E42/VLOOKUP(E490,'Wind ENSPRESO CF Averages'!$C$28:$F$64,3,0)</f>
        <v>0.23325937878176681</v>
      </c>
    </row>
    <row r="491" spans="2:10">
      <c r="B491" t="s">
        <v>180</v>
      </c>
      <c r="C491" t="s">
        <v>181</v>
      </c>
      <c r="D491" t="s">
        <v>179</v>
      </c>
      <c r="E491" t="s">
        <v>34</v>
      </c>
      <c r="F491" t="s">
        <v>134</v>
      </c>
      <c r="G491">
        <f t="shared" si="15"/>
        <v>0.15066822977725675</v>
      </c>
      <c r="H491">
        <f t="shared" si="16"/>
        <v>0.18833528722157092</v>
      </c>
      <c r="J491">
        <f>$H$3*'Wind ENSPRESO CF'!E43/VLOOKUP(E491,'Wind ENSPRESO CF Averages'!$C$28:$F$64,3,0)</f>
        <v>0.18833528722157092</v>
      </c>
    </row>
    <row r="492" spans="2:10">
      <c r="B492" t="s">
        <v>180</v>
      </c>
      <c r="C492" t="s">
        <v>181</v>
      </c>
      <c r="D492" t="s">
        <v>179</v>
      </c>
      <c r="E492" t="s">
        <v>35</v>
      </c>
      <c r="F492" t="s">
        <v>134</v>
      </c>
      <c r="G492">
        <f t="shared" si="15"/>
        <v>0.15428571428571433</v>
      </c>
      <c r="H492">
        <f t="shared" si="16"/>
        <v>0.19285714285714289</v>
      </c>
      <c r="J492">
        <f>$H$3*'Wind ENSPRESO CF'!E44/VLOOKUP(E492,'Wind ENSPRESO CF Averages'!$C$28:$F$64,3,0)</f>
        <v>0.19285714285714289</v>
      </c>
    </row>
    <row r="493" spans="2:10">
      <c r="B493" t="s">
        <v>180</v>
      </c>
      <c r="C493" t="s">
        <v>181</v>
      </c>
      <c r="D493" t="s">
        <v>179</v>
      </c>
      <c r="E493" t="s">
        <v>36</v>
      </c>
      <c r="F493" t="s">
        <v>134</v>
      </c>
      <c r="G493">
        <f t="shared" si="15"/>
        <v>0.18030750116459882</v>
      </c>
      <c r="H493">
        <f t="shared" si="16"/>
        <v>0.22538437645574852</v>
      </c>
      <c r="J493">
        <f>$H$3*'Wind ENSPRESO CF'!E45/VLOOKUP(E493,'Wind ENSPRESO CF Averages'!$C$28:$F$64,3,0)</f>
        <v>0.22538437645574852</v>
      </c>
    </row>
    <row r="494" spans="2:10">
      <c r="B494" t="s">
        <v>180</v>
      </c>
      <c r="C494" t="s">
        <v>181</v>
      </c>
      <c r="D494" t="s">
        <v>183</v>
      </c>
      <c r="E494" t="s">
        <v>37</v>
      </c>
      <c r="F494" t="s">
        <v>134</v>
      </c>
      <c r="G494">
        <f t="shared" si="15"/>
        <v>0.17348631950573698</v>
      </c>
      <c r="H494">
        <f t="shared" si="16"/>
        <v>0.2168578993821712</v>
      </c>
      <c r="J494">
        <f>$H$3*'Wind ENSPRESO CF'!E46/VLOOKUP(E494,'Wind ENSPRESO CF Averages'!$C$28:$F$64,3,0)</f>
        <v>0.2168578993821712</v>
      </c>
    </row>
    <row r="495" spans="2:10">
      <c r="B495" t="s">
        <v>180</v>
      </c>
      <c r="C495" t="s">
        <v>181</v>
      </c>
      <c r="D495" t="s">
        <v>183</v>
      </c>
      <c r="E495" t="s">
        <v>7</v>
      </c>
      <c r="F495" t="s">
        <v>134</v>
      </c>
      <c r="G495">
        <f t="shared" si="15"/>
        <v>0.18317544103362002</v>
      </c>
      <c r="H495">
        <f t="shared" si="16"/>
        <v>0.228969301292025</v>
      </c>
      <c r="J495">
        <f>$H$3*'Wind ENSPRESO CF'!E47/VLOOKUP(E495,'Wind ENSPRESO CF Averages'!$C$28:$F$64,3,0)</f>
        <v>0.228969301292025</v>
      </c>
    </row>
    <row r="496" spans="2:10">
      <c r="B496" t="s">
        <v>180</v>
      </c>
      <c r="C496" t="s">
        <v>181</v>
      </c>
      <c r="D496" t="s">
        <v>183</v>
      </c>
      <c r="E496" t="s">
        <v>38</v>
      </c>
      <c r="F496" t="s">
        <v>134</v>
      </c>
      <c r="G496">
        <f t="shared" si="15"/>
        <v>0.19036649214659687</v>
      </c>
      <c r="H496">
        <f t="shared" si="16"/>
        <v>0.23795811518324608</v>
      </c>
      <c r="J496">
        <f>$H$3*'Wind ENSPRESO CF'!E48/VLOOKUP(E496,'Wind ENSPRESO CF Averages'!$C$28:$F$64,3,0)</f>
        <v>0.23795811518324608</v>
      </c>
    </row>
    <row r="497" spans="2:10">
      <c r="B497" t="s">
        <v>180</v>
      </c>
      <c r="C497" t="s">
        <v>181</v>
      </c>
      <c r="D497" t="s">
        <v>183</v>
      </c>
      <c r="E497" t="s">
        <v>8</v>
      </c>
      <c r="F497" t="s">
        <v>134</v>
      </c>
      <c r="G497">
        <f t="shared" si="15"/>
        <v>0.2015829046301712</v>
      </c>
      <c r="H497">
        <f t="shared" si="16"/>
        <v>0.25197863078771399</v>
      </c>
      <c r="J497">
        <f>$H$3*'Wind ENSPRESO CF'!E49/VLOOKUP(E497,'Wind ENSPRESO CF Averages'!$C$28:$F$64,3,0)</f>
        <v>0.25197863078771399</v>
      </c>
    </row>
    <row r="498" spans="2:10">
      <c r="B498" t="s">
        <v>180</v>
      </c>
      <c r="C498" t="s">
        <v>181</v>
      </c>
      <c r="D498" t="s">
        <v>183</v>
      </c>
      <c r="E498" t="s">
        <v>9</v>
      </c>
      <c r="F498" t="s">
        <v>134</v>
      </c>
      <c r="G498">
        <f t="shared" si="15"/>
        <v>0.1669345430977261</v>
      </c>
      <c r="H498">
        <f t="shared" si="16"/>
        <v>0.20866817887215761</v>
      </c>
      <c r="J498">
        <f>$H$3*'Wind ENSPRESO CF'!E50/VLOOKUP(E498,'Wind ENSPRESO CF Averages'!$C$28:$F$64,3,0)</f>
        <v>0.20866817887215761</v>
      </c>
    </row>
    <row r="499" spans="2:10">
      <c r="B499" t="s">
        <v>180</v>
      </c>
      <c r="C499" t="s">
        <v>181</v>
      </c>
      <c r="D499" t="s">
        <v>183</v>
      </c>
      <c r="E499" t="s">
        <v>10</v>
      </c>
      <c r="F499" t="s">
        <v>134</v>
      </c>
      <c r="G499">
        <f t="shared" si="15"/>
        <v>0.18686287625397943</v>
      </c>
      <c r="H499">
        <f t="shared" si="16"/>
        <v>0.23357859531747427</v>
      </c>
      <c r="J499">
        <f>$H$3*'Wind ENSPRESO CF'!E51/VLOOKUP(E499,'Wind ENSPRESO CF Averages'!$C$28:$F$64,3,0)</f>
        <v>0.23357859531747427</v>
      </c>
    </row>
    <row r="500" spans="2:10">
      <c r="B500" t="s">
        <v>180</v>
      </c>
      <c r="C500" t="s">
        <v>181</v>
      </c>
      <c r="D500" t="s">
        <v>183</v>
      </c>
      <c r="E500" t="s">
        <v>42</v>
      </c>
      <c r="F500" t="s">
        <v>134</v>
      </c>
      <c r="G500">
        <f t="shared" si="15"/>
        <v>0.17619961612284074</v>
      </c>
      <c r="H500">
        <f t="shared" si="16"/>
        <v>0.2202495201535509</v>
      </c>
      <c r="J500">
        <f>$H$3*'Wind ENSPRESO CF'!E52/VLOOKUP(E500,'Wind ENSPRESO CF Averages'!$C$28:$F$64,3,0)</f>
        <v>0.2202495201535509</v>
      </c>
    </row>
    <row r="501" spans="2:10">
      <c r="B501" t="s">
        <v>180</v>
      </c>
      <c r="C501" t="s">
        <v>181</v>
      </c>
      <c r="D501" t="s">
        <v>183</v>
      </c>
      <c r="E501" t="s">
        <v>11</v>
      </c>
      <c r="F501" t="s">
        <v>134</v>
      </c>
      <c r="G501">
        <f t="shared" si="15"/>
        <v>0.13625646328852123</v>
      </c>
      <c r="H501">
        <f t="shared" si="16"/>
        <v>0.17032057911065154</v>
      </c>
      <c r="J501">
        <f>$H$3*'Wind ENSPRESO CF'!E53/VLOOKUP(E501,'Wind ENSPRESO CF Averages'!$C$28:$F$64,3,0)</f>
        <v>0.17032057911065154</v>
      </c>
    </row>
    <row r="502" spans="2:10">
      <c r="B502" t="s">
        <v>180</v>
      </c>
      <c r="C502" t="s">
        <v>181</v>
      </c>
      <c r="D502" t="s">
        <v>183</v>
      </c>
      <c r="E502" t="s">
        <v>12</v>
      </c>
      <c r="F502" t="s">
        <v>134</v>
      </c>
      <c r="G502">
        <f t="shared" si="15"/>
        <v>0.19382889699991102</v>
      </c>
      <c r="H502">
        <f t="shared" si="16"/>
        <v>0.24228612124988874</v>
      </c>
      <c r="J502">
        <f>$H$3*'Wind ENSPRESO CF'!E54/VLOOKUP(E502,'Wind ENSPRESO CF Averages'!$C$28:$F$64,3,0)</f>
        <v>0.24228612124988874</v>
      </c>
    </row>
    <row r="503" spans="2:10">
      <c r="B503" t="s">
        <v>180</v>
      </c>
      <c r="C503" t="s">
        <v>181</v>
      </c>
      <c r="D503" t="s">
        <v>183</v>
      </c>
      <c r="E503" t="s">
        <v>13</v>
      </c>
      <c r="F503" t="s">
        <v>134</v>
      </c>
      <c r="G503">
        <f t="shared" si="15"/>
        <v>0.19371680849703454</v>
      </c>
      <c r="H503">
        <f t="shared" si="16"/>
        <v>0.24214601062129315</v>
      </c>
      <c r="J503">
        <f>$H$3*'Wind ENSPRESO CF'!E55/VLOOKUP(E503,'Wind ENSPRESO CF Averages'!$C$28:$F$64,3,0)</f>
        <v>0.24214601062129315</v>
      </c>
    </row>
    <row r="504" spans="2:10">
      <c r="B504" t="s">
        <v>180</v>
      </c>
      <c r="C504" t="s">
        <v>181</v>
      </c>
      <c r="D504" t="s">
        <v>183</v>
      </c>
      <c r="E504" t="s">
        <v>14</v>
      </c>
      <c r="F504" t="s">
        <v>134</v>
      </c>
      <c r="G504">
        <f t="shared" si="15"/>
        <v>0.20110412681060402</v>
      </c>
      <c r="H504">
        <f t="shared" si="16"/>
        <v>0.25138015851325501</v>
      </c>
      <c r="J504">
        <f>$H$3*'Wind ENSPRESO CF'!E56/VLOOKUP(E504,'Wind ENSPRESO CF Averages'!$C$28:$F$64,3,0)</f>
        <v>0.25138015851325501</v>
      </c>
    </row>
    <row r="505" spans="2:10">
      <c r="B505" t="s">
        <v>180</v>
      </c>
      <c r="C505" t="s">
        <v>181</v>
      </c>
      <c r="D505" t="s">
        <v>183</v>
      </c>
      <c r="E505" t="s">
        <v>15</v>
      </c>
      <c r="F505" t="s">
        <v>134</v>
      </c>
      <c r="G505">
        <f t="shared" si="15"/>
        <v>0.20481597005614477</v>
      </c>
      <c r="H505">
        <f t="shared" si="16"/>
        <v>0.25601996257018095</v>
      </c>
      <c r="J505">
        <f>$H$3*'Wind ENSPRESO CF'!E57/VLOOKUP(E505,'Wind ENSPRESO CF Averages'!$C$28:$F$64,3,0)</f>
        <v>0.25601996257018095</v>
      </c>
    </row>
    <row r="506" spans="2:10">
      <c r="B506" t="s">
        <v>180</v>
      </c>
      <c r="C506" t="s">
        <v>181</v>
      </c>
      <c r="D506" t="s">
        <v>183</v>
      </c>
      <c r="E506" t="s">
        <v>19</v>
      </c>
      <c r="F506" t="s">
        <v>134</v>
      </c>
      <c r="G506">
        <f t="shared" si="15"/>
        <v>0.16371839581488809</v>
      </c>
      <c r="H506">
        <f t="shared" si="16"/>
        <v>0.20464799476861009</v>
      </c>
      <c r="J506">
        <f>$H$3*'Wind ENSPRESO CF'!E58/VLOOKUP(E506,'Wind ENSPRESO CF Averages'!$C$28:$F$64,3,0)</f>
        <v>0.20464799476861009</v>
      </c>
    </row>
    <row r="507" spans="2:10">
      <c r="B507" t="s">
        <v>180</v>
      </c>
      <c r="C507" t="s">
        <v>181</v>
      </c>
      <c r="D507" t="s">
        <v>183</v>
      </c>
      <c r="E507" t="s">
        <v>16</v>
      </c>
      <c r="F507" t="s">
        <v>134</v>
      </c>
      <c r="G507">
        <f t="shared" si="15"/>
        <v>0.18993444657898625</v>
      </c>
      <c r="H507">
        <f t="shared" si="16"/>
        <v>0.2374180582237328</v>
      </c>
      <c r="J507">
        <f>$H$3*'Wind ENSPRESO CF'!E59/VLOOKUP(E507,'Wind ENSPRESO CF Averages'!$C$28:$F$64,3,0)</f>
        <v>0.2374180582237328</v>
      </c>
    </row>
    <row r="508" spans="2:10">
      <c r="B508" t="s">
        <v>180</v>
      </c>
      <c r="C508" t="s">
        <v>181</v>
      </c>
      <c r="D508" t="s">
        <v>183</v>
      </c>
      <c r="E508" t="s">
        <v>17</v>
      </c>
      <c r="F508" t="s">
        <v>134</v>
      </c>
      <c r="G508">
        <f t="shared" si="15"/>
        <v>0.19711598746081505</v>
      </c>
      <c r="H508">
        <f t="shared" si="16"/>
        <v>0.24639498432601881</v>
      </c>
      <c r="J508">
        <f>$H$3*'Wind ENSPRESO CF'!E60/VLOOKUP(E508,'Wind ENSPRESO CF Averages'!$C$28:$F$64,3,0)</f>
        <v>0.24639498432601881</v>
      </c>
    </row>
    <row r="509" spans="2:10">
      <c r="B509" t="s">
        <v>180</v>
      </c>
      <c r="C509" t="s">
        <v>181</v>
      </c>
      <c r="D509" t="s">
        <v>183</v>
      </c>
      <c r="E509" t="s">
        <v>18</v>
      </c>
      <c r="F509" t="s">
        <v>134</v>
      </c>
      <c r="G509">
        <f t="shared" si="15"/>
        <v>0.19465693690481467</v>
      </c>
      <c r="H509">
        <f t="shared" si="16"/>
        <v>0.24332117113101831</v>
      </c>
      <c r="J509">
        <f>$H$3*'Wind ENSPRESO CF'!E61/VLOOKUP(E509,'Wind ENSPRESO CF Averages'!$C$28:$F$64,3,0)</f>
        <v>0.24332117113101831</v>
      </c>
    </row>
    <row r="510" spans="2:10">
      <c r="B510" t="s">
        <v>180</v>
      </c>
      <c r="C510" t="s">
        <v>181</v>
      </c>
      <c r="D510" t="s">
        <v>183</v>
      </c>
      <c r="E510" t="s">
        <v>39</v>
      </c>
      <c r="F510" t="s">
        <v>134</v>
      </c>
      <c r="G510">
        <f t="shared" si="15"/>
        <v>0.20130309278350517</v>
      </c>
      <c r="H510">
        <f t="shared" si="16"/>
        <v>0.25162886597938144</v>
      </c>
      <c r="J510">
        <f>$H$3*'Wind ENSPRESO CF'!E62/VLOOKUP(E510,'Wind ENSPRESO CF Averages'!$C$28:$F$64,3,0)</f>
        <v>0.25162886597938144</v>
      </c>
    </row>
    <row r="511" spans="2:10">
      <c r="B511" t="s">
        <v>180</v>
      </c>
      <c r="C511" t="s">
        <v>181</v>
      </c>
      <c r="D511" t="s">
        <v>183</v>
      </c>
      <c r="E511" t="s">
        <v>20</v>
      </c>
      <c r="F511" t="s">
        <v>134</v>
      </c>
      <c r="G511">
        <f t="shared" si="15"/>
        <v>0.18468013060807331</v>
      </c>
      <c r="H511">
        <f t="shared" si="16"/>
        <v>0.23085016326009161</v>
      </c>
      <c r="J511">
        <f>$H$3*'Wind ENSPRESO CF'!E63/VLOOKUP(E511,'Wind ENSPRESO CF Averages'!$C$28:$F$64,3,0)</f>
        <v>0.23085016326009161</v>
      </c>
    </row>
    <row r="512" spans="2:10">
      <c r="B512" t="s">
        <v>180</v>
      </c>
      <c r="C512" t="s">
        <v>181</v>
      </c>
      <c r="D512" t="s">
        <v>183</v>
      </c>
      <c r="E512" t="s">
        <v>21</v>
      </c>
      <c r="F512" t="s">
        <v>134</v>
      </c>
      <c r="G512">
        <f t="shared" si="15"/>
        <v>0.19259315589353612</v>
      </c>
      <c r="H512">
        <f t="shared" si="16"/>
        <v>0.24074144486692015</v>
      </c>
      <c r="J512">
        <f>$H$3*'Wind ENSPRESO CF'!E64/VLOOKUP(E512,'Wind ENSPRESO CF Averages'!$C$28:$F$64,3,0)</f>
        <v>0.24074144486692015</v>
      </c>
    </row>
    <row r="513" spans="2:10">
      <c r="B513" t="s">
        <v>180</v>
      </c>
      <c r="C513" t="s">
        <v>181</v>
      </c>
      <c r="D513" t="s">
        <v>183</v>
      </c>
      <c r="E513" t="s">
        <v>22</v>
      </c>
      <c r="F513" t="s">
        <v>134</v>
      </c>
      <c r="G513">
        <f t="shared" si="15"/>
        <v>0</v>
      </c>
      <c r="H513">
        <f t="shared" si="16"/>
        <v>0</v>
      </c>
      <c r="J513">
        <f>$H$3*'Wind ENSPRESO CF'!E65/VLOOKUP(E513,'Wind ENSPRESO CF Averages'!$C$28:$F$64,3,0)</f>
        <v>0</v>
      </c>
    </row>
    <row r="514" spans="2:10">
      <c r="B514" t="s">
        <v>180</v>
      </c>
      <c r="C514" t="s">
        <v>181</v>
      </c>
      <c r="D514" t="s">
        <v>183</v>
      </c>
      <c r="E514" t="s">
        <v>23</v>
      </c>
      <c r="F514" t="s">
        <v>134</v>
      </c>
      <c r="G514">
        <f t="shared" si="15"/>
        <v>0.18631550168580602</v>
      </c>
      <c r="H514">
        <f t="shared" si="16"/>
        <v>0.23289437710725752</v>
      </c>
      <c r="J514">
        <f>$H$3*'Wind ENSPRESO CF'!E66/VLOOKUP(E514,'Wind ENSPRESO CF Averages'!$C$28:$F$64,3,0)</f>
        <v>0.23289437710725752</v>
      </c>
    </row>
    <row r="515" spans="2:10">
      <c r="B515" t="s">
        <v>180</v>
      </c>
      <c r="C515" t="s">
        <v>181</v>
      </c>
      <c r="D515" t="s">
        <v>183</v>
      </c>
      <c r="E515" t="s">
        <v>43</v>
      </c>
      <c r="F515" t="s">
        <v>134</v>
      </c>
      <c r="G515">
        <f t="shared" si="15"/>
        <v>0.14003929273084478</v>
      </c>
      <c r="H515">
        <f t="shared" si="16"/>
        <v>0.17504911591355599</v>
      </c>
      <c r="J515">
        <f>$H$3*'Wind ENSPRESO CF'!E67/VLOOKUP(E515,'Wind ENSPRESO CF Averages'!$C$28:$F$64,3,0)</f>
        <v>0.17504911591355599</v>
      </c>
    </row>
    <row r="516" spans="2:10">
      <c r="B516" t="s">
        <v>180</v>
      </c>
      <c r="C516" t="s">
        <v>181</v>
      </c>
      <c r="D516" t="s">
        <v>183</v>
      </c>
      <c r="E516" t="s">
        <v>24</v>
      </c>
      <c r="F516" t="s">
        <v>134</v>
      </c>
      <c r="G516">
        <f t="shared" si="15"/>
        <v>0.19839265212399537</v>
      </c>
      <c r="H516">
        <f t="shared" si="16"/>
        <v>0.24799081515499422</v>
      </c>
      <c r="J516">
        <f>$H$3*'Wind ENSPRESO CF'!E68/VLOOKUP(E516,'Wind ENSPRESO CF Averages'!$C$28:$F$64,3,0)</f>
        <v>0.24799081515499422</v>
      </c>
    </row>
    <row r="517" spans="2:10">
      <c r="B517" t="s">
        <v>180</v>
      </c>
      <c r="C517" t="s">
        <v>181</v>
      </c>
      <c r="D517" t="s">
        <v>183</v>
      </c>
      <c r="E517" t="s">
        <v>25</v>
      </c>
      <c r="F517" t="s">
        <v>134</v>
      </c>
      <c r="G517">
        <f t="shared" si="15"/>
        <v>0.19428571428571428</v>
      </c>
      <c r="H517">
        <f t="shared" si="16"/>
        <v>0.24285714285714283</v>
      </c>
      <c r="J517">
        <f>$H$3*'Wind ENSPRESO CF'!E69/VLOOKUP(E517,'Wind ENSPRESO CF Averages'!$C$28:$F$64,3,0)</f>
        <v>0.24285714285714283</v>
      </c>
    </row>
    <row r="518" spans="2:10">
      <c r="B518" t="s">
        <v>180</v>
      </c>
      <c r="C518" t="s">
        <v>181</v>
      </c>
      <c r="D518" t="s">
        <v>183</v>
      </c>
      <c r="E518" t="s">
        <v>26</v>
      </c>
      <c r="F518" t="s">
        <v>134</v>
      </c>
      <c r="G518">
        <f t="shared" si="15"/>
        <v>0.20657501494321578</v>
      </c>
      <c r="H518">
        <f t="shared" si="16"/>
        <v>0.25821876867901972</v>
      </c>
      <c r="J518">
        <f>$H$3*'Wind ENSPRESO CF'!E70/VLOOKUP(E518,'Wind ENSPRESO CF Averages'!$C$28:$F$64,3,0)</f>
        <v>0.25821876867901972</v>
      </c>
    </row>
    <row r="519" spans="2:10">
      <c r="B519" t="s">
        <v>180</v>
      </c>
      <c r="C519" t="s">
        <v>181</v>
      </c>
      <c r="D519" t="s">
        <v>183</v>
      </c>
      <c r="E519" t="s">
        <v>40</v>
      </c>
      <c r="F519" t="s">
        <v>134</v>
      </c>
      <c r="G519">
        <f t="shared" si="15"/>
        <v>0.18538582677165352</v>
      </c>
      <c r="H519">
        <f t="shared" si="16"/>
        <v>0.2317322834645669</v>
      </c>
      <c r="J519">
        <f>$H$3*'Wind ENSPRESO CF'!E71/VLOOKUP(E519,'Wind ENSPRESO CF Averages'!$C$28:$F$64,3,0)</f>
        <v>0.2317322834645669</v>
      </c>
    </row>
    <row r="520" spans="2:10">
      <c r="B520" t="s">
        <v>180</v>
      </c>
      <c r="C520" t="s">
        <v>181</v>
      </c>
      <c r="D520" t="s">
        <v>183</v>
      </c>
      <c r="E520" t="s">
        <v>41</v>
      </c>
      <c r="F520" t="s">
        <v>134</v>
      </c>
      <c r="G520">
        <f t="shared" si="15"/>
        <v>0.15734185303514381</v>
      </c>
      <c r="H520">
        <f t="shared" si="16"/>
        <v>0.19667731629392973</v>
      </c>
      <c r="J520">
        <f>$H$3*'Wind ENSPRESO CF'!E72/VLOOKUP(E520,'Wind ENSPRESO CF Averages'!$C$28:$F$64,3,0)</f>
        <v>0.19667731629392973</v>
      </c>
    </row>
    <row r="521" spans="2:10">
      <c r="B521" t="s">
        <v>180</v>
      </c>
      <c r="C521" t="s">
        <v>181</v>
      </c>
      <c r="D521" t="s">
        <v>183</v>
      </c>
      <c r="E521" t="s">
        <v>27</v>
      </c>
      <c r="F521" t="s">
        <v>134</v>
      </c>
      <c r="G521">
        <f t="shared" si="15"/>
        <v>0.14940966010733453</v>
      </c>
      <c r="H521">
        <f t="shared" si="16"/>
        <v>0.18676207513416815</v>
      </c>
      <c r="J521">
        <f>$H$3*'Wind ENSPRESO CF'!E73/VLOOKUP(E521,'Wind ENSPRESO CF Averages'!$C$28:$F$64,3,0)</f>
        <v>0.18676207513416815</v>
      </c>
    </row>
    <row r="522" spans="2:10">
      <c r="B522" t="s">
        <v>180</v>
      </c>
      <c r="C522" t="s">
        <v>181</v>
      </c>
      <c r="D522" t="s">
        <v>183</v>
      </c>
      <c r="E522" t="s">
        <v>28</v>
      </c>
      <c r="F522" t="s">
        <v>134</v>
      </c>
      <c r="G522">
        <f t="shared" si="15"/>
        <v>0.19950113177389708</v>
      </c>
      <c r="H522">
        <f t="shared" si="16"/>
        <v>0.24937641471737135</v>
      </c>
      <c r="J522">
        <f>$H$3*'Wind ENSPRESO CF'!E74/VLOOKUP(E522,'Wind ENSPRESO CF Averages'!$C$28:$F$64,3,0)</f>
        <v>0.24937641471737135</v>
      </c>
    </row>
    <row r="523" spans="2:10">
      <c r="B523" t="s">
        <v>180</v>
      </c>
      <c r="C523" t="s">
        <v>181</v>
      </c>
      <c r="D523" t="s">
        <v>183</v>
      </c>
      <c r="E523" t="s">
        <v>29</v>
      </c>
      <c r="F523" t="s">
        <v>134</v>
      </c>
      <c r="G523">
        <f t="shared" si="15"/>
        <v>0.2026709316274066</v>
      </c>
      <c r="H523">
        <f t="shared" si="16"/>
        <v>0.25333866453425824</v>
      </c>
      <c r="J523">
        <f>$H$3*'Wind ENSPRESO CF'!E75/VLOOKUP(E523,'Wind ENSPRESO CF Averages'!$C$28:$F$64,3,0)</f>
        <v>0.25333866453425824</v>
      </c>
    </row>
    <row r="524" spans="2:10">
      <c r="B524" t="s">
        <v>180</v>
      </c>
      <c r="C524" t="s">
        <v>181</v>
      </c>
      <c r="D524" t="s">
        <v>183</v>
      </c>
      <c r="E524" t="s">
        <v>30</v>
      </c>
      <c r="F524" t="s">
        <v>134</v>
      </c>
      <c r="G524">
        <f t="shared" si="15"/>
        <v>0.20125494071146247</v>
      </c>
      <c r="H524">
        <f t="shared" si="16"/>
        <v>0.25156867588932808</v>
      </c>
      <c r="J524">
        <f>$H$3*'Wind ENSPRESO CF'!E76/VLOOKUP(E524,'Wind ENSPRESO CF Averages'!$C$28:$F$64,3,0)</f>
        <v>0.25156867588932808</v>
      </c>
    </row>
    <row r="525" spans="2:10">
      <c r="B525" t="s">
        <v>180</v>
      </c>
      <c r="C525" t="s">
        <v>181</v>
      </c>
      <c r="D525" t="s">
        <v>183</v>
      </c>
      <c r="E525" t="s">
        <v>31</v>
      </c>
      <c r="F525" t="s">
        <v>134</v>
      </c>
      <c r="G525">
        <f t="shared" si="15"/>
        <v>0.17290633419205131</v>
      </c>
      <c r="H525">
        <f t="shared" si="16"/>
        <v>0.21613291774006413</v>
      </c>
      <c r="J525">
        <f>$H$3*'Wind ENSPRESO CF'!E77/VLOOKUP(E525,'Wind ENSPRESO CF Averages'!$C$28:$F$64,3,0)</f>
        <v>0.21613291774006413</v>
      </c>
    </row>
    <row r="526" spans="2:10">
      <c r="B526" t="s">
        <v>180</v>
      </c>
      <c r="C526" t="s">
        <v>181</v>
      </c>
      <c r="D526" t="s">
        <v>183</v>
      </c>
      <c r="E526" t="s">
        <v>32</v>
      </c>
      <c r="F526" t="s">
        <v>134</v>
      </c>
      <c r="G526">
        <f t="shared" ref="G526:G589" si="17">H526*0.8</f>
        <v>0.17438625397199012</v>
      </c>
      <c r="H526">
        <f t="shared" si="16"/>
        <v>0.21798281746498763</v>
      </c>
      <c r="J526">
        <f>$H$3*'Wind ENSPRESO CF'!E78/VLOOKUP(E526,'Wind ENSPRESO CF Averages'!$C$28:$F$64,3,0)</f>
        <v>0.21798281746498763</v>
      </c>
    </row>
    <row r="527" spans="2:10">
      <c r="B527" t="s">
        <v>180</v>
      </c>
      <c r="C527" t="s">
        <v>181</v>
      </c>
      <c r="D527" t="s">
        <v>183</v>
      </c>
      <c r="E527" t="s">
        <v>33</v>
      </c>
      <c r="F527" t="s">
        <v>134</v>
      </c>
      <c r="G527">
        <f t="shared" si="17"/>
        <v>0.2018555869302138</v>
      </c>
      <c r="H527">
        <f t="shared" si="16"/>
        <v>0.25231948366276724</v>
      </c>
      <c r="J527">
        <f>$H$3*'Wind ENSPRESO CF'!E79/VLOOKUP(E527,'Wind ENSPRESO CF Averages'!$C$28:$F$64,3,0)</f>
        <v>0.25231948366276724</v>
      </c>
    </row>
    <row r="528" spans="2:10">
      <c r="B528" t="s">
        <v>180</v>
      </c>
      <c r="C528" t="s">
        <v>181</v>
      </c>
      <c r="D528" t="s">
        <v>183</v>
      </c>
      <c r="E528" t="s">
        <v>34</v>
      </c>
      <c r="F528" t="s">
        <v>134</v>
      </c>
      <c r="G528">
        <f t="shared" si="17"/>
        <v>0.19118405627198126</v>
      </c>
      <c r="H528">
        <f t="shared" si="16"/>
        <v>0.23898007033997656</v>
      </c>
      <c r="J528">
        <f>$H$3*'Wind ENSPRESO CF'!E80/VLOOKUP(E528,'Wind ENSPRESO CF Averages'!$C$28:$F$64,3,0)</f>
        <v>0.23898007033997656</v>
      </c>
    </row>
    <row r="529" spans="2:10">
      <c r="B529" t="s">
        <v>180</v>
      </c>
      <c r="C529" t="s">
        <v>181</v>
      </c>
      <c r="D529" t="s">
        <v>183</v>
      </c>
      <c r="E529" t="s">
        <v>35</v>
      </c>
      <c r="F529" t="s">
        <v>134</v>
      </c>
      <c r="G529">
        <f t="shared" si="17"/>
        <v>0.17918484973240023</v>
      </c>
      <c r="H529">
        <f t="shared" si="16"/>
        <v>0.22398106216550029</v>
      </c>
      <c r="J529">
        <f>$H$3*'Wind ENSPRESO CF'!E81/VLOOKUP(E529,'Wind ENSPRESO CF Averages'!$C$28:$F$64,3,0)</f>
        <v>0.22398106216550029</v>
      </c>
    </row>
    <row r="530" spans="2:10">
      <c r="B530" t="s">
        <v>180</v>
      </c>
      <c r="C530" t="s">
        <v>181</v>
      </c>
      <c r="D530" t="s">
        <v>183</v>
      </c>
      <c r="E530" t="s">
        <v>36</v>
      </c>
      <c r="F530" t="s">
        <v>134</v>
      </c>
      <c r="G530">
        <f t="shared" si="17"/>
        <v>0.19682870010876452</v>
      </c>
      <c r="H530">
        <f t="shared" si="16"/>
        <v>0.24603587513595562</v>
      </c>
      <c r="J530">
        <f>$H$3*'Wind ENSPRESO CF'!E82/VLOOKUP(E530,'Wind ENSPRESO CF Averages'!$C$28:$F$64,3,0)</f>
        <v>0.24603587513595562</v>
      </c>
    </row>
    <row r="531" spans="2:10">
      <c r="B531" t="s">
        <v>180</v>
      </c>
      <c r="C531" t="s">
        <v>181</v>
      </c>
      <c r="D531" t="s">
        <v>184</v>
      </c>
      <c r="E531" t="s">
        <v>37</v>
      </c>
      <c r="F531" t="s">
        <v>134</v>
      </c>
      <c r="G531">
        <f t="shared" si="17"/>
        <v>0.17920564872021183</v>
      </c>
      <c r="H531">
        <f t="shared" si="16"/>
        <v>0.22400706090026479</v>
      </c>
      <c r="J531">
        <f>$H$3*'Wind ENSPRESO CF'!E83/VLOOKUP(E531,'Wind ENSPRESO CF Averages'!$C$28:$F$64,3,0)</f>
        <v>0.22400706090026479</v>
      </c>
    </row>
    <row r="532" spans="2:10">
      <c r="B532" t="s">
        <v>180</v>
      </c>
      <c r="C532" t="s">
        <v>181</v>
      </c>
      <c r="D532" t="s">
        <v>184</v>
      </c>
      <c r="E532" t="s">
        <v>7</v>
      </c>
      <c r="F532" t="s">
        <v>134</v>
      </c>
      <c r="G532">
        <f t="shared" si="17"/>
        <v>0.18782608695673897</v>
      </c>
      <c r="H532">
        <f t="shared" si="16"/>
        <v>0.23478260869592368</v>
      </c>
      <c r="J532">
        <f>$H$3*'Wind ENSPRESO CF'!E84/VLOOKUP(E532,'Wind ENSPRESO CF Averages'!$C$28:$F$64,3,0)</f>
        <v>0.23478260869592368</v>
      </c>
    </row>
    <row r="533" spans="2:10">
      <c r="B533" t="s">
        <v>180</v>
      </c>
      <c r="C533" t="s">
        <v>181</v>
      </c>
      <c r="D533" t="s">
        <v>184</v>
      </c>
      <c r="E533" t="s">
        <v>38</v>
      </c>
      <c r="F533" t="s">
        <v>134</v>
      </c>
      <c r="G533">
        <f t="shared" si="17"/>
        <v>0.18282722513089006</v>
      </c>
      <c r="H533">
        <f t="shared" si="16"/>
        <v>0.22853403141361256</v>
      </c>
      <c r="J533">
        <f>$H$3*'Wind ENSPRESO CF'!E85/VLOOKUP(E533,'Wind ENSPRESO CF Averages'!$C$28:$F$64,3,0)</f>
        <v>0.22853403141361256</v>
      </c>
    </row>
    <row r="534" spans="2:10">
      <c r="B534" t="s">
        <v>180</v>
      </c>
      <c r="C534" t="s">
        <v>181</v>
      </c>
      <c r="D534" t="s">
        <v>184</v>
      </c>
      <c r="E534" t="s">
        <v>8</v>
      </c>
      <c r="F534" t="s">
        <v>134</v>
      </c>
      <c r="G534">
        <f t="shared" si="17"/>
        <v>0.20528690146399078</v>
      </c>
      <c r="H534">
        <f t="shared" si="16"/>
        <v>0.25660862682998847</v>
      </c>
      <c r="J534">
        <f>$H$3*'Wind ENSPRESO CF'!E86/VLOOKUP(E534,'Wind ENSPRESO CF Averages'!$C$28:$F$64,3,0)</f>
        <v>0.25660862682998847</v>
      </c>
    </row>
    <row r="535" spans="2:10">
      <c r="B535" t="s">
        <v>180</v>
      </c>
      <c r="C535" t="s">
        <v>181</v>
      </c>
      <c r="D535" t="s">
        <v>184</v>
      </c>
      <c r="E535" t="s">
        <v>9</v>
      </c>
      <c r="F535" t="s">
        <v>134</v>
      </c>
      <c r="G535">
        <f t="shared" si="17"/>
        <v>0.21208036292960661</v>
      </c>
      <c r="H535">
        <f t="shared" si="16"/>
        <v>0.26510045366200824</v>
      </c>
      <c r="J535">
        <f>$H$3*'Wind ENSPRESO CF'!E87/VLOOKUP(E535,'Wind ENSPRESO CF Averages'!$C$28:$F$64,3,0)</f>
        <v>0.26510045366200824</v>
      </c>
    </row>
    <row r="536" spans="2:10">
      <c r="B536" t="s">
        <v>180</v>
      </c>
      <c r="C536" t="s">
        <v>181</v>
      </c>
      <c r="D536" t="s">
        <v>184</v>
      </c>
      <c r="E536" t="s">
        <v>10</v>
      </c>
      <c r="F536" t="s">
        <v>134</v>
      </c>
      <c r="G536">
        <f t="shared" si="17"/>
        <v>0.18397324414726843</v>
      </c>
      <c r="H536">
        <f t="shared" ref="H536:H599" si="18">IF(D536="WP",0,J536)</f>
        <v>0.22996655518408551</v>
      </c>
      <c r="J536">
        <f>$H$3*'Wind ENSPRESO CF'!E88/VLOOKUP(E536,'Wind ENSPRESO CF Averages'!$C$28:$F$64,3,0)</f>
        <v>0.22996655518408551</v>
      </c>
    </row>
    <row r="537" spans="2:10">
      <c r="B537" t="s">
        <v>180</v>
      </c>
      <c r="C537" t="s">
        <v>181</v>
      </c>
      <c r="D537" t="s">
        <v>184</v>
      </c>
      <c r="E537" t="s">
        <v>42</v>
      </c>
      <c r="F537" t="s">
        <v>134</v>
      </c>
      <c r="G537">
        <f t="shared" si="17"/>
        <v>0.20314779270633399</v>
      </c>
      <c r="H537">
        <f t="shared" si="18"/>
        <v>0.25393474088291745</v>
      </c>
      <c r="J537">
        <f>$H$3*'Wind ENSPRESO CF'!E89/VLOOKUP(E537,'Wind ENSPRESO CF Averages'!$C$28:$F$64,3,0)</f>
        <v>0.25393474088291745</v>
      </c>
    </row>
    <row r="538" spans="2:10">
      <c r="B538" t="s">
        <v>180</v>
      </c>
      <c r="C538" t="s">
        <v>181</v>
      </c>
      <c r="D538" t="s">
        <v>184</v>
      </c>
      <c r="E538" t="s">
        <v>11</v>
      </c>
      <c r="F538" t="s">
        <v>134</v>
      </c>
      <c r="G538">
        <f t="shared" si="17"/>
        <v>0.19209927611168567</v>
      </c>
      <c r="H538">
        <f t="shared" si="18"/>
        <v>0.24012409513960709</v>
      </c>
      <c r="J538">
        <f>$H$3*'Wind ENSPRESO CF'!E90/VLOOKUP(E538,'Wind ENSPRESO CF Averages'!$C$28:$F$64,3,0)</f>
        <v>0.24012409513960709</v>
      </c>
    </row>
    <row r="539" spans="2:10">
      <c r="B539" t="s">
        <v>180</v>
      </c>
      <c r="C539" t="s">
        <v>181</v>
      </c>
      <c r="D539" t="s">
        <v>184</v>
      </c>
      <c r="E539" t="s">
        <v>12</v>
      </c>
      <c r="F539" t="s">
        <v>134</v>
      </c>
      <c r="G539">
        <f t="shared" si="17"/>
        <v>0.19594409329653698</v>
      </c>
      <c r="H539">
        <f t="shared" si="18"/>
        <v>0.24493011662067121</v>
      </c>
      <c r="J539">
        <f>$H$3*'Wind ENSPRESO CF'!E91/VLOOKUP(E539,'Wind ENSPRESO CF Averages'!$C$28:$F$64,3,0)</f>
        <v>0.24493011662067121</v>
      </c>
    </row>
    <row r="540" spans="2:10">
      <c r="B540" t="s">
        <v>180</v>
      </c>
      <c r="C540" t="s">
        <v>181</v>
      </c>
      <c r="D540" t="s">
        <v>184</v>
      </c>
      <c r="E540" t="s">
        <v>13</v>
      </c>
      <c r="F540" t="s">
        <v>134</v>
      </c>
      <c r="G540">
        <f t="shared" si="17"/>
        <v>0.19274937615997045</v>
      </c>
      <c r="H540">
        <f t="shared" si="18"/>
        <v>0.24093672019996304</v>
      </c>
      <c r="J540">
        <f>$H$3*'Wind ENSPRESO CF'!E92/VLOOKUP(E540,'Wind ENSPRESO CF Averages'!$C$28:$F$64,3,0)</f>
        <v>0.24093672019996304</v>
      </c>
    </row>
    <row r="541" spans="2:10">
      <c r="B541" t="s">
        <v>180</v>
      </c>
      <c r="C541" t="s">
        <v>181</v>
      </c>
      <c r="D541" t="s">
        <v>184</v>
      </c>
      <c r="E541" t="s">
        <v>14</v>
      </c>
      <c r="F541" t="s">
        <v>134</v>
      </c>
      <c r="G541">
        <f t="shared" si="17"/>
        <v>0.21232030609456137</v>
      </c>
      <c r="H541">
        <f t="shared" si="18"/>
        <v>0.2654003826182017</v>
      </c>
      <c r="J541">
        <f>$H$3*'Wind ENSPRESO CF'!E93/VLOOKUP(E541,'Wind ENSPRESO CF Averages'!$C$28:$F$64,3,0)</f>
        <v>0.2654003826182017</v>
      </c>
    </row>
    <row r="542" spans="2:10">
      <c r="B542" t="s">
        <v>180</v>
      </c>
      <c r="C542" t="s">
        <v>181</v>
      </c>
      <c r="D542" t="s">
        <v>184</v>
      </c>
      <c r="E542" t="s">
        <v>15</v>
      </c>
      <c r="F542" t="s">
        <v>134</v>
      </c>
      <c r="G542">
        <f t="shared" si="17"/>
        <v>0.2129008109794136</v>
      </c>
      <c r="H542">
        <f t="shared" si="18"/>
        <v>0.26612601372426697</v>
      </c>
      <c r="J542">
        <f>$H$3*'Wind ENSPRESO CF'!E94/VLOOKUP(E542,'Wind ENSPRESO CF Averages'!$C$28:$F$64,3,0)</f>
        <v>0.26612601372426697</v>
      </c>
    </row>
    <row r="543" spans="2:10">
      <c r="B543" t="s">
        <v>180</v>
      </c>
      <c r="C543" t="s">
        <v>181</v>
      </c>
      <c r="D543" t="s">
        <v>184</v>
      </c>
      <c r="E543" t="s">
        <v>19</v>
      </c>
      <c r="F543" t="s">
        <v>134</v>
      </c>
      <c r="G543">
        <f t="shared" si="17"/>
        <v>0.19161290322603475</v>
      </c>
      <c r="H543">
        <f t="shared" si="18"/>
        <v>0.23951612903254341</v>
      </c>
      <c r="J543">
        <f>$H$3*'Wind ENSPRESO CF'!E95/VLOOKUP(E543,'Wind ENSPRESO CF Averages'!$C$28:$F$64,3,0)</f>
        <v>0.23951612903254341</v>
      </c>
    </row>
    <row r="544" spans="2:10">
      <c r="B544" t="s">
        <v>180</v>
      </c>
      <c r="C544" t="s">
        <v>181</v>
      </c>
      <c r="D544" t="s">
        <v>184</v>
      </c>
      <c r="E544" t="s">
        <v>16</v>
      </c>
      <c r="F544" t="s">
        <v>134</v>
      </c>
      <c r="G544">
        <f t="shared" si="17"/>
        <v>0.1804968819269987</v>
      </c>
      <c r="H544">
        <f t="shared" si="18"/>
        <v>0.22562110240874836</v>
      </c>
      <c r="J544">
        <f>$H$3*'Wind ENSPRESO CF'!E96/VLOOKUP(E544,'Wind ENSPRESO CF Averages'!$C$28:$F$64,3,0)</f>
        <v>0.22562110240874836</v>
      </c>
    </row>
    <row r="545" spans="2:10">
      <c r="B545" t="s">
        <v>180</v>
      </c>
      <c r="C545" t="s">
        <v>181</v>
      </c>
      <c r="D545" t="s">
        <v>184</v>
      </c>
      <c r="E545" t="s">
        <v>17</v>
      </c>
      <c r="F545" t="s">
        <v>134</v>
      </c>
      <c r="G545">
        <f t="shared" si="17"/>
        <v>0.21416927899686519</v>
      </c>
      <c r="H545">
        <f t="shared" si="18"/>
        <v>0.26771159874608147</v>
      </c>
      <c r="J545">
        <f>$H$3*'Wind ENSPRESO CF'!E97/VLOOKUP(E545,'Wind ENSPRESO CF Averages'!$C$28:$F$64,3,0)</f>
        <v>0.26771159874608147</v>
      </c>
    </row>
    <row r="546" spans="2:10">
      <c r="B546" t="s">
        <v>180</v>
      </c>
      <c r="C546" t="s">
        <v>181</v>
      </c>
      <c r="D546" t="s">
        <v>184</v>
      </c>
      <c r="E546" t="s">
        <v>18</v>
      </c>
      <c r="F546" t="s">
        <v>134</v>
      </c>
      <c r="G546">
        <f t="shared" si="17"/>
        <v>0.1963228619738982</v>
      </c>
      <c r="H546">
        <f t="shared" si="18"/>
        <v>0.24540357746737274</v>
      </c>
      <c r="J546">
        <f>$H$3*'Wind ENSPRESO CF'!E98/VLOOKUP(E546,'Wind ENSPRESO CF Averages'!$C$28:$F$64,3,0)</f>
        <v>0.24540357746737274</v>
      </c>
    </row>
    <row r="547" spans="2:10">
      <c r="B547" t="s">
        <v>180</v>
      </c>
      <c r="C547" t="s">
        <v>181</v>
      </c>
      <c r="D547" t="s">
        <v>184</v>
      </c>
      <c r="E547" t="s">
        <v>39</v>
      </c>
      <c r="F547" t="s">
        <v>134</v>
      </c>
      <c r="G547">
        <f t="shared" si="17"/>
        <v>0.18616082474226808</v>
      </c>
      <c r="H547">
        <f t="shared" si="18"/>
        <v>0.23270103092783509</v>
      </c>
      <c r="J547">
        <f>$H$3*'Wind ENSPRESO CF'!E99/VLOOKUP(E547,'Wind ENSPRESO CF Averages'!$C$28:$F$64,3,0)</f>
        <v>0.23270103092783509</v>
      </c>
    </row>
    <row r="548" spans="2:10">
      <c r="B548" t="s">
        <v>180</v>
      </c>
      <c r="C548" t="s">
        <v>181</v>
      </c>
      <c r="D548" t="s">
        <v>184</v>
      </c>
      <c r="E548" t="s">
        <v>20</v>
      </c>
      <c r="F548" t="s">
        <v>134</v>
      </c>
      <c r="G548">
        <f t="shared" si="17"/>
        <v>0.19747974362072224</v>
      </c>
      <c r="H548">
        <f t="shared" si="18"/>
        <v>0.24684967952590278</v>
      </c>
      <c r="J548">
        <f>$H$3*'Wind ENSPRESO CF'!E100/VLOOKUP(E548,'Wind ENSPRESO CF Averages'!$C$28:$F$64,3,0)</f>
        <v>0.24684967952590278</v>
      </c>
    </row>
    <row r="549" spans="2:10">
      <c r="B549" t="s">
        <v>180</v>
      </c>
      <c r="C549" t="s">
        <v>181</v>
      </c>
      <c r="D549" t="s">
        <v>184</v>
      </c>
      <c r="E549" t="s">
        <v>21</v>
      </c>
      <c r="F549" t="s">
        <v>134</v>
      </c>
      <c r="G549">
        <f t="shared" si="17"/>
        <v>0.18561216730038022</v>
      </c>
      <c r="H549">
        <f t="shared" si="18"/>
        <v>0.23201520912547524</v>
      </c>
      <c r="J549">
        <f>$H$3*'Wind ENSPRESO CF'!E101/VLOOKUP(E549,'Wind ENSPRESO CF Averages'!$C$28:$F$64,3,0)</f>
        <v>0.23201520912547524</v>
      </c>
    </row>
    <row r="550" spans="2:10">
      <c r="B550" t="s">
        <v>180</v>
      </c>
      <c r="C550" t="s">
        <v>181</v>
      </c>
      <c r="D550" t="s">
        <v>184</v>
      </c>
      <c r="E550" t="s">
        <v>22</v>
      </c>
      <c r="F550" t="s">
        <v>134</v>
      </c>
      <c r="G550">
        <f t="shared" si="17"/>
        <v>0</v>
      </c>
      <c r="H550">
        <f t="shared" si="18"/>
        <v>0</v>
      </c>
      <c r="J550">
        <f>$H$3*'Wind ENSPRESO CF'!E102/VLOOKUP(E550,'Wind ENSPRESO CF Averages'!$C$28:$F$64,3,0)</f>
        <v>0</v>
      </c>
    </row>
    <row r="551" spans="2:10">
      <c r="B551" t="s">
        <v>180</v>
      </c>
      <c r="C551" t="s">
        <v>181</v>
      </c>
      <c r="D551" t="s">
        <v>184</v>
      </c>
      <c r="E551" t="s">
        <v>23</v>
      </c>
      <c r="F551" t="s">
        <v>134</v>
      </c>
      <c r="G551">
        <f t="shared" si="17"/>
        <v>0.18424861022515465</v>
      </c>
      <c r="H551">
        <f t="shared" si="18"/>
        <v>0.2303107627814433</v>
      </c>
      <c r="J551">
        <f>$H$3*'Wind ENSPRESO CF'!E103/VLOOKUP(E551,'Wind ENSPRESO CF Averages'!$C$28:$F$64,3,0)</f>
        <v>0.2303107627814433</v>
      </c>
    </row>
    <row r="552" spans="2:10">
      <c r="B552" t="s">
        <v>180</v>
      </c>
      <c r="C552" t="s">
        <v>181</v>
      </c>
      <c r="D552" t="s">
        <v>184</v>
      </c>
      <c r="E552" t="s">
        <v>43</v>
      </c>
      <c r="F552" t="s">
        <v>134</v>
      </c>
      <c r="G552">
        <f t="shared" si="17"/>
        <v>0.20581532416502954</v>
      </c>
      <c r="H552">
        <f t="shared" si="18"/>
        <v>0.2572691552062869</v>
      </c>
      <c r="J552">
        <f>$H$3*'Wind ENSPRESO CF'!E104/VLOOKUP(E552,'Wind ENSPRESO CF Averages'!$C$28:$F$64,3,0)</f>
        <v>0.2572691552062869</v>
      </c>
    </row>
    <row r="553" spans="2:10">
      <c r="B553" t="s">
        <v>180</v>
      </c>
      <c r="C553" t="s">
        <v>181</v>
      </c>
      <c r="D553" t="s">
        <v>184</v>
      </c>
      <c r="E553" t="s">
        <v>24</v>
      </c>
      <c r="F553" t="s">
        <v>134</v>
      </c>
      <c r="G553">
        <f t="shared" si="17"/>
        <v>0.21947187141216987</v>
      </c>
      <c r="H553">
        <f t="shared" si="18"/>
        <v>0.27433983926521233</v>
      </c>
      <c r="J553">
        <f>$H$3*'Wind ENSPRESO CF'!E105/VLOOKUP(E553,'Wind ENSPRESO CF Averages'!$C$28:$F$64,3,0)</f>
        <v>0.27433983926521233</v>
      </c>
    </row>
    <row r="554" spans="2:10">
      <c r="B554" t="s">
        <v>180</v>
      </c>
      <c r="C554" t="s">
        <v>181</v>
      </c>
      <c r="D554" t="s">
        <v>184</v>
      </c>
      <c r="E554" t="s">
        <v>25</v>
      </c>
      <c r="F554" t="s">
        <v>134</v>
      </c>
      <c r="G554">
        <f t="shared" si="17"/>
        <v>0.19428571428571428</v>
      </c>
      <c r="H554">
        <f t="shared" si="18"/>
        <v>0.24285714285714283</v>
      </c>
      <c r="J554">
        <f>$H$3*'Wind ENSPRESO CF'!E106/VLOOKUP(E554,'Wind ENSPRESO CF Averages'!$C$28:$F$64,3,0)</f>
        <v>0.24285714285714283</v>
      </c>
    </row>
    <row r="555" spans="2:10">
      <c r="B555" t="s">
        <v>180</v>
      </c>
      <c r="C555" t="s">
        <v>181</v>
      </c>
      <c r="D555" t="s">
        <v>184</v>
      </c>
      <c r="E555" t="s">
        <v>26</v>
      </c>
      <c r="F555" t="s">
        <v>134</v>
      </c>
      <c r="G555">
        <f t="shared" si="17"/>
        <v>0.21948595337716681</v>
      </c>
      <c r="H555">
        <f t="shared" si="18"/>
        <v>0.27435744172145848</v>
      </c>
      <c r="J555">
        <f>$H$3*'Wind ENSPRESO CF'!E107/VLOOKUP(E555,'Wind ENSPRESO CF Averages'!$C$28:$F$64,3,0)</f>
        <v>0.27435744172145848</v>
      </c>
    </row>
    <row r="556" spans="2:10">
      <c r="B556" t="s">
        <v>180</v>
      </c>
      <c r="C556" t="s">
        <v>181</v>
      </c>
      <c r="D556" t="s">
        <v>184</v>
      </c>
      <c r="E556" t="s">
        <v>40</v>
      </c>
      <c r="F556" t="s">
        <v>134</v>
      </c>
      <c r="G556">
        <f t="shared" si="17"/>
        <v>0.17007874015748028</v>
      </c>
      <c r="H556">
        <f t="shared" si="18"/>
        <v>0.21259842519685035</v>
      </c>
      <c r="J556">
        <f>$H$3*'Wind ENSPRESO CF'!E108/VLOOKUP(E556,'Wind ENSPRESO CF Averages'!$C$28:$F$64,3,0)</f>
        <v>0.21259842519685035</v>
      </c>
    </row>
    <row r="557" spans="2:10">
      <c r="B557" t="s">
        <v>180</v>
      </c>
      <c r="C557" t="s">
        <v>181</v>
      </c>
      <c r="D557" t="s">
        <v>184</v>
      </c>
      <c r="E557" t="s">
        <v>41</v>
      </c>
      <c r="F557" t="s">
        <v>134</v>
      </c>
      <c r="G557">
        <f t="shared" si="17"/>
        <v>0.20426837060702874</v>
      </c>
      <c r="H557">
        <f t="shared" si="18"/>
        <v>0.25533546325878592</v>
      </c>
      <c r="J557">
        <f>$H$3*'Wind ENSPRESO CF'!E109/VLOOKUP(E557,'Wind ENSPRESO CF Averages'!$C$28:$F$64,3,0)</f>
        <v>0.25533546325878592</v>
      </c>
    </row>
    <row r="558" spans="2:10">
      <c r="B558" t="s">
        <v>180</v>
      </c>
      <c r="C558" t="s">
        <v>181</v>
      </c>
      <c r="D558" t="s">
        <v>184</v>
      </c>
      <c r="E558" t="s">
        <v>27</v>
      </c>
      <c r="F558" t="s">
        <v>134</v>
      </c>
      <c r="G558">
        <f t="shared" si="17"/>
        <v>0.17130590339892665</v>
      </c>
      <c r="H558">
        <f t="shared" si="18"/>
        <v>0.2141323792486583</v>
      </c>
      <c r="J558">
        <f>$H$3*'Wind ENSPRESO CF'!E110/VLOOKUP(E558,'Wind ENSPRESO CF Averages'!$C$28:$F$64,3,0)</f>
        <v>0.2141323792486583</v>
      </c>
    </row>
    <row r="559" spans="2:10">
      <c r="B559" t="s">
        <v>180</v>
      </c>
      <c r="C559" t="s">
        <v>181</v>
      </c>
      <c r="D559" t="s">
        <v>184</v>
      </c>
      <c r="E559" t="s">
        <v>28</v>
      </c>
      <c r="F559" t="s">
        <v>134</v>
      </c>
      <c r="G559">
        <f t="shared" si="17"/>
        <v>0.2053490746081785</v>
      </c>
      <c r="H559">
        <f t="shared" si="18"/>
        <v>0.2566863432602231</v>
      </c>
      <c r="J559">
        <f>$H$3*'Wind ENSPRESO CF'!E111/VLOOKUP(E559,'Wind ENSPRESO CF Averages'!$C$28:$F$64,3,0)</f>
        <v>0.2566863432602231</v>
      </c>
    </row>
    <row r="560" spans="2:10">
      <c r="B560" t="s">
        <v>180</v>
      </c>
      <c r="C560" t="s">
        <v>181</v>
      </c>
      <c r="D560" t="s">
        <v>184</v>
      </c>
      <c r="E560" t="s">
        <v>29</v>
      </c>
      <c r="F560" t="s">
        <v>134</v>
      </c>
      <c r="G560">
        <f t="shared" si="17"/>
        <v>0.20022391043585547</v>
      </c>
      <c r="H560">
        <f t="shared" si="18"/>
        <v>0.25027988804481932</v>
      </c>
      <c r="J560">
        <f>$H$3*'Wind ENSPRESO CF'!E112/VLOOKUP(E560,'Wind ENSPRESO CF Averages'!$C$28:$F$64,3,0)</f>
        <v>0.25027988804481932</v>
      </c>
    </row>
    <row r="561" spans="2:10">
      <c r="B561" t="s">
        <v>180</v>
      </c>
      <c r="C561" t="s">
        <v>181</v>
      </c>
      <c r="D561" t="s">
        <v>184</v>
      </c>
      <c r="E561" t="s">
        <v>30</v>
      </c>
      <c r="F561" t="s">
        <v>134</v>
      </c>
      <c r="G561">
        <f t="shared" si="17"/>
        <v>0.20196640316205536</v>
      </c>
      <c r="H561">
        <f t="shared" si="18"/>
        <v>0.25245800395256918</v>
      </c>
      <c r="J561">
        <f>$H$3*'Wind ENSPRESO CF'!E113/VLOOKUP(E561,'Wind ENSPRESO CF Averages'!$C$28:$F$64,3,0)</f>
        <v>0.25245800395256918</v>
      </c>
    </row>
    <row r="562" spans="2:10">
      <c r="B562" t="s">
        <v>180</v>
      </c>
      <c r="C562" t="s">
        <v>181</v>
      </c>
      <c r="D562" t="s">
        <v>184</v>
      </c>
      <c r="E562" t="s">
        <v>31</v>
      </c>
      <c r="F562" t="s">
        <v>134</v>
      </c>
      <c r="G562">
        <f t="shared" si="17"/>
        <v>0.17373817624038865</v>
      </c>
      <c r="H562">
        <f t="shared" si="18"/>
        <v>0.21717272030048579</v>
      </c>
      <c r="J562">
        <f>$H$3*'Wind ENSPRESO CF'!E114/VLOOKUP(E562,'Wind ENSPRESO CF Averages'!$C$28:$F$64,3,0)</f>
        <v>0.21717272030048579</v>
      </c>
    </row>
    <row r="563" spans="2:10">
      <c r="B563" t="s">
        <v>180</v>
      </c>
      <c r="C563" t="s">
        <v>181</v>
      </c>
      <c r="D563" t="s">
        <v>184</v>
      </c>
      <c r="E563" t="s">
        <v>32</v>
      </c>
      <c r="F563" t="s">
        <v>134</v>
      </c>
      <c r="G563">
        <f t="shared" si="17"/>
        <v>0.20184064964104975</v>
      </c>
      <c r="H563">
        <f t="shared" si="18"/>
        <v>0.25230081205131216</v>
      </c>
      <c r="J563">
        <f>$H$3*'Wind ENSPRESO CF'!E115/VLOOKUP(E563,'Wind ENSPRESO CF Averages'!$C$28:$F$64,3,0)</f>
        <v>0.25230081205131216</v>
      </c>
    </row>
    <row r="564" spans="2:10">
      <c r="B564" t="s">
        <v>180</v>
      </c>
      <c r="C564" t="s">
        <v>181</v>
      </c>
      <c r="D564" t="s">
        <v>184</v>
      </c>
      <c r="E564" t="s">
        <v>33</v>
      </c>
      <c r="F564" t="s">
        <v>134</v>
      </c>
      <c r="G564">
        <f t="shared" si="17"/>
        <v>0.20984267849939486</v>
      </c>
      <c r="H564">
        <f t="shared" si="18"/>
        <v>0.26230334812424355</v>
      </c>
      <c r="J564">
        <f>$H$3*'Wind ENSPRESO CF'!E116/VLOOKUP(E564,'Wind ENSPRESO CF Averages'!$C$28:$F$64,3,0)</f>
        <v>0.26230334812424355</v>
      </c>
    </row>
    <row r="565" spans="2:10">
      <c r="B565" t="s">
        <v>180</v>
      </c>
      <c r="C565" t="s">
        <v>181</v>
      </c>
      <c r="D565" t="s">
        <v>184</v>
      </c>
      <c r="E565" t="s">
        <v>34</v>
      </c>
      <c r="F565" t="s">
        <v>134</v>
      </c>
      <c r="G565">
        <f t="shared" si="17"/>
        <v>0.19878077373974212</v>
      </c>
      <c r="H565">
        <f t="shared" si="18"/>
        <v>0.24847596717467763</v>
      </c>
      <c r="J565">
        <f>$H$3*'Wind ENSPRESO CF'!E117/VLOOKUP(E565,'Wind ENSPRESO CF Averages'!$C$28:$F$64,3,0)</f>
        <v>0.24847596717467763</v>
      </c>
    </row>
    <row r="566" spans="2:10">
      <c r="B566" t="s">
        <v>180</v>
      </c>
      <c r="C566" t="s">
        <v>181</v>
      </c>
      <c r="D566" t="s">
        <v>184</v>
      </c>
      <c r="E566" t="s">
        <v>35</v>
      </c>
      <c r="F566" t="s">
        <v>134</v>
      </c>
      <c r="G566">
        <f t="shared" si="17"/>
        <v>0.20541786743515855</v>
      </c>
      <c r="H566">
        <f t="shared" si="18"/>
        <v>0.25677233429394819</v>
      </c>
      <c r="J566">
        <f>$H$3*'Wind ENSPRESO CF'!E118/VLOOKUP(E566,'Wind ENSPRESO CF Averages'!$C$28:$F$64,3,0)</f>
        <v>0.25677233429394819</v>
      </c>
    </row>
    <row r="567" spans="2:10">
      <c r="B567" t="s">
        <v>180</v>
      </c>
      <c r="C567" t="s">
        <v>181</v>
      </c>
      <c r="D567" t="s">
        <v>184</v>
      </c>
      <c r="E567" t="s">
        <v>36</v>
      </c>
      <c r="F567" t="s">
        <v>134</v>
      </c>
      <c r="G567">
        <f t="shared" si="17"/>
        <v>0.1923839105451661</v>
      </c>
      <c r="H567">
        <f t="shared" si="18"/>
        <v>0.2404798881814576</v>
      </c>
      <c r="J567">
        <f>$H$3*'Wind ENSPRESO CF'!E119/VLOOKUP(E567,'Wind ENSPRESO CF Averages'!$C$28:$F$64,3,0)</f>
        <v>0.2404798881814576</v>
      </c>
    </row>
    <row r="568" spans="2:10">
      <c r="B568" t="s">
        <v>180</v>
      </c>
      <c r="C568" t="s">
        <v>181</v>
      </c>
      <c r="D568" t="s">
        <v>185</v>
      </c>
      <c r="E568" t="s">
        <v>37</v>
      </c>
      <c r="F568" t="s">
        <v>134</v>
      </c>
      <c r="G568">
        <f t="shared" si="17"/>
        <v>0.1658605472197705</v>
      </c>
      <c r="H568">
        <f t="shared" si="18"/>
        <v>0.20732568402471313</v>
      </c>
      <c r="J568">
        <f>$H$3*'Wind ENSPRESO CF'!E120/VLOOKUP(E568,'Wind ENSPRESO CF Averages'!$C$28:$F$64,3,0)</f>
        <v>0.20732568402471313</v>
      </c>
    </row>
    <row r="569" spans="2:10">
      <c r="B569" t="s">
        <v>180</v>
      </c>
      <c r="C569" t="s">
        <v>181</v>
      </c>
      <c r="D569" t="s">
        <v>185</v>
      </c>
      <c r="E569" t="s">
        <v>7</v>
      </c>
      <c r="F569" t="s">
        <v>134</v>
      </c>
      <c r="G569">
        <f t="shared" si="17"/>
        <v>0.16202250312553645</v>
      </c>
      <c r="H569">
        <f t="shared" si="18"/>
        <v>0.20252812890692057</v>
      </c>
      <c r="J569">
        <f>$H$3*'Wind ENSPRESO CF'!E121/VLOOKUP(E569,'Wind ENSPRESO CF Averages'!$C$28:$F$64,3,0)</f>
        <v>0.20252812890692057</v>
      </c>
    </row>
    <row r="570" spans="2:10">
      <c r="B570" t="s">
        <v>180</v>
      </c>
      <c r="C570" t="s">
        <v>181</v>
      </c>
      <c r="D570" t="s">
        <v>185</v>
      </c>
      <c r="E570" t="s">
        <v>38</v>
      </c>
      <c r="F570" t="s">
        <v>134</v>
      </c>
      <c r="G570">
        <f t="shared" si="17"/>
        <v>0.16774869109947643</v>
      </c>
      <c r="H570">
        <f t="shared" si="18"/>
        <v>0.20968586387434551</v>
      </c>
      <c r="J570">
        <f>$H$3*'Wind ENSPRESO CF'!E122/VLOOKUP(E570,'Wind ENSPRESO CF Averages'!$C$28:$F$64,3,0)</f>
        <v>0.20968586387434551</v>
      </c>
    </row>
    <row r="571" spans="2:10">
      <c r="B571" t="s">
        <v>180</v>
      </c>
      <c r="C571" t="s">
        <v>181</v>
      </c>
      <c r="D571" t="s">
        <v>185</v>
      </c>
      <c r="E571" t="s">
        <v>8</v>
      </c>
      <c r="F571" t="s">
        <v>134</v>
      </c>
      <c r="G571">
        <f t="shared" si="17"/>
        <v>0.14317372378290102</v>
      </c>
      <c r="H571">
        <f t="shared" si="18"/>
        <v>0.17896715472862626</v>
      </c>
      <c r="J571">
        <f>$H$3*'Wind ENSPRESO CF'!E123/VLOOKUP(E571,'Wind ENSPRESO CF Averages'!$C$28:$F$64,3,0)</f>
        <v>0.17896715472862626</v>
      </c>
    </row>
    <row r="572" spans="2:10">
      <c r="B572" t="s">
        <v>180</v>
      </c>
      <c r="C572" t="s">
        <v>181</v>
      </c>
      <c r="D572" t="s">
        <v>185</v>
      </c>
      <c r="E572" t="s">
        <v>9</v>
      </c>
      <c r="F572" t="s">
        <v>134</v>
      </c>
      <c r="G572">
        <f t="shared" si="17"/>
        <v>0.15328580687003004</v>
      </c>
      <c r="H572">
        <f t="shared" si="18"/>
        <v>0.19160725858753755</v>
      </c>
      <c r="J572">
        <f>$H$3*'Wind ENSPRESO CF'!E124/VLOOKUP(E572,'Wind ENSPRESO CF Averages'!$C$28:$F$64,3,0)</f>
        <v>0.19160725858753755</v>
      </c>
    </row>
    <row r="573" spans="2:10">
      <c r="B573" t="s">
        <v>180</v>
      </c>
      <c r="C573" t="s">
        <v>181</v>
      </c>
      <c r="D573" t="s">
        <v>185</v>
      </c>
      <c r="E573" t="s">
        <v>10</v>
      </c>
      <c r="F573" t="s">
        <v>134</v>
      </c>
      <c r="G573">
        <f t="shared" si="17"/>
        <v>0.16157859531735067</v>
      </c>
      <c r="H573">
        <f t="shared" si="18"/>
        <v>0.20197324414668832</v>
      </c>
      <c r="J573">
        <f>$H$3*'Wind ENSPRESO CF'!E125/VLOOKUP(E573,'Wind ENSPRESO CF Averages'!$C$28:$F$64,3,0)</f>
        <v>0.20197324414668832</v>
      </c>
    </row>
    <row r="574" spans="2:10">
      <c r="B574" t="s">
        <v>180</v>
      </c>
      <c r="C574" t="s">
        <v>181</v>
      </c>
      <c r="D574" t="s">
        <v>185</v>
      </c>
      <c r="E574" t="s">
        <v>42</v>
      </c>
      <c r="F574" t="s">
        <v>134</v>
      </c>
      <c r="G574">
        <f t="shared" si="17"/>
        <v>0.16583493282149717</v>
      </c>
      <c r="H574">
        <f t="shared" si="18"/>
        <v>0.20729366602687144</v>
      </c>
      <c r="J574">
        <f>$H$3*'Wind ENSPRESO CF'!E126/VLOOKUP(E574,'Wind ENSPRESO CF Averages'!$C$28:$F$64,3,0)</f>
        <v>0.20729366602687144</v>
      </c>
    </row>
    <row r="575" spans="2:10">
      <c r="B575" t="s">
        <v>180</v>
      </c>
      <c r="C575" t="s">
        <v>181</v>
      </c>
      <c r="D575" t="s">
        <v>185</v>
      </c>
      <c r="E575" t="s">
        <v>11</v>
      </c>
      <c r="F575" t="s">
        <v>134</v>
      </c>
      <c r="G575">
        <f t="shared" si="17"/>
        <v>0.16529472595656672</v>
      </c>
      <c r="H575">
        <f t="shared" si="18"/>
        <v>0.20661840744570839</v>
      </c>
      <c r="J575">
        <f>$H$3*'Wind ENSPRESO CF'!E127/VLOOKUP(E575,'Wind ENSPRESO CF Averages'!$C$28:$F$64,3,0)</f>
        <v>0.20661840744570839</v>
      </c>
    </row>
    <row r="576" spans="2:10">
      <c r="B576" t="s">
        <v>180</v>
      </c>
      <c r="C576" t="s">
        <v>181</v>
      </c>
      <c r="D576" t="s">
        <v>185</v>
      </c>
      <c r="E576" t="s">
        <v>12</v>
      </c>
      <c r="F576" t="s">
        <v>134</v>
      </c>
      <c r="G576">
        <f t="shared" si="17"/>
        <v>0.15344787679159616</v>
      </c>
      <c r="H576">
        <f t="shared" si="18"/>
        <v>0.19180984598949519</v>
      </c>
      <c r="J576">
        <f>$H$3*'Wind ENSPRESO CF'!E128/VLOOKUP(E576,'Wind ENSPRESO CF Averages'!$C$28:$F$64,3,0)</f>
        <v>0.19180984598949519</v>
      </c>
    </row>
    <row r="577" spans="2:10">
      <c r="B577" t="s">
        <v>180</v>
      </c>
      <c r="C577" t="s">
        <v>181</v>
      </c>
      <c r="D577" t="s">
        <v>185</v>
      </c>
      <c r="E577" t="s">
        <v>13</v>
      </c>
      <c r="F577" t="s">
        <v>134</v>
      </c>
      <c r="G577">
        <f t="shared" si="17"/>
        <v>0.15013628511118682</v>
      </c>
      <c r="H577">
        <f t="shared" si="18"/>
        <v>0.18767035638898352</v>
      </c>
      <c r="J577">
        <f>$H$3*'Wind ENSPRESO CF'!E129/VLOOKUP(E577,'Wind ENSPRESO CF Averages'!$C$28:$F$64,3,0)</f>
        <v>0.18767035638898352</v>
      </c>
    </row>
    <row r="578" spans="2:10">
      <c r="B578" t="s">
        <v>180</v>
      </c>
      <c r="C578" t="s">
        <v>181</v>
      </c>
      <c r="D578" t="s">
        <v>185</v>
      </c>
      <c r="E578" t="s">
        <v>14</v>
      </c>
      <c r="F578" t="s">
        <v>134</v>
      </c>
      <c r="G578">
        <f t="shared" si="17"/>
        <v>0.15210713309647447</v>
      </c>
      <c r="H578">
        <f t="shared" si="18"/>
        <v>0.19013391637059307</v>
      </c>
      <c r="J578">
        <f>$H$3*'Wind ENSPRESO CF'!E130/VLOOKUP(E578,'Wind ENSPRESO CF Averages'!$C$28:$F$64,3,0)</f>
        <v>0.19013391637059307</v>
      </c>
    </row>
    <row r="579" spans="2:10">
      <c r="B579" t="s">
        <v>180</v>
      </c>
      <c r="C579" t="s">
        <v>181</v>
      </c>
      <c r="D579" t="s">
        <v>185</v>
      </c>
      <c r="E579" t="s">
        <v>15</v>
      </c>
      <c r="F579" t="s">
        <v>134</v>
      </c>
      <c r="G579">
        <f t="shared" si="17"/>
        <v>0.15765439800374298</v>
      </c>
      <c r="H579">
        <f t="shared" si="18"/>
        <v>0.19706799750467871</v>
      </c>
      <c r="J579">
        <f>$H$3*'Wind ENSPRESO CF'!E131/VLOOKUP(E579,'Wind ENSPRESO CF Averages'!$C$28:$F$64,3,0)</f>
        <v>0.19706799750467871</v>
      </c>
    </row>
    <row r="580" spans="2:10">
      <c r="B580" t="s">
        <v>180</v>
      </c>
      <c r="C580" t="s">
        <v>181</v>
      </c>
      <c r="D580" t="s">
        <v>185</v>
      </c>
      <c r="E580" t="s">
        <v>19</v>
      </c>
      <c r="F580" t="s">
        <v>134</v>
      </c>
      <c r="G580">
        <f t="shared" si="17"/>
        <v>0.15065387968640709</v>
      </c>
      <c r="H580">
        <f t="shared" si="18"/>
        <v>0.18831734960800886</v>
      </c>
      <c r="J580">
        <f>$H$3*'Wind ENSPRESO CF'!E132/VLOOKUP(E580,'Wind ENSPRESO CF Averages'!$C$28:$F$64,3,0)</f>
        <v>0.18831734960800886</v>
      </c>
    </row>
    <row r="581" spans="2:10">
      <c r="B581" t="s">
        <v>180</v>
      </c>
      <c r="C581" t="s">
        <v>181</v>
      </c>
      <c r="D581" t="s">
        <v>185</v>
      </c>
      <c r="E581" t="s">
        <v>16</v>
      </c>
      <c r="F581" t="s">
        <v>134</v>
      </c>
      <c r="G581">
        <f t="shared" si="17"/>
        <v>0.1647051869366041</v>
      </c>
      <c r="H581">
        <f t="shared" si="18"/>
        <v>0.20588148367075512</v>
      </c>
      <c r="J581">
        <f>$H$3*'Wind ENSPRESO CF'!E133/VLOOKUP(E581,'Wind ENSPRESO CF Averages'!$C$28:$F$64,3,0)</f>
        <v>0.20588148367075512</v>
      </c>
    </row>
    <row r="582" spans="2:10">
      <c r="B582" t="s">
        <v>180</v>
      </c>
      <c r="C582" t="s">
        <v>181</v>
      </c>
      <c r="D582" t="s">
        <v>185</v>
      </c>
      <c r="E582" t="s">
        <v>17</v>
      </c>
      <c r="F582" t="s">
        <v>134</v>
      </c>
      <c r="G582">
        <f t="shared" si="17"/>
        <v>0.15949843260188093</v>
      </c>
      <c r="H582">
        <f t="shared" si="18"/>
        <v>0.19937304075235115</v>
      </c>
      <c r="J582">
        <f>$H$3*'Wind ENSPRESO CF'!E134/VLOOKUP(E582,'Wind ENSPRESO CF Averages'!$C$28:$F$64,3,0)</f>
        <v>0.19937304075235115</v>
      </c>
    </row>
    <row r="583" spans="2:10">
      <c r="B583" t="s">
        <v>180</v>
      </c>
      <c r="C583" t="s">
        <v>181</v>
      </c>
      <c r="D583" t="s">
        <v>185</v>
      </c>
      <c r="E583" t="s">
        <v>18</v>
      </c>
      <c r="F583" t="s">
        <v>134</v>
      </c>
      <c r="G583">
        <f t="shared" si="17"/>
        <v>0.15980065853881242</v>
      </c>
      <c r="H583">
        <f t="shared" si="18"/>
        <v>0.1997508231735155</v>
      </c>
      <c r="J583">
        <f>$H$3*'Wind ENSPRESO CF'!E135/VLOOKUP(E583,'Wind ENSPRESO CF Averages'!$C$28:$F$64,3,0)</f>
        <v>0.1997508231735155</v>
      </c>
    </row>
    <row r="584" spans="2:10">
      <c r="B584" t="s">
        <v>180</v>
      </c>
      <c r="C584" t="s">
        <v>181</v>
      </c>
      <c r="D584" t="s">
        <v>185</v>
      </c>
      <c r="E584" t="s">
        <v>39</v>
      </c>
      <c r="F584" t="s">
        <v>134</v>
      </c>
      <c r="G584">
        <f t="shared" si="17"/>
        <v>0.15943917525773199</v>
      </c>
      <c r="H584">
        <f t="shared" si="18"/>
        <v>0.19929896907216496</v>
      </c>
      <c r="J584">
        <f>$H$3*'Wind ENSPRESO CF'!E136/VLOOKUP(E584,'Wind ENSPRESO CF Averages'!$C$28:$F$64,3,0)</f>
        <v>0.19929896907216496</v>
      </c>
    </row>
    <row r="585" spans="2:10">
      <c r="B585" t="s">
        <v>180</v>
      </c>
      <c r="C585" t="s">
        <v>181</v>
      </c>
      <c r="D585" t="s">
        <v>185</v>
      </c>
      <c r="E585" t="s">
        <v>20</v>
      </c>
      <c r="F585" t="s">
        <v>134</v>
      </c>
      <c r="G585">
        <f t="shared" si="17"/>
        <v>0.16064820413634109</v>
      </c>
      <c r="H585">
        <f t="shared" si="18"/>
        <v>0.20081025517042636</v>
      </c>
      <c r="J585">
        <f>$H$3*'Wind ENSPRESO CF'!E137/VLOOKUP(E585,'Wind ENSPRESO CF Averages'!$C$28:$F$64,3,0)</f>
        <v>0.20081025517042636</v>
      </c>
    </row>
    <row r="586" spans="2:10">
      <c r="B586" t="s">
        <v>180</v>
      </c>
      <c r="C586" t="s">
        <v>181</v>
      </c>
      <c r="D586" t="s">
        <v>185</v>
      </c>
      <c r="E586" t="s">
        <v>21</v>
      </c>
      <c r="F586" t="s">
        <v>134</v>
      </c>
      <c r="G586">
        <f t="shared" si="17"/>
        <v>0.16261596958174906</v>
      </c>
      <c r="H586">
        <f t="shared" si="18"/>
        <v>0.2032699619771863</v>
      </c>
      <c r="J586">
        <f>$H$3*'Wind ENSPRESO CF'!E138/VLOOKUP(E586,'Wind ENSPRESO CF Averages'!$C$28:$F$64,3,0)</f>
        <v>0.2032699619771863</v>
      </c>
    </row>
    <row r="587" spans="2:10">
      <c r="B587" t="s">
        <v>180</v>
      </c>
      <c r="C587" t="s">
        <v>181</v>
      </c>
      <c r="D587" t="s">
        <v>185</v>
      </c>
      <c r="E587" t="s">
        <v>22</v>
      </c>
      <c r="F587" t="s">
        <v>134</v>
      </c>
      <c r="G587">
        <f t="shared" si="17"/>
        <v>0</v>
      </c>
      <c r="H587">
        <f t="shared" si="18"/>
        <v>0</v>
      </c>
      <c r="J587">
        <f>$H$3*'Wind ENSPRESO CF'!E139/VLOOKUP(E587,'Wind ENSPRESO CF Averages'!$C$28:$F$64,3,0)</f>
        <v>0</v>
      </c>
    </row>
    <row r="588" spans="2:10">
      <c r="B588" t="s">
        <v>180</v>
      </c>
      <c r="C588" t="s">
        <v>181</v>
      </c>
      <c r="D588" t="s">
        <v>185</v>
      </c>
      <c r="E588" t="s">
        <v>23</v>
      </c>
      <c r="F588" t="s">
        <v>134</v>
      </c>
      <c r="G588">
        <f t="shared" si="17"/>
        <v>0.16092226373856361</v>
      </c>
      <c r="H588">
        <f t="shared" si="18"/>
        <v>0.2011528296732045</v>
      </c>
      <c r="J588">
        <f>$H$3*'Wind ENSPRESO CF'!E140/VLOOKUP(E588,'Wind ENSPRESO CF Averages'!$C$28:$F$64,3,0)</f>
        <v>0.2011528296732045</v>
      </c>
    </row>
    <row r="589" spans="2:10">
      <c r="B589" t="s">
        <v>180</v>
      </c>
      <c r="C589" t="s">
        <v>181</v>
      </c>
      <c r="D589" t="s">
        <v>185</v>
      </c>
      <c r="E589" t="s">
        <v>43</v>
      </c>
      <c r="F589" t="s">
        <v>134</v>
      </c>
      <c r="G589">
        <f t="shared" si="17"/>
        <v>0.15701375245579571</v>
      </c>
      <c r="H589">
        <f t="shared" si="18"/>
        <v>0.19626719056974462</v>
      </c>
      <c r="J589">
        <f>$H$3*'Wind ENSPRESO CF'!E141/VLOOKUP(E589,'Wind ENSPRESO CF Averages'!$C$28:$F$64,3,0)</f>
        <v>0.19626719056974462</v>
      </c>
    </row>
    <row r="590" spans="2:10">
      <c r="B590" t="s">
        <v>180</v>
      </c>
      <c r="C590" t="s">
        <v>181</v>
      </c>
      <c r="D590" t="s">
        <v>185</v>
      </c>
      <c r="E590" t="s">
        <v>24</v>
      </c>
      <c r="F590" t="s">
        <v>134</v>
      </c>
      <c r="G590">
        <f t="shared" ref="G590:G653" si="19">H590*0.8</f>
        <v>0.14631458094144661</v>
      </c>
      <c r="H590">
        <f t="shared" si="18"/>
        <v>0.18289322617680825</v>
      </c>
      <c r="J590">
        <f>$H$3*'Wind ENSPRESO CF'!E142/VLOOKUP(E590,'Wind ENSPRESO CF Averages'!$C$28:$F$64,3,0)</f>
        <v>0.18289322617680825</v>
      </c>
    </row>
    <row r="591" spans="2:10">
      <c r="B591" t="s">
        <v>180</v>
      </c>
      <c r="C591" t="s">
        <v>181</v>
      </c>
      <c r="D591" t="s">
        <v>185</v>
      </c>
      <c r="E591" t="s">
        <v>25</v>
      </c>
      <c r="F591" t="s">
        <v>134</v>
      </c>
      <c r="G591">
        <f t="shared" si="19"/>
        <v>0.15619047619047621</v>
      </c>
      <c r="H591">
        <f t="shared" si="18"/>
        <v>0.19523809523809524</v>
      </c>
      <c r="J591">
        <f>$H$3*'Wind ENSPRESO CF'!E143/VLOOKUP(E591,'Wind ENSPRESO CF Averages'!$C$28:$F$64,3,0)</f>
        <v>0.19523809523809524</v>
      </c>
    </row>
    <row r="592" spans="2:10">
      <c r="B592" t="s">
        <v>180</v>
      </c>
      <c r="C592" t="s">
        <v>181</v>
      </c>
      <c r="D592" t="s">
        <v>185</v>
      </c>
      <c r="E592" t="s">
        <v>26</v>
      </c>
      <c r="F592" t="s">
        <v>134</v>
      </c>
      <c r="G592">
        <f t="shared" si="19"/>
        <v>0.14589360430364615</v>
      </c>
      <c r="H592">
        <f t="shared" si="18"/>
        <v>0.18236700537955766</v>
      </c>
      <c r="J592">
        <f>$H$3*'Wind ENSPRESO CF'!E144/VLOOKUP(E592,'Wind ENSPRESO CF Averages'!$C$28:$F$64,3,0)</f>
        <v>0.18236700537955766</v>
      </c>
    </row>
    <row r="593" spans="2:10">
      <c r="B593" t="s">
        <v>180</v>
      </c>
      <c r="C593" t="s">
        <v>181</v>
      </c>
      <c r="D593" t="s">
        <v>185</v>
      </c>
      <c r="E593" t="s">
        <v>40</v>
      </c>
      <c r="F593" t="s">
        <v>134</v>
      </c>
      <c r="G593">
        <f t="shared" si="19"/>
        <v>0.15817322834645667</v>
      </c>
      <c r="H593">
        <f t="shared" si="18"/>
        <v>0.19771653543307083</v>
      </c>
      <c r="J593">
        <f>$H$3*'Wind ENSPRESO CF'!E145/VLOOKUP(E593,'Wind ENSPRESO CF Averages'!$C$28:$F$64,3,0)</f>
        <v>0.19771653543307083</v>
      </c>
    </row>
    <row r="594" spans="2:10">
      <c r="B594" t="s">
        <v>180</v>
      </c>
      <c r="C594" t="s">
        <v>181</v>
      </c>
      <c r="D594" t="s">
        <v>185</v>
      </c>
      <c r="E594" t="s">
        <v>41</v>
      </c>
      <c r="F594" t="s">
        <v>134</v>
      </c>
      <c r="G594">
        <f t="shared" si="19"/>
        <v>0.16010223642172527</v>
      </c>
      <c r="H594">
        <f t="shared" si="18"/>
        <v>0.20012779552715657</v>
      </c>
      <c r="J594">
        <f>$H$3*'Wind ENSPRESO CF'!E146/VLOOKUP(E594,'Wind ENSPRESO CF Averages'!$C$28:$F$64,3,0)</f>
        <v>0.20012779552715657</v>
      </c>
    </row>
    <row r="595" spans="2:10">
      <c r="B595" t="s">
        <v>180</v>
      </c>
      <c r="C595" t="s">
        <v>181</v>
      </c>
      <c r="D595" t="s">
        <v>185</v>
      </c>
      <c r="E595" t="s">
        <v>27</v>
      </c>
      <c r="F595" t="s">
        <v>134</v>
      </c>
      <c r="G595">
        <f t="shared" si="19"/>
        <v>0.19706618962432917</v>
      </c>
      <c r="H595">
        <f t="shared" si="18"/>
        <v>0.24633273703041145</v>
      </c>
      <c r="J595">
        <f>$H$3*'Wind ENSPRESO CF'!E147/VLOOKUP(E595,'Wind ENSPRESO CF Averages'!$C$28:$F$64,3,0)</f>
        <v>0.24633273703041145</v>
      </c>
    </row>
    <row r="596" spans="2:10">
      <c r="B596" t="s">
        <v>180</v>
      </c>
      <c r="C596" t="s">
        <v>181</v>
      </c>
      <c r="D596" t="s">
        <v>185</v>
      </c>
      <c r="E596" t="s">
        <v>28</v>
      </c>
      <c r="F596" t="s">
        <v>134</v>
      </c>
      <c r="G596">
        <f t="shared" si="19"/>
        <v>0.14821179707960666</v>
      </c>
      <c r="H596">
        <f t="shared" si="18"/>
        <v>0.18526474634950832</v>
      </c>
      <c r="J596">
        <f>$H$3*'Wind ENSPRESO CF'!E148/VLOOKUP(E596,'Wind ENSPRESO CF Averages'!$C$28:$F$64,3,0)</f>
        <v>0.18526474634950832</v>
      </c>
    </row>
    <row r="597" spans="2:10">
      <c r="B597" t="s">
        <v>180</v>
      </c>
      <c r="C597" t="s">
        <v>181</v>
      </c>
      <c r="D597" t="s">
        <v>185</v>
      </c>
      <c r="E597" t="s">
        <v>29</v>
      </c>
      <c r="F597" t="s">
        <v>134</v>
      </c>
      <c r="G597">
        <f t="shared" si="19"/>
        <v>0.16409436225488405</v>
      </c>
      <c r="H597">
        <f t="shared" si="18"/>
        <v>0.20511795281860506</v>
      </c>
      <c r="J597">
        <f>$H$3*'Wind ENSPRESO CF'!E149/VLOOKUP(E597,'Wind ENSPRESO CF Averages'!$C$28:$F$64,3,0)</f>
        <v>0.20511795281860506</v>
      </c>
    </row>
    <row r="598" spans="2:10">
      <c r="B598" t="s">
        <v>180</v>
      </c>
      <c r="C598" t="s">
        <v>181</v>
      </c>
      <c r="D598" t="s">
        <v>185</v>
      </c>
      <c r="E598" t="s">
        <v>30</v>
      </c>
      <c r="F598" t="s">
        <v>134</v>
      </c>
      <c r="G598">
        <f t="shared" si="19"/>
        <v>0.14611660079051386</v>
      </c>
      <c r="H598">
        <f t="shared" si="18"/>
        <v>0.18264575098814231</v>
      </c>
      <c r="J598">
        <f>$H$3*'Wind ENSPRESO CF'!E150/VLOOKUP(E598,'Wind ENSPRESO CF Averages'!$C$28:$F$64,3,0)</f>
        <v>0.18264575098814231</v>
      </c>
    </row>
    <row r="599" spans="2:10">
      <c r="B599" t="s">
        <v>180</v>
      </c>
      <c r="C599" t="s">
        <v>181</v>
      </c>
      <c r="D599" t="s">
        <v>185</v>
      </c>
      <c r="E599" t="s">
        <v>31</v>
      </c>
      <c r="F599" t="s">
        <v>134</v>
      </c>
      <c r="G599">
        <f t="shared" si="19"/>
        <v>0.15893492753338187</v>
      </c>
      <c r="H599">
        <f t="shared" si="18"/>
        <v>0.19866865941672732</v>
      </c>
      <c r="J599">
        <f>$H$3*'Wind ENSPRESO CF'!E151/VLOOKUP(E599,'Wind ENSPRESO CF Averages'!$C$28:$F$64,3,0)</f>
        <v>0.19866865941672732</v>
      </c>
    </row>
    <row r="600" spans="2:10">
      <c r="B600" t="s">
        <v>180</v>
      </c>
      <c r="C600" t="s">
        <v>181</v>
      </c>
      <c r="D600" t="s">
        <v>185</v>
      </c>
      <c r="E600" t="s">
        <v>32</v>
      </c>
      <c r="F600" t="s">
        <v>134</v>
      </c>
      <c r="G600">
        <f t="shared" si="19"/>
        <v>0.16981052136048014</v>
      </c>
      <c r="H600">
        <f t="shared" ref="H600:H663" si="20">IF(D600="WP",0,J600)</f>
        <v>0.21226315170060017</v>
      </c>
      <c r="J600">
        <f>$H$3*'Wind ENSPRESO CF'!E152/VLOOKUP(E600,'Wind ENSPRESO CF Averages'!$C$28:$F$64,3,0)</f>
        <v>0.21226315170060017</v>
      </c>
    </row>
    <row r="601" spans="2:10">
      <c r="B601" t="s">
        <v>180</v>
      </c>
      <c r="C601" t="s">
        <v>181</v>
      </c>
      <c r="D601" t="s">
        <v>185</v>
      </c>
      <c r="E601" t="s">
        <v>33</v>
      </c>
      <c r="F601" t="s">
        <v>134</v>
      </c>
      <c r="G601">
        <f t="shared" si="19"/>
        <v>0.15393303751512705</v>
      </c>
      <c r="H601">
        <f t="shared" si="20"/>
        <v>0.19241629689390879</v>
      </c>
      <c r="J601">
        <f>$H$3*'Wind ENSPRESO CF'!E153/VLOOKUP(E601,'Wind ENSPRESO CF Averages'!$C$28:$F$64,3,0)</f>
        <v>0.19241629689390879</v>
      </c>
    </row>
    <row r="602" spans="2:10">
      <c r="B602" t="s">
        <v>180</v>
      </c>
      <c r="C602" t="s">
        <v>181</v>
      </c>
      <c r="D602" t="s">
        <v>185</v>
      </c>
      <c r="E602" t="s">
        <v>34</v>
      </c>
      <c r="F602" t="s">
        <v>134</v>
      </c>
      <c r="G602">
        <f t="shared" si="19"/>
        <v>0.16332942555685814</v>
      </c>
      <c r="H602">
        <f t="shared" si="20"/>
        <v>0.20416178194607265</v>
      </c>
      <c r="J602">
        <f>$H$3*'Wind ENSPRESO CF'!E154/VLOOKUP(E602,'Wind ENSPRESO CF Averages'!$C$28:$F$64,3,0)</f>
        <v>0.20416178194607265</v>
      </c>
    </row>
    <row r="603" spans="2:10">
      <c r="B603" t="s">
        <v>180</v>
      </c>
      <c r="C603" t="s">
        <v>181</v>
      </c>
      <c r="D603" t="s">
        <v>185</v>
      </c>
      <c r="E603" t="s">
        <v>35</v>
      </c>
      <c r="F603" t="s">
        <v>134</v>
      </c>
      <c r="G603">
        <f t="shared" si="19"/>
        <v>0.1640675174969124</v>
      </c>
      <c r="H603">
        <f t="shared" si="20"/>
        <v>0.20508439687114047</v>
      </c>
      <c r="J603">
        <f>$H$3*'Wind ENSPRESO CF'!E155/VLOOKUP(E603,'Wind ENSPRESO CF Averages'!$C$28:$F$64,3,0)</f>
        <v>0.20508439687114047</v>
      </c>
    </row>
    <row r="604" spans="2:10">
      <c r="B604" t="s">
        <v>180</v>
      </c>
      <c r="C604" t="s">
        <v>181</v>
      </c>
      <c r="D604" t="s">
        <v>185</v>
      </c>
      <c r="E604" t="s">
        <v>36</v>
      </c>
      <c r="F604" t="s">
        <v>134</v>
      </c>
      <c r="G604">
        <f t="shared" si="19"/>
        <v>0.16127038359987386</v>
      </c>
      <c r="H604">
        <f t="shared" si="20"/>
        <v>0.20158797949984231</v>
      </c>
      <c r="J604">
        <f>$H$3*'Wind ENSPRESO CF'!E156/VLOOKUP(E604,'Wind ENSPRESO CF Averages'!$C$28:$F$64,3,0)</f>
        <v>0.20158797949984231</v>
      </c>
    </row>
    <row r="605" spans="2:10">
      <c r="B605" t="s">
        <v>180</v>
      </c>
      <c r="C605" t="s">
        <v>181</v>
      </c>
      <c r="D605" t="s">
        <v>186</v>
      </c>
      <c r="E605" t="s">
        <v>37</v>
      </c>
      <c r="F605" t="s">
        <v>134</v>
      </c>
      <c r="G605">
        <f t="shared" si="19"/>
        <v>0.16776699029126213</v>
      </c>
      <c r="H605">
        <f t="shared" si="20"/>
        <v>0.20970873786407765</v>
      </c>
      <c r="J605">
        <f>$H$3*'Wind ENSPRESO CF'!E157/VLOOKUP(E605,'Wind ENSPRESO CF Averages'!$C$28:$F$64,3,0)</f>
        <v>0.20970873786407765</v>
      </c>
    </row>
    <row r="606" spans="2:10">
      <c r="B606" t="s">
        <v>180</v>
      </c>
      <c r="C606" t="s">
        <v>181</v>
      </c>
      <c r="D606" t="s">
        <v>186</v>
      </c>
      <c r="E606" t="s">
        <v>7</v>
      </c>
      <c r="F606" t="s">
        <v>134</v>
      </c>
      <c r="G606">
        <f t="shared" si="19"/>
        <v>0.18617585775772941</v>
      </c>
      <c r="H606">
        <f t="shared" si="20"/>
        <v>0.23271982219716175</v>
      </c>
      <c r="J606">
        <f>$H$3*'Wind ENSPRESO CF'!E158/VLOOKUP(E606,'Wind ENSPRESO CF Averages'!$C$28:$F$64,3,0)</f>
        <v>0.23271982219716175</v>
      </c>
    </row>
    <row r="607" spans="2:10">
      <c r="B607" t="s">
        <v>180</v>
      </c>
      <c r="C607" t="s">
        <v>181</v>
      </c>
      <c r="D607" t="s">
        <v>186</v>
      </c>
      <c r="E607" t="s">
        <v>38</v>
      </c>
      <c r="F607" t="s">
        <v>134</v>
      </c>
      <c r="G607">
        <f t="shared" si="19"/>
        <v>0.19036649214659687</v>
      </c>
      <c r="H607">
        <f t="shared" si="20"/>
        <v>0.23795811518324608</v>
      </c>
      <c r="J607">
        <f>$H$3*'Wind ENSPRESO CF'!E159/VLOOKUP(E607,'Wind ENSPRESO CF Averages'!$C$28:$F$64,3,0)</f>
        <v>0.23795811518324608</v>
      </c>
    </row>
    <row r="608" spans="2:10">
      <c r="B608" t="s">
        <v>180</v>
      </c>
      <c r="C608" t="s">
        <v>181</v>
      </c>
      <c r="D608" t="s">
        <v>186</v>
      </c>
      <c r="E608" t="s">
        <v>8</v>
      </c>
      <c r="F608" t="s">
        <v>134</v>
      </c>
      <c r="G608">
        <f t="shared" si="19"/>
        <v>0.17123862287305314</v>
      </c>
      <c r="H608">
        <f t="shared" si="20"/>
        <v>0.21404827859131639</v>
      </c>
      <c r="J608">
        <f>$H$3*'Wind ENSPRESO CF'!E160/VLOOKUP(E608,'Wind ENSPRESO CF Averages'!$C$28:$F$64,3,0)</f>
        <v>0.21404827859131639</v>
      </c>
    </row>
    <row r="609" spans="2:10">
      <c r="B609" t="s">
        <v>180</v>
      </c>
      <c r="C609" t="s">
        <v>181</v>
      </c>
      <c r="D609" t="s">
        <v>186</v>
      </c>
      <c r="E609" t="s">
        <v>9</v>
      </c>
      <c r="F609" t="s">
        <v>134</v>
      </c>
      <c r="G609">
        <f t="shared" si="19"/>
        <v>0.16483473752458977</v>
      </c>
      <c r="H609">
        <f t="shared" si="20"/>
        <v>0.20604342190573721</v>
      </c>
      <c r="J609">
        <f>$H$3*'Wind ENSPRESO CF'!E161/VLOOKUP(E609,'Wind ENSPRESO CF Averages'!$C$28:$F$64,3,0)</f>
        <v>0.20604342190573721</v>
      </c>
    </row>
    <row r="610" spans="2:10">
      <c r="B610" t="s">
        <v>180</v>
      </c>
      <c r="C610" t="s">
        <v>181</v>
      </c>
      <c r="D610" t="s">
        <v>186</v>
      </c>
      <c r="E610" t="s">
        <v>10</v>
      </c>
      <c r="F610" t="s">
        <v>134</v>
      </c>
      <c r="G610">
        <f t="shared" si="19"/>
        <v>0.19047491638783165</v>
      </c>
      <c r="H610">
        <f t="shared" si="20"/>
        <v>0.23809364548478956</v>
      </c>
      <c r="J610">
        <f>$H$3*'Wind ENSPRESO CF'!E162/VLOOKUP(E610,'Wind ENSPRESO CF Averages'!$C$28:$F$64,3,0)</f>
        <v>0.23809364548478956</v>
      </c>
    </row>
    <row r="611" spans="2:10">
      <c r="B611" t="s">
        <v>180</v>
      </c>
      <c r="C611" t="s">
        <v>181</v>
      </c>
      <c r="D611" t="s">
        <v>186</v>
      </c>
      <c r="E611" t="s">
        <v>42</v>
      </c>
      <c r="F611" t="s">
        <v>134</v>
      </c>
      <c r="G611">
        <f t="shared" si="19"/>
        <v>0.19071017274472168</v>
      </c>
      <c r="H611">
        <f t="shared" si="20"/>
        <v>0.23838771593090211</v>
      </c>
      <c r="J611">
        <f>$H$3*'Wind ENSPRESO CF'!E163/VLOOKUP(E611,'Wind ENSPRESO CF Averages'!$C$28:$F$64,3,0)</f>
        <v>0.23838771593090211</v>
      </c>
    </row>
    <row r="612" spans="2:10">
      <c r="B612" t="s">
        <v>180</v>
      </c>
      <c r="C612" t="s">
        <v>181</v>
      </c>
      <c r="D612" t="s">
        <v>186</v>
      </c>
      <c r="E612" t="s">
        <v>11</v>
      </c>
      <c r="F612" t="s">
        <v>134</v>
      </c>
      <c r="G612">
        <f t="shared" si="19"/>
        <v>0.17199586349534646</v>
      </c>
      <c r="H612">
        <f t="shared" si="20"/>
        <v>0.21499482936918307</v>
      </c>
      <c r="J612">
        <f>$H$3*'Wind ENSPRESO CF'!E164/VLOOKUP(E612,'Wind ENSPRESO CF Averages'!$C$28:$F$64,3,0)</f>
        <v>0.21499482936918307</v>
      </c>
    </row>
    <row r="613" spans="2:10">
      <c r="B613" t="s">
        <v>180</v>
      </c>
      <c r="C613" t="s">
        <v>181</v>
      </c>
      <c r="D613" t="s">
        <v>186</v>
      </c>
      <c r="E613" t="s">
        <v>12</v>
      </c>
      <c r="F613" t="s">
        <v>134</v>
      </c>
      <c r="G613">
        <f t="shared" si="19"/>
        <v>0.18248375322709876</v>
      </c>
      <c r="H613">
        <f t="shared" si="20"/>
        <v>0.22810469153387342</v>
      </c>
      <c r="J613">
        <f>$H$3*'Wind ENSPRESO CF'!E165/VLOOKUP(E613,'Wind ENSPRESO CF Averages'!$C$28:$F$64,3,0)</f>
        <v>0.22810469153387342</v>
      </c>
    </row>
    <row r="614" spans="2:10">
      <c r="B614" t="s">
        <v>180</v>
      </c>
      <c r="C614" t="s">
        <v>181</v>
      </c>
      <c r="D614" t="s">
        <v>186</v>
      </c>
      <c r="E614" t="s">
        <v>13</v>
      </c>
      <c r="F614" t="s">
        <v>134</v>
      </c>
      <c r="G614">
        <f t="shared" si="19"/>
        <v>0.17100518267310666</v>
      </c>
      <c r="H614">
        <f t="shared" si="20"/>
        <v>0.21375647834138331</v>
      </c>
      <c r="J614">
        <f>$H$3*'Wind ENSPRESO CF'!E166/VLOOKUP(E614,'Wind ENSPRESO CF Averages'!$C$28:$F$64,3,0)</f>
        <v>0.21375647834138331</v>
      </c>
    </row>
    <row r="615" spans="2:10">
      <c r="B615" t="s">
        <v>180</v>
      </c>
      <c r="C615" t="s">
        <v>181</v>
      </c>
      <c r="D615" t="s">
        <v>186</v>
      </c>
      <c r="E615" t="s">
        <v>14</v>
      </c>
      <c r="F615" t="s">
        <v>134</v>
      </c>
      <c r="G615">
        <f t="shared" si="19"/>
        <v>0.15761683520087458</v>
      </c>
      <c r="H615">
        <f t="shared" si="20"/>
        <v>0.19702104400109322</v>
      </c>
      <c r="J615">
        <f>$H$3*'Wind ENSPRESO CF'!E167/VLOOKUP(E615,'Wind ENSPRESO CF Averages'!$C$28:$F$64,3,0)</f>
        <v>0.19702104400109322</v>
      </c>
    </row>
    <row r="616" spans="2:10">
      <c r="B616" t="s">
        <v>180</v>
      </c>
      <c r="C616" t="s">
        <v>181</v>
      </c>
      <c r="D616" t="s">
        <v>186</v>
      </c>
      <c r="E616" t="s">
        <v>15</v>
      </c>
      <c r="F616" t="s">
        <v>134</v>
      </c>
      <c r="G616">
        <f t="shared" si="19"/>
        <v>0.1563069245165315</v>
      </c>
      <c r="H616">
        <f t="shared" si="20"/>
        <v>0.19538365564566437</v>
      </c>
      <c r="J616">
        <f>$H$3*'Wind ENSPRESO CF'!E168/VLOOKUP(E616,'Wind ENSPRESO CF Averages'!$C$28:$F$64,3,0)</f>
        <v>0.19538365564566437</v>
      </c>
    </row>
    <row r="617" spans="2:10">
      <c r="B617" t="s">
        <v>180</v>
      </c>
      <c r="C617" t="s">
        <v>181</v>
      </c>
      <c r="D617" t="s">
        <v>186</v>
      </c>
      <c r="E617" t="s">
        <v>19</v>
      </c>
      <c r="F617" t="s">
        <v>134</v>
      </c>
      <c r="G617">
        <f t="shared" si="19"/>
        <v>0.15818657367029137</v>
      </c>
      <c r="H617">
        <f t="shared" si="20"/>
        <v>0.1977332170878642</v>
      </c>
      <c r="J617">
        <f>$H$3*'Wind ENSPRESO CF'!E169/VLOOKUP(E617,'Wind ENSPRESO CF Averages'!$C$28:$F$64,3,0)</f>
        <v>0.1977332170878642</v>
      </c>
    </row>
    <row r="618" spans="2:10">
      <c r="B618" t="s">
        <v>180</v>
      </c>
      <c r="C618" t="s">
        <v>181</v>
      </c>
      <c r="D618" t="s">
        <v>186</v>
      </c>
      <c r="E618" t="s">
        <v>16</v>
      </c>
      <c r="F618" t="s">
        <v>134</v>
      </c>
      <c r="G618">
        <f t="shared" si="19"/>
        <v>0.20258312398404021</v>
      </c>
      <c r="H618">
        <f t="shared" si="20"/>
        <v>0.25322890498005024</v>
      </c>
      <c r="J618">
        <f>$H$3*'Wind ENSPRESO CF'!E170/VLOOKUP(E618,'Wind ENSPRESO CF Averages'!$C$28:$F$64,3,0)</f>
        <v>0.25322890498005024</v>
      </c>
    </row>
    <row r="619" spans="2:10">
      <c r="B619" t="s">
        <v>180</v>
      </c>
      <c r="C619" t="s">
        <v>181</v>
      </c>
      <c r="D619" t="s">
        <v>186</v>
      </c>
      <c r="E619" t="s">
        <v>17</v>
      </c>
      <c r="F619" t="s">
        <v>134</v>
      </c>
      <c r="G619">
        <f t="shared" si="19"/>
        <v>0.16175548589341693</v>
      </c>
      <c r="H619">
        <f t="shared" si="20"/>
        <v>0.20219435736677116</v>
      </c>
      <c r="J619">
        <f>$H$3*'Wind ENSPRESO CF'!E171/VLOOKUP(E619,'Wind ENSPRESO CF Averages'!$C$28:$F$64,3,0)</f>
        <v>0.20219435736677116</v>
      </c>
    </row>
    <row r="620" spans="2:10">
      <c r="B620" t="s">
        <v>180</v>
      </c>
      <c r="C620" t="s">
        <v>181</v>
      </c>
      <c r="D620" t="s">
        <v>186</v>
      </c>
      <c r="E620" t="s">
        <v>18</v>
      </c>
      <c r="F620" t="s">
        <v>134</v>
      </c>
      <c r="G620">
        <f t="shared" si="19"/>
        <v>0.19145323484942683</v>
      </c>
      <c r="H620">
        <f t="shared" si="20"/>
        <v>0.23931654356178353</v>
      </c>
      <c r="J620">
        <f>$H$3*'Wind ENSPRESO CF'!E172/VLOOKUP(E620,'Wind ENSPRESO CF Averages'!$C$28:$F$64,3,0)</f>
        <v>0.23931654356178353</v>
      </c>
    </row>
    <row r="621" spans="2:10">
      <c r="B621" t="s">
        <v>180</v>
      </c>
      <c r="C621" t="s">
        <v>181</v>
      </c>
      <c r="D621" t="s">
        <v>186</v>
      </c>
      <c r="E621" t="s">
        <v>39</v>
      </c>
      <c r="F621" t="s">
        <v>134</v>
      </c>
      <c r="G621">
        <f t="shared" si="19"/>
        <v>0.20397525773195879</v>
      </c>
      <c r="H621">
        <f t="shared" si="20"/>
        <v>0.25496907216494846</v>
      </c>
      <c r="J621">
        <f>$H$3*'Wind ENSPRESO CF'!E173/VLOOKUP(E621,'Wind ENSPRESO CF Averages'!$C$28:$F$64,3,0)</f>
        <v>0.25496907216494846</v>
      </c>
    </row>
    <row r="622" spans="2:10">
      <c r="B622" t="s">
        <v>180</v>
      </c>
      <c r="C622" t="s">
        <v>181</v>
      </c>
      <c r="D622" t="s">
        <v>186</v>
      </c>
      <c r="E622" t="s">
        <v>20</v>
      </c>
      <c r="F622" t="s">
        <v>134</v>
      </c>
      <c r="G622">
        <f t="shared" si="19"/>
        <v>0.19747974362072224</v>
      </c>
      <c r="H622">
        <f t="shared" si="20"/>
        <v>0.24684967952590278</v>
      </c>
      <c r="J622">
        <f>$H$3*'Wind ENSPRESO CF'!E174/VLOOKUP(E622,'Wind ENSPRESO CF Averages'!$C$28:$F$64,3,0)</f>
        <v>0.24684967952590278</v>
      </c>
    </row>
    <row r="623" spans="2:10">
      <c r="B623" t="s">
        <v>180</v>
      </c>
      <c r="C623" t="s">
        <v>181</v>
      </c>
      <c r="D623" t="s">
        <v>186</v>
      </c>
      <c r="E623" t="s">
        <v>21</v>
      </c>
      <c r="F623" t="s">
        <v>134</v>
      </c>
      <c r="G623">
        <f t="shared" si="19"/>
        <v>0.17123954372623579</v>
      </c>
      <c r="H623">
        <f t="shared" si="20"/>
        <v>0.21404942965779472</v>
      </c>
      <c r="J623">
        <f>$H$3*'Wind ENSPRESO CF'!E175/VLOOKUP(E623,'Wind ENSPRESO CF Averages'!$C$28:$F$64,3,0)</f>
        <v>0.21404942965779472</v>
      </c>
    </row>
    <row r="624" spans="2:10">
      <c r="B624" t="s">
        <v>180</v>
      </c>
      <c r="C624" t="s">
        <v>181</v>
      </c>
      <c r="D624" t="s">
        <v>186</v>
      </c>
      <c r="E624" t="s">
        <v>22</v>
      </c>
      <c r="F624" t="s">
        <v>134</v>
      </c>
      <c r="G624">
        <f t="shared" si="19"/>
        <v>0</v>
      </c>
      <c r="H624">
        <f t="shared" si="20"/>
        <v>0</v>
      </c>
      <c r="J624">
        <f>$H$3*'Wind ENSPRESO CF'!E176/VLOOKUP(E624,'Wind ENSPRESO CF Averages'!$C$28:$F$64,3,0)</f>
        <v>0</v>
      </c>
    </row>
    <row r="625" spans="2:10">
      <c r="B625" t="s">
        <v>180</v>
      </c>
      <c r="C625" t="s">
        <v>181</v>
      </c>
      <c r="D625" t="s">
        <v>186</v>
      </c>
      <c r="E625" t="s">
        <v>23</v>
      </c>
      <c r="F625" t="s">
        <v>134</v>
      </c>
      <c r="G625">
        <f t="shared" si="19"/>
        <v>0.19369725690330411</v>
      </c>
      <c r="H625">
        <f t="shared" si="20"/>
        <v>0.24212157112913013</v>
      </c>
      <c r="J625">
        <f>$H$3*'Wind ENSPRESO CF'!E177/VLOOKUP(E625,'Wind ENSPRESO CF Averages'!$C$28:$F$64,3,0)</f>
        <v>0.24212157112913013</v>
      </c>
    </row>
    <row r="626" spans="2:10">
      <c r="B626" t="s">
        <v>180</v>
      </c>
      <c r="C626" t="s">
        <v>181</v>
      </c>
      <c r="D626" t="s">
        <v>186</v>
      </c>
      <c r="E626" t="s">
        <v>43</v>
      </c>
      <c r="F626" t="s">
        <v>134</v>
      </c>
      <c r="G626">
        <f t="shared" si="19"/>
        <v>0.16762278978389</v>
      </c>
      <c r="H626">
        <f t="shared" si="20"/>
        <v>0.2095284872298625</v>
      </c>
      <c r="J626">
        <f>$H$3*'Wind ENSPRESO CF'!E178/VLOOKUP(E626,'Wind ENSPRESO CF Averages'!$C$28:$F$64,3,0)</f>
        <v>0.2095284872298625</v>
      </c>
    </row>
    <row r="627" spans="2:10">
      <c r="B627" t="s">
        <v>180</v>
      </c>
      <c r="C627" t="s">
        <v>181</v>
      </c>
      <c r="D627" t="s">
        <v>186</v>
      </c>
      <c r="E627" t="s">
        <v>24</v>
      </c>
      <c r="F627" t="s">
        <v>134</v>
      </c>
      <c r="G627">
        <f t="shared" si="19"/>
        <v>0.1549942594718714</v>
      </c>
      <c r="H627">
        <f t="shared" si="20"/>
        <v>0.19374282433983925</v>
      </c>
      <c r="J627">
        <f>$H$3*'Wind ENSPRESO CF'!E179/VLOOKUP(E627,'Wind ENSPRESO CF Averages'!$C$28:$F$64,3,0)</f>
        <v>0.19374282433983925</v>
      </c>
    </row>
    <row r="628" spans="2:10">
      <c r="B628" t="s">
        <v>180</v>
      </c>
      <c r="C628" t="s">
        <v>181</v>
      </c>
      <c r="D628" t="s">
        <v>186</v>
      </c>
      <c r="E628" t="s">
        <v>25</v>
      </c>
      <c r="F628" t="s">
        <v>134</v>
      </c>
      <c r="G628">
        <f t="shared" si="19"/>
        <v>0.17904761904761901</v>
      </c>
      <c r="H628">
        <f t="shared" si="20"/>
        <v>0.22380952380952376</v>
      </c>
      <c r="J628">
        <f>$H$3*'Wind ENSPRESO CF'!E180/VLOOKUP(E628,'Wind ENSPRESO CF Averages'!$C$28:$F$64,3,0)</f>
        <v>0.22380952380952376</v>
      </c>
    </row>
    <row r="629" spans="2:10">
      <c r="B629" t="s">
        <v>180</v>
      </c>
      <c r="C629" t="s">
        <v>181</v>
      </c>
      <c r="D629" t="s">
        <v>186</v>
      </c>
      <c r="E629" t="s">
        <v>26</v>
      </c>
      <c r="F629" t="s">
        <v>134</v>
      </c>
      <c r="G629">
        <f t="shared" si="19"/>
        <v>0.15105797967722653</v>
      </c>
      <c r="H629">
        <f t="shared" si="20"/>
        <v>0.18882247459653315</v>
      </c>
      <c r="J629">
        <f>$H$3*'Wind ENSPRESO CF'!E181/VLOOKUP(E629,'Wind ENSPRESO CF Averages'!$C$28:$F$64,3,0)</f>
        <v>0.18882247459653315</v>
      </c>
    </row>
    <row r="630" spans="2:10">
      <c r="B630" t="s">
        <v>180</v>
      </c>
      <c r="C630" t="s">
        <v>181</v>
      </c>
      <c r="D630" t="s">
        <v>186</v>
      </c>
      <c r="E630" t="s">
        <v>40</v>
      </c>
      <c r="F630" t="s">
        <v>134</v>
      </c>
      <c r="G630">
        <f t="shared" si="19"/>
        <v>0.18708661417322833</v>
      </c>
      <c r="H630">
        <f t="shared" si="20"/>
        <v>0.2338582677165354</v>
      </c>
      <c r="J630">
        <f>$H$3*'Wind ENSPRESO CF'!E182/VLOOKUP(E630,'Wind ENSPRESO CF Averages'!$C$28:$F$64,3,0)</f>
        <v>0.2338582677165354</v>
      </c>
    </row>
    <row r="631" spans="2:10">
      <c r="B631" t="s">
        <v>180</v>
      </c>
      <c r="C631" t="s">
        <v>181</v>
      </c>
      <c r="D631" t="s">
        <v>186</v>
      </c>
      <c r="E631" t="s">
        <v>41</v>
      </c>
      <c r="F631" t="s">
        <v>134</v>
      </c>
      <c r="G631">
        <f t="shared" si="19"/>
        <v>0.17252396166134187</v>
      </c>
      <c r="H631">
        <f t="shared" si="20"/>
        <v>0.21565495207667731</v>
      </c>
      <c r="J631">
        <f>$H$3*'Wind ENSPRESO CF'!E183/VLOOKUP(E631,'Wind ENSPRESO CF Averages'!$C$28:$F$64,3,0)</f>
        <v>0.21565495207667731</v>
      </c>
    </row>
    <row r="632" spans="2:10">
      <c r="B632" t="s">
        <v>180</v>
      </c>
      <c r="C632" t="s">
        <v>181</v>
      </c>
      <c r="D632" t="s">
        <v>186</v>
      </c>
      <c r="E632" t="s">
        <v>27</v>
      </c>
      <c r="F632" t="s">
        <v>134</v>
      </c>
      <c r="G632">
        <f t="shared" si="19"/>
        <v>0.19577817531305908</v>
      </c>
      <c r="H632">
        <f t="shared" si="20"/>
        <v>0.24472271914132382</v>
      </c>
      <c r="J632">
        <f>$H$3*'Wind ENSPRESO CF'!E184/VLOOKUP(E632,'Wind ENSPRESO CF Averages'!$C$28:$F$64,3,0)</f>
        <v>0.24472271914132382</v>
      </c>
    </row>
    <row r="633" spans="2:10">
      <c r="B633" t="s">
        <v>180</v>
      </c>
      <c r="C633" t="s">
        <v>181</v>
      </c>
      <c r="D633" t="s">
        <v>186</v>
      </c>
      <c r="E633" t="s">
        <v>28</v>
      </c>
      <c r="F633" t="s">
        <v>134</v>
      </c>
      <c r="G633">
        <f t="shared" si="19"/>
        <v>0.16987794594103142</v>
      </c>
      <c r="H633">
        <f t="shared" si="20"/>
        <v>0.21234743242628926</v>
      </c>
      <c r="J633">
        <f>$H$3*'Wind ENSPRESO CF'!E185/VLOOKUP(E633,'Wind ENSPRESO CF Averages'!$C$28:$F$64,3,0)</f>
        <v>0.21234743242628926</v>
      </c>
    </row>
    <row r="634" spans="2:10">
      <c r="B634" t="s">
        <v>180</v>
      </c>
      <c r="C634" t="s">
        <v>181</v>
      </c>
      <c r="D634" t="s">
        <v>186</v>
      </c>
      <c r="E634" t="s">
        <v>29</v>
      </c>
      <c r="F634" t="s">
        <v>134</v>
      </c>
      <c r="G634">
        <f t="shared" si="19"/>
        <v>0.17460215913615587</v>
      </c>
      <c r="H634">
        <f t="shared" si="20"/>
        <v>0.21825269892019483</v>
      </c>
      <c r="J634">
        <f>$H$3*'Wind ENSPRESO CF'!E186/VLOOKUP(E634,'Wind ENSPRESO CF Averages'!$C$28:$F$64,3,0)</f>
        <v>0.21825269892019483</v>
      </c>
    </row>
    <row r="635" spans="2:10">
      <c r="B635" t="s">
        <v>180</v>
      </c>
      <c r="C635" t="s">
        <v>181</v>
      </c>
      <c r="D635" t="s">
        <v>186</v>
      </c>
      <c r="E635" t="s">
        <v>30</v>
      </c>
      <c r="F635" t="s">
        <v>134</v>
      </c>
      <c r="G635">
        <f t="shared" si="19"/>
        <v>0.16621541501976286</v>
      </c>
      <c r="H635">
        <f t="shared" si="20"/>
        <v>0.20776926877470356</v>
      </c>
      <c r="J635">
        <f>$H$3*'Wind ENSPRESO CF'!E187/VLOOKUP(E635,'Wind ENSPRESO CF Averages'!$C$28:$F$64,3,0)</f>
        <v>0.20776926877470356</v>
      </c>
    </row>
    <row r="636" spans="2:10">
      <c r="B636" t="s">
        <v>180</v>
      </c>
      <c r="C636" t="s">
        <v>181</v>
      </c>
      <c r="D636" t="s">
        <v>186</v>
      </c>
      <c r="E636" t="s">
        <v>31</v>
      </c>
      <c r="F636" t="s">
        <v>134</v>
      </c>
      <c r="G636">
        <f t="shared" si="19"/>
        <v>0.2045977463570039</v>
      </c>
      <c r="H636">
        <f t="shared" si="20"/>
        <v>0.25574718294625487</v>
      </c>
      <c r="J636">
        <f>$H$3*'Wind ENSPRESO CF'!E188/VLOOKUP(E636,'Wind ENSPRESO CF Averages'!$C$28:$F$64,3,0)</f>
        <v>0.25574718294625487</v>
      </c>
    </row>
    <row r="637" spans="2:10">
      <c r="B637" t="s">
        <v>180</v>
      </c>
      <c r="C637" t="s">
        <v>181</v>
      </c>
      <c r="D637" t="s">
        <v>186</v>
      </c>
      <c r="E637" t="s">
        <v>32</v>
      </c>
      <c r="F637" t="s">
        <v>134</v>
      </c>
      <c r="G637">
        <f t="shared" si="19"/>
        <v>0.17896198658350007</v>
      </c>
      <c r="H637">
        <f t="shared" si="20"/>
        <v>0.22370248322937508</v>
      </c>
      <c r="J637">
        <f>$H$3*'Wind ENSPRESO CF'!E189/VLOOKUP(E637,'Wind ENSPRESO CF Averages'!$C$28:$F$64,3,0)</f>
        <v>0.22370248322937508</v>
      </c>
    </row>
    <row r="638" spans="2:10">
      <c r="B638" t="s">
        <v>180</v>
      </c>
      <c r="C638" t="s">
        <v>181</v>
      </c>
      <c r="D638" t="s">
        <v>186</v>
      </c>
      <c r="E638" t="s">
        <v>33</v>
      </c>
      <c r="F638" t="s">
        <v>134</v>
      </c>
      <c r="G638">
        <f t="shared" si="19"/>
        <v>0.16322710770471963</v>
      </c>
      <c r="H638">
        <f t="shared" si="20"/>
        <v>0.20403388463089953</v>
      </c>
      <c r="J638">
        <f>$H$3*'Wind ENSPRESO CF'!E190/VLOOKUP(E638,'Wind ENSPRESO CF Averages'!$C$28:$F$64,3,0)</f>
        <v>0.20403388463089953</v>
      </c>
    </row>
    <row r="639" spans="2:10">
      <c r="B639" t="s">
        <v>180</v>
      </c>
      <c r="C639" t="s">
        <v>181</v>
      </c>
      <c r="D639" t="s">
        <v>186</v>
      </c>
      <c r="E639" t="s">
        <v>34</v>
      </c>
      <c r="F639" t="s">
        <v>134</v>
      </c>
      <c r="G639">
        <f t="shared" si="19"/>
        <v>0.2000468933177022</v>
      </c>
      <c r="H639">
        <f t="shared" si="20"/>
        <v>0.25005861664712775</v>
      </c>
      <c r="J639">
        <f>$H$3*'Wind ENSPRESO CF'!E191/VLOOKUP(E639,'Wind ENSPRESO CF Averages'!$C$28:$F$64,3,0)</f>
        <v>0.25005861664712775</v>
      </c>
    </row>
    <row r="640" spans="2:10">
      <c r="B640" t="s">
        <v>180</v>
      </c>
      <c r="C640" t="s">
        <v>181</v>
      </c>
      <c r="D640" t="s">
        <v>186</v>
      </c>
      <c r="E640" t="s">
        <v>35</v>
      </c>
      <c r="F640" t="s">
        <v>134</v>
      </c>
      <c r="G640">
        <f t="shared" si="19"/>
        <v>0.18229724166323596</v>
      </c>
      <c r="H640">
        <f t="shared" si="20"/>
        <v>0.22787155207904494</v>
      </c>
      <c r="J640">
        <f>$H$3*'Wind ENSPRESO CF'!E192/VLOOKUP(E640,'Wind ENSPRESO CF Averages'!$C$28:$F$64,3,0)</f>
        <v>0.22787155207904494</v>
      </c>
    </row>
    <row r="641" spans="2:10">
      <c r="B641" t="s">
        <v>180</v>
      </c>
      <c r="C641" t="s">
        <v>181</v>
      </c>
      <c r="D641" t="s">
        <v>186</v>
      </c>
      <c r="E641" t="s">
        <v>36</v>
      </c>
      <c r="F641" t="s">
        <v>134</v>
      </c>
      <c r="G641">
        <f t="shared" si="19"/>
        <v>0.17035564528658886</v>
      </c>
      <c r="H641">
        <f t="shared" si="20"/>
        <v>0.21294455660823605</v>
      </c>
      <c r="J641">
        <f>$H$3*'Wind ENSPRESO CF'!E193/VLOOKUP(E641,'Wind ENSPRESO CF Averages'!$C$28:$F$64,3,0)</f>
        <v>0.21294455660823605</v>
      </c>
    </row>
    <row r="642" spans="2:10">
      <c r="B642" t="s">
        <v>180</v>
      </c>
      <c r="C642" t="s">
        <v>181</v>
      </c>
      <c r="D642" t="s">
        <v>187</v>
      </c>
      <c r="E642" t="s">
        <v>37</v>
      </c>
      <c r="F642" t="s">
        <v>134</v>
      </c>
      <c r="G642">
        <f t="shared" si="19"/>
        <v>0.18111209179170343</v>
      </c>
      <c r="H642">
        <f t="shared" si="20"/>
        <v>0.22639011473962928</v>
      </c>
      <c r="J642">
        <f>$H$3*'Wind ENSPRESO CF'!E194/VLOOKUP(E642,'Wind ENSPRESO CF Averages'!$C$28:$F$64,3,0)</f>
        <v>0.22639011473962928</v>
      </c>
    </row>
    <row r="643" spans="2:10">
      <c r="B643" t="s">
        <v>180</v>
      </c>
      <c r="C643" t="s">
        <v>181</v>
      </c>
      <c r="D643" t="s">
        <v>187</v>
      </c>
      <c r="E643" t="s">
        <v>7</v>
      </c>
      <c r="F643" t="s">
        <v>134</v>
      </c>
      <c r="G643">
        <f t="shared" si="19"/>
        <v>0.1947270454229062</v>
      </c>
      <c r="H643">
        <f t="shared" si="20"/>
        <v>0.24340880677863275</v>
      </c>
      <c r="J643">
        <f>$H$3*'Wind ENSPRESO CF'!E195/VLOOKUP(E643,'Wind ENSPRESO CF Averages'!$C$28:$F$64,3,0)</f>
        <v>0.24340880677863275</v>
      </c>
    </row>
    <row r="644" spans="2:10">
      <c r="B644" t="s">
        <v>180</v>
      </c>
      <c r="C644" t="s">
        <v>181</v>
      </c>
      <c r="D644" t="s">
        <v>187</v>
      </c>
      <c r="E644" t="s">
        <v>38</v>
      </c>
      <c r="F644" t="s">
        <v>134</v>
      </c>
      <c r="G644">
        <f t="shared" si="19"/>
        <v>0.18282722513089006</v>
      </c>
      <c r="H644">
        <f t="shared" si="20"/>
        <v>0.22853403141361256</v>
      </c>
      <c r="J644">
        <f>$H$3*'Wind ENSPRESO CF'!E196/VLOOKUP(E644,'Wind ENSPRESO CF Averages'!$C$28:$F$64,3,0)</f>
        <v>0.22853403141361256</v>
      </c>
    </row>
    <row r="645" spans="2:10">
      <c r="B645" t="s">
        <v>180</v>
      </c>
      <c r="C645" t="s">
        <v>181</v>
      </c>
      <c r="D645" t="s">
        <v>187</v>
      </c>
      <c r="E645" t="s">
        <v>8</v>
      </c>
      <c r="F645" t="s">
        <v>134</v>
      </c>
      <c r="G645">
        <f t="shared" si="19"/>
        <v>0.16197863078725039</v>
      </c>
      <c r="H645">
        <f t="shared" si="20"/>
        <v>0.20247328848406296</v>
      </c>
      <c r="J645">
        <f>$H$3*'Wind ENSPRESO CF'!E197/VLOOKUP(E645,'Wind ENSPRESO CF Averages'!$C$28:$F$64,3,0)</f>
        <v>0.20247328848406296</v>
      </c>
    </row>
    <row r="646" spans="2:10">
      <c r="B646" t="s">
        <v>180</v>
      </c>
      <c r="C646" t="s">
        <v>181</v>
      </c>
      <c r="D646" t="s">
        <v>187</v>
      </c>
      <c r="E646" t="s">
        <v>9</v>
      </c>
      <c r="F646" t="s">
        <v>134</v>
      </c>
      <c r="G646">
        <f t="shared" si="19"/>
        <v>0.20263123784776327</v>
      </c>
      <c r="H646">
        <f t="shared" si="20"/>
        <v>0.25328904730970409</v>
      </c>
      <c r="J646">
        <f>$H$3*'Wind ENSPRESO CF'!E198/VLOOKUP(E646,'Wind ENSPRESO CF Averages'!$C$28:$F$64,3,0)</f>
        <v>0.25328904730970409</v>
      </c>
    </row>
    <row r="647" spans="2:10">
      <c r="B647" t="s">
        <v>180</v>
      </c>
      <c r="C647" t="s">
        <v>181</v>
      </c>
      <c r="D647" t="s">
        <v>187</v>
      </c>
      <c r="E647" t="s">
        <v>10</v>
      </c>
      <c r="F647" t="s">
        <v>134</v>
      </c>
      <c r="G647">
        <f t="shared" si="19"/>
        <v>0.18493645484973018</v>
      </c>
      <c r="H647">
        <f t="shared" si="20"/>
        <v>0.2311705685621627</v>
      </c>
      <c r="J647">
        <f>$H$3*'Wind ENSPRESO CF'!E199/VLOOKUP(E647,'Wind ENSPRESO CF Averages'!$C$28:$F$64,3,0)</f>
        <v>0.2311705685621627</v>
      </c>
    </row>
    <row r="648" spans="2:10">
      <c r="B648" t="s">
        <v>180</v>
      </c>
      <c r="C648" t="s">
        <v>181</v>
      </c>
      <c r="D648" t="s">
        <v>187</v>
      </c>
      <c r="E648" t="s">
        <v>42</v>
      </c>
      <c r="F648" t="s">
        <v>134</v>
      </c>
      <c r="G648">
        <f t="shared" si="19"/>
        <v>0.20936660268714014</v>
      </c>
      <c r="H648">
        <f t="shared" si="20"/>
        <v>0.26170825335892517</v>
      </c>
      <c r="J648">
        <f>$H$3*'Wind ENSPRESO CF'!E200/VLOOKUP(E648,'Wind ENSPRESO CF Averages'!$C$28:$F$64,3,0)</f>
        <v>0.26170825335892517</v>
      </c>
    </row>
    <row r="649" spans="2:10">
      <c r="B649" t="s">
        <v>180</v>
      </c>
      <c r="C649" t="s">
        <v>181</v>
      </c>
      <c r="D649" t="s">
        <v>187</v>
      </c>
      <c r="E649" t="s">
        <v>11</v>
      </c>
      <c r="F649" t="s">
        <v>134</v>
      </c>
      <c r="G649">
        <f t="shared" si="19"/>
        <v>0.22783867631851087</v>
      </c>
      <c r="H649">
        <f t="shared" si="20"/>
        <v>0.28479834539813859</v>
      </c>
      <c r="J649">
        <f>$H$3*'Wind ENSPRESO CF'!E201/VLOOKUP(E649,'Wind ENSPRESO CF Averages'!$C$28:$F$64,3,0)</f>
        <v>0.28479834539813859</v>
      </c>
    </row>
    <row r="650" spans="2:10">
      <c r="B650" t="s">
        <v>180</v>
      </c>
      <c r="C650" t="s">
        <v>181</v>
      </c>
      <c r="D650" t="s">
        <v>187</v>
      </c>
      <c r="E650" t="s">
        <v>12</v>
      </c>
      <c r="F650" t="s">
        <v>134</v>
      </c>
      <c r="G650">
        <f t="shared" si="19"/>
        <v>0.17094631888186593</v>
      </c>
      <c r="H650">
        <f t="shared" si="20"/>
        <v>0.21368289860233239</v>
      </c>
      <c r="J650">
        <f>$H$3*'Wind ENSPRESO CF'!E202/VLOOKUP(E650,'Wind ENSPRESO CF Averages'!$C$28:$F$64,3,0)</f>
        <v>0.21368289860233239</v>
      </c>
    </row>
    <row r="651" spans="2:10">
      <c r="B651" t="s">
        <v>180</v>
      </c>
      <c r="C651" t="s">
        <v>181</v>
      </c>
      <c r="D651" t="s">
        <v>187</v>
      </c>
      <c r="E651" t="s">
        <v>13</v>
      </c>
      <c r="F651" t="s">
        <v>134</v>
      </c>
      <c r="G651">
        <f t="shared" si="19"/>
        <v>0.15875103973386895</v>
      </c>
      <c r="H651">
        <f t="shared" si="20"/>
        <v>0.19843879966733619</v>
      </c>
      <c r="J651">
        <f>$H$3*'Wind ENSPRESO CF'!E203/VLOOKUP(E651,'Wind ENSPRESO CF Averages'!$C$28:$F$64,3,0)</f>
        <v>0.19843879966733619</v>
      </c>
    </row>
    <row r="652" spans="2:10">
      <c r="B652" t="s">
        <v>180</v>
      </c>
      <c r="C652" t="s">
        <v>181</v>
      </c>
      <c r="D652" t="s">
        <v>187</v>
      </c>
      <c r="E652" t="s">
        <v>14</v>
      </c>
      <c r="F652" t="s">
        <v>134</v>
      </c>
      <c r="G652">
        <f t="shared" si="19"/>
        <v>0.15840393550150311</v>
      </c>
      <c r="H652">
        <f t="shared" si="20"/>
        <v>0.19800491937687889</v>
      </c>
      <c r="J652">
        <f>$H$3*'Wind ENSPRESO CF'!E204/VLOOKUP(E652,'Wind ENSPRESO CF Averages'!$C$28:$F$64,3,0)</f>
        <v>0.19800491937687889</v>
      </c>
    </row>
    <row r="653" spans="2:10">
      <c r="B653" t="s">
        <v>180</v>
      </c>
      <c r="C653" t="s">
        <v>181</v>
      </c>
      <c r="D653" t="s">
        <v>187</v>
      </c>
      <c r="E653" t="s">
        <v>15</v>
      </c>
      <c r="F653" t="s">
        <v>134</v>
      </c>
      <c r="G653">
        <f t="shared" si="19"/>
        <v>0.14956955708047409</v>
      </c>
      <c r="H653">
        <f t="shared" si="20"/>
        <v>0.1869619463505926</v>
      </c>
      <c r="J653">
        <f>$H$3*'Wind ENSPRESO CF'!E205/VLOOKUP(E653,'Wind ENSPRESO CF Averages'!$C$28:$F$64,3,0)</f>
        <v>0.1869619463505926</v>
      </c>
    </row>
    <row r="654" spans="2:10">
      <c r="B654" t="s">
        <v>180</v>
      </c>
      <c r="C654" t="s">
        <v>181</v>
      </c>
      <c r="D654" t="s">
        <v>187</v>
      </c>
      <c r="E654" t="s">
        <v>19</v>
      </c>
      <c r="F654" t="s">
        <v>134</v>
      </c>
      <c r="G654">
        <f t="shared" ref="G654:G717" si="21">H654*0.8</f>
        <v>0.18631647776791799</v>
      </c>
      <c r="H654">
        <f t="shared" si="20"/>
        <v>0.23289559720989747</v>
      </c>
      <c r="J654">
        <f>$H$3*'Wind ENSPRESO CF'!E206/VLOOKUP(E654,'Wind ENSPRESO CF Averages'!$C$28:$F$64,3,0)</f>
        <v>0.23289559720989747</v>
      </c>
    </row>
    <row r="655" spans="2:10">
      <c r="B655" t="s">
        <v>180</v>
      </c>
      <c r="C655" t="s">
        <v>181</v>
      </c>
      <c r="D655" t="s">
        <v>187</v>
      </c>
      <c r="E655" t="s">
        <v>16</v>
      </c>
      <c r="F655" t="s">
        <v>134</v>
      </c>
      <c r="G655">
        <f t="shared" si="21"/>
        <v>0.19651839810846758</v>
      </c>
      <c r="H655">
        <f t="shared" si="20"/>
        <v>0.24564799763558445</v>
      </c>
      <c r="J655">
        <f>$H$3*'Wind ENSPRESO CF'!E207/VLOOKUP(E655,'Wind ENSPRESO CF Averages'!$C$28:$F$64,3,0)</f>
        <v>0.24564799763558445</v>
      </c>
    </row>
    <row r="656" spans="2:10">
      <c r="B656" t="s">
        <v>180</v>
      </c>
      <c r="C656" t="s">
        <v>181</v>
      </c>
      <c r="D656" t="s">
        <v>187</v>
      </c>
      <c r="E656" t="s">
        <v>17</v>
      </c>
      <c r="F656" t="s">
        <v>134</v>
      </c>
      <c r="G656">
        <f t="shared" si="21"/>
        <v>0.16200626959247655</v>
      </c>
      <c r="H656">
        <f t="shared" si="20"/>
        <v>0.20250783699059566</v>
      </c>
      <c r="J656">
        <f>$H$3*'Wind ENSPRESO CF'!E208/VLOOKUP(E656,'Wind ENSPRESO CF Averages'!$C$28:$F$64,3,0)</f>
        <v>0.20250783699059566</v>
      </c>
    </row>
    <row r="657" spans="2:10">
      <c r="B657" t="s">
        <v>180</v>
      </c>
      <c r="C657" t="s">
        <v>181</v>
      </c>
      <c r="D657" t="s">
        <v>187</v>
      </c>
      <c r="E657" t="s">
        <v>18</v>
      </c>
      <c r="F657" t="s">
        <v>134</v>
      </c>
      <c r="G657">
        <f t="shared" si="21"/>
        <v>0.18139361039388813</v>
      </c>
      <c r="H657">
        <f t="shared" si="20"/>
        <v>0.22674201299236016</v>
      </c>
      <c r="J657">
        <f>$H$3*'Wind ENSPRESO CF'!E209/VLOOKUP(E657,'Wind ENSPRESO CF Averages'!$C$28:$F$64,3,0)</f>
        <v>0.22674201299236016</v>
      </c>
    </row>
    <row r="658" spans="2:10">
      <c r="B658" t="s">
        <v>180</v>
      </c>
      <c r="C658" t="s">
        <v>181</v>
      </c>
      <c r="D658" t="s">
        <v>187</v>
      </c>
      <c r="E658" t="s">
        <v>39</v>
      </c>
      <c r="F658" t="s">
        <v>134</v>
      </c>
      <c r="G658">
        <f t="shared" si="21"/>
        <v>0.18259793814432995</v>
      </c>
      <c r="H658">
        <f t="shared" si="20"/>
        <v>0.22824742268041243</v>
      </c>
      <c r="J658">
        <f>$H$3*'Wind ENSPRESO CF'!E210/VLOOKUP(E658,'Wind ENSPRESO CF Averages'!$C$28:$F$64,3,0)</f>
        <v>0.22824742268041243</v>
      </c>
    </row>
    <row r="659" spans="2:10">
      <c r="B659" t="s">
        <v>180</v>
      </c>
      <c r="C659" t="s">
        <v>181</v>
      </c>
      <c r="D659" t="s">
        <v>187</v>
      </c>
      <c r="E659" t="s">
        <v>20</v>
      </c>
      <c r="F659" t="s">
        <v>134</v>
      </c>
      <c r="G659">
        <f t="shared" si="21"/>
        <v>0.19774096021270887</v>
      </c>
      <c r="H659">
        <f t="shared" si="20"/>
        <v>0.24717620026588608</v>
      </c>
      <c r="J659">
        <f>$H$3*'Wind ENSPRESO CF'!E211/VLOOKUP(E659,'Wind ENSPRESO CF Averages'!$C$28:$F$64,3,0)</f>
        <v>0.24717620026588608</v>
      </c>
    </row>
    <row r="660" spans="2:10">
      <c r="B660" t="s">
        <v>180</v>
      </c>
      <c r="C660" t="s">
        <v>181</v>
      </c>
      <c r="D660" t="s">
        <v>187</v>
      </c>
      <c r="E660" t="s">
        <v>21</v>
      </c>
      <c r="F660" t="s">
        <v>134</v>
      </c>
      <c r="G660">
        <f t="shared" si="21"/>
        <v>0.16549049429657794</v>
      </c>
      <c r="H660">
        <f t="shared" si="20"/>
        <v>0.20686311787072242</v>
      </c>
      <c r="J660">
        <f>$H$3*'Wind ENSPRESO CF'!E212/VLOOKUP(E660,'Wind ENSPRESO CF Averages'!$C$28:$F$64,3,0)</f>
        <v>0.20686311787072242</v>
      </c>
    </row>
    <row r="661" spans="2:10">
      <c r="B661" t="s">
        <v>180</v>
      </c>
      <c r="C661" t="s">
        <v>181</v>
      </c>
      <c r="D661" t="s">
        <v>187</v>
      </c>
      <c r="E661" t="s">
        <v>22</v>
      </c>
      <c r="F661" t="s">
        <v>134</v>
      </c>
      <c r="G661">
        <f t="shared" si="21"/>
        <v>0</v>
      </c>
      <c r="H661">
        <f t="shared" si="20"/>
        <v>0</v>
      </c>
      <c r="J661">
        <f>$H$3*'Wind ENSPRESO CF'!E213/VLOOKUP(E661,'Wind ENSPRESO CF Averages'!$C$28:$F$64,3,0)</f>
        <v>0</v>
      </c>
    </row>
    <row r="662" spans="2:10">
      <c r="B662" t="s">
        <v>180</v>
      </c>
      <c r="C662" t="s">
        <v>181</v>
      </c>
      <c r="D662" t="s">
        <v>187</v>
      </c>
      <c r="E662" t="s">
        <v>23</v>
      </c>
      <c r="F662" t="s">
        <v>134</v>
      </c>
      <c r="G662">
        <f t="shared" si="21"/>
        <v>0.19133509523387007</v>
      </c>
      <c r="H662">
        <f t="shared" si="20"/>
        <v>0.23916886904233758</v>
      </c>
      <c r="J662">
        <f>$H$3*'Wind ENSPRESO CF'!E214/VLOOKUP(E662,'Wind ENSPRESO CF Averages'!$C$28:$F$64,3,0)</f>
        <v>0.23916886904233758</v>
      </c>
    </row>
    <row r="663" spans="2:10">
      <c r="B663" t="s">
        <v>180</v>
      </c>
      <c r="C663" t="s">
        <v>181</v>
      </c>
      <c r="D663" t="s">
        <v>187</v>
      </c>
      <c r="E663" t="s">
        <v>43</v>
      </c>
      <c r="F663" t="s">
        <v>134</v>
      </c>
      <c r="G663">
        <f t="shared" si="21"/>
        <v>0.2333988212180747</v>
      </c>
      <c r="H663">
        <f t="shared" si="20"/>
        <v>0.29174852652259337</v>
      </c>
      <c r="J663">
        <f>$H$3*'Wind ENSPRESO CF'!E215/VLOOKUP(E663,'Wind ENSPRESO CF Averages'!$C$28:$F$64,3,0)</f>
        <v>0.29174852652259337</v>
      </c>
    </row>
    <row r="664" spans="2:10">
      <c r="B664" t="s">
        <v>180</v>
      </c>
      <c r="C664" t="s">
        <v>181</v>
      </c>
      <c r="D664" t="s">
        <v>187</v>
      </c>
      <c r="E664" t="s">
        <v>24</v>
      </c>
      <c r="F664" t="s">
        <v>134</v>
      </c>
      <c r="G664">
        <f t="shared" si="21"/>
        <v>0.1549942594718714</v>
      </c>
      <c r="H664">
        <f t="shared" ref="H664:H727" si="22">IF(D664="WP",0,J664)</f>
        <v>0.19374282433983925</v>
      </c>
      <c r="J664">
        <f>$H$3*'Wind ENSPRESO CF'!E216/VLOOKUP(E664,'Wind ENSPRESO CF Averages'!$C$28:$F$64,3,0)</f>
        <v>0.19374282433983925</v>
      </c>
    </row>
    <row r="665" spans="2:10">
      <c r="B665" t="s">
        <v>180</v>
      </c>
      <c r="C665" t="s">
        <v>181</v>
      </c>
      <c r="D665" t="s">
        <v>187</v>
      </c>
      <c r="E665" t="s">
        <v>25</v>
      </c>
      <c r="F665" t="s">
        <v>134</v>
      </c>
      <c r="G665">
        <f t="shared" si="21"/>
        <v>0.15428571428571428</v>
      </c>
      <c r="H665">
        <f t="shared" si="22"/>
        <v>0.19285714285714284</v>
      </c>
      <c r="J665">
        <f>$H$3*'Wind ENSPRESO CF'!E217/VLOOKUP(E665,'Wind ENSPRESO CF Averages'!$C$28:$F$64,3,0)</f>
        <v>0.19285714285714284</v>
      </c>
    </row>
    <row r="666" spans="2:10">
      <c r="B666" t="s">
        <v>180</v>
      </c>
      <c r="C666" t="s">
        <v>181</v>
      </c>
      <c r="D666" t="s">
        <v>187</v>
      </c>
      <c r="E666" t="s">
        <v>26</v>
      </c>
      <c r="F666" t="s">
        <v>134</v>
      </c>
      <c r="G666">
        <f t="shared" si="21"/>
        <v>0.14460251046025105</v>
      </c>
      <c r="H666">
        <f t="shared" si="22"/>
        <v>0.18075313807531379</v>
      </c>
      <c r="J666">
        <f>$H$3*'Wind ENSPRESO CF'!E218/VLOOKUP(E666,'Wind ENSPRESO CF Averages'!$C$28:$F$64,3,0)</f>
        <v>0.18075313807531379</v>
      </c>
    </row>
    <row r="667" spans="2:10">
      <c r="B667" t="s">
        <v>180</v>
      </c>
      <c r="C667" t="s">
        <v>181</v>
      </c>
      <c r="D667" t="s">
        <v>187</v>
      </c>
      <c r="E667" t="s">
        <v>40</v>
      </c>
      <c r="F667" t="s">
        <v>134</v>
      </c>
      <c r="G667">
        <f t="shared" si="21"/>
        <v>0.1768818897637795</v>
      </c>
      <c r="H667">
        <f t="shared" si="22"/>
        <v>0.22110236220472437</v>
      </c>
      <c r="J667">
        <f>$H$3*'Wind ENSPRESO CF'!E219/VLOOKUP(E667,'Wind ENSPRESO CF Averages'!$C$28:$F$64,3,0)</f>
        <v>0.22110236220472437</v>
      </c>
    </row>
    <row r="668" spans="2:10">
      <c r="B668" t="s">
        <v>180</v>
      </c>
      <c r="C668" t="s">
        <v>181</v>
      </c>
      <c r="D668" t="s">
        <v>187</v>
      </c>
      <c r="E668" t="s">
        <v>41</v>
      </c>
      <c r="F668" t="s">
        <v>134</v>
      </c>
      <c r="G668">
        <f t="shared" si="21"/>
        <v>0.20288817891373798</v>
      </c>
      <c r="H668">
        <f t="shared" si="22"/>
        <v>0.25361022364217245</v>
      </c>
      <c r="J668">
        <f>$H$3*'Wind ENSPRESO CF'!E220/VLOOKUP(E668,'Wind ENSPRESO CF Averages'!$C$28:$F$64,3,0)</f>
        <v>0.25361022364217245</v>
      </c>
    </row>
    <row r="669" spans="2:10">
      <c r="B669" t="s">
        <v>180</v>
      </c>
      <c r="C669" t="s">
        <v>181</v>
      </c>
      <c r="D669" t="s">
        <v>187</v>
      </c>
      <c r="E669" t="s">
        <v>27</v>
      </c>
      <c r="F669" t="s">
        <v>134</v>
      </c>
      <c r="G669">
        <f t="shared" si="21"/>
        <v>0.2228264758497317</v>
      </c>
      <c r="H669">
        <f t="shared" si="22"/>
        <v>0.27853309481216459</v>
      </c>
      <c r="J669">
        <f>$H$3*'Wind ENSPRESO CF'!E221/VLOOKUP(E669,'Wind ENSPRESO CF Averages'!$C$28:$F$64,3,0)</f>
        <v>0.27853309481216459</v>
      </c>
    </row>
    <row r="670" spans="2:10">
      <c r="B670" t="s">
        <v>180</v>
      </c>
      <c r="C670" t="s">
        <v>181</v>
      </c>
      <c r="D670" t="s">
        <v>187</v>
      </c>
      <c r="E670" t="s">
        <v>28</v>
      </c>
      <c r="F670" t="s">
        <v>134</v>
      </c>
      <c r="G670">
        <f t="shared" si="21"/>
        <v>0.16029115440939801</v>
      </c>
      <c r="H670">
        <f t="shared" si="22"/>
        <v>0.20036394301174751</v>
      </c>
      <c r="J670">
        <f>$H$3*'Wind ENSPRESO CF'!E222/VLOOKUP(E670,'Wind ENSPRESO CF Averages'!$C$28:$F$64,3,0)</f>
        <v>0.20036394301174751</v>
      </c>
    </row>
    <row r="671" spans="2:10">
      <c r="B671" t="s">
        <v>180</v>
      </c>
      <c r="C671" t="s">
        <v>181</v>
      </c>
      <c r="D671" t="s">
        <v>187</v>
      </c>
      <c r="E671" t="s">
        <v>29</v>
      </c>
      <c r="F671" t="s">
        <v>134</v>
      </c>
      <c r="G671">
        <f t="shared" si="21"/>
        <v>0.16294282287089734</v>
      </c>
      <c r="H671">
        <f t="shared" si="22"/>
        <v>0.20367852858862168</v>
      </c>
      <c r="J671">
        <f>$H$3*'Wind ENSPRESO CF'!E223/VLOOKUP(E671,'Wind ENSPRESO CF Averages'!$C$28:$F$64,3,0)</f>
        <v>0.20367852858862168</v>
      </c>
    </row>
    <row r="672" spans="2:10">
      <c r="B672" t="s">
        <v>180</v>
      </c>
      <c r="C672" t="s">
        <v>181</v>
      </c>
      <c r="D672" t="s">
        <v>187</v>
      </c>
      <c r="E672" t="s">
        <v>30</v>
      </c>
      <c r="F672" t="s">
        <v>134</v>
      </c>
      <c r="G672">
        <f t="shared" si="21"/>
        <v>0.15865612648221344</v>
      </c>
      <c r="H672">
        <f t="shared" si="22"/>
        <v>0.19832015810276679</v>
      </c>
      <c r="J672">
        <f>$H$3*'Wind ENSPRESO CF'!E224/VLOOKUP(E672,'Wind ENSPRESO CF Averages'!$C$28:$F$64,3,0)</f>
        <v>0.19832015810276679</v>
      </c>
    </row>
    <row r="673" spans="2:10">
      <c r="B673" t="s">
        <v>180</v>
      </c>
      <c r="C673" t="s">
        <v>181</v>
      </c>
      <c r="D673" t="s">
        <v>187</v>
      </c>
      <c r="E673" t="s">
        <v>31</v>
      </c>
      <c r="F673" t="s">
        <v>134</v>
      </c>
      <c r="G673">
        <f t="shared" si="21"/>
        <v>0.22158856266346785</v>
      </c>
      <c r="H673">
        <f t="shared" si="22"/>
        <v>0.27698570332933481</v>
      </c>
      <c r="J673">
        <f>$H$3*'Wind ENSPRESO CF'!E225/VLOOKUP(E673,'Wind ENSPRESO CF Averages'!$C$28:$F$64,3,0)</f>
        <v>0.27698570332933481</v>
      </c>
    </row>
    <row r="674" spans="2:10">
      <c r="B674" t="s">
        <v>180</v>
      </c>
      <c r="C674" t="s">
        <v>181</v>
      </c>
      <c r="D674" t="s">
        <v>187</v>
      </c>
      <c r="E674" t="s">
        <v>32</v>
      </c>
      <c r="F674" t="s">
        <v>134</v>
      </c>
      <c r="G674">
        <f t="shared" si="21"/>
        <v>0.207179004354478</v>
      </c>
      <c r="H674">
        <f t="shared" si="22"/>
        <v>0.25897375544309748</v>
      </c>
      <c r="J674">
        <f>$H$3*'Wind ENSPRESO CF'!E226/VLOOKUP(E674,'Wind ENSPRESO CF Averages'!$C$28:$F$64,3,0)</f>
        <v>0.25897375544309748</v>
      </c>
    </row>
    <row r="675" spans="2:10">
      <c r="B675" t="s">
        <v>180</v>
      </c>
      <c r="C675" t="s">
        <v>181</v>
      </c>
      <c r="D675" t="s">
        <v>187</v>
      </c>
      <c r="E675" t="s">
        <v>33</v>
      </c>
      <c r="F675" t="s">
        <v>134</v>
      </c>
      <c r="G675">
        <f t="shared" si="21"/>
        <v>0.15988705123033486</v>
      </c>
      <c r="H675">
        <f t="shared" si="22"/>
        <v>0.19985881403791855</v>
      </c>
      <c r="J675">
        <f>$H$3*'Wind ENSPRESO CF'!E227/VLOOKUP(E675,'Wind ENSPRESO CF Averages'!$C$28:$F$64,3,0)</f>
        <v>0.19985881403791855</v>
      </c>
    </row>
    <row r="676" spans="2:10">
      <c r="B676" t="s">
        <v>180</v>
      </c>
      <c r="C676" t="s">
        <v>181</v>
      </c>
      <c r="D676" t="s">
        <v>187</v>
      </c>
      <c r="E676" t="s">
        <v>34</v>
      </c>
      <c r="F676" t="s">
        <v>134</v>
      </c>
      <c r="G676">
        <f t="shared" si="21"/>
        <v>0.19878077373974204</v>
      </c>
      <c r="H676">
        <f t="shared" si="22"/>
        <v>0.24847596717467754</v>
      </c>
      <c r="J676">
        <f>$H$3*'Wind ENSPRESO CF'!E228/VLOOKUP(E676,'Wind ENSPRESO CF Averages'!$C$28:$F$64,3,0)</f>
        <v>0.24847596717467754</v>
      </c>
    </row>
    <row r="677" spans="2:10">
      <c r="B677" t="s">
        <v>180</v>
      </c>
      <c r="C677" t="s">
        <v>181</v>
      </c>
      <c r="D677" t="s">
        <v>187</v>
      </c>
      <c r="E677" t="s">
        <v>35</v>
      </c>
      <c r="F677" t="s">
        <v>134</v>
      </c>
      <c r="G677">
        <f t="shared" si="21"/>
        <v>0.20586249485384936</v>
      </c>
      <c r="H677">
        <f t="shared" si="22"/>
        <v>0.25732811856731169</v>
      </c>
      <c r="J677">
        <f>$H$3*'Wind ENSPRESO CF'!E229/VLOOKUP(E677,'Wind ENSPRESO CF Averages'!$C$28:$F$64,3,0)</f>
        <v>0.25732811856731169</v>
      </c>
    </row>
    <row r="678" spans="2:10">
      <c r="B678" t="s">
        <v>180</v>
      </c>
      <c r="C678" t="s">
        <v>181</v>
      </c>
      <c r="D678" t="s">
        <v>187</v>
      </c>
      <c r="E678" t="s">
        <v>36</v>
      </c>
      <c r="F678" t="s">
        <v>134</v>
      </c>
      <c r="G678">
        <f t="shared" si="21"/>
        <v>0.16403789408309935</v>
      </c>
      <c r="H678">
        <f t="shared" si="22"/>
        <v>0.20504736760387418</v>
      </c>
      <c r="J678">
        <f>$H$3*'Wind ENSPRESO CF'!E230/VLOOKUP(E678,'Wind ENSPRESO CF Averages'!$C$28:$F$64,3,0)</f>
        <v>0.20504736760387418</v>
      </c>
    </row>
    <row r="679" spans="2:10">
      <c r="B679" t="s">
        <v>180</v>
      </c>
      <c r="C679" t="s">
        <v>181</v>
      </c>
      <c r="D679" t="s">
        <v>188</v>
      </c>
      <c r="E679" t="s">
        <v>37</v>
      </c>
      <c r="F679" t="s">
        <v>134</v>
      </c>
      <c r="G679">
        <f t="shared" si="21"/>
        <v>0.13345101500441309</v>
      </c>
      <c r="H679">
        <f t="shared" si="22"/>
        <v>0.16681376875551635</v>
      </c>
      <c r="J679">
        <f>$H$3*'Wind ENSPRESO CF'!E231/VLOOKUP(E679,'Wind ENSPRESO CF Averages'!$C$28:$F$64,3,0)</f>
        <v>0.16681376875551635</v>
      </c>
    </row>
    <row r="680" spans="2:10">
      <c r="B680" t="s">
        <v>180</v>
      </c>
      <c r="C680" t="s">
        <v>181</v>
      </c>
      <c r="D680" t="s">
        <v>188</v>
      </c>
      <c r="E680" t="s">
        <v>7</v>
      </c>
      <c r="F680" t="s">
        <v>134</v>
      </c>
      <c r="G680">
        <f t="shared" si="21"/>
        <v>0.1405695235450285</v>
      </c>
      <c r="H680">
        <f t="shared" si="22"/>
        <v>0.17571190443128562</v>
      </c>
      <c r="J680">
        <f>$H$3*'Wind ENSPRESO CF'!E232/VLOOKUP(E680,'Wind ENSPRESO CF Averages'!$C$28:$F$64,3,0)</f>
        <v>0.17571190443128562</v>
      </c>
    </row>
    <row r="681" spans="2:10">
      <c r="B681" t="s">
        <v>180</v>
      </c>
      <c r="C681" t="s">
        <v>181</v>
      </c>
      <c r="D681" t="s">
        <v>188</v>
      </c>
      <c r="E681" t="s">
        <v>38</v>
      </c>
      <c r="F681" t="s">
        <v>134</v>
      </c>
      <c r="G681">
        <f t="shared" si="21"/>
        <v>0.10931937172774871</v>
      </c>
      <c r="H681">
        <f t="shared" si="22"/>
        <v>0.13664921465968588</v>
      </c>
      <c r="J681">
        <f>$H$3*'Wind ENSPRESO CF'!E233/VLOOKUP(E681,'Wind ENSPRESO CF Averages'!$C$28:$F$64,3,0)</f>
        <v>0.13664921465968588</v>
      </c>
    </row>
    <row r="682" spans="2:10">
      <c r="B682" t="s">
        <v>180</v>
      </c>
      <c r="C682" t="s">
        <v>181</v>
      </c>
      <c r="D682" t="s">
        <v>188</v>
      </c>
      <c r="E682" t="s">
        <v>8</v>
      </c>
      <c r="F682" t="s">
        <v>134</v>
      </c>
      <c r="G682">
        <f t="shared" si="21"/>
        <v>0.11411159477673481</v>
      </c>
      <c r="H682">
        <f t="shared" si="22"/>
        <v>0.1426394934709185</v>
      </c>
      <c r="J682">
        <f>$H$3*'Wind ENSPRESO CF'!E234/VLOOKUP(E682,'Wind ENSPRESO CF Averages'!$C$28:$F$64,3,0)</f>
        <v>0.1426394934709185</v>
      </c>
    </row>
    <row r="683" spans="2:10">
      <c r="B683" t="s">
        <v>180</v>
      </c>
      <c r="C683" t="s">
        <v>181</v>
      </c>
      <c r="D683" t="s">
        <v>188</v>
      </c>
      <c r="E683" t="s">
        <v>9</v>
      </c>
      <c r="F683" t="s">
        <v>134</v>
      </c>
      <c r="G683">
        <f t="shared" si="21"/>
        <v>0.16028515878181443</v>
      </c>
      <c r="H683">
        <f t="shared" si="22"/>
        <v>0.20035644847726802</v>
      </c>
      <c r="J683">
        <f>$H$3*'Wind ENSPRESO CF'!E235/VLOOKUP(E683,'Wind ENSPRESO CF Averages'!$C$28:$F$64,3,0)</f>
        <v>0.20035644847726802</v>
      </c>
    </row>
    <row r="684" spans="2:10">
      <c r="B684" t="s">
        <v>180</v>
      </c>
      <c r="C684" t="s">
        <v>181</v>
      </c>
      <c r="D684" t="s">
        <v>188</v>
      </c>
      <c r="E684" t="s">
        <v>10</v>
      </c>
      <c r="F684" t="s">
        <v>134</v>
      </c>
      <c r="G684">
        <f t="shared" si="21"/>
        <v>0.11967892976574311</v>
      </c>
      <c r="H684">
        <f t="shared" si="22"/>
        <v>0.14959866220717888</v>
      </c>
      <c r="J684">
        <f>$H$3*'Wind ENSPRESO CF'!E236/VLOOKUP(E684,'Wind ENSPRESO CF Averages'!$C$28:$F$64,3,0)</f>
        <v>0.14959866220717888</v>
      </c>
    </row>
    <row r="685" spans="2:10">
      <c r="B685" t="s">
        <v>180</v>
      </c>
      <c r="C685" t="s">
        <v>181</v>
      </c>
      <c r="D685" t="s">
        <v>188</v>
      </c>
      <c r="E685" t="s">
        <v>42</v>
      </c>
      <c r="F685" t="s">
        <v>134</v>
      </c>
      <c r="G685">
        <f t="shared" si="21"/>
        <v>0.13681381957773514</v>
      </c>
      <c r="H685">
        <f t="shared" si="22"/>
        <v>0.17101727447216891</v>
      </c>
      <c r="J685">
        <f>$H$3*'Wind ENSPRESO CF'!E237/VLOOKUP(E685,'Wind ENSPRESO CF Averages'!$C$28:$F$64,3,0)</f>
        <v>0.17101727447216891</v>
      </c>
    </row>
    <row r="686" spans="2:10">
      <c r="B686" t="s">
        <v>180</v>
      </c>
      <c r="C686" t="s">
        <v>181</v>
      </c>
      <c r="D686" t="s">
        <v>188</v>
      </c>
      <c r="E686" t="s">
        <v>11</v>
      </c>
      <c r="F686" t="s">
        <v>134</v>
      </c>
      <c r="G686">
        <f t="shared" si="21"/>
        <v>0.16976215098241987</v>
      </c>
      <c r="H686">
        <f t="shared" si="22"/>
        <v>0.21220268872802484</v>
      </c>
      <c r="J686">
        <f>$H$3*'Wind ENSPRESO CF'!E238/VLOOKUP(E686,'Wind ENSPRESO CF Averages'!$C$28:$F$64,3,0)</f>
        <v>0.21220268872802484</v>
      </c>
    </row>
    <row r="687" spans="2:10">
      <c r="B687" t="s">
        <v>180</v>
      </c>
      <c r="C687" t="s">
        <v>181</v>
      </c>
      <c r="D687" t="s">
        <v>188</v>
      </c>
      <c r="E687" t="s">
        <v>12</v>
      </c>
      <c r="F687" t="s">
        <v>134</v>
      </c>
      <c r="G687">
        <f t="shared" si="21"/>
        <v>0.11729724917653345</v>
      </c>
      <c r="H687">
        <f t="shared" si="22"/>
        <v>0.14662156147066679</v>
      </c>
      <c r="J687">
        <f>$H$3*'Wind ENSPRESO CF'!E239/VLOOKUP(E687,'Wind ENSPRESO CF Averages'!$C$28:$F$64,3,0)</f>
        <v>0.14662156147066679</v>
      </c>
    </row>
    <row r="688" spans="2:10">
      <c r="B688" t="s">
        <v>180</v>
      </c>
      <c r="C688" t="s">
        <v>181</v>
      </c>
      <c r="D688" t="s">
        <v>188</v>
      </c>
      <c r="E688" t="s">
        <v>13</v>
      </c>
      <c r="F688" t="s">
        <v>134</v>
      </c>
      <c r="G688">
        <f t="shared" si="21"/>
        <v>0.10968839976963254</v>
      </c>
      <c r="H688">
        <f t="shared" si="22"/>
        <v>0.13711049971204067</v>
      </c>
      <c r="J688">
        <f>$H$3*'Wind ENSPRESO CF'!E240/VLOOKUP(E688,'Wind ENSPRESO CF Averages'!$C$28:$F$64,3,0)</f>
        <v>0.13711049971204067</v>
      </c>
    </row>
    <row r="689" spans="2:10">
      <c r="B689" t="s">
        <v>180</v>
      </c>
      <c r="C689" t="s">
        <v>181</v>
      </c>
      <c r="D689" t="s">
        <v>188</v>
      </c>
      <c r="E689" t="s">
        <v>14</v>
      </c>
      <c r="F689" t="s">
        <v>134</v>
      </c>
      <c r="G689">
        <f t="shared" si="21"/>
        <v>0.1401038535118885</v>
      </c>
      <c r="H689">
        <f t="shared" si="22"/>
        <v>0.17512981688986062</v>
      </c>
      <c r="J689">
        <f>$H$3*'Wind ENSPRESO CF'!E241/VLOOKUP(E689,'Wind ENSPRESO CF Averages'!$C$28:$F$64,3,0)</f>
        <v>0.17512981688986062</v>
      </c>
    </row>
    <row r="690" spans="2:10">
      <c r="B690" t="s">
        <v>180</v>
      </c>
      <c r="C690" t="s">
        <v>181</v>
      </c>
      <c r="D690" t="s">
        <v>188</v>
      </c>
      <c r="E690" t="s">
        <v>15</v>
      </c>
      <c r="F690" t="s">
        <v>134</v>
      </c>
      <c r="G690">
        <f t="shared" si="21"/>
        <v>0.11318777292576421</v>
      </c>
      <c r="H690">
        <f t="shared" si="22"/>
        <v>0.14148471615720526</v>
      </c>
      <c r="J690">
        <f>$H$3*'Wind ENSPRESO CF'!E242/VLOOKUP(E690,'Wind ENSPRESO CF Averages'!$C$28:$F$64,3,0)</f>
        <v>0.14148471615720526</v>
      </c>
    </row>
    <row r="691" spans="2:10">
      <c r="B691" t="s">
        <v>180</v>
      </c>
      <c r="C691" t="s">
        <v>181</v>
      </c>
      <c r="D691" t="s">
        <v>188</v>
      </c>
      <c r="E691" t="s">
        <v>19</v>
      </c>
      <c r="F691" t="s">
        <v>134</v>
      </c>
      <c r="G691">
        <f t="shared" si="21"/>
        <v>0.18313862249362936</v>
      </c>
      <c r="H691">
        <f t="shared" si="22"/>
        <v>0.22892327811703669</v>
      </c>
      <c r="J691">
        <f>$H$3*'Wind ENSPRESO CF'!E243/VLOOKUP(E691,'Wind ENSPRESO CF Averages'!$C$28:$F$64,3,0)</f>
        <v>0.22892327811703669</v>
      </c>
    </row>
    <row r="692" spans="2:10">
      <c r="B692" t="s">
        <v>180</v>
      </c>
      <c r="C692" t="s">
        <v>181</v>
      </c>
      <c r="D692" t="s">
        <v>188</v>
      </c>
      <c r="E692" t="s">
        <v>16</v>
      </c>
      <c r="F692" t="s">
        <v>134</v>
      </c>
      <c r="G692">
        <f t="shared" si="21"/>
        <v>0.13895670164031329</v>
      </c>
      <c r="H692">
        <f t="shared" si="22"/>
        <v>0.17369587705039161</v>
      </c>
      <c r="J692">
        <f>$H$3*'Wind ENSPRESO CF'!E244/VLOOKUP(E692,'Wind ENSPRESO CF Averages'!$C$28:$F$64,3,0)</f>
        <v>0.17369587705039161</v>
      </c>
    </row>
    <row r="693" spans="2:10">
      <c r="B693" t="s">
        <v>180</v>
      </c>
      <c r="C693" t="s">
        <v>181</v>
      </c>
      <c r="D693" t="s">
        <v>188</v>
      </c>
      <c r="E693" t="s">
        <v>17</v>
      </c>
      <c r="F693" t="s">
        <v>134</v>
      </c>
      <c r="G693">
        <f t="shared" si="21"/>
        <v>0.12338557993730409</v>
      </c>
      <c r="H693">
        <f t="shared" si="22"/>
        <v>0.1542319749216301</v>
      </c>
      <c r="J693">
        <f>$H$3*'Wind ENSPRESO CF'!E245/VLOOKUP(E693,'Wind ENSPRESO CF Averages'!$C$28:$F$64,3,0)</f>
        <v>0.1542319749216301</v>
      </c>
    </row>
    <row r="694" spans="2:10">
      <c r="B694" t="s">
        <v>180</v>
      </c>
      <c r="C694" t="s">
        <v>181</v>
      </c>
      <c r="D694" t="s">
        <v>188</v>
      </c>
      <c r="E694" t="s">
        <v>18</v>
      </c>
      <c r="F694" t="s">
        <v>134</v>
      </c>
      <c r="G694">
        <f t="shared" si="21"/>
        <v>0.12968585921506609</v>
      </c>
      <c r="H694">
        <f t="shared" si="22"/>
        <v>0.1621073240188326</v>
      </c>
      <c r="J694">
        <f>$H$3*'Wind ENSPRESO CF'!E246/VLOOKUP(E694,'Wind ENSPRESO CF Averages'!$C$28:$F$64,3,0)</f>
        <v>0.1621073240188326</v>
      </c>
    </row>
    <row r="695" spans="2:10">
      <c r="B695" t="s">
        <v>180</v>
      </c>
      <c r="C695" t="s">
        <v>181</v>
      </c>
      <c r="D695" t="s">
        <v>188</v>
      </c>
      <c r="E695" t="s">
        <v>39</v>
      </c>
      <c r="F695" t="s">
        <v>134</v>
      </c>
      <c r="G695">
        <f t="shared" si="21"/>
        <v>0.11579381443298974</v>
      </c>
      <c r="H695">
        <f t="shared" si="22"/>
        <v>0.14474226804123716</v>
      </c>
      <c r="J695">
        <f>$H$3*'Wind ENSPRESO CF'!E247/VLOOKUP(E695,'Wind ENSPRESO CF Averages'!$C$28:$F$64,3,0)</f>
        <v>0.14474226804123716</v>
      </c>
    </row>
    <row r="696" spans="2:10">
      <c r="B696" t="s">
        <v>180</v>
      </c>
      <c r="C696" t="s">
        <v>181</v>
      </c>
      <c r="D696" t="s">
        <v>188</v>
      </c>
      <c r="E696" t="s">
        <v>20</v>
      </c>
      <c r="F696" t="s">
        <v>134</v>
      </c>
      <c r="G696">
        <f t="shared" si="21"/>
        <v>0.15124440682116438</v>
      </c>
      <c r="H696">
        <f t="shared" si="22"/>
        <v>0.18905550852645547</v>
      </c>
      <c r="J696">
        <f>$H$3*'Wind ENSPRESO CF'!E248/VLOOKUP(E696,'Wind ENSPRESO CF Averages'!$C$28:$F$64,3,0)</f>
        <v>0.18905550852645547</v>
      </c>
    </row>
    <row r="697" spans="2:10">
      <c r="B697" t="s">
        <v>180</v>
      </c>
      <c r="C697" t="s">
        <v>181</v>
      </c>
      <c r="D697" t="s">
        <v>188</v>
      </c>
      <c r="E697" t="s">
        <v>21</v>
      </c>
      <c r="F697" t="s">
        <v>134</v>
      </c>
      <c r="G697">
        <f t="shared" si="21"/>
        <v>0.14783269961977188</v>
      </c>
      <c r="H697">
        <f t="shared" si="22"/>
        <v>0.18479087452471485</v>
      </c>
      <c r="J697">
        <f>$H$3*'Wind ENSPRESO CF'!E249/VLOOKUP(E697,'Wind ENSPRESO CF Averages'!$C$28:$F$64,3,0)</f>
        <v>0.18479087452471485</v>
      </c>
    </row>
    <row r="698" spans="2:10">
      <c r="B698" t="s">
        <v>180</v>
      </c>
      <c r="C698" t="s">
        <v>181</v>
      </c>
      <c r="D698" t="s">
        <v>188</v>
      </c>
      <c r="E698" t="s">
        <v>22</v>
      </c>
      <c r="F698" t="s">
        <v>134</v>
      </c>
      <c r="G698">
        <f t="shared" si="21"/>
        <v>0</v>
      </c>
      <c r="H698">
        <f t="shared" si="22"/>
        <v>0</v>
      </c>
      <c r="J698">
        <f>$H$3*'Wind ENSPRESO CF'!E250/VLOOKUP(E698,'Wind ENSPRESO CF Averages'!$C$28:$F$64,3,0)</f>
        <v>0</v>
      </c>
    </row>
    <row r="699" spans="2:10">
      <c r="B699" t="s">
        <v>180</v>
      </c>
      <c r="C699" t="s">
        <v>181</v>
      </c>
      <c r="D699" t="s">
        <v>188</v>
      </c>
      <c r="E699" t="s">
        <v>23</v>
      </c>
      <c r="F699" t="s">
        <v>134</v>
      </c>
      <c r="G699">
        <f t="shared" si="21"/>
        <v>0.13287159391227771</v>
      </c>
      <c r="H699">
        <f t="shared" si="22"/>
        <v>0.16608949239034712</v>
      </c>
      <c r="J699">
        <f>$H$3*'Wind ENSPRESO CF'!E251/VLOOKUP(E699,'Wind ENSPRESO CF Averages'!$C$28:$F$64,3,0)</f>
        <v>0.16608949239034712</v>
      </c>
    </row>
    <row r="700" spans="2:10">
      <c r="B700" t="s">
        <v>180</v>
      </c>
      <c r="C700" t="s">
        <v>181</v>
      </c>
      <c r="D700" t="s">
        <v>188</v>
      </c>
      <c r="E700" t="s">
        <v>43</v>
      </c>
      <c r="F700" t="s">
        <v>134</v>
      </c>
      <c r="G700">
        <f t="shared" si="21"/>
        <v>0.15913555992141459</v>
      </c>
      <c r="H700">
        <f t="shared" si="22"/>
        <v>0.19891944990176821</v>
      </c>
      <c r="J700">
        <f>$H$3*'Wind ENSPRESO CF'!E252/VLOOKUP(E700,'Wind ENSPRESO CF Averages'!$C$28:$F$64,3,0)</f>
        <v>0.19891944990176821</v>
      </c>
    </row>
    <row r="701" spans="2:10">
      <c r="B701" t="s">
        <v>180</v>
      </c>
      <c r="C701" t="s">
        <v>181</v>
      </c>
      <c r="D701" t="s">
        <v>188</v>
      </c>
      <c r="E701" t="s">
        <v>24</v>
      </c>
      <c r="F701" t="s">
        <v>134</v>
      </c>
      <c r="G701">
        <f t="shared" si="21"/>
        <v>0.12027554535017221</v>
      </c>
      <c r="H701">
        <f t="shared" si="22"/>
        <v>0.15034443168771525</v>
      </c>
      <c r="J701">
        <f>$H$3*'Wind ENSPRESO CF'!E253/VLOOKUP(E701,'Wind ENSPRESO CF Averages'!$C$28:$F$64,3,0)</f>
        <v>0.15034443168771525</v>
      </c>
    </row>
    <row r="702" spans="2:10">
      <c r="B702" t="s">
        <v>180</v>
      </c>
      <c r="C702" t="s">
        <v>181</v>
      </c>
      <c r="D702" t="s">
        <v>188</v>
      </c>
      <c r="E702" t="s">
        <v>25</v>
      </c>
      <c r="F702" t="s">
        <v>134</v>
      </c>
      <c r="G702">
        <f t="shared" si="21"/>
        <v>0.10285714285714286</v>
      </c>
      <c r="H702">
        <f t="shared" si="22"/>
        <v>0.12857142857142856</v>
      </c>
      <c r="J702">
        <f>$H$3*'Wind ENSPRESO CF'!E254/VLOOKUP(E702,'Wind ENSPRESO CF Averages'!$C$28:$F$64,3,0)</f>
        <v>0.12857142857142856</v>
      </c>
    </row>
    <row r="703" spans="2:10">
      <c r="B703" t="s">
        <v>180</v>
      </c>
      <c r="C703" t="s">
        <v>181</v>
      </c>
      <c r="D703" t="s">
        <v>188</v>
      </c>
      <c r="E703" t="s">
        <v>26</v>
      </c>
      <c r="F703" t="s">
        <v>134</v>
      </c>
      <c r="G703">
        <f t="shared" si="21"/>
        <v>0.11878063359234906</v>
      </c>
      <c r="H703">
        <f t="shared" si="22"/>
        <v>0.14847579199043631</v>
      </c>
      <c r="J703">
        <f>$H$3*'Wind ENSPRESO CF'!E255/VLOOKUP(E703,'Wind ENSPRESO CF Averages'!$C$28:$F$64,3,0)</f>
        <v>0.14847579199043631</v>
      </c>
    </row>
    <row r="704" spans="2:10">
      <c r="B704" t="s">
        <v>180</v>
      </c>
      <c r="C704" t="s">
        <v>181</v>
      </c>
      <c r="D704" t="s">
        <v>188</v>
      </c>
      <c r="E704" t="s">
        <v>40</v>
      </c>
      <c r="F704" t="s">
        <v>134</v>
      </c>
      <c r="G704">
        <f t="shared" si="21"/>
        <v>0.11055118110236217</v>
      </c>
      <c r="H704">
        <f t="shared" si="22"/>
        <v>0.13818897637795272</v>
      </c>
      <c r="J704">
        <f>$H$3*'Wind ENSPRESO CF'!E256/VLOOKUP(E704,'Wind ENSPRESO CF Averages'!$C$28:$F$64,3,0)</f>
        <v>0.13818897637795272</v>
      </c>
    </row>
    <row r="705" spans="2:10">
      <c r="B705" t="s">
        <v>180</v>
      </c>
      <c r="C705" t="s">
        <v>181</v>
      </c>
      <c r="D705" t="s">
        <v>188</v>
      </c>
      <c r="E705" t="s">
        <v>41</v>
      </c>
      <c r="F705" t="s">
        <v>134</v>
      </c>
      <c r="G705">
        <f t="shared" si="21"/>
        <v>0.17114376996805114</v>
      </c>
      <c r="H705">
        <f t="shared" si="22"/>
        <v>0.21392971246006393</v>
      </c>
      <c r="J705">
        <f>$H$3*'Wind ENSPRESO CF'!E257/VLOOKUP(E705,'Wind ENSPRESO CF Averages'!$C$28:$F$64,3,0)</f>
        <v>0.21392971246006393</v>
      </c>
    </row>
    <row r="706" spans="2:10">
      <c r="B706" t="s">
        <v>180</v>
      </c>
      <c r="C706" t="s">
        <v>181</v>
      </c>
      <c r="D706" t="s">
        <v>188</v>
      </c>
      <c r="E706" t="s">
        <v>27</v>
      </c>
      <c r="F706" t="s">
        <v>134</v>
      </c>
      <c r="G706">
        <f t="shared" si="21"/>
        <v>0.12493738819320213</v>
      </c>
      <c r="H706">
        <f t="shared" si="22"/>
        <v>0.15617173524150266</v>
      </c>
      <c r="J706">
        <f>$H$3*'Wind ENSPRESO CF'!E258/VLOOKUP(E706,'Wind ENSPRESO CF Averages'!$C$28:$F$64,3,0)</f>
        <v>0.15617173524150266</v>
      </c>
    </row>
    <row r="707" spans="2:10">
      <c r="B707" t="s">
        <v>180</v>
      </c>
      <c r="C707" t="s">
        <v>181</v>
      </c>
      <c r="D707" t="s">
        <v>188</v>
      </c>
      <c r="E707" t="s">
        <v>28</v>
      </c>
      <c r="F707" t="s">
        <v>134</v>
      </c>
      <c r="G707">
        <f t="shared" si="21"/>
        <v>0.12280679952048479</v>
      </c>
      <c r="H707">
        <f t="shared" si="22"/>
        <v>0.15350849940060599</v>
      </c>
      <c r="J707">
        <f>$H$3*'Wind ENSPRESO CF'!E259/VLOOKUP(E707,'Wind ENSPRESO CF Averages'!$C$28:$F$64,3,0)</f>
        <v>0.15350849940060599</v>
      </c>
    </row>
    <row r="708" spans="2:10">
      <c r="B708" t="s">
        <v>180</v>
      </c>
      <c r="C708" t="s">
        <v>181</v>
      </c>
      <c r="D708" t="s">
        <v>188</v>
      </c>
      <c r="E708" t="s">
        <v>29</v>
      </c>
      <c r="F708" t="s">
        <v>134</v>
      </c>
      <c r="G708">
        <f t="shared" si="21"/>
        <v>0.11328268692541191</v>
      </c>
      <c r="H708">
        <f t="shared" si="22"/>
        <v>0.14160335865676488</v>
      </c>
      <c r="J708">
        <f>$H$3*'Wind ENSPRESO CF'!E260/VLOOKUP(E708,'Wind ENSPRESO CF Averages'!$C$28:$F$64,3,0)</f>
        <v>0.14160335865676488</v>
      </c>
    </row>
    <row r="709" spans="2:10">
      <c r="B709" t="s">
        <v>180</v>
      </c>
      <c r="C709" t="s">
        <v>181</v>
      </c>
      <c r="D709" t="s">
        <v>188</v>
      </c>
      <c r="E709" t="s">
        <v>30</v>
      </c>
      <c r="F709" t="s">
        <v>134</v>
      </c>
      <c r="G709">
        <f t="shared" si="21"/>
        <v>0.11730237154150198</v>
      </c>
      <c r="H709">
        <f t="shared" si="22"/>
        <v>0.14662796442687748</v>
      </c>
      <c r="J709">
        <f>$H$3*'Wind ENSPRESO CF'!E261/VLOOKUP(E709,'Wind ENSPRESO CF Averages'!$C$28:$F$64,3,0)</f>
        <v>0.14662796442687748</v>
      </c>
    </row>
    <row r="710" spans="2:10">
      <c r="B710" t="s">
        <v>180</v>
      </c>
      <c r="C710" t="s">
        <v>181</v>
      </c>
      <c r="D710" t="s">
        <v>188</v>
      </c>
      <c r="E710" t="s">
        <v>31</v>
      </c>
      <c r="F710" t="s">
        <v>134</v>
      </c>
      <c r="G710">
        <f t="shared" si="21"/>
        <v>0.18583705335194983</v>
      </c>
      <c r="H710">
        <f t="shared" si="22"/>
        <v>0.23229631668993728</v>
      </c>
      <c r="J710">
        <f>$H$3*'Wind ENSPRESO CF'!E262/VLOOKUP(E710,'Wind ENSPRESO CF Averages'!$C$28:$F$64,3,0)</f>
        <v>0.23229631668993728</v>
      </c>
    </row>
    <row r="711" spans="2:10">
      <c r="B711" t="s">
        <v>180</v>
      </c>
      <c r="C711" t="s">
        <v>181</v>
      </c>
      <c r="D711" t="s">
        <v>188</v>
      </c>
      <c r="E711" t="s">
        <v>32</v>
      </c>
      <c r="F711" t="s">
        <v>134</v>
      </c>
      <c r="G711">
        <f t="shared" si="21"/>
        <v>0.14794868777215486</v>
      </c>
      <c r="H711">
        <f t="shared" si="22"/>
        <v>0.18493585971519358</v>
      </c>
      <c r="J711">
        <f>$H$3*'Wind ENSPRESO CF'!E263/VLOOKUP(E711,'Wind ENSPRESO CF Averages'!$C$28:$F$64,3,0)</f>
        <v>0.18493585971519358</v>
      </c>
    </row>
    <row r="712" spans="2:10">
      <c r="B712" t="s">
        <v>180</v>
      </c>
      <c r="C712" t="s">
        <v>181</v>
      </c>
      <c r="D712" t="s">
        <v>188</v>
      </c>
      <c r="E712" t="s">
        <v>33</v>
      </c>
      <c r="F712" t="s">
        <v>134</v>
      </c>
      <c r="G712">
        <f t="shared" si="21"/>
        <v>0.12503428801936264</v>
      </c>
      <c r="H712">
        <f t="shared" si="22"/>
        <v>0.15629286002420328</v>
      </c>
      <c r="J712">
        <f>$H$3*'Wind ENSPRESO CF'!E264/VLOOKUP(E712,'Wind ENSPRESO CF Averages'!$C$28:$F$64,3,0)</f>
        <v>0.15629286002420328</v>
      </c>
    </row>
    <row r="713" spans="2:10">
      <c r="B713" t="s">
        <v>180</v>
      </c>
      <c r="C713" t="s">
        <v>181</v>
      </c>
      <c r="D713" t="s">
        <v>188</v>
      </c>
      <c r="E713" t="s">
        <v>34</v>
      </c>
      <c r="F713" t="s">
        <v>134</v>
      </c>
      <c r="G713">
        <f t="shared" si="21"/>
        <v>0.11268464243845254</v>
      </c>
      <c r="H713">
        <f t="shared" si="22"/>
        <v>0.14085580304806566</v>
      </c>
      <c r="J713">
        <f>$H$3*'Wind ENSPRESO CF'!E265/VLOOKUP(E713,'Wind ENSPRESO CF Averages'!$C$28:$F$64,3,0)</f>
        <v>0.14085580304806566</v>
      </c>
    </row>
    <row r="714" spans="2:10">
      <c r="B714" t="s">
        <v>180</v>
      </c>
      <c r="C714" t="s">
        <v>181</v>
      </c>
      <c r="D714" t="s">
        <v>188</v>
      </c>
      <c r="E714" t="s">
        <v>35</v>
      </c>
      <c r="F714" t="s">
        <v>134</v>
      </c>
      <c r="G714">
        <f t="shared" si="21"/>
        <v>0.15384108686702352</v>
      </c>
      <c r="H714">
        <f t="shared" si="22"/>
        <v>0.19230135858377939</v>
      </c>
      <c r="J714">
        <f>$H$3*'Wind ENSPRESO CF'!E266/VLOOKUP(E714,'Wind ENSPRESO CF Averages'!$C$28:$F$64,3,0)</f>
        <v>0.19230135858377939</v>
      </c>
    </row>
    <row r="715" spans="2:10">
      <c r="B715" t="s">
        <v>180</v>
      </c>
      <c r="C715" t="s">
        <v>181</v>
      </c>
      <c r="D715" t="s">
        <v>188</v>
      </c>
      <c r="E715" t="s">
        <v>36</v>
      </c>
      <c r="F715" t="s">
        <v>134</v>
      </c>
      <c r="G715">
        <f t="shared" si="21"/>
        <v>0.13211368224872921</v>
      </c>
      <c r="H715">
        <f t="shared" si="22"/>
        <v>0.16514210281091152</v>
      </c>
      <c r="J715">
        <f>$H$3*'Wind ENSPRESO CF'!E267/VLOOKUP(E715,'Wind ENSPRESO CF Averages'!$C$28:$F$64,3,0)</f>
        <v>0.16514210281091152</v>
      </c>
    </row>
    <row r="716" spans="2:10">
      <c r="B716" t="s">
        <v>180</v>
      </c>
      <c r="C716" t="s">
        <v>181</v>
      </c>
      <c r="D716" t="s">
        <v>189</v>
      </c>
      <c r="E716" t="s">
        <v>37</v>
      </c>
      <c r="F716" t="s">
        <v>134</v>
      </c>
      <c r="G716">
        <f t="shared" si="21"/>
        <v>0.10676081200353045</v>
      </c>
      <c r="H716">
        <f t="shared" si="22"/>
        <v>0.13345101500441306</v>
      </c>
      <c r="J716">
        <f>$H$3*'Wind ENSPRESO CF'!E268/VLOOKUP(E716,'Wind ENSPRESO CF Averages'!$C$28:$F$64,3,0)</f>
        <v>0.13345101500441306</v>
      </c>
    </row>
    <row r="717" spans="2:10">
      <c r="B717" t="s">
        <v>180</v>
      </c>
      <c r="C717" t="s">
        <v>181</v>
      </c>
      <c r="D717" t="s">
        <v>189</v>
      </c>
      <c r="E717" t="s">
        <v>7</v>
      </c>
      <c r="F717" t="s">
        <v>134</v>
      </c>
      <c r="G717">
        <f t="shared" si="21"/>
        <v>0.14011946103639186</v>
      </c>
      <c r="H717">
        <f t="shared" si="22"/>
        <v>0.17514932629548982</v>
      </c>
      <c r="J717">
        <f>$H$3*'Wind ENSPRESO CF'!E269/VLOOKUP(E717,'Wind ENSPRESO CF Averages'!$C$28:$F$64,3,0)</f>
        <v>0.17514932629548982</v>
      </c>
    </row>
    <row r="718" spans="2:10">
      <c r="B718" t="s">
        <v>180</v>
      </c>
      <c r="C718" t="s">
        <v>181</v>
      </c>
      <c r="D718" t="s">
        <v>189</v>
      </c>
      <c r="E718" t="s">
        <v>38</v>
      </c>
      <c r="F718" t="s">
        <v>134</v>
      </c>
      <c r="G718">
        <f t="shared" ref="G718:G781" si="23">H718*0.8</f>
        <v>0.11497382198952877</v>
      </c>
      <c r="H718">
        <f t="shared" si="22"/>
        <v>0.14371727748691096</v>
      </c>
      <c r="J718">
        <f>$H$3*'Wind ENSPRESO CF'!E270/VLOOKUP(E718,'Wind ENSPRESO CF Averages'!$C$28:$F$64,3,0)</f>
        <v>0.14371727748691096</v>
      </c>
    </row>
    <row r="719" spans="2:10">
      <c r="B719" t="s">
        <v>180</v>
      </c>
      <c r="C719" t="s">
        <v>181</v>
      </c>
      <c r="D719" t="s">
        <v>189</v>
      </c>
      <c r="E719" t="s">
        <v>8</v>
      </c>
      <c r="F719" t="s">
        <v>134</v>
      </c>
      <c r="G719">
        <f t="shared" si="23"/>
        <v>0.12151958844484421</v>
      </c>
      <c r="H719">
        <f t="shared" si="22"/>
        <v>0.15189948555605526</v>
      </c>
      <c r="J719">
        <f>$H$3*'Wind ENSPRESO CF'!E271/VLOOKUP(E719,'Wind ENSPRESO CF Averages'!$C$28:$F$64,3,0)</f>
        <v>0.15189948555605526</v>
      </c>
    </row>
    <row r="720" spans="2:10">
      <c r="B720" t="s">
        <v>180</v>
      </c>
      <c r="C720" t="s">
        <v>181</v>
      </c>
      <c r="D720" t="s">
        <v>189</v>
      </c>
      <c r="E720" t="s">
        <v>9</v>
      </c>
      <c r="F720" t="s">
        <v>134</v>
      </c>
      <c r="G720">
        <f t="shared" si="23"/>
        <v>0.11968891769312923</v>
      </c>
      <c r="H720">
        <f t="shared" si="22"/>
        <v>0.14961114711641152</v>
      </c>
      <c r="J720">
        <f>$H$3*'Wind ENSPRESO CF'!E272/VLOOKUP(E720,'Wind ENSPRESO CF Averages'!$C$28:$F$64,3,0)</f>
        <v>0.14961114711641152</v>
      </c>
    </row>
    <row r="721" spans="2:10">
      <c r="B721" t="s">
        <v>180</v>
      </c>
      <c r="C721" t="s">
        <v>181</v>
      </c>
      <c r="D721" t="s">
        <v>189</v>
      </c>
      <c r="E721" t="s">
        <v>10</v>
      </c>
      <c r="F721" t="s">
        <v>134</v>
      </c>
      <c r="G721">
        <f t="shared" si="23"/>
        <v>0.12642140468246962</v>
      </c>
      <c r="H721">
        <f t="shared" si="22"/>
        <v>0.15802675585308701</v>
      </c>
      <c r="J721">
        <f>$H$3*'Wind ENSPRESO CF'!E273/VLOOKUP(E721,'Wind ENSPRESO CF Averages'!$C$28:$F$64,3,0)</f>
        <v>0.15802675585308701</v>
      </c>
    </row>
    <row r="722" spans="2:10">
      <c r="B722" t="s">
        <v>180</v>
      </c>
      <c r="C722" t="s">
        <v>181</v>
      </c>
      <c r="D722" t="s">
        <v>189</v>
      </c>
      <c r="E722" t="s">
        <v>42</v>
      </c>
      <c r="F722" t="s">
        <v>134</v>
      </c>
      <c r="G722">
        <f t="shared" si="23"/>
        <v>0.10986564299424187</v>
      </c>
      <c r="H722">
        <f t="shared" si="22"/>
        <v>0.13733205374280233</v>
      </c>
      <c r="J722">
        <f>$H$3*'Wind ENSPRESO CF'!E274/VLOOKUP(E722,'Wind ENSPRESO CF Averages'!$C$28:$F$64,3,0)</f>
        <v>0.13733205374280233</v>
      </c>
    </row>
    <row r="723" spans="2:10">
      <c r="B723" t="s">
        <v>180</v>
      </c>
      <c r="C723" t="s">
        <v>181</v>
      </c>
      <c r="D723" t="s">
        <v>189</v>
      </c>
      <c r="E723" t="s">
        <v>11</v>
      </c>
      <c r="F723" t="s">
        <v>134</v>
      </c>
      <c r="G723">
        <f t="shared" si="23"/>
        <v>9.8283350568769398E-2</v>
      </c>
      <c r="H723">
        <f t="shared" si="22"/>
        <v>0.12285418821096174</v>
      </c>
      <c r="J723">
        <f>$H$3*'Wind ENSPRESO CF'!E275/VLOOKUP(E723,'Wind ENSPRESO CF Averages'!$C$28:$F$64,3,0)</f>
        <v>0.12285418821096174</v>
      </c>
    </row>
    <row r="724" spans="2:10">
      <c r="B724" t="s">
        <v>180</v>
      </c>
      <c r="C724" t="s">
        <v>181</v>
      </c>
      <c r="D724" t="s">
        <v>189</v>
      </c>
      <c r="E724" t="s">
        <v>12</v>
      </c>
      <c r="F724" t="s">
        <v>134</v>
      </c>
      <c r="G724">
        <f t="shared" si="23"/>
        <v>0.12845010237692514</v>
      </c>
      <c r="H724">
        <f t="shared" si="22"/>
        <v>0.16056262797115642</v>
      </c>
      <c r="J724">
        <f>$H$3*'Wind ENSPRESO CF'!E276/VLOOKUP(E724,'Wind ENSPRESO CF Averages'!$C$28:$F$64,3,0)</f>
        <v>0.16056262797115642</v>
      </c>
    </row>
    <row r="725" spans="2:10">
      <c r="B725" t="s">
        <v>180</v>
      </c>
      <c r="C725" t="s">
        <v>181</v>
      </c>
      <c r="D725" t="s">
        <v>189</v>
      </c>
      <c r="E725" t="s">
        <v>13</v>
      </c>
      <c r="F725" t="s">
        <v>134</v>
      </c>
      <c r="G725">
        <f t="shared" si="23"/>
        <v>0.12267963401335842</v>
      </c>
      <c r="H725">
        <f t="shared" si="22"/>
        <v>0.15334954251669802</v>
      </c>
      <c r="J725">
        <f>$H$3*'Wind ENSPRESO CF'!E277/VLOOKUP(E725,'Wind ENSPRESO CF Averages'!$C$28:$F$64,3,0)</f>
        <v>0.15334954251669802</v>
      </c>
    </row>
    <row r="726" spans="2:10">
      <c r="B726" t="s">
        <v>180</v>
      </c>
      <c r="C726" t="s">
        <v>181</v>
      </c>
      <c r="D726" t="s">
        <v>189</v>
      </c>
      <c r="E726" t="s">
        <v>14</v>
      </c>
      <c r="F726" t="s">
        <v>134</v>
      </c>
      <c r="G726">
        <f t="shared" si="23"/>
        <v>0.13400382618201698</v>
      </c>
      <c r="H726">
        <f t="shared" si="22"/>
        <v>0.1675047827275212</v>
      </c>
      <c r="J726">
        <f>$H$3*'Wind ENSPRESO CF'!E278/VLOOKUP(E726,'Wind ENSPRESO CF Averages'!$C$28:$F$64,3,0)</f>
        <v>0.1675047827275212</v>
      </c>
    </row>
    <row r="727" spans="2:10">
      <c r="B727" t="s">
        <v>180</v>
      </c>
      <c r="C727" t="s">
        <v>181</v>
      </c>
      <c r="D727" t="s">
        <v>189</v>
      </c>
      <c r="E727" t="s">
        <v>15</v>
      </c>
      <c r="F727" t="s">
        <v>134</v>
      </c>
      <c r="G727">
        <f t="shared" si="23"/>
        <v>0.11318777292576421</v>
      </c>
      <c r="H727">
        <f t="shared" si="22"/>
        <v>0.14148471615720526</v>
      </c>
      <c r="J727">
        <f>$H$3*'Wind ENSPRESO CF'!E279/VLOOKUP(E727,'Wind ENSPRESO CF Averages'!$C$28:$F$64,3,0)</f>
        <v>0.14148471615720526</v>
      </c>
    </row>
    <row r="728" spans="2:10">
      <c r="B728" t="s">
        <v>180</v>
      </c>
      <c r="C728" t="s">
        <v>181</v>
      </c>
      <c r="D728" t="s">
        <v>189</v>
      </c>
      <c r="E728" t="s">
        <v>19</v>
      </c>
      <c r="F728" t="s">
        <v>134</v>
      </c>
      <c r="G728">
        <f t="shared" si="23"/>
        <v>0.14900610287737501</v>
      </c>
      <c r="H728">
        <f t="shared" ref="H728:H791" si="24">IF(D728="WP",0,J728)</f>
        <v>0.18625762859671877</v>
      </c>
      <c r="J728">
        <f>$H$3*'Wind ENSPRESO CF'!E280/VLOOKUP(E728,'Wind ENSPRESO CF Averages'!$C$28:$F$64,3,0)</f>
        <v>0.18625762859671877</v>
      </c>
    </row>
    <row r="729" spans="2:10">
      <c r="B729" t="s">
        <v>180</v>
      </c>
      <c r="C729" t="s">
        <v>181</v>
      </c>
      <c r="D729" t="s">
        <v>189</v>
      </c>
      <c r="E729" t="s">
        <v>16</v>
      </c>
      <c r="F729" t="s">
        <v>134</v>
      </c>
      <c r="G729">
        <f t="shared" si="23"/>
        <v>0.12586966159302498</v>
      </c>
      <c r="H729">
        <f t="shared" si="24"/>
        <v>0.15733707699128122</v>
      </c>
      <c r="J729">
        <f>$H$3*'Wind ENSPRESO CF'!E281/VLOOKUP(E729,'Wind ENSPRESO CF Averages'!$C$28:$F$64,3,0)</f>
        <v>0.15733707699128122</v>
      </c>
    </row>
    <row r="730" spans="2:10">
      <c r="B730" t="s">
        <v>180</v>
      </c>
      <c r="C730" t="s">
        <v>181</v>
      </c>
      <c r="D730" t="s">
        <v>189</v>
      </c>
      <c r="E730" t="s">
        <v>17</v>
      </c>
      <c r="F730" t="s">
        <v>134</v>
      </c>
      <c r="G730">
        <f t="shared" si="23"/>
        <v>0.1193730407523511</v>
      </c>
      <c r="H730">
        <f t="shared" si="24"/>
        <v>0.14921630094043886</v>
      </c>
      <c r="J730">
        <f>$H$3*'Wind ENSPRESO CF'!E282/VLOOKUP(E730,'Wind ENSPRESO CF Averages'!$C$28:$F$64,3,0)</f>
        <v>0.14921630094043886</v>
      </c>
    </row>
    <row r="731" spans="2:10">
      <c r="B731" t="s">
        <v>180</v>
      </c>
      <c r="C731" t="s">
        <v>181</v>
      </c>
      <c r="D731" t="s">
        <v>189</v>
      </c>
      <c r="E731" t="s">
        <v>18</v>
      </c>
      <c r="F731" t="s">
        <v>134</v>
      </c>
      <c r="G731">
        <f t="shared" si="23"/>
        <v>0.12834030435145083</v>
      </c>
      <c r="H731">
        <f t="shared" si="24"/>
        <v>0.16042538043931354</v>
      </c>
      <c r="J731">
        <f>$H$3*'Wind ENSPRESO CF'!E283/VLOOKUP(E731,'Wind ENSPRESO CF Averages'!$C$28:$F$64,3,0)</f>
        <v>0.16042538043931354</v>
      </c>
    </row>
    <row r="732" spans="2:10">
      <c r="B732" t="s">
        <v>180</v>
      </c>
      <c r="C732" t="s">
        <v>181</v>
      </c>
      <c r="D732" t="s">
        <v>189</v>
      </c>
      <c r="E732" t="s">
        <v>39</v>
      </c>
      <c r="F732" t="s">
        <v>134</v>
      </c>
      <c r="G732">
        <f t="shared" si="23"/>
        <v>0.13628041237113403</v>
      </c>
      <c r="H732">
        <f t="shared" si="24"/>
        <v>0.17035051546391752</v>
      </c>
      <c r="J732">
        <f>$H$3*'Wind ENSPRESO CF'!E284/VLOOKUP(E732,'Wind ENSPRESO CF Averages'!$C$28:$F$64,3,0)</f>
        <v>0.17035051546391752</v>
      </c>
    </row>
    <row r="733" spans="2:10">
      <c r="B733" t="s">
        <v>180</v>
      </c>
      <c r="C733" t="s">
        <v>181</v>
      </c>
      <c r="D733" t="s">
        <v>189</v>
      </c>
      <c r="E733" t="s">
        <v>20</v>
      </c>
      <c r="F733" t="s">
        <v>134</v>
      </c>
      <c r="G733">
        <f t="shared" si="23"/>
        <v>0.13766114403182408</v>
      </c>
      <c r="H733">
        <f t="shared" si="24"/>
        <v>0.1720764300397801</v>
      </c>
      <c r="J733">
        <f>$H$3*'Wind ENSPRESO CF'!E285/VLOOKUP(E733,'Wind ENSPRESO CF Averages'!$C$28:$F$64,3,0)</f>
        <v>0.1720764300397801</v>
      </c>
    </row>
    <row r="734" spans="2:10">
      <c r="B734" t="s">
        <v>180</v>
      </c>
      <c r="C734" t="s">
        <v>181</v>
      </c>
      <c r="D734" t="s">
        <v>189</v>
      </c>
      <c r="E734" t="s">
        <v>21</v>
      </c>
      <c r="F734" t="s">
        <v>134</v>
      </c>
      <c r="G734">
        <f t="shared" si="23"/>
        <v>0.1416730038022814</v>
      </c>
      <c r="H734">
        <f t="shared" si="24"/>
        <v>0.17709125475285173</v>
      </c>
      <c r="J734">
        <f>$H$3*'Wind ENSPRESO CF'!E286/VLOOKUP(E734,'Wind ENSPRESO CF Averages'!$C$28:$F$64,3,0)</f>
        <v>0.17709125475285173</v>
      </c>
    </row>
    <row r="735" spans="2:10">
      <c r="B735" t="s">
        <v>180</v>
      </c>
      <c r="C735" t="s">
        <v>181</v>
      </c>
      <c r="D735" t="s">
        <v>189</v>
      </c>
      <c r="E735" t="s">
        <v>22</v>
      </c>
      <c r="F735" t="s">
        <v>134</v>
      </c>
      <c r="G735">
        <f t="shared" si="23"/>
        <v>0</v>
      </c>
      <c r="H735">
        <f t="shared" si="24"/>
        <v>0</v>
      </c>
      <c r="J735">
        <f>$H$3*'Wind ENSPRESO CF'!E287/VLOOKUP(E735,'Wind ENSPRESO CF Averages'!$C$28:$F$64,3,0)</f>
        <v>0</v>
      </c>
    </row>
    <row r="736" spans="2:10">
      <c r="B736" t="s">
        <v>180</v>
      </c>
      <c r="C736" t="s">
        <v>181</v>
      </c>
      <c r="D736" t="s">
        <v>189</v>
      </c>
      <c r="E736" t="s">
        <v>23</v>
      </c>
      <c r="F736" t="s">
        <v>134</v>
      </c>
      <c r="G736">
        <f t="shared" si="23"/>
        <v>0.12745830675257244</v>
      </c>
      <c r="H736">
        <f t="shared" si="24"/>
        <v>0.15932288344071555</v>
      </c>
      <c r="J736">
        <f>$H$3*'Wind ENSPRESO CF'!E288/VLOOKUP(E736,'Wind ENSPRESO CF Averages'!$C$28:$F$64,3,0)</f>
        <v>0.15932288344071555</v>
      </c>
    </row>
    <row r="737" spans="2:10">
      <c r="B737" t="s">
        <v>180</v>
      </c>
      <c r="C737" t="s">
        <v>181</v>
      </c>
      <c r="D737" t="s">
        <v>189</v>
      </c>
      <c r="E737" t="s">
        <v>43</v>
      </c>
      <c r="F737" t="s">
        <v>134</v>
      </c>
      <c r="G737">
        <f t="shared" si="23"/>
        <v>9.3359528487229893E-2</v>
      </c>
      <c r="H737">
        <f t="shared" si="24"/>
        <v>0.11669941060903735</v>
      </c>
      <c r="J737">
        <f>$H$3*'Wind ENSPRESO CF'!E289/VLOOKUP(E737,'Wind ENSPRESO CF Averages'!$C$28:$F$64,3,0)</f>
        <v>0.11669941060903735</v>
      </c>
    </row>
    <row r="738" spans="2:10">
      <c r="B738" t="s">
        <v>180</v>
      </c>
      <c r="C738" t="s">
        <v>181</v>
      </c>
      <c r="D738" t="s">
        <v>189</v>
      </c>
      <c r="E738" t="s">
        <v>24</v>
      </c>
      <c r="F738" t="s">
        <v>134</v>
      </c>
      <c r="G738">
        <f t="shared" si="23"/>
        <v>0.12151549942594718</v>
      </c>
      <c r="H738">
        <f t="shared" si="24"/>
        <v>0.15189437428243396</v>
      </c>
      <c r="J738">
        <f>$H$3*'Wind ENSPRESO CF'!E290/VLOOKUP(E738,'Wind ENSPRESO CF Averages'!$C$28:$F$64,3,0)</f>
        <v>0.15189437428243396</v>
      </c>
    </row>
    <row r="739" spans="2:10">
      <c r="B739" t="s">
        <v>180</v>
      </c>
      <c r="C739" t="s">
        <v>181</v>
      </c>
      <c r="D739" t="s">
        <v>189</v>
      </c>
      <c r="E739" t="s">
        <v>25</v>
      </c>
      <c r="F739" t="s">
        <v>134</v>
      </c>
      <c r="G739">
        <f t="shared" si="23"/>
        <v>0.12</v>
      </c>
      <c r="H739">
        <f t="shared" si="24"/>
        <v>0.15</v>
      </c>
      <c r="J739">
        <f>$H$3*'Wind ENSPRESO CF'!E291/VLOOKUP(E739,'Wind ENSPRESO CF Averages'!$C$28:$F$64,3,0)</f>
        <v>0.15</v>
      </c>
    </row>
    <row r="740" spans="2:10">
      <c r="B740" t="s">
        <v>180</v>
      </c>
      <c r="C740" t="s">
        <v>181</v>
      </c>
      <c r="D740" t="s">
        <v>189</v>
      </c>
      <c r="E740" t="s">
        <v>26</v>
      </c>
      <c r="F740" t="s">
        <v>134</v>
      </c>
      <c r="G740">
        <f t="shared" si="23"/>
        <v>0.12007172743574418</v>
      </c>
      <c r="H740">
        <f t="shared" si="24"/>
        <v>0.15008965929468021</v>
      </c>
      <c r="J740">
        <f>$H$3*'Wind ENSPRESO CF'!E292/VLOOKUP(E740,'Wind ENSPRESO CF Averages'!$C$28:$F$64,3,0)</f>
        <v>0.15008965929468021</v>
      </c>
    </row>
    <row r="741" spans="2:10">
      <c r="B741" t="s">
        <v>180</v>
      </c>
      <c r="C741" t="s">
        <v>181</v>
      </c>
      <c r="D741" t="s">
        <v>189</v>
      </c>
      <c r="E741" t="s">
        <v>40</v>
      </c>
      <c r="F741" t="s">
        <v>134</v>
      </c>
      <c r="G741">
        <f t="shared" si="23"/>
        <v>0.12585826771653541</v>
      </c>
      <c r="H741">
        <f t="shared" si="24"/>
        <v>0.15732283464566926</v>
      </c>
      <c r="J741">
        <f>$H$3*'Wind ENSPRESO CF'!E293/VLOOKUP(E741,'Wind ENSPRESO CF Averages'!$C$28:$F$64,3,0)</f>
        <v>0.15732283464566926</v>
      </c>
    </row>
    <row r="742" spans="2:10">
      <c r="B742" t="s">
        <v>180</v>
      </c>
      <c r="C742" t="s">
        <v>181</v>
      </c>
      <c r="D742" t="s">
        <v>189</v>
      </c>
      <c r="E742" t="s">
        <v>41</v>
      </c>
      <c r="F742" t="s">
        <v>134</v>
      </c>
      <c r="G742">
        <f t="shared" si="23"/>
        <v>0.13525878594249202</v>
      </c>
      <c r="H742">
        <f t="shared" si="24"/>
        <v>0.16907348242811501</v>
      </c>
      <c r="J742">
        <f>$H$3*'Wind ENSPRESO CF'!E294/VLOOKUP(E742,'Wind ENSPRESO CF Averages'!$C$28:$F$64,3,0)</f>
        <v>0.16907348242811501</v>
      </c>
    </row>
    <row r="743" spans="2:10">
      <c r="B743" t="s">
        <v>180</v>
      </c>
      <c r="C743" t="s">
        <v>181</v>
      </c>
      <c r="D743" t="s">
        <v>189</v>
      </c>
      <c r="E743" t="s">
        <v>27</v>
      </c>
      <c r="F743" t="s">
        <v>134</v>
      </c>
      <c r="G743">
        <f t="shared" si="23"/>
        <v>9.2737030411449012E-2</v>
      </c>
      <c r="H743">
        <f t="shared" si="24"/>
        <v>0.11592128801431126</v>
      </c>
      <c r="J743">
        <f>$H$3*'Wind ENSPRESO CF'!E295/VLOOKUP(E743,'Wind ENSPRESO CF Averages'!$C$28:$F$64,3,0)</f>
        <v>0.11592128801431126</v>
      </c>
    </row>
    <row r="744" spans="2:10">
      <c r="B744" t="s">
        <v>180</v>
      </c>
      <c r="C744" t="s">
        <v>181</v>
      </c>
      <c r="D744" t="s">
        <v>189</v>
      </c>
      <c r="E744" t="s">
        <v>28</v>
      </c>
      <c r="F744" t="s">
        <v>134</v>
      </c>
      <c r="G744">
        <f t="shared" si="23"/>
        <v>0.12692911987929539</v>
      </c>
      <c r="H744">
        <f t="shared" si="24"/>
        <v>0.15866139984911923</v>
      </c>
      <c r="J744">
        <f>$H$3*'Wind ENSPRESO CF'!E296/VLOOKUP(E744,'Wind ENSPRESO CF Averages'!$C$28:$F$64,3,0)</f>
        <v>0.15866139984911923</v>
      </c>
    </row>
    <row r="745" spans="2:10">
      <c r="B745" t="s">
        <v>180</v>
      </c>
      <c r="C745" t="s">
        <v>181</v>
      </c>
      <c r="D745" t="s">
        <v>189</v>
      </c>
      <c r="E745" t="s">
        <v>29</v>
      </c>
      <c r="F745" t="s">
        <v>134</v>
      </c>
      <c r="G745">
        <f t="shared" si="23"/>
        <v>0.11832067173138659</v>
      </c>
      <c r="H745">
        <f t="shared" si="24"/>
        <v>0.14790083966423323</v>
      </c>
      <c r="J745">
        <f>$H$3*'Wind ENSPRESO CF'!E297/VLOOKUP(E745,'Wind ENSPRESO CF Averages'!$C$28:$F$64,3,0)</f>
        <v>0.14790083966423323</v>
      </c>
    </row>
    <row r="746" spans="2:10">
      <c r="B746" t="s">
        <v>180</v>
      </c>
      <c r="C746" t="s">
        <v>181</v>
      </c>
      <c r="D746" t="s">
        <v>189</v>
      </c>
      <c r="E746" t="s">
        <v>30</v>
      </c>
      <c r="F746" t="s">
        <v>134</v>
      </c>
      <c r="G746">
        <f t="shared" si="23"/>
        <v>0.12868577075098817</v>
      </c>
      <c r="H746">
        <f t="shared" si="24"/>
        <v>0.16085721343873519</v>
      </c>
      <c r="J746">
        <f>$H$3*'Wind ENSPRESO CF'!E298/VLOOKUP(E746,'Wind ENSPRESO CF Averages'!$C$28:$F$64,3,0)</f>
        <v>0.16085721343873519</v>
      </c>
    </row>
    <row r="747" spans="2:10">
      <c r="B747" t="s">
        <v>180</v>
      </c>
      <c r="C747" t="s">
        <v>181</v>
      </c>
      <c r="D747" t="s">
        <v>189</v>
      </c>
      <c r="E747" t="s">
        <v>31</v>
      </c>
      <c r="F747" t="s">
        <v>134</v>
      </c>
      <c r="G747">
        <f t="shared" si="23"/>
        <v>0.16141275491140789</v>
      </c>
      <c r="H747">
        <f t="shared" si="24"/>
        <v>0.20176594363925984</v>
      </c>
      <c r="J747">
        <f>$H$3*'Wind ENSPRESO CF'!E299/VLOOKUP(E747,'Wind ENSPRESO CF Averages'!$C$28:$F$64,3,0)</f>
        <v>0.20176594363925984</v>
      </c>
    </row>
    <row r="748" spans="2:10">
      <c r="B748" t="s">
        <v>180</v>
      </c>
      <c r="C748" t="s">
        <v>181</v>
      </c>
      <c r="D748" t="s">
        <v>189</v>
      </c>
      <c r="E748" t="s">
        <v>32</v>
      </c>
      <c r="F748" t="s">
        <v>134</v>
      </c>
      <c r="G748">
        <f t="shared" si="23"/>
        <v>0.12456160997999291</v>
      </c>
      <c r="H748">
        <f t="shared" si="24"/>
        <v>0.15570201247499113</v>
      </c>
      <c r="J748">
        <f>$H$3*'Wind ENSPRESO CF'!E300/VLOOKUP(E748,'Wind ENSPRESO CF Averages'!$C$28:$F$64,3,0)</f>
        <v>0.15570201247499113</v>
      </c>
    </row>
    <row r="749" spans="2:10">
      <c r="B749" t="s">
        <v>180</v>
      </c>
      <c r="C749" t="s">
        <v>181</v>
      </c>
      <c r="D749" t="s">
        <v>189</v>
      </c>
      <c r="E749" t="s">
        <v>33</v>
      </c>
      <c r="F749" t="s">
        <v>134</v>
      </c>
      <c r="G749">
        <f t="shared" si="23"/>
        <v>0.1243081887858007</v>
      </c>
      <c r="H749">
        <f t="shared" si="24"/>
        <v>0.15538523598225087</v>
      </c>
      <c r="J749">
        <f>$H$3*'Wind ENSPRESO CF'!E301/VLOOKUP(E749,'Wind ENSPRESO CF Averages'!$C$28:$F$64,3,0)</f>
        <v>0.15538523598225087</v>
      </c>
    </row>
    <row r="750" spans="2:10">
      <c r="B750" t="s">
        <v>180</v>
      </c>
      <c r="C750" t="s">
        <v>181</v>
      </c>
      <c r="D750" t="s">
        <v>189</v>
      </c>
      <c r="E750" t="s">
        <v>34</v>
      </c>
      <c r="F750" t="s">
        <v>134</v>
      </c>
      <c r="G750">
        <f t="shared" si="23"/>
        <v>0.13167643610785462</v>
      </c>
      <c r="H750">
        <f t="shared" si="24"/>
        <v>0.16459554513481828</v>
      </c>
      <c r="J750">
        <f>$H$3*'Wind ENSPRESO CF'!E302/VLOOKUP(E750,'Wind ENSPRESO CF Averages'!$C$28:$F$64,3,0)</f>
        <v>0.16459554513481828</v>
      </c>
    </row>
    <row r="751" spans="2:10">
      <c r="B751" t="s">
        <v>180</v>
      </c>
      <c r="C751" t="s">
        <v>181</v>
      </c>
      <c r="D751" t="s">
        <v>189</v>
      </c>
      <c r="E751" t="s">
        <v>35</v>
      </c>
      <c r="F751" t="s">
        <v>134</v>
      </c>
      <c r="G751">
        <f t="shared" si="23"/>
        <v>0.12849732400164682</v>
      </c>
      <c r="H751">
        <f t="shared" si="24"/>
        <v>0.16062165500205852</v>
      </c>
      <c r="J751">
        <f>$H$3*'Wind ENSPRESO CF'!E303/VLOOKUP(E751,'Wind ENSPRESO CF Averages'!$C$28:$F$64,3,0)</f>
        <v>0.16062165500205852</v>
      </c>
    </row>
    <row r="752" spans="2:10">
      <c r="B752" t="s">
        <v>180</v>
      </c>
      <c r="C752" t="s">
        <v>181</v>
      </c>
      <c r="D752" t="s">
        <v>189</v>
      </c>
      <c r="E752" t="s">
        <v>36</v>
      </c>
      <c r="F752" t="s">
        <v>134</v>
      </c>
      <c r="G752">
        <f t="shared" si="23"/>
        <v>0.12593570430171336</v>
      </c>
      <c r="H752">
        <f t="shared" si="24"/>
        <v>0.15741963037714168</v>
      </c>
      <c r="J752">
        <f>$H$3*'Wind ENSPRESO CF'!E304/VLOOKUP(E752,'Wind ENSPRESO CF Averages'!$C$28:$F$64,3,0)</f>
        <v>0.15741963037714168</v>
      </c>
    </row>
    <row r="753" spans="2:10">
      <c r="B753" t="s">
        <v>180</v>
      </c>
      <c r="C753" t="s">
        <v>181</v>
      </c>
      <c r="D753" t="s">
        <v>190</v>
      </c>
      <c r="E753" t="s">
        <v>37</v>
      </c>
      <c r="F753" t="s">
        <v>134</v>
      </c>
      <c r="G753">
        <f t="shared" si="23"/>
        <v>0.12963812886142981</v>
      </c>
      <c r="H753">
        <f t="shared" si="24"/>
        <v>0.16204766107678725</v>
      </c>
      <c r="J753">
        <f>$H$3*'Wind ENSPRESO CF'!E305/VLOOKUP(E753,'Wind ENSPRESO CF Averages'!$C$28:$F$64,3,0)</f>
        <v>0.16204766107678725</v>
      </c>
    </row>
    <row r="754" spans="2:10">
      <c r="B754" t="s">
        <v>180</v>
      </c>
      <c r="C754" t="s">
        <v>181</v>
      </c>
      <c r="D754" t="s">
        <v>190</v>
      </c>
      <c r="E754" t="s">
        <v>7</v>
      </c>
      <c r="F754" t="s">
        <v>134</v>
      </c>
      <c r="G754">
        <f t="shared" si="23"/>
        <v>0.11356577302426328</v>
      </c>
      <c r="H754">
        <f t="shared" si="24"/>
        <v>0.14195721628032909</v>
      </c>
      <c r="J754">
        <f>$H$3*'Wind ENSPRESO CF'!E306/VLOOKUP(E754,'Wind ENSPRESO CF Averages'!$C$28:$F$64,3,0)</f>
        <v>0.14195721628032909</v>
      </c>
    </row>
    <row r="755" spans="2:10">
      <c r="B755" t="s">
        <v>180</v>
      </c>
      <c r="C755" t="s">
        <v>181</v>
      </c>
      <c r="D755" t="s">
        <v>190</v>
      </c>
      <c r="E755" t="s">
        <v>38</v>
      </c>
      <c r="F755" t="s">
        <v>134</v>
      </c>
      <c r="G755">
        <f t="shared" si="23"/>
        <v>9.0471204188481688E-2</v>
      </c>
      <c r="H755">
        <f t="shared" si="24"/>
        <v>0.1130890052356021</v>
      </c>
      <c r="J755">
        <f>$H$3*'Wind ENSPRESO CF'!E307/VLOOKUP(E755,'Wind ENSPRESO CF Averages'!$C$28:$F$64,3,0)</f>
        <v>0.1130890052356021</v>
      </c>
    </row>
    <row r="756" spans="2:10">
      <c r="B756" t="s">
        <v>180</v>
      </c>
      <c r="C756" t="s">
        <v>181</v>
      </c>
      <c r="D756" t="s">
        <v>190</v>
      </c>
      <c r="E756" t="s">
        <v>8</v>
      </c>
      <c r="F756" t="s">
        <v>134</v>
      </c>
      <c r="G756">
        <f t="shared" si="23"/>
        <v>0.10755836960858096</v>
      </c>
      <c r="H756">
        <f t="shared" si="24"/>
        <v>0.1344479620107262</v>
      </c>
      <c r="J756">
        <f>$H$3*'Wind ENSPRESO CF'!E308/VLOOKUP(E756,'Wind ENSPRESO CF Averages'!$C$28:$F$64,3,0)</f>
        <v>0.1344479620107262</v>
      </c>
    </row>
    <row r="757" spans="2:10">
      <c r="B757" t="s">
        <v>180</v>
      </c>
      <c r="C757" t="s">
        <v>181</v>
      </c>
      <c r="D757" t="s">
        <v>190</v>
      </c>
      <c r="E757" t="s">
        <v>9</v>
      </c>
      <c r="F757" t="s">
        <v>134</v>
      </c>
      <c r="G757">
        <f t="shared" si="23"/>
        <v>0.10744005184724414</v>
      </c>
      <c r="H757">
        <f t="shared" si="24"/>
        <v>0.13430006480905518</v>
      </c>
      <c r="J757">
        <f>$H$3*'Wind ENSPRESO CF'!E309/VLOOKUP(E757,'Wind ENSPRESO CF Averages'!$C$28:$F$64,3,0)</f>
        <v>0.13430006480905518</v>
      </c>
    </row>
    <row r="758" spans="2:10">
      <c r="B758" t="s">
        <v>180</v>
      </c>
      <c r="C758" t="s">
        <v>181</v>
      </c>
      <c r="D758" t="s">
        <v>190</v>
      </c>
      <c r="E758" t="s">
        <v>10</v>
      </c>
      <c r="F758" t="s">
        <v>134</v>
      </c>
      <c r="G758">
        <f t="shared" si="23"/>
        <v>0.11703010033452113</v>
      </c>
      <c r="H758">
        <f t="shared" si="24"/>
        <v>0.14628762541815141</v>
      </c>
      <c r="J758">
        <f>$H$3*'Wind ENSPRESO CF'!E310/VLOOKUP(E758,'Wind ENSPRESO CF Averages'!$C$28:$F$64,3,0)</f>
        <v>0.14628762541815141</v>
      </c>
    </row>
    <row r="759" spans="2:10">
      <c r="B759" t="s">
        <v>180</v>
      </c>
      <c r="C759" t="s">
        <v>181</v>
      </c>
      <c r="D759" t="s">
        <v>190</v>
      </c>
      <c r="E759" t="s">
        <v>42</v>
      </c>
      <c r="F759" t="s">
        <v>134</v>
      </c>
      <c r="G759">
        <f t="shared" si="23"/>
        <v>9.950095969289828E-2</v>
      </c>
      <c r="H759">
        <f t="shared" si="24"/>
        <v>0.12437619961612284</v>
      </c>
      <c r="J759">
        <f>$H$3*'Wind ENSPRESO CF'!E311/VLOOKUP(E759,'Wind ENSPRESO CF Averages'!$C$28:$F$64,3,0)</f>
        <v>0.12437619961612284</v>
      </c>
    </row>
    <row r="760" spans="2:10">
      <c r="B760" t="s">
        <v>180</v>
      </c>
      <c r="C760" t="s">
        <v>181</v>
      </c>
      <c r="D760" t="s">
        <v>190</v>
      </c>
      <c r="E760" t="s">
        <v>11</v>
      </c>
      <c r="F760" t="s">
        <v>134</v>
      </c>
      <c r="G760">
        <f t="shared" si="23"/>
        <v>9.1582213029989673E-2</v>
      </c>
      <c r="H760">
        <f t="shared" si="24"/>
        <v>0.11447776628748708</v>
      </c>
      <c r="J760">
        <f>$H$3*'Wind ENSPRESO CF'!E312/VLOOKUP(E760,'Wind ENSPRESO CF Averages'!$C$28:$F$64,3,0)</f>
        <v>0.11447776628748708</v>
      </c>
    </row>
    <row r="761" spans="2:10">
      <c r="B761" t="s">
        <v>180</v>
      </c>
      <c r="C761" t="s">
        <v>181</v>
      </c>
      <c r="D761" t="s">
        <v>190</v>
      </c>
      <c r="E761" t="s">
        <v>12</v>
      </c>
      <c r="F761" t="s">
        <v>134</v>
      </c>
      <c r="G761">
        <f t="shared" si="23"/>
        <v>0.1130668565832814</v>
      </c>
      <c r="H761">
        <f t="shared" si="24"/>
        <v>0.14133357072910174</v>
      </c>
      <c r="J761">
        <f>$H$3*'Wind ENSPRESO CF'!E313/VLOOKUP(E761,'Wind ENSPRESO CF Averages'!$C$28:$F$64,3,0)</f>
        <v>0.14133357072910174</v>
      </c>
    </row>
    <row r="762" spans="2:10">
      <c r="B762" t="s">
        <v>180</v>
      </c>
      <c r="C762" t="s">
        <v>181</v>
      </c>
      <c r="D762" t="s">
        <v>190</v>
      </c>
      <c r="E762" t="s">
        <v>13</v>
      </c>
      <c r="F762" t="s">
        <v>134</v>
      </c>
      <c r="G762">
        <f t="shared" si="23"/>
        <v>0.11880990466405172</v>
      </c>
      <c r="H762">
        <f t="shared" si="24"/>
        <v>0.14851238083006466</v>
      </c>
      <c r="J762">
        <f>$H$3*'Wind ENSPRESO CF'!E314/VLOOKUP(E762,'Wind ENSPRESO CF Averages'!$C$28:$F$64,3,0)</f>
        <v>0.14851238083006466</v>
      </c>
    </row>
    <row r="763" spans="2:10">
      <c r="B763" t="s">
        <v>180</v>
      </c>
      <c r="C763" t="s">
        <v>181</v>
      </c>
      <c r="D763" t="s">
        <v>190</v>
      </c>
      <c r="E763" t="s">
        <v>14</v>
      </c>
      <c r="F763" t="s">
        <v>134</v>
      </c>
      <c r="G763">
        <f t="shared" si="23"/>
        <v>0.13459415140748837</v>
      </c>
      <c r="H763">
        <f t="shared" si="24"/>
        <v>0.16824268925936045</v>
      </c>
      <c r="J763">
        <f>$H$3*'Wind ENSPRESO CF'!E315/VLOOKUP(E763,'Wind ENSPRESO CF Averages'!$C$28:$F$64,3,0)</f>
        <v>0.16824268925936045</v>
      </c>
    </row>
    <row r="764" spans="2:10">
      <c r="B764" t="s">
        <v>180</v>
      </c>
      <c r="C764" t="s">
        <v>181</v>
      </c>
      <c r="D764" t="s">
        <v>190</v>
      </c>
      <c r="E764" t="s">
        <v>15</v>
      </c>
      <c r="F764" t="s">
        <v>134</v>
      </c>
      <c r="G764">
        <f t="shared" si="23"/>
        <v>0.11857766687461012</v>
      </c>
      <c r="H764">
        <f t="shared" si="24"/>
        <v>0.14822208359326264</v>
      </c>
      <c r="J764">
        <f>$H$3*'Wind ENSPRESO CF'!E316/VLOOKUP(E764,'Wind ENSPRESO CF Averages'!$C$28:$F$64,3,0)</f>
        <v>0.14822208359326264</v>
      </c>
    </row>
    <row r="765" spans="2:10">
      <c r="B765" t="s">
        <v>180</v>
      </c>
      <c r="C765" t="s">
        <v>181</v>
      </c>
      <c r="D765" t="s">
        <v>190</v>
      </c>
      <c r="E765" t="s">
        <v>19</v>
      </c>
      <c r="F765" t="s">
        <v>134</v>
      </c>
      <c r="G765">
        <f t="shared" si="23"/>
        <v>0.14982999128120247</v>
      </c>
      <c r="H765">
        <f t="shared" si="24"/>
        <v>0.18728748910150309</v>
      </c>
      <c r="J765">
        <f>$H$3*'Wind ENSPRESO CF'!E317/VLOOKUP(E765,'Wind ENSPRESO CF Averages'!$C$28:$F$64,3,0)</f>
        <v>0.18728748910150309</v>
      </c>
    </row>
    <row r="766" spans="2:10">
      <c r="B766" t="s">
        <v>180</v>
      </c>
      <c r="C766" t="s">
        <v>181</v>
      </c>
      <c r="D766" t="s">
        <v>190</v>
      </c>
      <c r="E766" t="s">
        <v>16</v>
      </c>
      <c r="F766" t="s">
        <v>134</v>
      </c>
      <c r="G766">
        <f t="shared" si="23"/>
        <v>9.1502881631446736E-2</v>
      </c>
      <c r="H766">
        <f t="shared" si="24"/>
        <v>0.11437860203930841</v>
      </c>
      <c r="J766">
        <f>$H$3*'Wind ENSPRESO CF'!E318/VLOOKUP(E766,'Wind ENSPRESO CF Averages'!$C$28:$F$64,3,0)</f>
        <v>0.11437860203930841</v>
      </c>
    </row>
    <row r="767" spans="2:10">
      <c r="B767" t="s">
        <v>180</v>
      </c>
      <c r="C767" t="s">
        <v>181</v>
      </c>
      <c r="D767" t="s">
        <v>190</v>
      </c>
      <c r="E767" t="s">
        <v>17</v>
      </c>
      <c r="F767" t="s">
        <v>134</v>
      </c>
      <c r="G767">
        <f t="shared" si="23"/>
        <v>0.1246394984326019</v>
      </c>
      <c r="H767">
        <f t="shared" si="24"/>
        <v>0.15579937304075236</v>
      </c>
      <c r="J767">
        <f>$H$3*'Wind ENSPRESO CF'!E319/VLOOKUP(E767,'Wind ENSPRESO CF Averages'!$C$28:$F$64,3,0)</f>
        <v>0.15579937304075236</v>
      </c>
    </row>
    <row r="768" spans="2:10">
      <c r="B768" t="s">
        <v>180</v>
      </c>
      <c r="C768" t="s">
        <v>181</v>
      </c>
      <c r="D768" t="s">
        <v>190</v>
      </c>
      <c r="E768" t="s">
        <v>18</v>
      </c>
      <c r="F768" t="s">
        <v>134</v>
      </c>
      <c r="G768">
        <f t="shared" si="23"/>
        <v>0.10623476016751306</v>
      </c>
      <c r="H768">
        <f t="shared" si="24"/>
        <v>0.13279345020939132</v>
      </c>
      <c r="J768">
        <f>$H$3*'Wind ENSPRESO CF'!E320/VLOOKUP(E768,'Wind ENSPRESO CF Averages'!$C$28:$F$64,3,0)</f>
        <v>0.13279345020939132</v>
      </c>
    </row>
    <row r="769" spans="2:10">
      <c r="B769" t="s">
        <v>180</v>
      </c>
      <c r="C769" t="s">
        <v>181</v>
      </c>
      <c r="D769" t="s">
        <v>190</v>
      </c>
      <c r="E769" t="s">
        <v>39</v>
      </c>
      <c r="F769" t="s">
        <v>134</v>
      </c>
      <c r="G769">
        <f t="shared" si="23"/>
        <v>8.9962886597938163E-2</v>
      </c>
      <c r="H769">
        <f t="shared" si="24"/>
        <v>0.1124536082474227</v>
      </c>
      <c r="J769">
        <f>$H$3*'Wind ENSPRESO CF'!E321/VLOOKUP(E769,'Wind ENSPRESO CF Averages'!$C$28:$F$64,3,0)</f>
        <v>0.1124536082474227</v>
      </c>
    </row>
    <row r="770" spans="2:10">
      <c r="B770" t="s">
        <v>180</v>
      </c>
      <c r="C770" t="s">
        <v>181</v>
      </c>
      <c r="D770" t="s">
        <v>190</v>
      </c>
      <c r="E770" t="s">
        <v>20</v>
      </c>
      <c r="F770" t="s">
        <v>134</v>
      </c>
      <c r="G770">
        <f t="shared" si="23"/>
        <v>0.11075583504641009</v>
      </c>
      <c r="H770">
        <f t="shared" si="24"/>
        <v>0.13844479380801261</v>
      </c>
      <c r="J770">
        <f>$H$3*'Wind ENSPRESO CF'!E322/VLOOKUP(E770,'Wind ENSPRESO CF Averages'!$C$28:$F$64,3,0)</f>
        <v>0.13844479380801261</v>
      </c>
    </row>
    <row r="771" spans="2:10">
      <c r="B771" t="s">
        <v>180</v>
      </c>
      <c r="C771" t="s">
        <v>181</v>
      </c>
      <c r="D771" t="s">
        <v>190</v>
      </c>
      <c r="E771" t="s">
        <v>21</v>
      </c>
      <c r="F771" t="s">
        <v>134</v>
      </c>
      <c r="G771">
        <f t="shared" si="23"/>
        <v>0.13797718631178707</v>
      </c>
      <c r="H771">
        <f t="shared" si="24"/>
        <v>0.17247148288973382</v>
      </c>
      <c r="J771">
        <f>$H$3*'Wind ENSPRESO CF'!E323/VLOOKUP(E771,'Wind ENSPRESO CF Averages'!$C$28:$F$64,3,0)</f>
        <v>0.17247148288973382</v>
      </c>
    </row>
    <row r="772" spans="2:10">
      <c r="B772" t="s">
        <v>180</v>
      </c>
      <c r="C772" t="s">
        <v>181</v>
      </c>
      <c r="D772" t="s">
        <v>190</v>
      </c>
      <c r="E772" t="s">
        <v>22</v>
      </c>
      <c r="F772" t="s">
        <v>134</v>
      </c>
      <c r="G772">
        <f t="shared" si="23"/>
        <v>0</v>
      </c>
      <c r="H772">
        <f t="shared" si="24"/>
        <v>0</v>
      </c>
      <c r="J772">
        <f>$H$3*'Wind ENSPRESO CF'!E324/VLOOKUP(E772,'Wind ENSPRESO CF Averages'!$C$28:$F$64,3,0)</f>
        <v>0</v>
      </c>
    </row>
    <row r="773" spans="2:10">
      <c r="B773" t="s">
        <v>180</v>
      </c>
      <c r="C773" t="s">
        <v>181</v>
      </c>
      <c r="D773" t="s">
        <v>190</v>
      </c>
      <c r="E773" t="s">
        <v>23</v>
      </c>
      <c r="F773" t="s">
        <v>134</v>
      </c>
      <c r="G773">
        <f t="shared" si="23"/>
        <v>0.10009660074733051</v>
      </c>
      <c r="H773">
        <f t="shared" si="24"/>
        <v>0.12512075093416314</v>
      </c>
      <c r="J773">
        <f>$H$3*'Wind ENSPRESO CF'!E325/VLOOKUP(E773,'Wind ENSPRESO CF Averages'!$C$28:$F$64,3,0)</f>
        <v>0.12512075093416314</v>
      </c>
    </row>
    <row r="774" spans="2:10">
      <c r="B774" t="s">
        <v>180</v>
      </c>
      <c r="C774" t="s">
        <v>181</v>
      </c>
      <c r="D774" t="s">
        <v>190</v>
      </c>
      <c r="E774" t="s">
        <v>43</v>
      </c>
      <c r="F774" t="s">
        <v>134</v>
      </c>
      <c r="G774">
        <f t="shared" si="23"/>
        <v>0.10396856581532421</v>
      </c>
      <c r="H774">
        <f t="shared" si="24"/>
        <v>0.12996070726915526</v>
      </c>
      <c r="J774">
        <f>$H$3*'Wind ENSPRESO CF'!E326/VLOOKUP(E774,'Wind ENSPRESO CF Averages'!$C$28:$F$64,3,0)</f>
        <v>0.12996070726915526</v>
      </c>
    </row>
    <row r="775" spans="2:10">
      <c r="B775" t="s">
        <v>180</v>
      </c>
      <c r="C775" t="s">
        <v>181</v>
      </c>
      <c r="D775" t="s">
        <v>190</v>
      </c>
      <c r="E775" t="s">
        <v>24</v>
      </c>
      <c r="F775" t="s">
        <v>134</v>
      </c>
      <c r="G775">
        <f t="shared" si="23"/>
        <v>0.12151549942594718</v>
      </c>
      <c r="H775">
        <f t="shared" si="24"/>
        <v>0.15189437428243396</v>
      </c>
      <c r="J775">
        <f>$H$3*'Wind ENSPRESO CF'!E327/VLOOKUP(E775,'Wind ENSPRESO CF Averages'!$C$28:$F$64,3,0)</f>
        <v>0.15189437428243396</v>
      </c>
    </row>
    <row r="776" spans="2:10">
      <c r="B776" t="s">
        <v>180</v>
      </c>
      <c r="C776" t="s">
        <v>181</v>
      </c>
      <c r="D776" t="s">
        <v>190</v>
      </c>
      <c r="E776" t="s">
        <v>25</v>
      </c>
      <c r="F776" t="s">
        <v>134</v>
      </c>
      <c r="G776">
        <f t="shared" si="23"/>
        <v>0.11047619047619046</v>
      </c>
      <c r="H776">
        <f t="shared" si="24"/>
        <v>0.13809523809523808</v>
      </c>
      <c r="J776">
        <f>$H$3*'Wind ENSPRESO CF'!E328/VLOOKUP(E776,'Wind ENSPRESO CF Averages'!$C$28:$F$64,3,0)</f>
        <v>0.13809523809523808</v>
      </c>
    </row>
    <row r="777" spans="2:10">
      <c r="B777" t="s">
        <v>180</v>
      </c>
      <c r="C777" t="s">
        <v>181</v>
      </c>
      <c r="D777" t="s">
        <v>190</v>
      </c>
      <c r="E777" t="s">
        <v>26</v>
      </c>
      <c r="F777" t="s">
        <v>134</v>
      </c>
      <c r="G777">
        <f t="shared" si="23"/>
        <v>0.11748953974895396</v>
      </c>
      <c r="H777">
        <f t="shared" si="24"/>
        <v>0.14686192468619244</v>
      </c>
      <c r="J777">
        <f>$H$3*'Wind ENSPRESO CF'!E329/VLOOKUP(E777,'Wind ENSPRESO CF Averages'!$C$28:$F$64,3,0)</f>
        <v>0.14686192468619244</v>
      </c>
    </row>
    <row r="778" spans="2:10">
      <c r="B778" t="s">
        <v>180</v>
      </c>
      <c r="C778" t="s">
        <v>181</v>
      </c>
      <c r="D778" t="s">
        <v>190</v>
      </c>
      <c r="E778" t="s">
        <v>40</v>
      </c>
      <c r="F778" t="s">
        <v>134</v>
      </c>
      <c r="G778">
        <f t="shared" si="23"/>
        <v>8.6740157480314953E-2</v>
      </c>
      <c r="H778">
        <f t="shared" si="24"/>
        <v>0.10842519685039369</v>
      </c>
      <c r="J778">
        <f>$H$3*'Wind ENSPRESO CF'!E330/VLOOKUP(E778,'Wind ENSPRESO CF Averages'!$C$28:$F$64,3,0)</f>
        <v>0.10842519685039369</v>
      </c>
    </row>
    <row r="779" spans="2:10">
      <c r="B779" t="s">
        <v>180</v>
      </c>
      <c r="C779" t="s">
        <v>181</v>
      </c>
      <c r="D779" t="s">
        <v>190</v>
      </c>
      <c r="E779" t="s">
        <v>41</v>
      </c>
      <c r="F779" t="s">
        <v>134</v>
      </c>
      <c r="G779">
        <f t="shared" si="23"/>
        <v>0.12421725239616613</v>
      </c>
      <c r="H779">
        <f t="shared" si="24"/>
        <v>0.15527156549520765</v>
      </c>
      <c r="J779">
        <f>$H$3*'Wind ENSPRESO CF'!E331/VLOOKUP(E779,'Wind ENSPRESO CF Averages'!$C$28:$F$64,3,0)</f>
        <v>0.15527156549520765</v>
      </c>
    </row>
    <row r="780" spans="2:10">
      <c r="B780" t="s">
        <v>180</v>
      </c>
      <c r="C780" t="s">
        <v>181</v>
      </c>
      <c r="D780" t="s">
        <v>190</v>
      </c>
      <c r="E780" t="s">
        <v>27</v>
      </c>
      <c r="F780" t="s">
        <v>134</v>
      </c>
      <c r="G780">
        <f t="shared" si="23"/>
        <v>8.8872987477638637E-2</v>
      </c>
      <c r="H780">
        <f t="shared" si="24"/>
        <v>0.11109123434704829</v>
      </c>
      <c r="J780">
        <f>$H$3*'Wind ENSPRESO CF'!E332/VLOOKUP(E780,'Wind ENSPRESO CF Averages'!$C$28:$F$64,3,0)</f>
        <v>0.11109123434704829</v>
      </c>
    </row>
    <row r="781" spans="2:10">
      <c r="B781" t="s">
        <v>180</v>
      </c>
      <c r="C781" t="s">
        <v>181</v>
      </c>
      <c r="D781" t="s">
        <v>190</v>
      </c>
      <c r="E781" t="s">
        <v>28</v>
      </c>
      <c r="F781" t="s">
        <v>134</v>
      </c>
      <c r="G781">
        <f t="shared" si="23"/>
        <v>0.11686298877104012</v>
      </c>
      <c r="H781">
        <f t="shared" si="24"/>
        <v>0.14607873596380014</v>
      </c>
      <c r="J781">
        <f>$H$3*'Wind ENSPRESO CF'!E333/VLOOKUP(E781,'Wind ENSPRESO CF Averages'!$C$28:$F$64,3,0)</f>
        <v>0.14607873596380014</v>
      </c>
    </row>
    <row r="782" spans="2:10">
      <c r="B782" t="s">
        <v>180</v>
      </c>
      <c r="C782" t="s">
        <v>181</v>
      </c>
      <c r="D782" t="s">
        <v>190</v>
      </c>
      <c r="E782" t="s">
        <v>29</v>
      </c>
      <c r="F782" t="s">
        <v>134</v>
      </c>
      <c r="G782">
        <f t="shared" ref="G782:G845" si="25">H782*0.8</f>
        <v>0.1161615353858825</v>
      </c>
      <c r="H782">
        <f t="shared" si="24"/>
        <v>0.14520191923235312</v>
      </c>
      <c r="J782">
        <f>$H$3*'Wind ENSPRESO CF'!E334/VLOOKUP(E782,'Wind ENSPRESO CF Averages'!$C$28:$F$64,3,0)</f>
        <v>0.14520191923235312</v>
      </c>
    </row>
    <row r="783" spans="2:10">
      <c r="B783" t="s">
        <v>180</v>
      </c>
      <c r="C783" t="s">
        <v>181</v>
      </c>
      <c r="D783" t="s">
        <v>190</v>
      </c>
      <c r="E783" t="s">
        <v>30</v>
      </c>
      <c r="F783" t="s">
        <v>134</v>
      </c>
      <c r="G783">
        <f t="shared" si="25"/>
        <v>0.12014822134387355</v>
      </c>
      <c r="H783">
        <f t="shared" si="24"/>
        <v>0.15018527667984194</v>
      </c>
      <c r="J783">
        <f>$H$3*'Wind ENSPRESO CF'!E335/VLOOKUP(E783,'Wind ENSPRESO CF Averages'!$C$28:$F$64,3,0)</f>
        <v>0.15018527667984194</v>
      </c>
    </row>
    <row r="784" spans="2:10">
      <c r="B784" t="s">
        <v>180</v>
      </c>
      <c r="C784" t="s">
        <v>181</v>
      </c>
      <c r="D784" t="s">
        <v>190</v>
      </c>
      <c r="E784" t="s">
        <v>31</v>
      </c>
      <c r="F784" t="s">
        <v>134</v>
      </c>
      <c r="G784">
        <f t="shared" si="25"/>
        <v>8.4600106192601943E-2</v>
      </c>
      <c r="H784">
        <f t="shared" si="24"/>
        <v>0.10575013274075241</v>
      </c>
      <c r="J784">
        <f>$H$3*'Wind ENSPRESO CF'!E336/VLOOKUP(E784,'Wind ENSPRESO CF Averages'!$C$28:$F$64,3,0)</f>
        <v>0.10575013274075241</v>
      </c>
    </row>
    <row r="785" spans="2:10">
      <c r="B785" t="s">
        <v>180</v>
      </c>
      <c r="C785" t="s">
        <v>181</v>
      </c>
      <c r="D785" t="s">
        <v>190</v>
      </c>
      <c r="E785" t="s">
        <v>32</v>
      </c>
      <c r="F785" t="s">
        <v>134</v>
      </c>
      <c r="G785">
        <f t="shared" si="25"/>
        <v>0.11083441214546311</v>
      </c>
      <c r="H785">
        <f t="shared" si="24"/>
        <v>0.13854301518182888</v>
      </c>
      <c r="J785">
        <f>$H$3*'Wind ENSPRESO CF'!E337/VLOOKUP(E785,'Wind ENSPRESO CF Averages'!$C$28:$F$64,3,0)</f>
        <v>0.13854301518182888</v>
      </c>
    </row>
    <row r="786" spans="2:10">
      <c r="B786" t="s">
        <v>180</v>
      </c>
      <c r="C786" t="s">
        <v>181</v>
      </c>
      <c r="D786" t="s">
        <v>190</v>
      </c>
      <c r="E786" t="s">
        <v>33</v>
      </c>
      <c r="F786" t="s">
        <v>134</v>
      </c>
      <c r="G786">
        <f t="shared" si="25"/>
        <v>0.1264864864864865</v>
      </c>
      <c r="H786">
        <f t="shared" si="24"/>
        <v>0.15810810810810813</v>
      </c>
      <c r="J786">
        <f>$H$3*'Wind ENSPRESO CF'!E338/VLOOKUP(E786,'Wind ENSPRESO CF Averages'!$C$28:$F$64,3,0)</f>
        <v>0.15810810810810813</v>
      </c>
    </row>
    <row r="787" spans="2:10">
      <c r="B787" t="s">
        <v>180</v>
      </c>
      <c r="C787" t="s">
        <v>181</v>
      </c>
      <c r="D787" t="s">
        <v>190</v>
      </c>
      <c r="E787" t="s">
        <v>34</v>
      </c>
      <c r="F787" t="s">
        <v>134</v>
      </c>
      <c r="G787">
        <f t="shared" si="25"/>
        <v>8.9894490035169985E-2</v>
      </c>
      <c r="H787">
        <f t="shared" si="24"/>
        <v>0.11236811254396248</v>
      </c>
      <c r="J787">
        <f>$H$3*'Wind ENSPRESO CF'!E339/VLOOKUP(E787,'Wind ENSPRESO CF Averages'!$C$28:$F$64,3,0)</f>
        <v>0.11236811254396248</v>
      </c>
    </row>
    <row r="788" spans="2:10">
      <c r="B788" t="s">
        <v>180</v>
      </c>
      <c r="C788" t="s">
        <v>181</v>
      </c>
      <c r="D788" t="s">
        <v>190</v>
      </c>
      <c r="E788" t="s">
        <v>35</v>
      </c>
      <c r="F788" t="s">
        <v>134</v>
      </c>
      <c r="G788">
        <f t="shared" si="25"/>
        <v>0.12316179497735698</v>
      </c>
      <c r="H788">
        <f t="shared" si="24"/>
        <v>0.15395224372169622</v>
      </c>
      <c r="J788">
        <f>$H$3*'Wind ENSPRESO CF'!E340/VLOOKUP(E788,'Wind ENSPRESO CF Averages'!$C$28:$F$64,3,0)</f>
        <v>0.15395224372169622</v>
      </c>
    </row>
    <row r="789" spans="2:10">
      <c r="B789" t="s">
        <v>180</v>
      </c>
      <c r="C789" t="s">
        <v>181</v>
      </c>
      <c r="D789" t="s">
        <v>190</v>
      </c>
      <c r="E789" t="s">
        <v>36</v>
      </c>
      <c r="F789" t="s">
        <v>134</v>
      </c>
      <c r="G789">
        <f t="shared" si="25"/>
        <v>0.12420251591881309</v>
      </c>
      <c r="H789">
        <f t="shared" si="24"/>
        <v>0.15525314489851635</v>
      </c>
      <c r="J789">
        <f>$H$3*'Wind ENSPRESO CF'!E341/VLOOKUP(E789,'Wind ENSPRESO CF Averages'!$C$28:$F$64,3,0)</f>
        <v>0.15525314489851635</v>
      </c>
    </row>
    <row r="790" spans="2:10">
      <c r="B790" t="s">
        <v>180</v>
      </c>
      <c r="C790" t="s">
        <v>181</v>
      </c>
      <c r="D790" t="s">
        <v>191</v>
      </c>
      <c r="E790" t="s">
        <v>37</v>
      </c>
      <c r="F790" t="s">
        <v>134</v>
      </c>
      <c r="G790">
        <f t="shared" si="25"/>
        <v>0.21733451015004418</v>
      </c>
      <c r="H790">
        <f t="shared" si="24"/>
        <v>0.27166813768755521</v>
      </c>
      <c r="J790">
        <f>$H$3*'Wind ENSPRESO CF'!E342/VLOOKUP(E790,'Wind ENSPRESO CF Averages'!$C$28:$F$64,3,0)</f>
        <v>0.27166813768755521</v>
      </c>
    </row>
    <row r="791" spans="2:10">
      <c r="B791" t="s">
        <v>180</v>
      </c>
      <c r="C791" t="s">
        <v>181</v>
      </c>
      <c r="D791" t="s">
        <v>191</v>
      </c>
      <c r="E791" t="s">
        <v>7</v>
      </c>
      <c r="F791" t="s">
        <v>134</v>
      </c>
      <c r="G791">
        <f t="shared" si="25"/>
        <v>0.21242950409770361</v>
      </c>
      <c r="H791">
        <f t="shared" si="24"/>
        <v>0.2655368801221295</v>
      </c>
      <c r="J791">
        <f>$H$3*'Wind ENSPRESO CF'!E343/VLOOKUP(E791,'Wind ENSPRESO CF Averages'!$C$28:$F$64,3,0)</f>
        <v>0.2655368801221295</v>
      </c>
    </row>
    <row r="792" spans="2:10">
      <c r="B792" t="s">
        <v>180</v>
      </c>
      <c r="C792" t="s">
        <v>181</v>
      </c>
      <c r="D792" t="s">
        <v>191</v>
      </c>
      <c r="E792" t="s">
        <v>38</v>
      </c>
      <c r="F792" t="s">
        <v>134</v>
      </c>
      <c r="G792">
        <f t="shared" si="25"/>
        <v>0.2318324607329843</v>
      </c>
      <c r="H792">
        <f t="shared" ref="H792:H855" si="26">IF(D792="WP",0,J792)</f>
        <v>0.28979057591623036</v>
      </c>
      <c r="J792">
        <f>$H$3*'Wind ENSPRESO CF'!E344/VLOOKUP(E792,'Wind ENSPRESO CF Averages'!$C$28:$F$64,3,0)</f>
        <v>0.28979057591623036</v>
      </c>
    </row>
    <row r="793" spans="2:10">
      <c r="B793" t="s">
        <v>180</v>
      </c>
      <c r="C793" t="s">
        <v>181</v>
      </c>
      <c r="D793" t="s">
        <v>191</v>
      </c>
      <c r="E793" t="s">
        <v>8</v>
      </c>
      <c r="F793" t="s">
        <v>134</v>
      </c>
      <c r="G793">
        <f t="shared" si="25"/>
        <v>0.23363672338751368</v>
      </c>
      <c r="H793">
        <f t="shared" si="26"/>
        <v>0.29204590423439208</v>
      </c>
      <c r="J793">
        <f>$H$3*'Wind ENSPRESO CF'!E345/VLOOKUP(E793,'Wind ENSPRESO CF Averages'!$C$28:$F$64,3,0)</f>
        <v>0.29204590423439208</v>
      </c>
    </row>
    <row r="794" spans="2:10">
      <c r="B794" t="s">
        <v>180</v>
      </c>
      <c r="C794" t="s">
        <v>181</v>
      </c>
      <c r="D794" t="s">
        <v>191</v>
      </c>
      <c r="E794" t="s">
        <v>9</v>
      </c>
      <c r="F794" t="s">
        <v>134</v>
      </c>
      <c r="G794">
        <f t="shared" si="25"/>
        <v>0.20088139987028963</v>
      </c>
      <c r="H794">
        <f t="shared" si="26"/>
        <v>0.25110174983786204</v>
      </c>
      <c r="J794">
        <f>$H$3*'Wind ENSPRESO CF'!E346/VLOOKUP(E794,'Wind ENSPRESO CF Averages'!$C$28:$F$64,3,0)</f>
        <v>0.25110174983786204</v>
      </c>
    </row>
    <row r="795" spans="2:10">
      <c r="B795" t="s">
        <v>180</v>
      </c>
      <c r="C795" t="s">
        <v>181</v>
      </c>
      <c r="D795" t="s">
        <v>191</v>
      </c>
      <c r="E795" t="s">
        <v>10</v>
      </c>
      <c r="F795" t="s">
        <v>134</v>
      </c>
      <c r="G795">
        <f t="shared" si="25"/>
        <v>0.22250167224101838</v>
      </c>
      <c r="H795">
        <f t="shared" si="26"/>
        <v>0.27812709030127297</v>
      </c>
      <c r="J795">
        <f>$H$3*'Wind ENSPRESO CF'!E347/VLOOKUP(E795,'Wind ENSPRESO CF Averages'!$C$28:$F$64,3,0)</f>
        <v>0.27812709030127297</v>
      </c>
    </row>
    <row r="796" spans="2:10">
      <c r="B796" t="s">
        <v>180</v>
      </c>
      <c r="C796" t="s">
        <v>181</v>
      </c>
      <c r="D796" t="s">
        <v>191</v>
      </c>
      <c r="E796" t="s">
        <v>42</v>
      </c>
      <c r="F796" t="s">
        <v>134</v>
      </c>
      <c r="G796">
        <f t="shared" si="25"/>
        <v>0.21351247600767756</v>
      </c>
      <c r="H796">
        <f t="shared" si="26"/>
        <v>0.26689059500959694</v>
      </c>
      <c r="J796">
        <f>$H$3*'Wind ENSPRESO CF'!E348/VLOOKUP(E796,'Wind ENSPRESO CF Averages'!$C$28:$F$64,3,0)</f>
        <v>0.26689059500959694</v>
      </c>
    </row>
    <row r="797" spans="2:10">
      <c r="B797" t="s">
        <v>180</v>
      </c>
      <c r="C797" t="s">
        <v>181</v>
      </c>
      <c r="D797" t="s">
        <v>191</v>
      </c>
      <c r="E797" t="s">
        <v>11</v>
      </c>
      <c r="F797" t="s">
        <v>134</v>
      </c>
      <c r="G797">
        <f t="shared" si="25"/>
        <v>0.20326783867631854</v>
      </c>
      <c r="H797">
        <f t="shared" si="26"/>
        <v>0.25408479834539816</v>
      </c>
      <c r="J797">
        <f>$H$3*'Wind ENSPRESO CF'!E349/VLOOKUP(E797,'Wind ENSPRESO CF Averages'!$C$28:$F$64,3,0)</f>
        <v>0.25408479834539816</v>
      </c>
    </row>
    <row r="798" spans="2:10">
      <c r="B798" t="s">
        <v>180</v>
      </c>
      <c r="C798" t="s">
        <v>181</v>
      </c>
      <c r="D798" t="s">
        <v>191</v>
      </c>
      <c r="E798" t="s">
        <v>12</v>
      </c>
      <c r="F798" t="s">
        <v>134</v>
      </c>
      <c r="G798">
        <f t="shared" si="25"/>
        <v>0.22709516602866553</v>
      </c>
      <c r="H798">
        <f t="shared" si="26"/>
        <v>0.28386895753583191</v>
      </c>
      <c r="J798">
        <f>$H$3*'Wind ENSPRESO CF'!E350/VLOOKUP(E798,'Wind ENSPRESO CF Averages'!$C$28:$F$64,3,0)</f>
        <v>0.28386895753583191</v>
      </c>
    </row>
    <row r="799" spans="2:10">
      <c r="B799" t="s">
        <v>180</v>
      </c>
      <c r="C799" t="s">
        <v>181</v>
      </c>
      <c r="D799" t="s">
        <v>191</v>
      </c>
      <c r="E799" t="s">
        <v>13</v>
      </c>
      <c r="F799" t="s">
        <v>134</v>
      </c>
      <c r="G799">
        <f t="shared" si="25"/>
        <v>0.24678738243050835</v>
      </c>
      <c r="H799">
        <f t="shared" si="26"/>
        <v>0.30848422803813541</v>
      </c>
      <c r="J799">
        <f>$H$3*'Wind ENSPRESO CF'!E351/VLOOKUP(E799,'Wind ENSPRESO CF Averages'!$C$28:$F$64,3,0)</f>
        <v>0.30848422803813541</v>
      </c>
    </row>
    <row r="800" spans="2:10">
      <c r="B800" t="s">
        <v>180</v>
      </c>
      <c r="C800" t="s">
        <v>181</v>
      </c>
      <c r="D800" t="s">
        <v>191</v>
      </c>
      <c r="E800" t="s">
        <v>14</v>
      </c>
      <c r="F800" t="s">
        <v>134</v>
      </c>
      <c r="G800">
        <f t="shared" si="25"/>
        <v>0.22137195955179007</v>
      </c>
      <c r="H800">
        <f t="shared" si="26"/>
        <v>0.27671494943973757</v>
      </c>
      <c r="J800">
        <f>$H$3*'Wind ENSPRESO CF'!E352/VLOOKUP(E800,'Wind ENSPRESO CF Averages'!$C$28:$F$64,3,0)</f>
        <v>0.27671494943973757</v>
      </c>
    </row>
    <row r="801" spans="2:10">
      <c r="B801" t="s">
        <v>180</v>
      </c>
      <c r="C801" t="s">
        <v>181</v>
      </c>
      <c r="D801" t="s">
        <v>191</v>
      </c>
      <c r="E801" t="s">
        <v>15</v>
      </c>
      <c r="F801" t="s">
        <v>134</v>
      </c>
      <c r="G801">
        <f t="shared" si="25"/>
        <v>0.23580786026200873</v>
      </c>
      <c r="H801">
        <f t="shared" si="26"/>
        <v>0.29475982532751088</v>
      </c>
      <c r="J801">
        <f>$H$3*'Wind ENSPRESO CF'!E353/VLOOKUP(E801,'Wind ENSPRESO CF Averages'!$C$28:$F$64,3,0)</f>
        <v>0.29475982532751088</v>
      </c>
    </row>
    <row r="802" spans="2:10">
      <c r="B802" t="s">
        <v>180</v>
      </c>
      <c r="C802" t="s">
        <v>181</v>
      </c>
      <c r="D802" t="s">
        <v>191</v>
      </c>
      <c r="E802" t="s">
        <v>19</v>
      </c>
      <c r="F802" t="s">
        <v>134</v>
      </c>
      <c r="G802">
        <f t="shared" si="25"/>
        <v>0.20232345248466665</v>
      </c>
      <c r="H802">
        <f t="shared" si="26"/>
        <v>0.25290431560583332</v>
      </c>
      <c r="J802">
        <f>$H$3*'Wind ENSPRESO CF'!E354/VLOOKUP(E802,'Wind ENSPRESO CF Averages'!$C$28:$F$64,3,0)</f>
        <v>0.25290431560583332</v>
      </c>
    </row>
    <row r="803" spans="2:10">
      <c r="B803" t="s">
        <v>180</v>
      </c>
      <c r="C803" t="s">
        <v>181</v>
      </c>
      <c r="D803" t="s">
        <v>191</v>
      </c>
      <c r="E803" t="s">
        <v>16</v>
      </c>
      <c r="F803" t="s">
        <v>134</v>
      </c>
      <c r="G803">
        <f t="shared" si="25"/>
        <v>0.21383159450273392</v>
      </c>
      <c r="H803">
        <f t="shared" si="26"/>
        <v>0.26728949312841738</v>
      </c>
      <c r="J803">
        <f>$H$3*'Wind ENSPRESO CF'!E355/VLOOKUP(E803,'Wind ENSPRESO CF Averages'!$C$28:$F$64,3,0)</f>
        <v>0.26728949312841738</v>
      </c>
    </row>
    <row r="804" spans="2:10">
      <c r="B804" t="s">
        <v>180</v>
      </c>
      <c r="C804" t="s">
        <v>181</v>
      </c>
      <c r="D804" t="s">
        <v>191</v>
      </c>
      <c r="E804" t="s">
        <v>17</v>
      </c>
      <c r="F804" t="s">
        <v>134</v>
      </c>
      <c r="G804">
        <f t="shared" si="25"/>
        <v>0.22695924764890285</v>
      </c>
      <c r="H804">
        <f t="shared" si="26"/>
        <v>0.28369905956112856</v>
      </c>
      <c r="J804">
        <f>$H$3*'Wind ENSPRESO CF'!E356/VLOOKUP(E804,'Wind ENSPRESO CF Averages'!$C$28:$F$64,3,0)</f>
        <v>0.28369905956112856</v>
      </c>
    </row>
    <row r="805" spans="2:10">
      <c r="B805" t="s">
        <v>180</v>
      </c>
      <c r="C805" t="s">
        <v>181</v>
      </c>
      <c r="D805" t="s">
        <v>191</v>
      </c>
      <c r="E805" t="s">
        <v>18</v>
      </c>
      <c r="F805" t="s">
        <v>134</v>
      </c>
      <c r="G805">
        <f t="shared" si="25"/>
        <v>0.21554507430777556</v>
      </c>
      <c r="H805">
        <f t="shared" si="26"/>
        <v>0.26943134288471943</v>
      </c>
      <c r="J805">
        <f>$H$3*'Wind ENSPRESO CF'!E357/VLOOKUP(E805,'Wind ENSPRESO CF Averages'!$C$28:$F$64,3,0)</f>
        <v>0.26943134288471943</v>
      </c>
    </row>
    <row r="806" spans="2:10">
      <c r="B806" t="s">
        <v>180</v>
      </c>
      <c r="C806" t="s">
        <v>181</v>
      </c>
      <c r="D806" t="s">
        <v>191</v>
      </c>
      <c r="E806" t="s">
        <v>39</v>
      </c>
      <c r="F806" t="s">
        <v>134</v>
      </c>
      <c r="G806">
        <f t="shared" si="25"/>
        <v>0.21377319587628871</v>
      </c>
      <c r="H806">
        <f t="shared" si="26"/>
        <v>0.26721649484536086</v>
      </c>
      <c r="J806">
        <f>$H$3*'Wind ENSPRESO CF'!E358/VLOOKUP(E806,'Wind ENSPRESO CF Averages'!$C$28:$F$64,3,0)</f>
        <v>0.26721649484536086</v>
      </c>
    </row>
    <row r="807" spans="2:10">
      <c r="B807" t="s">
        <v>180</v>
      </c>
      <c r="C807" t="s">
        <v>181</v>
      </c>
      <c r="D807" t="s">
        <v>191</v>
      </c>
      <c r="E807" t="s">
        <v>20</v>
      </c>
      <c r="F807" t="s">
        <v>134</v>
      </c>
      <c r="G807">
        <f t="shared" si="25"/>
        <v>0.2008755593180116</v>
      </c>
      <c r="H807">
        <f t="shared" si="26"/>
        <v>0.2510944491475145</v>
      </c>
      <c r="J807">
        <f>$H$3*'Wind ENSPRESO CF'!E359/VLOOKUP(E807,'Wind ENSPRESO CF Averages'!$C$28:$F$64,3,0)</f>
        <v>0.2510944491475145</v>
      </c>
    </row>
    <row r="808" spans="2:10">
      <c r="B808" t="s">
        <v>180</v>
      </c>
      <c r="C808" t="s">
        <v>181</v>
      </c>
      <c r="D808" t="s">
        <v>191</v>
      </c>
      <c r="E808" t="s">
        <v>21</v>
      </c>
      <c r="F808" t="s">
        <v>134</v>
      </c>
      <c r="G808">
        <f t="shared" si="25"/>
        <v>0.21846387832699621</v>
      </c>
      <c r="H808">
        <f t="shared" si="26"/>
        <v>0.27307984790874523</v>
      </c>
      <c r="J808">
        <f>$H$3*'Wind ENSPRESO CF'!E360/VLOOKUP(E808,'Wind ENSPRESO CF Averages'!$C$28:$F$64,3,0)</f>
        <v>0.27307984790874523</v>
      </c>
    </row>
    <row r="809" spans="2:10">
      <c r="B809" t="s">
        <v>180</v>
      </c>
      <c r="C809" t="s">
        <v>181</v>
      </c>
      <c r="D809" t="s">
        <v>191</v>
      </c>
      <c r="E809" t="s">
        <v>22</v>
      </c>
      <c r="F809" t="s">
        <v>134</v>
      </c>
      <c r="G809">
        <f t="shared" si="25"/>
        <v>0</v>
      </c>
      <c r="H809">
        <f t="shared" si="26"/>
        <v>0</v>
      </c>
      <c r="J809">
        <f>$H$3*'Wind ENSPRESO CF'!E361/VLOOKUP(E809,'Wind ENSPRESO CF Averages'!$C$28:$F$64,3,0)</f>
        <v>0</v>
      </c>
    </row>
    <row r="810" spans="2:10">
      <c r="B810" t="s">
        <v>180</v>
      </c>
      <c r="C810" t="s">
        <v>181</v>
      </c>
      <c r="D810" t="s">
        <v>191</v>
      </c>
      <c r="E810" t="s">
        <v>23</v>
      </c>
      <c r="F810" t="s">
        <v>134</v>
      </c>
      <c r="G810">
        <f t="shared" si="25"/>
        <v>0.21603936936089541</v>
      </c>
      <c r="H810">
        <f t="shared" si="26"/>
        <v>0.27004921170111923</v>
      </c>
      <c r="J810">
        <f>$H$3*'Wind ENSPRESO CF'!E362/VLOOKUP(E810,'Wind ENSPRESO CF Averages'!$C$28:$F$64,3,0)</f>
        <v>0.27004921170111923</v>
      </c>
    </row>
    <row r="811" spans="2:10">
      <c r="B811" t="s">
        <v>180</v>
      </c>
      <c r="C811" t="s">
        <v>181</v>
      </c>
      <c r="D811" t="s">
        <v>191</v>
      </c>
      <c r="E811" t="s">
        <v>43</v>
      </c>
      <c r="F811" t="s">
        <v>134</v>
      </c>
      <c r="G811">
        <f t="shared" si="25"/>
        <v>0.20581532416502954</v>
      </c>
      <c r="H811">
        <f t="shared" si="26"/>
        <v>0.2572691552062869</v>
      </c>
      <c r="J811">
        <f>$H$3*'Wind ENSPRESO CF'!E363/VLOOKUP(E811,'Wind ENSPRESO CF Averages'!$C$28:$F$64,3,0)</f>
        <v>0.2572691552062869</v>
      </c>
    </row>
    <row r="812" spans="2:10">
      <c r="B812" t="s">
        <v>180</v>
      </c>
      <c r="C812" t="s">
        <v>181</v>
      </c>
      <c r="D812" t="s">
        <v>191</v>
      </c>
      <c r="E812" t="s">
        <v>24</v>
      </c>
      <c r="F812" t="s">
        <v>134</v>
      </c>
      <c r="G812">
        <f t="shared" si="25"/>
        <v>0.22939150401836966</v>
      </c>
      <c r="H812">
        <f t="shared" si="26"/>
        <v>0.28673938002296206</v>
      </c>
      <c r="J812">
        <f>$H$3*'Wind ENSPRESO CF'!E364/VLOOKUP(E812,'Wind ENSPRESO CF Averages'!$C$28:$F$64,3,0)</f>
        <v>0.28673938002296206</v>
      </c>
    </row>
    <row r="813" spans="2:10">
      <c r="B813" t="s">
        <v>180</v>
      </c>
      <c r="C813" t="s">
        <v>181</v>
      </c>
      <c r="D813" t="s">
        <v>191</v>
      </c>
      <c r="E813" t="s">
        <v>25</v>
      </c>
      <c r="F813" t="s">
        <v>134</v>
      </c>
      <c r="G813">
        <f t="shared" si="25"/>
        <v>0.24761904761904768</v>
      </c>
      <c r="H813">
        <f t="shared" si="26"/>
        <v>0.30952380952380959</v>
      </c>
      <c r="J813">
        <f>$H$3*'Wind ENSPRESO CF'!E365/VLOOKUP(E813,'Wind ENSPRESO CF Averages'!$C$28:$F$64,3,0)</f>
        <v>0.30952380952380959</v>
      </c>
    </row>
    <row r="814" spans="2:10">
      <c r="B814" t="s">
        <v>180</v>
      </c>
      <c r="C814" t="s">
        <v>181</v>
      </c>
      <c r="D814" t="s">
        <v>191</v>
      </c>
      <c r="E814" t="s">
        <v>26</v>
      </c>
      <c r="F814" t="s">
        <v>134</v>
      </c>
      <c r="G814">
        <f t="shared" si="25"/>
        <v>0.23110579796772268</v>
      </c>
      <c r="H814">
        <f t="shared" si="26"/>
        <v>0.28888224745965335</v>
      </c>
      <c r="J814">
        <f>$H$3*'Wind ENSPRESO CF'!E366/VLOOKUP(E814,'Wind ENSPRESO CF Averages'!$C$28:$F$64,3,0)</f>
        <v>0.28888224745965335</v>
      </c>
    </row>
    <row r="815" spans="2:10">
      <c r="B815" t="s">
        <v>180</v>
      </c>
      <c r="C815" t="s">
        <v>181</v>
      </c>
      <c r="D815" t="s">
        <v>191</v>
      </c>
      <c r="E815" t="s">
        <v>40</v>
      </c>
      <c r="F815" t="s">
        <v>134</v>
      </c>
      <c r="G815">
        <f t="shared" si="25"/>
        <v>0.23300787401574802</v>
      </c>
      <c r="H815">
        <f t="shared" si="26"/>
        <v>0.29125984251968501</v>
      </c>
      <c r="J815">
        <f>$H$3*'Wind ENSPRESO CF'!E367/VLOOKUP(E815,'Wind ENSPRESO CF Averages'!$C$28:$F$64,3,0)</f>
        <v>0.29125984251968501</v>
      </c>
    </row>
    <row r="816" spans="2:10">
      <c r="B816" t="s">
        <v>180</v>
      </c>
      <c r="C816" t="s">
        <v>181</v>
      </c>
      <c r="D816" t="s">
        <v>191</v>
      </c>
      <c r="E816" t="s">
        <v>41</v>
      </c>
      <c r="F816" t="s">
        <v>134</v>
      </c>
      <c r="G816">
        <f t="shared" si="25"/>
        <v>0.19184664536741211</v>
      </c>
      <c r="H816">
        <f t="shared" si="26"/>
        <v>0.23980830670926512</v>
      </c>
      <c r="J816">
        <f>$H$3*'Wind ENSPRESO CF'!E368/VLOOKUP(E816,'Wind ENSPRESO CF Averages'!$C$28:$F$64,3,0)</f>
        <v>0.23980830670926512</v>
      </c>
    </row>
    <row r="817" spans="2:10">
      <c r="B817" t="s">
        <v>180</v>
      </c>
      <c r="C817" t="s">
        <v>181</v>
      </c>
      <c r="D817" t="s">
        <v>191</v>
      </c>
      <c r="E817" t="s">
        <v>27</v>
      </c>
      <c r="F817" t="s">
        <v>134</v>
      </c>
      <c r="G817">
        <f t="shared" si="25"/>
        <v>0.24214669051878351</v>
      </c>
      <c r="H817">
        <f t="shared" si="26"/>
        <v>0.30268336314847938</v>
      </c>
      <c r="J817">
        <f>$H$3*'Wind ENSPRESO CF'!E369/VLOOKUP(E817,'Wind ENSPRESO CF Averages'!$C$28:$F$64,3,0)</f>
        <v>0.30268336314847938</v>
      </c>
    </row>
    <row r="818" spans="2:10">
      <c r="B818" t="s">
        <v>180</v>
      </c>
      <c r="C818" t="s">
        <v>181</v>
      </c>
      <c r="D818" t="s">
        <v>191</v>
      </c>
      <c r="E818" t="s">
        <v>28</v>
      </c>
      <c r="F818" t="s">
        <v>134</v>
      </c>
      <c r="G818">
        <f t="shared" si="25"/>
        <v>0.2288367138611577</v>
      </c>
      <c r="H818">
        <f t="shared" si="26"/>
        <v>0.28604589232644712</v>
      </c>
      <c r="J818">
        <f>$H$3*'Wind ENSPRESO CF'!E370/VLOOKUP(E818,'Wind ENSPRESO CF Averages'!$C$28:$F$64,3,0)</f>
        <v>0.28604589232644712</v>
      </c>
    </row>
    <row r="819" spans="2:10">
      <c r="B819" t="s">
        <v>180</v>
      </c>
      <c r="C819" t="s">
        <v>181</v>
      </c>
      <c r="D819" t="s">
        <v>191</v>
      </c>
      <c r="E819" t="s">
        <v>29</v>
      </c>
      <c r="F819" t="s">
        <v>134</v>
      </c>
      <c r="G819">
        <f t="shared" si="25"/>
        <v>0.2288684526189988</v>
      </c>
      <c r="H819">
        <f t="shared" si="26"/>
        <v>0.2860855657737485</v>
      </c>
      <c r="J819">
        <f>$H$3*'Wind ENSPRESO CF'!E371/VLOOKUP(E819,'Wind ENSPRESO CF Averages'!$C$28:$F$64,3,0)</f>
        <v>0.2860855657737485</v>
      </c>
    </row>
    <row r="820" spans="2:10">
      <c r="B820" t="s">
        <v>180</v>
      </c>
      <c r="C820" t="s">
        <v>181</v>
      </c>
      <c r="D820" t="s">
        <v>191</v>
      </c>
      <c r="E820" t="s">
        <v>30</v>
      </c>
      <c r="F820" t="s">
        <v>134</v>
      </c>
      <c r="G820">
        <f t="shared" si="25"/>
        <v>0.22909090909090912</v>
      </c>
      <c r="H820">
        <f t="shared" si="26"/>
        <v>0.28636363636363638</v>
      </c>
      <c r="J820">
        <f>$H$3*'Wind ENSPRESO CF'!E372/VLOOKUP(E820,'Wind ENSPRESO CF Averages'!$C$28:$F$64,3,0)</f>
        <v>0.28636363636363638</v>
      </c>
    </row>
    <row r="821" spans="2:10">
      <c r="B821" t="s">
        <v>180</v>
      </c>
      <c r="C821" t="s">
        <v>181</v>
      </c>
      <c r="D821" t="s">
        <v>191</v>
      </c>
      <c r="E821" t="s">
        <v>31</v>
      </c>
      <c r="F821" t="s">
        <v>134</v>
      </c>
      <c r="G821">
        <f t="shared" si="25"/>
        <v>0.19679612986961914</v>
      </c>
      <c r="H821">
        <f t="shared" si="26"/>
        <v>0.24599516233702393</v>
      </c>
      <c r="J821">
        <f>$H$3*'Wind ENSPRESO CF'!E373/VLOOKUP(E821,'Wind ENSPRESO CF Averages'!$C$28:$F$64,3,0)</f>
        <v>0.24599516233702393</v>
      </c>
    </row>
    <row r="822" spans="2:10">
      <c r="B822" t="s">
        <v>180</v>
      </c>
      <c r="C822" t="s">
        <v>181</v>
      </c>
      <c r="D822" t="s">
        <v>191</v>
      </c>
      <c r="E822" t="s">
        <v>32</v>
      </c>
      <c r="F822" t="s">
        <v>134</v>
      </c>
      <c r="G822">
        <f t="shared" si="25"/>
        <v>0.20463693068141697</v>
      </c>
      <c r="H822">
        <f t="shared" si="26"/>
        <v>0.25579616335177119</v>
      </c>
      <c r="J822">
        <f>$H$3*'Wind ENSPRESO CF'!E374/VLOOKUP(E822,'Wind ENSPRESO CF Averages'!$C$28:$F$64,3,0)</f>
        <v>0.25579616335177119</v>
      </c>
    </row>
    <row r="823" spans="2:10">
      <c r="B823" t="s">
        <v>180</v>
      </c>
      <c r="C823" t="s">
        <v>181</v>
      </c>
      <c r="D823" t="s">
        <v>191</v>
      </c>
      <c r="E823" t="s">
        <v>33</v>
      </c>
      <c r="F823" t="s">
        <v>134</v>
      </c>
      <c r="G823">
        <f t="shared" si="25"/>
        <v>0.22436466317063331</v>
      </c>
      <c r="H823">
        <f t="shared" si="26"/>
        <v>0.28045582896329163</v>
      </c>
      <c r="J823">
        <f>$H$3*'Wind ENSPRESO CF'!E375/VLOOKUP(E823,'Wind ENSPRESO CF Averages'!$C$28:$F$64,3,0)</f>
        <v>0.28045582896329163</v>
      </c>
    </row>
    <row r="824" spans="2:10">
      <c r="B824" t="s">
        <v>180</v>
      </c>
      <c r="C824" t="s">
        <v>181</v>
      </c>
      <c r="D824" t="s">
        <v>191</v>
      </c>
      <c r="E824" t="s">
        <v>34</v>
      </c>
      <c r="F824" t="s">
        <v>134</v>
      </c>
      <c r="G824">
        <f t="shared" si="25"/>
        <v>0.2000468933177022</v>
      </c>
      <c r="H824">
        <f t="shared" si="26"/>
        <v>0.25005861664712775</v>
      </c>
      <c r="J824">
        <f>$H$3*'Wind ENSPRESO CF'!E376/VLOOKUP(E824,'Wind ENSPRESO CF Averages'!$C$28:$F$64,3,0)</f>
        <v>0.25005861664712775</v>
      </c>
    </row>
    <row r="825" spans="2:10">
      <c r="B825" t="s">
        <v>180</v>
      </c>
      <c r="C825" t="s">
        <v>181</v>
      </c>
      <c r="D825" t="s">
        <v>191</v>
      </c>
      <c r="E825" t="s">
        <v>35</v>
      </c>
      <c r="F825" t="s">
        <v>134</v>
      </c>
      <c r="G825">
        <f t="shared" si="25"/>
        <v>0.19474680938657887</v>
      </c>
      <c r="H825">
        <f t="shared" si="26"/>
        <v>0.24343351173322358</v>
      </c>
      <c r="J825">
        <f>$H$3*'Wind ENSPRESO CF'!E377/VLOOKUP(E825,'Wind ENSPRESO CF Averages'!$C$28:$F$64,3,0)</f>
        <v>0.24343351173322358</v>
      </c>
    </row>
    <row r="826" spans="2:10">
      <c r="B826" t="s">
        <v>180</v>
      </c>
      <c r="C826" t="s">
        <v>181</v>
      </c>
      <c r="D826" t="s">
        <v>191</v>
      </c>
      <c r="E826" t="s">
        <v>36</v>
      </c>
      <c r="F826" t="s">
        <v>134</v>
      </c>
      <c r="G826">
        <f t="shared" si="25"/>
        <v>0.22978723404263235</v>
      </c>
      <c r="H826">
        <f t="shared" si="26"/>
        <v>0.28723404255329044</v>
      </c>
      <c r="J826">
        <f>$H$3*'Wind ENSPRESO CF'!E378/VLOOKUP(E826,'Wind ENSPRESO CF Averages'!$C$28:$F$64,3,0)</f>
        <v>0.28723404255329044</v>
      </c>
    </row>
    <row r="827" spans="2:10">
      <c r="B827" t="s">
        <v>180</v>
      </c>
      <c r="C827" t="s">
        <v>181</v>
      </c>
      <c r="D827" t="s">
        <v>192</v>
      </c>
      <c r="E827" t="s">
        <v>37</v>
      </c>
      <c r="F827" t="s">
        <v>134</v>
      </c>
      <c r="G827">
        <f t="shared" si="25"/>
        <v>0.27643424536628419</v>
      </c>
      <c r="H827">
        <f t="shared" si="26"/>
        <v>0.3455428067078552</v>
      </c>
      <c r="J827">
        <f>$H$3*'Wind ENSPRESO CF'!E379/VLOOKUP(E827,'Wind ENSPRESO CF Averages'!$C$28:$F$64,3,0)</f>
        <v>0.3455428067078552</v>
      </c>
    </row>
    <row r="828" spans="2:10">
      <c r="B828" t="s">
        <v>180</v>
      </c>
      <c r="C828" t="s">
        <v>181</v>
      </c>
      <c r="D828" t="s">
        <v>192</v>
      </c>
      <c r="E828" t="s">
        <v>7</v>
      </c>
      <c r="F828" t="s">
        <v>134</v>
      </c>
      <c r="G828">
        <f t="shared" si="25"/>
        <v>0.24528406723142054</v>
      </c>
      <c r="H828">
        <f t="shared" si="26"/>
        <v>0.30660508403927567</v>
      </c>
      <c r="J828">
        <f>$H$3*'Wind ENSPRESO CF'!E380/VLOOKUP(E828,'Wind ENSPRESO CF Averages'!$C$28:$F$64,3,0)</f>
        <v>0.30660508403927567</v>
      </c>
    </row>
    <row r="829" spans="2:10">
      <c r="B829" t="s">
        <v>180</v>
      </c>
      <c r="C829" t="s">
        <v>181</v>
      </c>
      <c r="D829" t="s">
        <v>192</v>
      </c>
      <c r="E829" t="s">
        <v>38</v>
      </c>
      <c r="F829" t="s">
        <v>134</v>
      </c>
      <c r="G829">
        <f t="shared" si="25"/>
        <v>0.27518324607329842</v>
      </c>
      <c r="H829">
        <f t="shared" si="26"/>
        <v>0.34397905759162301</v>
      </c>
      <c r="J829">
        <f>$H$3*'Wind ENSPRESO CF'!E381/VLOOKUP(E829,'Wind ENSPRESO CF Averages'!$C$28:$F$64,3,0)</f>
        <v>0.34397905759162301</v>
      </c>
    </row>
    <row r="830" spans="2:10">
      <c r="B830" t="s">
        <v>180</v>
      </c>
      <c r="C830" t="s">
        <v>181</v>
      </c>
      <c r="D830" t="s">
        <v>192</v>
      </c>
      <c r="E830" t="s">
        <v>8</v>
      </c>
      <c r="F830" t="s">
        <v>134</v>
      </c>
      <c r="G830">
        <f t="shared" si="25"/>
        <v>0.25999208547681463</v>
      </c>
      <c r="H830">
        <f t="shared" si="26"/>
        <v>0.32499010684601826</v>
      </c>
      <c r="J830">
        <f>$H$3*'Wind ENSPRESO CF'!E382/VLOOKUP(E830,'Wind ENSPRESO CF Averages'!$C$28:$F$64,3,0)</f>
        <v>0.32499010684601826</v>
      </c>
    </row>
    <row r="831" spans="2:10">
      <c r="B831" t="s">
        <v>180</v>
      </c>
      <c r="C831" t="s">
        <v>181</v>
      </c>
      <c r="D831" t="s">
        <v>192</v>
      </c>
      <c r="E831" t="s">
        <v>9</v>
      </c>
      <c r="F831" t="s">
        <v>134</v>
      </c>
      <c r="G831">
        <f t="shared" si="25"/>
        <v>0.25757615035630982</v>
      </c>
      <c r="H831">
        <f t="shared" si="26"/>
        <v>0.32197018794538729</v>
      </c>
      <c r="J831">
        <f>$H$3*'Wind ENSPRESO CF'!E383/VLOOKUP(E831,'Wind ENSPRESO CF Averages'!$C$28:$F$64,3,0)</f>
        <v>0.32197018794538729</v>
      </c>
    </row>
    <row r="832" spans="2:10">
      <c r="B832" t="s">
        <v>180</v>
      </c>
      <c r="C832" t="s">
        <v>181</v>
      </c>
      <c r="D832" t="s">
        <v>192</v>
      </c>
      <c r="E832" t="s">
        <v>10</v>
      </c>
      <c r="F832" t="s">
        <v>134</v>
      </c>
      <c r="G832">
        <f t="shared" si="25"/>
        <v>0.25501003344501461</v>
      </c>
      <c r="H832">
        <f t="shared" si="26"/>
        <v>0.31876254180626823</v>
      </c>
      <c r="J832">
        <f>$H$3*'Wind ENSPRESO CF'!E384/VLOOKUP(E832,'Wind ENSPRESO CF Averages'!$C$28:$F$64,3,0)</f>
        <v>0.31876254180626823</v>
      </c>
    </row>
    <row r="833" spans="2:10">
      <c r="B833" t="s">
        <v>180</v>
      </c>
      <c r="C833" t="s">
        <v>181</v>
      </c>
      <c r="D833" t="s">
        <v>192</v>
      </c>
      <c r="E833" t="s">
        <v>42</v>
      </c>
      <c r="F833" t="s">
        <v>134</v>
      </c>
      <c r="G833">
        <f t="shared" si="25"/>
        <v>0.24253358925143953</v>
      </c>
      <c r="H833">
        <f t="shared" si="26"/>
        <v>0.30316698656429941</v>
      </c>
      <c r="J833">
        <f>$H$3*'Wind ENSPRESO CF'!E385/VLOOKUP(E833,'Wind ENSPRESO CF Averages'!$C$28:$F$64,3,0)</f>
        <v>0.30316698656429941</v>
      </c>
    </row>
    <row r="834" spans="2:10">
      <c r="B834" t="s">
        <v>180</v>
      </c>
      <c r="C834" t="s">
        <v>181</v>
      </c>
      <c r="D834" t="s">
        <v>192</v>
      </c>
      <c r="E834" t="s">
        <v>11</v>
      </c>
      <c r="F834" t="s">
        <v>134</v>
      </c>
      <c r="G834">
        <f t="shared" si="25"/>
        <v>0.28591520165460199</v>
      </c>
      <c r="H834">
        <f t="shared" si="26"/>
        <v>0.35739400206825245</v>
      </c>
      <c r="J834">
        <f>$H$3*'Wind ENSPRESO CF'!E386/VLOOKUP(E834,'Wind ENSPRESO CF Averages'!$C$28:$F$64,3,0)</f>
        <v>0.35739400206825245</v>
      </c>
    </row>
    <row r="835" spans="2:10">
      <c r="B835" t="s">
        <v>180</v>
      </c>
      <c r="C835" t="s">
        <v>181</v>
      </c>
      <c r="D835" t="s">
        <v>192</v>
      </c>
      <c r="E835" t="s">
        <v>12</v>
      </c>
      <c r="F835" t="s">
        <v>134</v>
      </c>
      <c r="G835">
        <f t="shared" si="25"/>
        <v>0.26247663135404614</v>
      </c>
      <c r="H835">
        <f t="shared" si="26"/>
        <v>0.32809578919255766</v>
      </c>
      <c r="J835">
        <f>$H$3*'Wind ENSPRESO CF'!E387/VLOOKUP(E835,'Wind ENSPRESO CF Averages'!$C$28:$F$64,3,0)</f>
        <v>0.32809578919255766</v>
      </c>
    </row>
    <row r="836" spans="2:10">
      <c r="B836" t="s">
        <v>180</v>
      </c>
      <c r="C836" t="s">
        <v>181</v>
      </c>
      <c r="D836" t="s">
        <v>192</v>
      </c>
      <c r="E836" t="s">
        <v>13</v>
      </c>
      <c r="F836" t="s">
        <v>134</v>
      </c>
      <c r="G836">
        <f t="shared" si="25"/>
        <v>0.26042357156537682</v>
      </c>
      <c r="H836">
        <f t="shared" si="26"/>
        <v>0.32552946445672104</v>
      </c>
      <c r="J836">
        <f>$H$3*'Wind ENSPRESO CF'!E388/VLOOKUP(E836,'Wind ENSPRESO CF Averages'!$C$28:$F$64,3,0)</f>
        <v>0.32552946445672104</v>
      </c>
    </row>
    <row r="837" spans="2:10">
      <c r="B837" t="s">
        <v>180</v>
      </c>
      <c r="C837" t="s">
        <v>181</v>
      </c>
      <c r="D837" t="s">
        <v>192</v>
      </c>
      <c r="E837" t="s">
        <v>14</v>
      </c>
      <c r="F837" t="s">
        <v>134</v>
      </c>
      <c r="G837">
        <f t="shared" si="25"/>
        <v>0.22550423613009019</v>
      </c>
      <c r="H837">
        <f t="shared" si="26"/>
        <v>0.2818802951626127</v>
      </c>
      <c r="J837">
        <f>$H$3*'Wind ENSPRESO CF'!E389/VLOOKUP(E837,'Wind ENSPRESO CF Averages'!$C$28:$F$64,3,0)</f>
        <v>0.2818802951626127</v>
      </c>
    </row>
    <row r="838" spans="2:10">
      <c r="B838" t="s">
        <v>180</v>
      </c>
      <c r="C838" t="s">
        <v>181</v>
      </c>
      <c r="D838" t="s">
        <v>192</v>
      </c>
      <c r="E838" t="s">
        <v>15</v>
      </c>
      <c r="F838" t="s">
        <v>134</v>
      </c>
      <c r="G838">
        <f t="shared" si="25"/>
        <v>0.24658764815970052</v>
      </c>
      <c r="H838">
        <f t="shared" si="26"/>
        <v>0.30823456019962564</v>
      </c>
      <c r="J838">
        <f>$H$3*'Wind ENSPRESO CF'!E390/VLOOKUP(E838,'Wind ENSPRESO CF Averages'!$C$28:$F$64,3,0)</f>
        <v>0.30823456019962564</v>
      </c>
    </row>
    <row r="839" spans="2:10">
      <c r="B839" t="s">
        <v>180</v>
      </c>
      <c r="C839" t="s">
        <v>181</v>
      </c>
      <c r="D839" t="s">
        <v>192</v>
      </c>
      <c r="E839" t="s">
        <v>19</v>
      </c>
      <c r="F839" t="s">
        <v>134</v>
      </c>
      <c r="G839">
        <f t="shared" si="25"/>
        <v>0.23445510026132746</v>
      </c>
      <c r="H839">
        <f t="shared" si="26"/>
        <v>0.29306887532665932</v>
      </c>
      <c r="J839">
        <f>$H$3*'Wind ENSPRESO CF'!E391/VLOOKUP(E839,'Wind ENSPRESO CF Averages'!$C$28:$F$64,3,0)</f>
        <v>0.29306887532665932</v>
      </c>
    </row>
    <row r="840" spans="2:10">
      <c r="B840" t="s">
        <v>180</v>
      </c>
      <c r="C840" t="s">
        <v>181</v>
      </c>
      <c r="D840" t="s">
        <v>192</v>
      </c>
      <c r="E840" t="s">
        <v>16</v>
      </c>
      <c r="F840" t="s">
        <v>134</v>
      </c>
      <c r="G840">
        <f t="shared" si="25"/>
        <v>0.26041613713610162</v>
      </c>
      <c r="H840">
        <f t="shared" si="26"/>
        <v>0.32552017142012701</v>
      </c>
      <c r="J840">
        <f>$H$3*'Wind ENSPRESO CF'!E392/VLOOKUP(E840,'Wind ENSPRESO CF Averages'!$C$28:$F$64,3,0)</f>
        <v>0.32552017142012701</v>
      </c>
    </row>
    <row r="841" spans="2:10">
      <c r="B841" t="s">
        <v>180</v>
      </c>
      <c r="C841" t="s">
        <v>181</v>
      </c>
      <c r="D841" t="s">
        <v>192</v>
      </c>
      <c r="E841" t="s">
        <v>17</v>
      </c>
      <c r="F841" t="s">
        <v>134</v>
      </c>
      <c r="G841">
        <f t="shared" si="25"/>
        <v>0.23924764890282135</v>
      </c>
      <c r="H841">
        <f t="shared" si="26"/>
        <v>0.29905956112852666</v>
      </c>
      <c r="J841">
        <f>$H$3*'Wind ENSPRESO CF'!E393/VLOOKUP(E841,'Wind ENSPRESO CF Averages'!$C$28:$F$64,3,0)</f>
        <v>0.29905956112852666</v>
      </c>
    </row>
    <row r="842" spans="2:10">
      <c r="B842" t="s">
        <v>180</v>
      </c>
      <c r="C842" t="s">
        <v>181</v>
      </c>
      <c r="D842" t="s">
        <v>192</v>
      </c>
      <c r="E842" t="s">
        <v>18</v>
      </c>
      <c r="F842" t="s">
        <v>134</v>
      </c>
      <c r="G842">
        <f t="shared" si="25"/>
        <v>0.24296876390499614</v>
      </c>
      <c r="H842">
        <f t="shared" si="26"/>
        <v>0.30371095488124517</v>
      </c>
      <c r="J842">
        <f>$H$3*'Wind ENSPRESO CF'!E394/VLOOKUP(E842,'Wind ENSPRESO CF Averages'!$C$28:$F$64,3,0)</f>
        <v>0.30371095488124517</v>
      </c>
    </row>
    <row r="843" spans="2:10">
      <c r="B843" t="s">
        <v>180</v>
      </c>
      <c r="C843" t="s">
        <v>181</v>
      </c>
      <c r="D843" t="s">
        <v>192</v>
      </c>
      <c r="E843" t="s">
        <v>39</v>
      </c>
      <c r="F843" t="s">
        <v>134</v>
      </c>
      <c r="G843">
        <f t="shared" si="25"/>
        <v>0.26098144329896916</v>
      </c>
      <c r="H843">
        <f t="shared" si="26"/>
        <v>0.32622680412371141</v>
      </c>
      <c r="J843">
        <f>$H$3*'Wind ENSPRESO CF'!E395/VLOOKUP(E843,'Wind ENSPRESO CF Averages'!$C$28:$F$64,3,0)</f>
        <v>0.32622680412371141</v>
      </c>
    </row>
    <row r="844" spans="2:10">
      <c r="B844" t="s">
        <v>180</v>
      </c>
      <c r="C844" t="s">
        <v>181</v>
      </c>
      <c r="D844" t="s">
        <v>192</v>
      </c>
      <c r="E844" t="s">
        <v>20</v>
      </c>
      <c r="F844" t="s">
        <v>134</v>
      </c>
      <c r="G844">
        <f t="shared" si="25"/>
        <v>0.22595235215860476</v>
      </c>
      <c r="H844">
        <f t="shared" si="26"/>
        <v>0.28244044019825593</v>
      </c>
      <c r="J844">
        <f>$H$3*'Wind ENSPRESO CF'!E396/VLOOKUP(E844,'Wind ENSPRESO CF Averages'!$C$28:$F$64,3,0)</f>
        <v>0.28244044019825593</v>
      </c>
    </row>
    <row r="845" spans="2:10">
      <c r="B845" t="s">
        <v>180</v>
      </c>
      <c r="C845" t="s">
        <v>181</v>
      </c>
      <c r="D845" t="s">
        <v>192</v>
      </c>
      <c r="E845" t="s">
        <v>21</v>
      </c>
      <c r="F845" t="s">
        <v>134</v>
      </c>
      <c r="G845">
        <f t="shared" si="25"/>
        <v>0.22790874524714827</v>
      </c>
      <c r="H845">
        <f t="shared" si="26"/>
        <v>0.28488593155893532</v>
      </c>
      <c r="J845">
        <f>$H$3*'Wind ENSPRESO CF'!E397/VLOOKUP(E845,'Wind ENSPRESO CF Averages'!$C$28:$F$64,3,0)</f>
        <v>0.28488593155893532</v>
      </c>
    </row>
    <row r="846" spans="2:10">
      <c r="B846" t="s">
        <v>180</v>
      </c>
      <c r="C846" t="s">
        <v>181</v>
      </c>
      <c r="D846" t="s">
        <v>192</v>
      </c>
      <c r="E846" t="s">
        <v>22</v>
      </c>
      <c r="F846" t="s">
        <v>134</v>
      </c>
      <c r="G846">
        <f t="shared" ref="G846:G909" si="27">H846*0.8</f>
        <v>0</v>
      </c>
      <c r="H846">
        <f t="shared" si="26"/>
        <v>0</v>
      </c>
      <c r="J846">
        <f>$H$3*'Wind ENSPRESO CF'!E398/VLOOKUP(E846,'Wind ENSPRESO CF Averages'!$C$28:$F$64,3,0)</f>
        <v>0</v>
      </c>
    </row>
    <row r="847" spans="2:10">
      <c r="B847" t="s">
        <v>180</v>
      </c>
      <c r="C847" t="s">
        <v>181</v>
      </c>
      <c r="D847" t="s">
        <v>192</v>
      </c>
      <c r="E847" t="s">
        <v>23</v>
      </c>
      <c r="F847" t="s">
        <v>134</v>
      </c>
      <c r="G847">
        <f t="shared" si="27"/>
        <v>0.26584161122741407</v>
      </c>
      <c r="H847">
        <f t="shared" si="26"/>
        <v>0.33230201403426757</v>
      </c>
      <c r="J847">
        <f>$H$3*'Wind ENSPRESO CF'!E399/VLOOKUP(E847,'Wind ENSPRESO CF Averages'!$C$28:$F$64,3,0)</f>
        <v>0.33230201403426757</v>
      </c>
    </row>
    <row r="848" spans="2:10">
      <c r="B848" t="s">
        <v>180</v>
      </c>
      <c r="C848" t="s">
        <v>181</v>
      </c>
      <c r="D848" t="s">
        <v>192</v>
      </c>
      <c r="E848" t="s">
        <v>43</v>
      </c>
      <c r="F848" t="s">
        <v>134</v>
      </c>
      <c r="G848">
        <f t="shared" si="27"/>
        <v>0.25249508840864449</v>
      </c>
      <c r="H848">
        <f t="shared" si="26"/>
        <v>0.31561886051080557</v>
      </c>
      <c r="J848">
        <f>$H$3*'Wind ENSPRESO CF'!E400/VLOOKUP(E848,'Wind ENSPRESO CF Averages'!$C$28:$F$64,3,0)</f>
        <v>0.31561886051080557</v>
      </c>
    </row>
    <row r="849" spans="2:10">
      <c r="B849" t="s">
        <v>180</v>
      </c>
      <c r="C849" t="s">
        <v>181</v>
      </c>
      <c r="D849" t="s">
        <v>192</v>
      </c>
      <c r="E849" t="s">
        <v>24</v>
      </c>
      <c r="F849" t="s">
        <v>134</v>
      </c>
      <c r="G849">
        <f t="shared" si="27"/>
        <v>0.2492307692307692</v>
      </c>
      <c r="H849">
        <f t="shared" si="26"/>
        <v>0.31153846153846149</v>
      </c>
      <c r="J849">
        <f>$H$3*'Wind ENSPRESO CF'!E401/VLOOKUP(E849,'Wind ENSPRESO CF Averages'!$C$28:$F$64,3,0)</f>
        <v>0.31153846153846149</v>
      </c>
    </row>
    <row r="850" spans="2:10">
      <c r="B850" t="s">
        <v>180</v>
      </c>
      <c r="C850" t="s">
        <v>181</v>
      </c>
      <c r="D850" t="s">
        <v>192</v>
      </c>
      <c r="E850" t="s">
        <v>25</v>
      </c>
      <c r="F850" t="s">
        <v>134</v>
      </c>
      <c r="G850">
        <f t="shared" si="27"/>
        <v>0.26095238095238094</v>
      </c>
      <c r="H850">
        <f t="shared" si="26"/>
        <v>0.32619047619047614</v>
      </c>
      <c r="J850">
        <f>$H$3*'Wind ENSPRESO CF'!E402/VLOOKUP(E850,'Wind ENSPRESO CF Averages'!$C$28:$F$64,3,0)</f>
        <v>0.32619047619047614</v>
      </c>
    </row>
    <row r="851" spans="2:10">
      <c r="B851" t="s">
        <v>180</v>
      </c>
      <c r="C851" t="s">
        <v>181</v>
      </c>
      <c r="D851" t="s">
        <v>192</v>
      </c>
      <c r="E851" t="s">
        <v>26</v>
      </c>
      <c r="F851" t="s">
        <v>134</v>
      </c>
      <c r="G851">
        <f t="shared" si="27"/>
        <v>0.25305439330543933</v>
      </c>
      <c r="H851">
        <f t="shared" si="26"/>
        <v>0.31631799163179913</v>
      </c>
      <c r="J851">
        <f>$H$3*'Wind ENSPRESO CF'!E403/VLOOKUP(E851,'Wind ENSPRESO CF Averages'!$C$28:$F$64,3,0)</f>
        <v>0.31631799163179913</v>
      </c>
    </row>
    <row r="852" spans="2:10">
      <c r="B852" t="s">
        <v>180</v>
      </c>
      <c r="C852" t="s">
        <v>181</v>
      </c>
      <c r="D852" t="s">
        <v>192</v>
      </c>
      <c r="E852" t="s">
        <v>40</v>
      </c>
      <c r="F852" t="s">
        <v>134</v>
      </c>
      <c r="G852">
        <f t="shared" si="27"/>
        <v>0.29253543307086616</v>
      </c>
      <c r="H852">
        <f t="shared" si="26"/>
        <v>0.36566929133858267</v>
      </c>
      <c r="J852">
        <f>$H$3*'Wind ENSPRESO CF'!E404/VLOOKUP(E852,'Wind ENSPRESO CF Averages'!$C$28:$F$64,3,0)</f>
        <v>0.36566929133858267</v>
      </c>
    </row>
    <row r="853" spans="2:10">
      <c r="B853" t="s">
        <v>180</v>
      </c>
      <c r="C853" t="s">
        <v>181</v>
      </c>
      <c r="D853" t="s">
        <v>192</v>
      </c>
      <c r="E853" t="s">
        <v>41</v>
      </c>
      <c r="F853" t="s">
        <v>134</v>
      </c>
      <c r="G853">
        <f t="shared" si="27"/>
        <v>0.24153354632587851</v>
      </c>
      <c r="H853">
        <f t="shared" si="26"/>
        <v>0.30191693290734811</v>
      </c>
      <c r="J853">
        <f>$H$3*'Wind ENSPRESO CF'!E405/VLOOKUP(E853,'Wind ENSPRESO CF Averages'!$C$28:$F$64,3,0)</f>
        <v>0.30191693290734811</v>
      </c>
    </row>
    <row r="854" spans="2:10">
      <c r="B854" t="s">
        <v>180</v>
      </c>
      <c r="C854" t="s">
        <v>181</v>
      </c>
      <c r="D854" t="s">
        <v>192</v>
      </c>
      <c r="E854" t="s">
        <v>27</v>
      </c>
      <c r="F854" t="s">
        <v>134</v>
      </c>
      <c r="G854">
        <f t="shared" si="27"/>
        <v>0.25889087656529514</v>
      </c>
      <c r="H854">
        <f t="shared" si="26"/>
        <v>0.32361359570661891</v>
      </c>
      <c r="J854">
        <f>$H$3*'Wind ENSPRESO CF'!E406/VLOOKUP(E854,'Wind ENSPRESO CF Averages'!$C$28:$F$64,3,0)</f>
        <v>0.32361359570661891</v>
      </c>
    </row>
    <row r="855" spans="2:10">
      <c r="B855" t="s">
        <v>180</v>
      </c>
      <c r="C855" t="s">
        <v>181</v>
      </c>
      <c r="D855" t="s">
        <v>192</v>
      </c>
      <c r="E855" t="s">
        <v>28</v>
      </c>
      <c r="F855" t="s">
        <v>134</v>
      </c>
      <c r="G855">
        <f t="shared" si="27"/>
        <v>0.25031112689191065</v>
      </c>
      <c r="H855">
        <f t="shared" si="26"/>
        <v>0.31288890861488833</v>
      </c>
      <c r="J855">
        <f>$H$3*'Wind ENSPRESO CF'!E407/VLOOKUP(E855,'Wind ENSPRESO CF Averages'!$C$28:$F$64,3,0)</f>
        <v>0.31288890861488833</v>
      </c>
    </row>
    <row r="856" spans="2:10">
      <c r="B856" t="s">
        <v>180</v>
      </c>
      <c r="C856" t="s">
        <v>181</v>
      </c>
      <c r="D856" t="s">
        <v>192</v>
      </c>
      <c r="E856" t="s">
        <v>29</v>
      </c>
      <c r="F856" t="s">
        <v>134</v>
      </c>
      <c r="G856">
        <f t="shared" si="27"/>
        <v>0.24542183126756112</v>
      </c>
      <c r="H856">
        <f t="shared" ref="H856:H919" si="28">IF(D856="WP",0,J856)</f>
        <v>0.3067772890844514</v>
      </c>
      <c r="J856">
        <f>$H$3*'Wind ENSPRESO CF'!E408/VLOOKUP(E856,'Wind ENSPRESO CF Averages'!$C$28:$F$64,3,0)</f>
        <v>0.3067772890844514</v>
      </c>
    </row>
    <row r="857" spans="2:10">
      <c r="B857" t="s">
        <v>180</v>
      </c>
      <c r="C857" t="s">
        <v>181</v>
      </c>
      <c r="D857" t="s">
        <v>192</v>
      </c>
      <c r="E857" t="s">
        <v>30</v>
      </c>
      <c r="F857" t="s">
        <v>134</v>
      </c>
      <c r="G857">
        <f t="shared" si="27"/>
        <v>0.25594861660079049</v>
      </c>
      <c r="H857">
        <f t="shared" si="28"/>
        <v>0.31993577075098811</v>
      </c>
      <c r="J857">
        <f>$H$3*'Wind ENSPRESO CF'!E409/VLOOKUP(E857,'Wind ENSPRESO CF Averages'!$C$28:$F$64,3,0)</f>
        <v>0.31993577075098811</v>
      </c>
    </row>
    <row r="858" spans="2:10">
      <c r="B858" t="s">
        <v>180</v>
      </c>
      <c r="C858" t="s">
        <v>181</v>
      </c>
      <c r="D858" t="s">
        <v>192</v>
      </c>
      <c r="E858" t="s">
        <v>31</v>
      </c>
      <c r="F858" t="s">
        <v>134</v>
      </c>
      <c r="G858">
        <f t="shared" si="27"/>
        <v>0.23969440129004349</v>
      </c>
      <c r="H858">
        <f t="shared" si="28"/>
        <v>0.29961800161255436</v>
      </c>
      <c r="J858">
        <f>$H$3*'Wind ENSPRESO CF'!E410/VLOOKUP(E858,'Wind ENSPRESO CF Averages'!$C$28:$F$64,3,0)</f>
        <v>0.29961800161255436</v>
      </c>
    </row>
    <row r="859" spans="2:10">
      <c r="B859" t="s">
        <v>180</v>
      </c>
      <c r="C859" t="s">
        <v>181</v>
      </c>
      <c r="D859" t="s">
        <v>192</v>
      </c>
      <c r="E859" t="s">
        <v>32</v>
      </c>
      <c r="F859" t="s">
        <v>134</v>
      </c>
      <c r="G859">
        <f t="shared" si="27"/>
        <v>0.23412498528892553</v>
      </c>
      <c r="H859">
        <f t="shared" si="28"/>
        <v>0.29265623161115689</v>
      </c>
      <c r="J859">
        <f>$H$3*'Wind ENSPRESO CF'!E411/VLOOKUP(E859,'Wind ENSPRESO CF Averages'!$C$28:$F$64,3,0)</f>
        <v>0.29265623161115689</v>
      </c>
    </row>
    <row r="860" spans="2:10">
      <c r="B860" t="s">
        <v>180</v>
      </c>
      <c r="C860" t="s">
        <v>181</v>
      </c>
      <c r="D860" t="s">
        <v>192</v>
      </c>
      <c r="E860" t="s">
        <v>33</v>
      </c>
      <c r="F860" t="s">
        <v>134</v>
      </c>
      <c r="G860">
        <f t="shared" si="27"/>
        <v>0.24019362646228315</v>
      </c>
      <c r="H860">
        <f t="shared" si="28"/>
        <v>0.30024203307785391</v>
      </c>
      <c r="J860">
        <f>$H$3*'Wind ENSPRESO CF'!E412/VLOOKUP(E860,'Wind ENSPRESO CF Averages'!$C$28:$F$64,3,0)</f>
        <v>0.30024203307785391</v>
      </c>
    </row>
    <row r="861" spans="2:10">
      <c r="B861" t="s">
        <v>180</v>
      </c>
      <c r="C861" t="s">
        <v>181</v>
      </c>
      <c r="D861" t="s">
        <v>192</v>
      </c>
      <c r="E861" t="s">
        <v>34</v>
      </c>
      <c r="F861" t="s">
        <v>134</v>
      </c>
      <c r="G861">
        <f t="shared" si="27"/>
        <v>0.26335287221570919</v>
      </c>
      <c r="H861">
        <f t="shared" si="28"/>
        <v>0.3291910902696365</v>
      </c>
      <c r="J861">
        <f>$H$3*'Wind ENSPRESO CF'!E413/VLOOKUP(E861,'Wind ENSPRESO CF Averages'!$C$28:$F$64,3,0)</f>
        <v>0.3291910902696365</v>
      </c>
    </row>
    <row r="862" spans="2:10">
      <c r="B862" t="s">
        <v>180</v>
      </c>
      <c r="C862" t="s">
        <v>181</v>
      </c>
      <c r="D862" t="s">
        <v>192</v>
      </c>
      <c r="E862" t="s">
        <v>35</v>
      </c>
      <c r="F862" t="s">
        <v>134</v>
      </c>
      <c r="G862">
        <f t="shared" si="27"/>
        <v>0.22320296418279134</v>
      </c>
      <c r="H862">
        <f t="shared" si="28"/>
        <v>0.27900370522848916</v>
      </c>
      <c r="J862">
        <f>$H$3*'Wind ENSPRESO CF'!E414/VLOOKUP(E862,'Wind ENSPRESO CF Averages'!$C$28:$F$64,3,0)</f>
        <v>0.27900370522848916</v>
      </c>
    </row>
    <row r="863" spans="2:10">
      <c r="B863" t="s">
        <v>180</v>
      </c>
      <c r="C863" t="s">
        <v>181</v>
      </c>
      <c r="D863" t="s">
        <v>192</v>
      </c>
      <c r="E863" t="s">
        <v>36</v>
      </c>
      <c r="F863" t="s">
        <v>134</v>
      </c>
      <c r="G863">
        <f t="shared" si="27"/>
        <v>0.24270228296317922</v>
      </c>
      <c r="H863">
        <f t="shared" si="28"/>
        <v>0.30337785370397402</v>
      </c>
      <c r="J863">
        <f>$H$3*'Wind ENSPRESO CF'!E415/VLOOKUP(E863,'Wind ENSPRESO CF Averages'!$C$28:$F$64,3,0)</f>
        <v>0.30337785370397402</v>
      </c>
    </row>
    <row r="864" spans="2:10">
      <c r="B864" t="s">
        <v>180</v>
      </c>
      <c r="C864" t="s">
        <v>181</v>
      </c>
      <c r="D864" t="s">
        <v>193</v>
      </c>
      <c r="E864" t="s">
        <v>37</v>
      </c>
      <c r="F864" t="s">
        <v>134</v>
      </c>
      <c r="G864">
        <f t="shared" si="27"/>
        <v>0</v>
      </c>
      <c r="H864">
        <f t="shared" si="28"/>
        <v>0</v>
      </c>
      <c r="J864">
        <f>$H$3*'Wind ENSPRESO CF'!E416/VLOOKUP(E864,'Wind ENSPRESO CF Averages'!$C$28:$F$64,3,0)</f>
        <v>0.3646072374227714</v>
      </c>
    </row>
    <row r="865" spans="2:10">
      <c r="B865" t="s">
        <v>180</v>
      </c>
      <c r="C865" t="s">
        <v>181</v>
      </c>
      <c r="D865" t="s">
        <v>193</v>
      </c>
      <c r="E865" t="s">
        <v>7</v>
      </c>
      <c r="F865" t="s">
        <v>134</v>
      </c>
      <c r="G865">
        <f t="shared" si="27"/>
        <v>0</v>
      </c>
      <c r="H865">
        <f t="shared" si="28"/>
        <v>0</v>
      </c>
      <c r="J865">
        <f>$H$3*'Wind ENSPRESO CF'!E417/VLOOKUP(E865,'Wind ENSPRESO CF Averages'!$C$28:$F$64,3,0)</f>
        <v>0.30079177663537693</v>
      </c>
    </row>
    <row r="866" spans="2:10">
      <c r="B866" t="s">
        <v>180</v>
      </c>
      <c r="C866" t="s">
        <v>181</v>
      </c>
      <c r="D866" t="s">
        <v>193</v>
      </c>
      <c r="E866" t="s">
        <v>38</v>
      </c>
      <c r="F866" t="s">
        <v>134</v>
      </c>
      <c r="G866">
        <f t="shared" si="27"/>
        <v>0</v>
      </c>
      <c r="H866">
        <f t="shared" si="28"/>
        <v>0</v>
      </c>
      <c r="J866">
        <f>$H$3*'Wind ENSPRESO CF'!E418/VLOOKUP(E866,'Wind ENSPRESO CF Averages'!$C$28:$F$64,3,0)</f>
        <v>0.34633507853403134</v>
      </c>
    </row>
    <row r="867" spans="2:10">
      <c r="B867" t="s">
        <v>180</v>
      </c>
      <c r="C867" t="s">
        <v>181</v>
      </c>
      <c r="D867" t="s">
        <v>193</v>
      </c>
      <c r="E867" t="s">
        <v>8</v>
      </c>
      <c r="F867" t="s">
        <v>134</v>
      </c>
      <c r="G867">
        <f t="shared" si="27"/>
        <v>0</v>
      </c>
      <c r="H867">
        <f t="shared" si="28"/>
        <v>0</v>
      </c>
      <c r="J867">
        <f>$H$3*'Wind ENSPRESO CF'!E419/VLOOKUP(E867,'Wind ENSPRESO CF Averages'!$C$28:$F$64,3,0)</f>
        <v>0.33549663632715188</v>
      </c>
    </row>
    <row r="868" spans="2:10">
      <c r="B868" t="s">
        <v>180</v>
      </c>
      <c r="C868" t="s">
        <v>181</v>
      </c>
      <c r="D868" t="s">
        <v>193</v>
      </c>
      <c r="E868" t="s">
        <v>9</v>
      </c>
      <c r="F868" t="s">
        <v>134</v>
      </c>
      <c r="G868">
        <f t="shared" si="27"/>
        <v>0</v>
      </c>
      <c r="H868">
        <f t="shared" si="28"/>
        <v>0</v>
      </c>
      <c r="J868">
        <f>$H$3*'Wind ENSPRESO CF'!E420/VLOOKUP(E868,'Wind ENSPRESO CF Averages'!$C$28:$F$64,3,0)</f>
        <v>0.35521710952625796</v>
      </c>
    </row>
    <row r="869" spans="2:10">
      <c r="B869" t="s">
        <v>180</v>
      </c>
      <c r="C869" t="s">
        <v>181</v>
      </c>
      <c r="D869" t="s">
        <v>193</v>
      </c>
      <c r="E869" t="s">
        <v>10</v>
      </c>
      <c r="F869" t="s">
        <v>134</v>
      </c>
      <c r="G869">
        <f t="shared" si="27"/>
        <v>0</v>
      </c>
      <c r="H869">
        <f t="shared" si="28"/>
        <v>0</v>
      </c>
      <c r="J869">
        <f>$H$3*'Wind ENSPRESO CF'!E421/VLOOKUP(E869,'Wind ENSPRESO CF Averages'!$C$28:$F$64,3,0)</f>
        <v>0.31575250836118057</v>
      </c>
    </row>
    <row r="870" spans="2:10">
      <c r="B870" t="s">
        <v>180</v>
      </c>
      <c r="C870" t="s">
        <v>181</v>
      </c>
      <c r="D870" t="s">
        <v>193</v>
      </c>
      <c r="E870" t="s">
        <v>42</v>
      </c>
      <c r="F870" t="s">
        <v>134</v>
      </c>
      <c r="G870">
        <f t="shared" si="27"/>
        <v>0</v>
      </c>
      <c r="H870">
        <f t="shared" si="28"/>
        <v>0</v>
      </c>
      <c r="J870">
        <f>$H$3*'Wind ENSPRESO CF'!E422/VLOOKUP(E870,'Wind ENSPRESO CF Averages'!$C$28:$F$64,3,0)</f>
        <v>0.33944337811900194</v>
      </c>
    </row>
    <row r="871" spans="2:10">
      <c r="B871" t="s">
        <v>180</v>
      </c>
      <c r="C871" t="s">
        <v>181</v>
      </c>
      <c r="D871" t="s">
        <v>193</v>
      </c>
      <c r="E871" t="s">
        <v>11</v>
      </c>
      <c r="F871" t="s">
        <v>134</v>
      </c>
      <c r="G871">
        <f t="shared" si="27"/>
        <v>0</v>
      </c>
      <c r="H871">
        <f t="shared" si="28"/>
        <v>0</v>
      </c>
      <c r="J871">
        <f>$H$3*'Wind ENSPRESO CF'!E423/VLOOKUP(E871,'Wind ENSPRESO CF Averages'!$C$28:$F$64,3,0)</f>
        <v>0.40206825232678395</v>
      </c>
    </row>
    <row r="872" spans="2:10">
      <c r="B872" t="s">
        <v>180</v>
      </c>
      <c r="C872" t="s">
        <v>181</v>
      </c>
      <c r="D872" t="s">
        <v>193</v>
      </c>
      <c r="E872" t="s">
        <v>12</v>
      </c>
      <c r="F872" t="s">
        <v>134</v>
      </c>
      <c r="G872">
        <f t="shared" si="27"/>
        <v>0</v>
      </c>
      <c r="H872">
        <f t="shared" si="28"/>
        <v>0</v>
      </c>
      <c r="J872">
        <f>$H$3*'Wind ENSPRESO CF'!E424/VLOOKUP(E872,'Wind ENSPRESO CF Averages'!$C$28:$F$64,3,0)</f>
        <v>0.31487581233864503</v>
      </c>
    </row>
    <row r="873" spans="2:10">
      <c r="B873" t="s">
        <v>180</v>
      </c>
      <c r="C873" t="s">
        <v>181</v>
      </c>
      <c r="D873" t="s">
        <v>193</v>
      </c>
      <c r="E873" t="s">
        <v>13</v>
      </c>
      <c r="F873" t="s">
        <v>134</v>
      </c>
      <c r="G873">
        <f t="shared" si="27"/>
        <v>0</v>
      </c>
      <c r="H873">
        <f t="shared" si="28"/>
        <v>0</v>
      </c>
      <c r="J873">
        <f>$H$3*'Wind ENSPRESO CF'!E425/VLOOKUP(E873,'Wind ENSPRESO CF Averages'!$C$28:$F$64,3,0)</f>
        <v>0.32328363938809895</v>
      </c>
    </row>
    <row r="874" spans="2:10">
      <c r="B874" t="s">
        <v>180</v>
      </c>
      <c r="C874" t="s">
        <v>181</v>
      </c>
      <c r="D874" t="s">
        <v>193</v>
      </c>
      <c r="E874" t="s">
        <v>14</v>
      </c>
      <c r="F874" t="s">
        <v>134</v>
      </c>
      <c r="G874">
        <f t="shared" si="27"/>
        <v>0</v>
      </c>
      <c r="H874">
        <f t="shared" si="28"/>
        <v>0</v>
      </c>
      <c r="J874">
        <f>$H$3*'Wind ENSPRESO CF'!E426/VLOOKUP(E874,'Wind ENSPRESO CF Averages'!$C$28:$F$64,3,0)</f>
        <v>0.28679967204154133</v>
      </c>
    </row>
    <row r="875" spans="2:10">
      <c r="B875" t="s">
        <v>180</v>
      </c>
      <c r="C875" t="s">
        <v>181</v>
      </c>
      <c r="D875" t="s">
        <v>193</v>
      </c>
      <c r="E875" t="s">
        <v>15</v>
      </c>
      <c r="F875" t="s">
        <v>134</v>
      </c>
      <c r="G875">
        <f t="shared" si="27"/>
        <v>0</v>
      </c>
      <c r="H875">
        <f t="shared" si="28"/>
        <v>0</v>
      </c>
      <c r="J875">
        <f>$H$3*'Wind ENSPRESO CF'!E427/VLOOKUP(E875,'Wind ENSPRESO CF Averages'!$C$28:$F$64,3,0)</f>
        <v>0.32170929507174045</v>
      </c>
    </row>
    <row r="876" spans="2:10">
      <c r="B876" t="s">
        <v>180</v>
      </c>
      <c r="C876" t="s">
        <v>181</v>
      </c>
      <c r="D876" t="s">
        <v>193</v>
      </c>
      <c r="E876" t="s">
        <v>19</v>
      </c>
      <c r="F876" t="s">
        <v>134</v>
      </c>
      <c r="G876">
        <f t="shared" si="27"/>
        <v>0</v>
      </c>
      <c r="H876">
        <f t="shared" si="28"/>
        <v>0</v>
      </c>
      <c r="J876">
        <f>$H$3*'Wind ENSPRESO CF'!E428/VLOOKUP(E876,'Wind ENSPRESO CF Averages'!$C$28:$F$64,3,0)</f>
        <v>0.31425457715824645</v>
      </c>
    </row>
    <row r="877" spans="2:10">
      <c r="B877" t="s">
        <v>180</v>
      </c>
      <c r="C877" t="s">
        <v>181</v>
      </c>
      <c r="D877" t="s">
        <v>193</v>
      </c>
      <c r="E877" t="s">
        <v>16</v>
      </c>
      <c r="F877" t="s">
        <v>134</v>
      </c>
      <c r="G877">
        <f t="shared" si="27"/>
        <v>0</v>
      </c>
      <c r="H877">
        <f t="shared" si="28"/>
        <v>0</v>
      </c>
      <c r="J877">
        <f>$H$3*'Wind ENSPRESO CF'!E429/VLOOKUP(E877,'Wind ENSPRESO CF Averages'!$C$28:$F$64,3,0)</f>
        <v>0.30485754396335157</v>
      </c>
    </row>
    <row r="878" spans="2:10">
      <c r="B878" t="s">
        <v>180</v>
      </c>
      <c r="C878" t="s">
        <v>181</v>
      </c>
      <c r="D878" t="s">
        <v>193</v>
      </c>
      <c r="E878" t="s">
        <v>17</v>
      </c>
      <c r="F878" t="s">
        <v>134</v>
      </c>
      <c r="G878">
        <f t="shared" si="27"/>
        <v>0</v>
      </c>
      <c r="H878">
        <f t="shared" si="28"/>
        <v>0</v>
      </c>
      <c r="J878">
        <f>$H$3*'Wind ENSPRESO CF'!E430/VLOOKUP(E878,'Wind ENSPRESO CF Averages'!$C$28:$F$64,3,0)</f>
        <v>0.30689655172413788</v>
      </c>
    </row>
    <row r="879" spans="2:10">
      <c r="B879" t="s">
        <v>180</v>
      </c>
      <c r="C879" t="s">
        <v>181</v>
      </c>
      <c r="D879" t="s">
        <v>193</v>
      </c>
      <c r="E879" t="s">
        <v>18</v>
      </c>
      <c r="F879" t="s">
        <v>134</v>
      </c>
      <c r="G879">
        <f t="shared" si="27"/>
        <v>0</v>
      </c>
      <c r="H879">
        <f t="shared" si="28"/>
        <v>0</v>
      </c>
      <c r="J879">
        <f>$H$3*'Wind ENSPRESO CF'!E431/VLOOKUP(E879,'Wind ENSPRESO CF Averages'!$C$28:$F$64,3,0)</f>
        <v>0.31123965471228748</v>
      </c>
    </row>
    <row r="880" spans="2:10">
      <c r="B880" t="s">
        <v>180</v>
      </c>
      <c r="C880" t="s">
        <v>181</v>
      </c>
      <c r="D880" t="s">
        <v>193</v>
      </c>
      <c r="E880" t="s">
        <v>39</v>
      </c>
      <c r="F880" t="s">
        <v>134</v>
      </c>
      <c r="G880">
        <f t="shared" si="27"/>
        <v>0</v>
      </c>
      <c r="H880">
        <f t="shared" si="28"/>
        <v>0</v>
      </c>
      <c r="J880">
        <f>$H$3*'Wind ENSPRESO CF'!E432/VLOOKUP(E880,'Wind ENSPRESO CF Averages'!$C$28:$F$64,3,0)</f>
        <v>0.32622680412371141</v>
      </c>
    </row>
    <row r="881" spans="2:10">
      <c r="B881" t="s">
        <v>180</v>
      </c>
      <c r="C881" t="s">
        <v>181</v>
      </c>
      <c r="D881" t="s">
        <v>193</v>
      </c>
      <c r="E881" t="s">
        <v>20</v>
      </c>
      <c r="F881" t="s">
        <v>134</v>
      </c>
      <c r="G881">
        <f t="shared" si="27"/>
        <v>0</v>
      </c>
      <c r="H881">
        <f t="shared" si="28"/>
        <v>0</v>
      </c>
      <c r="J881">
        <f>$H$3*'Wind ENSPRESO CF'!E433/VLOOKUP(E881,'Wind ENSPRESO CF Averages'!$C$28:$F$64,3,0)</f>
        <v>0.30464385052580722</v>
      </c>
    </row>
    <row r="882" spans="2:10">
      <c r="B882" t="s">
        <v>180</v>
      </c>
      <c r="C882" t="s">
        <v>181</v>
      </c>
      <c r="D882" t="s">
        <v>193</v>
      </c>
      <c r="E882" t="s">
        <v>21</v>
      </c>
      <c r="F882" t="s">
        <v>134</v>
      </c>
      <c r="G882">
        <f t="shared" si="27"/>
        <v>0</v>
      </c>
      <c r="H882">
        <f t="shared" si="28"/>
        <v>0</v>
      </c>
      <c r="J882">
        <f>$H$3*'Wind ENSPRESO CF'!E434/VLOOKUP(E882,'Wind ENSPRESO CF Averages'!$C$28:$F$64,3,0)</f>
        <v>0.28488593155893532</v>
      </c>
    </row>
    <row r="883" spans="2:10">
      <c r="B883" t="s">
        <v>180</v>
      </c>
      <c r="C883" t="s">
        <v>181</v>
      </c>
      <c r="D883" t="s">
        <v>193</v>
      </c>
      <c r="E883" t="s">
        <v>22</v>
      </c>
      <c r="F883" t="s">
        <v>134</v>
      </c>
      <c r="G883">
        <f t="shared" si="27"/>
        <v>0</v>
      </c>
      <c r="H883">
        <f t="shared" si="28"/>
        <v>0</v>
      </c>
      <c r="J883">
        <f>$H$3*'Wind ENSPRESO CF'!E435/VLOOKUP(E883,'Wind ENSPRESO CF Averages'!$C$28:$F$64,3,0)</f>
        <v>0</v>
      </c>
    </row>
    <row r="884" spans="2:10">
      <c r="B884" t="s">
        <v>180</v>
      </c>
      <c r="C884" t="s">
        <v>181</v>
      </c>
      <c r="D884" t="s">
        <v>193</v>
      </c>
      <c r="E884" t="s">
        <v>23</v>
      </c>
      <c r="F884" t="s">
        <v>134</v>
      </c>
      <c r="G884">
        <f t="shared" si="27"/>
        <v>0</v>
      </c>
      <c r="H884">
        <f t="shared" si="28"/>
        <v>0</v>
      </c>
      <c r="J884">
        <f>$H$3*'Wind ENSPRESO CF'!E436/VLOOKUP(E884,'Wind ENSPRESO CF Averages'!$C$28:$F$64,3,0)</f>
        <v>0.3213524104626273</v>
      </c>
    </row>
    <row r="885" spans="2:10">
      <c r="B885" t="s">
        <v>180</v>
      </c>
      <c r="C885" t="s">
        <v>181</v>
      </c>
      <c r="D885" t="s">
        <v>193</v>
      </c>
      <c r="E885" t="s">
        <v>43</v>
      </c>
      <c r="F885" t="s">
        <v>134</v>
      </c>
      <c r="G885">
        <f t="shared" si="27"/>
        <v>0</v>
      </c>
      <c r="H885">
        <f t="shared" si="28"/>
        <v>0</v>
      </c>
      <c r="J885">
        <f>$H$3*'Wind ENSPRESO CF'!E437/VLOOKUP(E885,'Wind ENSPRESO CF Averages'!$C$28:$F$64,3,0)</f>
        <v>0.39253438113948924</v>
      </c>
    </row>
    <row r="886" spans="2:10">
      <c r="B886" t="s">
        <v>180</v>
      </c>
      <c r="C886" t="s">
        <v>181</v>
      </c>
      <c r="D886" t="s">
        <v>193</v>
      </c>
      <c r="E886" t="s">
        <v>24</v>
      </c>
      <c r="F886" t="s">
        <v>134</v>
      </c>
      <c r="G886">
        <f t="shared" si="27"/>
        <v>0</v>
      </c>
      <c r="H886">
        <f t="shared" si="28"/>
        <v>0</v>
      </c>
      <c r="J886">
        <f>$H$3*'Wind ENSPRESO CF'!E438/VLOOKUP(E886,'Wind ENSPRESO CF Averages'!$C$28:$F$64,3,0)</f>
        <v>0.31773823191733636</v>
      </c>
    </row>
    <row r="887" spans="2:10">
      <c r="B887" t="s">
        <v>180</v>
      </c>
      <c r="C887" t="s">
        <v>181</v>
      </c>
      <c r="D887" t="s">
        <v>193</v>
      </c>
      <c r="E887" t="s">
        <v>25</v>
      </c>
      <c r="F887" t="s">
        <v>134</v>
      </c>
      <c r="G887">
        <f t="shared" si="27"/>
        <v>0</v>
      </c>
      <c r="H887">
        <f t="shared" si="28"/>
        <v>0</v>
      </c>
      <c r="J887">
        <f>$H$3*'Wind ENSPRESO CF'!E439/VLOOKUP(E887,'Wind ENSPRESO CF Averages'!$C$28:$F$64,3,0)</f>
        <v>0.33809523809523806</v>
      </c>
    </row>
    <row r="888" spans="2:10">
      <c r="B888" t="s">
        <v>180</v>
      </c>
      <c r="C888" t="s">
        <v>181</v>
      </c>
      <c r="D888" t="s">
        <v>193</v>
      </c>
      <c r="E888" t="s">
        <v>26</v>
      </c>
      <c r="F888" t="s">
        <v>134</v>
      </c>
      <c r="G888">
        <f t="shared" si="27"/>
        <v>0</v>
      </c>
      <c r="H888">
        <f t="shared" si="28"/>
        <v>0</v>
      </c>
      <c r="J888">
        <f>$H$3*'Wind ENSPRESO CF'!E440/VLOOKUP(E888,'Wind ENSPRESO CF Averages'!$C$28:$F$64,3,0)</f>
        <v>0.32115959354453072</v>
      </c>
    </row>
    <row r="889" spans="2:10">
      <c r="B889" t="s">
        <v>180</v>
      </c>
      <c r="C889" t="s">
        <v>181</v>
      </c>
      <c r="D889" t="s">
        <v>193</v>
      </c>
      <c r="E889" t="s">
        <v>40</v>
      </c>
      <c r="F889" t="s">
        <v>134</v>
      </c>
      <c r="G889">
        <f t="shared" si="27"/>
        <v>0</v>
      </c>
      <c r="H889">
        <f t="shared" si="28"/>
        <v>0</v>
      </c>
      <c r="J889">
        <f>$H$3*'Wind ENSPRESO CF'!E441/VLOOKUP(E889,'Wind ENSPRESO CF Averages'!$C$28:$F$64,3,0)</f>
        <v>0.36566929133858267</v>
      </c>
    </row>
    <row r="890" spans="2:10">
      <c r="B890" t="s">
        <v>180</v>
      </c>
      <c r="C890" t="s">
        <v>181</v>
      </c>
      <c r="D890" t="s">
        <v>193</v>
      </c>
      <c r="E890" t="s">
        <v>41</v>
      </c>
      <c r="F890" t="s">
        <v>134</v>
      </c>
      <c r="G890">
        <f t="shared" si="27"/>
        <v>0</v>
      </c>
      <c r="H890">
        <f t="shared" si="28"/>
        <v>0</v>
      </c>
      <c r="J890">
        <f>$H$3*'Wind ENSPRESO CF'!E442/VLOOKUP(E890,'Wind ENSPRESO CF Averages'!$C$28:$F$64,3,0)</f>
        <v>0.33814696485622997</v>
      </c>
    </row>
    <row r="891" spans="2:10">
      <c r="B891" t="s">
        <v>180</v>
      </c>
      <c r="C891" t="s">
        <v>181</v>
      </c>
      <c r="D891" t="s">
        <v>193</v>
      </c>
      <c r="E891" t="s">
        <v>27</v>
      </c>
      <c r="F891" t="s">
        <v>134</v>
      </c>
      <c r="G891">
        <f t="shared" si="27"/>
        <v>0</v>
      </c>
      <c r="H891">
        <f t="shared" si="28"/>
        <v>0</v>
      </c>
      <c r="J891">
        <f>$H$3*'Wind ENSPRESO CF'!E443/VLOOKUP(E891,'Wind ENSPRESO CF Averages'!$C$28:$F$64,3,0)</f>
        <v>0.35098389982110911</v>
      </c>
    </row>
    <row r="892" spans="2:10">
      <c r="B892" t="s">
        <v>180</v>
      </c>
      <c r="C892" t="s">
        <v>181</v>
      </c>
      <c r="D892" t="s">
        <v>193</v>
      </c>
      <c r="E892" t="s">
        <v>28</v>
      </c>
      <c r="F892" t="s">
        <v>134</v>
      </c>
      <c r="G892">
        <f t="shared" si="27"/>
        <v>0</v>
      </c>
      <c r="H892">
        <f t="shared" si="28"/>
        <v>0</v>
      </c>
      <c r="J892">
        <f>$H$3*'Wind ENSPRESO CF'!E444/VLOOKUP(E892,'Wind ENSPRESO CF Averages'!$C$28:$F$64,3,0)</f>
        <v>0.3128889086147445</v>
      </c>
    </row>
    <row r="893" spans="2:10">
      <c r="B893" t="s">
        <v>180</v>
      </c>
      <c r="C893" t="s">
        <v>181</v>
      </c>
      <c r="D893" t="s">
        <v>193</v>
      </c>
      <c r="E893" t="s">
        <v>29</v>
      </c>
      <c r="F893" t="s">
        <v>134</v>
      </c>
      <c r="G893">
        <f t="shared" si="27"/>
        <v>0</v>
      </c>
      <c r="H893">
        <f t="shared" si="28"/>
        <v>0</v>
      </c>
      <c r="J893">
        <f>$H$3*'Wind ENSPRESO CF'!E445/VLOOKUP(E893,'Wind ENSPRESO CF Averages'!$C$28:$F$64,3,0)</f>
        <v>0.30569772091177488</v>
      </c>
    </row>
    <row r="894" spans="2:10">
      <c r="B894" t="s">
        <v>180</v>
      </c>
      <c r="C894" t="s">
        <v>181</v>
      </c>
      <c r="D894" t="s">
        <v>193</v>
      </c>
      <c r="E894" t="s">
        <v>30</v>
      </c>
      <c r="F894" t="s">
        <v>134</v>
      </c>
      <c r="G894">
        <f t="shared" si="27"/>
        <v>0</v>
      </c>
      <c r="H894">
        <f t="shared" si="28"/>
        <v>0</v>
      </c>
      <c r="J894">
        <f>$H$3*'Wind ENSPRESO CF'!E446/VLOOKUP(E894,'Wind ENSPRESO CF Averages'!$C$28:$F$64,3,0)</f>
        <v>0.32115859683794473</v>
      </c>
    </row>
    <row r="895" spans="2:10">
      <c r="B895" t="s">
        <v>180</v>
      </c>
      <c r="C895" t="s">
        <v>181</v>
      </c>
      <c r="D895" t="s">
        <v>193</v>
      </c>
      <c r="E895" t="s">
        <v>31</v>
      </c>
      <c r="F895" t="s">
        <v>134</v>
      </c>
      <c r="G895">
        <f t="shared" si="27"/>
        <v>0</v>
      </c>
      <c r="H895">
        <f t="shared" si="28"/>
        <v>0</v>
      </c>
      <c r="J895">
        <f>$H$3*'Wind ENSPRESO CF'!E447/VLOOKUP(E895,'Wind ENSPRESO CF Averages'!$C$28:$F$64,3,0)</f>
        <v>0.28305638040549846</v>
      </c>
    </row>
    <row r="896" spans="2:10">
      <c r="B896" t="s">
        <v>180</v>
      </c>
      <c r="C896" t="s">
        <v>181</v>
      </c>
      <c r="D896" t="s">
        <v>193</v>
      </c>
      <c r="E896" t="s">
        <v>32</v>
      </c>
      <c r="F896" t="s">
        <v>134</v>
      </c>
      <c r="G896">
        <f t="shared" si="27"/>
        <v>0</v>
      </c>
      <c r="H896">
        <f t="shared" si="28"/>
        <v>0</v>
      </c>
      <c r="J896">
        <f>$H$3*'Wind ENSPRESO CF'!E448/VLOOKUP(E896,'Wind ENSPRESO CF Averages'!$C$28:$F$64,3,0)</f>
        <v>0.32506767094268563</v>
      </c>
    </row>
    <row r="897" spans="2:10">
      <c r="B897" t="s">
        <v>180</v>
      </c>
      <c r="C897" t="s">
        <v>181</v>
      </c>
      <c r="D897" t="s">
        <v>193</v>
      </c>
      <c r="E897" t="s">
        <v>33</v>
      </c>
      <c r="F897" t="s">
        <v>134</v>
      </c>
      <c r="G897">
        <f t="shared" si="27"/>
        <v>0</v>
      </c>
      <c r="H897">
        <f t="shared" si="28"/>
        <v>0</v>
      </c>
      <c r="J897">
        <f>$H$3*'Wind ENSPRESO CF'!E449/VLOOKUP(E897,'Wind ENSPRESO CF Averages'!$C$28:$F$64,3,0)</f>
        <v>0.3053247277127874</v>
      </c>
    </row>
    <row r="898" spans="2:10">
      <c r="B898" t="s">
        <v>180</v>
      </c>
      <c r="C898" t="s">
        <v>181</v>
      </c>
      <c r="D898" t="s">
        <v>193</v>
      </c>
      <c r="E898" t="s">
        <v>34</v>
      </c>
      <c r="F898" t="s">
        <v>134</v>
      </c>
      <c r="G898">
        <f t="shared" si="27"/>
        <v>0</v>
      </c>
      <c r="H898">
        <f t="shared" si="28"/>
        <v>0</v>
      </c>
      <c r="J898">
        <f>$H$3*'Wind ENSPRESO CF'!E450/VLOOKUP(E898,'Wind ENSPRESO CF Averages'!$C$28:$F$64,3,0)</f>
        <v>0.32444314185228607</v>
      </c>
    </row>
    <row r="899" spans="2:10">
      <c r="B899" t="s">
        <v>180</v>
      </c>
      <c r="C899" t="s">
        <v>181</v>
      </c>
      <c r="D899" t="s">
        <v>193</v>
      </c>
      <c r="E899" t="s">
        <v>35</v>
      </c>
      <c r="F899" t="s">
        <v>134</v>
      </c>
      <c r="G899">
        <f t="shared" si="27"/>
        <v>0</v>
      </c>
      <c r="H899">
        <f t="shared" si="28"/>
        <v>0</v>
      </c>
      <c r="J899">
        <f>$H$3*'Wind ENSPRESO CF'!E451/VLOOKUP(E899,'Wind ENSPRESO CF Averages'!$C$28:$F$64,3,0)</f>
        <v>0.30679291889666538</v>
      </c>
    </row>
    <row r="900" spans="2:10">
      <c r="B900" t="s">
        <v>180</v>
      </c>
      <c r="C900" t="s">
        <v>181</v>
      </c>
      <c r="D900" t="s">
        <v>193</v>
      </c>
      <c r="E900" t="s">
        <v>36</v>
      </c>
      <c r="F900" t="s">
        <v>134</v>
      </c>
      <c r="G900">
        <f t="shared" si="27"/>
        <v>0</v>
      </c>
      <c r="H900">
        <f t="shared" si="28"/>
        <v>0</v>
      </c>
      <c r="J900">
        <f>$H$3*'Wind ENSPRESO CF'!E452/VLOOKUP(E900,'Wind ENSPRESO CF Averages'!$C$28:$F$64,3,0)</f>
        <v>0.3000931821710513</v>
      </c>
    </row>
    <row r="901" spans="2:10">
      <c r="B901" t="s">
        <v>180</v>
      </c>
      <c r="C901" t="s">
        <v>181</v>
      </c>
      <c r="D901" t="s">
        <v>179</v>
      </c>
      <c r="E901" t="s">
        <v>37</v>
      </c>
      <c r="F901" t="s">
        <v>132</v>
      </c>
      <c r="G901">
        <f t="shared" si="27"/>
        <v>0.1774605809128631</v>
      </c>
      <c r="H901">
        <f t="shared" si="28"/>
        <v>0.22182572614107887</v>
      </c>
      <c r="J901">
        <f>VLOOKUP(E901,'Wind ENSPRESO CF Averages'!$H$4:$K$40,3,0)*'Wind ENSPRESO CF'!D9/VLOOKUP(E901,'Wind ENSPRESO CF Averages'!$C$28:$F$64,2,0)</f>
        <v>0.22182572614107887</v>
      </c>
    </row>
    <row r="902" spans="2:10">
      <c r="B902" t="s">
        <v>180</v>
      </c>
      <c r="C902" t="s">
        <v>181</v>
      </c>
      <c r="D902" t="s">
        <v>179</v>
      </c>
      <c r="E902" t="s">
        <v>7</v>
      </c>
      <c r="F902" t="s">
        <v>132</v>
      </c>
      <c r="G902">
        <f t="shared" si="27"/>
        <v>0.21284977738859456</v>
      </c>
      <c r="H902">
        <f t="shared" si="28"/>
        <v>0.26606222173574318</v>
      </c>
      <c r="J902">
        <f>VLOOKUP(E902,'Wind ENSPRESO CF Averages'!$H$4:$K$40,3,0)*'Wind ENSPRESO CF'!D10/VLOOKUP(E902,'Wind ENSPRESO CF Averages'!$C$28:$F$64,2,0)</f>
        <v>0.26606222173574318</v>
      </c>
    </row>
    <row r="903" spans="2:10">
      <c r="B903" t="s">
        <v>180</v>
      </c>
      <c r="C903" t="s">
        <v>181</v>
      </c>
      <c r="D903" t="s">
        <v>179</v>
      </c>
      <c r="E903" t="s">
        <v>38</v>
      </c>
      <c r="F903" t="s">
        <v>132</v>
      </c>
      <c r="G903">
        <f t="shared" si="27"/>
        <v>0.18269603524229075</v>
      </c>
      <c r="H903">
        <f t="shared" si="28"/>
        <v>0.22837004405286343</v>
      </c>
      <c r="J903">
        <f>VLOOKUP(E903,'Wind ENSPRESO CF Averages'!$H$4:$K$40,3,0)*'Wind ENSPRESO CF'!D11/VLOOKUP(E903,'Wind ENSPRESO CF Averages'!$C$28:$F$64,2,0)</f>
        <v>0.22837004405286343</v>
      </c>
    </row>
    <row r="904" spans="2:10">
      <c r="B904" t="s">
        <v>180</v>
      </c>
      <c r="C904" t="s">
        <v>181</v>
      </c>
      <c r="D904" t="s">
        <v>179</v>
      </c>
      <c r="E904" t="s">
        <v>8</v>
      </c>
      <c r="F904" t="s">
        <v>132</v>
      </c>
      <c r="G904">
        <f t="shared" si="27"/>
        <v>0.23762702983750819</v>
      </c>
      <c r="H904">
        <f t="shared" si="28"/>
        <v>0.29703378729688523</v>
      </c>
      <c r="J904">
        <f>VLOOKUP(E904,'Wind ENSPRESO CF Averages'!$H$4:$K$40,3,0)*'Wind ENSPRESO CF'!D12/VLOOKUP(E904,'Wind ENSPRESO CF Averages'!$C$28:$F$64,2,0)</f>
        <v>0.29703378729688523</v>
      </c>
    </row>
    <row r="905" spans="2:10">
      <c r="B905" t="s">
        <v>180</v>
      </c>
      <c r="C905" t="s">
        <v>181</v>
      </c>
      <c r="D905" t="s">
        <v>179</v>
      </c>
      <c r="E905" t="s">
        <v>9</v>
      </c>
      <c r="F905" t="s">
        <v>132</v>
      </c>
      <c r="G905">
        <f t="shared" si="27"/>
        <v>0.16294342915819454</v>
      </c>
      <c r="H905">
        <f t="shared" si="28"/>
        <v>0.20367928644774316</v>
      </c>
      <c r="J905">
        <f>VLOOKUP(E905,'Wind ENSPRESO CF Averages'!$H$4:$K$40,3,0)*'Wind ENSPRESO CF'!D13/VLOOKUP(E905,'Wind ENSPRESO CF Averages'!$C$28:$F$64,2,0)</f>
        <v>0.20367928644774316</v>
      </c>
    </row>
    <row r="906" spans="2:10">
      <c r="B906" t="s">
        <v>180</v>
      </c>
      <c r="C906" t="s">
        <v>181</v>
      </c>
      <c r="D906" t="s">
        <v>179</v>
      </c>
      <c r="E906" t="s">
        <v>10</v>
      </c>
      <c r="F906" t="s">
        <v>132</v>
      </c>
      <c r="G906">
        <f t="shared" si="27"/>
        <v>0.22226900243335296</v>
      </c>
      <c r="H906">
        <f t="shared" si="28"/>
        <v>0.27783625304169118</v>
      </c>
      <c r="J906">
        <f>VLOOKUP(E906,'Wind ENSPRESO CF Averages'!$H$4:$K$40,3,0)*'Wind ENSPRESO CF'!D14/VLOOKUP(E906,'Wind ENSPRESO CF Averages'!$C$28:$F$64,2,0)</f>
        <v>0.27783625304169118</v>
      </c>
    </row>
    <row r="907" spans="2:10">
      <c r="B907" t="s">
        <v>180</v>
      </c>
      <c r="C907" t="s">
        <v>181</v>
      </c>
      <c r="D907" t="s">
        <v>179</v>
      </c>
      <c r="E907" t="s">
        <v>42</v>
      </c>
      <c r="F907" t="s">
        <v>132</v>
      </c>
      <c r="G907">
        <f t="shared" si="27"/>
        <v>0.16871005917159765</v>
      </c>
      <c r="H907">
        <f t="shared" si="28"/>
        <v>0.21088757396449703</v>
      </c>
      <c r="J907">
        <f>VLOOKUP(E907,'Wind ENSPRESO CF Averages'!$H$4:$K$40,3,0)*'Wind ENSPRESO CF'!D15/VLOOKUP(E907,'Wind ENSPRESO CF Averages'!$C$28:$F$64,2,0)</f>
        <v>0.21088757396449703</v>
      </c>
    </row>
    <row r="908" spans="2:10">
      <c r="B908" t="s">
        <v>180</v>
      </c>
      <c r="C908" t="s">
        <v>181</v>
      </c>
      <c r="D908" t="s">
        <v>179</v>
      </c>
      <c r="E908" t="s">
        <v>11</v>
      </c>
      <c r="F908" t="s">
        <v>132</v>
      </c>
      <c r="G908">
        <f t="shared" si="27"/>
        <v>0.12830188679245283</v>
      </c>
      <c r="H908">
        <f t="shared" si="28"/>
        <v>0.16037735849056603</v>
      </c>
      <c r="J908">
        <f>VLOOKUP(E908,'Wind ENSPRESO CF Averages'!$H$4:$K$40,3,0)*'Wind ENSPRESO CF'!D16/VLOOKUP(E908,'Wind ENSPRESO CF Averages'!$C$28:$F$64,2,0)</f>
        <v>0.16037735849056603</v>
      </c>
    </row>
    <row r="909" spans="2:10">
      <c r="B909" t="s">
        <v>180</v>
      </c>
      <c r="C909" t="s">
        <v>181</v>
      </c>
      <c r="D909" t="s">
        <v>179</v>
      </c>
      <c r="E909" t="s">
        <v>12</v>
      </c>
      <c r="F909" t="s">
        <v>132</v>
      </c>
      <c r="G909">
        <f t="shared" si="27"/>
        <v>0.19801361441905377</v>
      </c>
      <c r="H909">
        <f t="shared" si="28"/>
        <v>0.2475170180238172</v>
      </c>
      <c r="J909">
        <f>VLOOKUP(E909,'Wind ENSPRESO CF Averages'!$H$4:$K$40,3,0)*'Wind ENSPRESO CF'!D17/VLOOKUP(E909,'Wind ENSPRESO CF Averages'!$C$28:$F$64,2,0)</f>
        <v>0.2475170180238172</v>
      </c>
    </row>
    <row r="910" spans="2:10">
      <c r="B910" t="s">
        <v>180</v>
      </c>
      <c r="C910" t="s">
        <v>181</v>
      </c>
      <c r="D910" t="s">
        <v>179</v>
      </c>
      <c r="E910" t="s">
        <v>13</v>
      </c>
      <c r="F910" t="s">
        <v>132</v>
      </c>
      <c r="G910">
        <f t="shared" ref="G910:G973" si="29">H910*0.8</f>
        <v>0.21544259289417994</v>
      </c>
      <c r="H910">
        <f t="shared" si="28"/>
        <v>0.26930324111772491</v>
      </c>
      <c r="J910">
        <f>VLOOKUP(E910,'Wind ENSPRESO CF Averages'!$H$4:$K$40,3,0)*'Wind ENSPRESO CF'!D18/VLOOKUP(E910,'Wind ENSPRESO CF Averages'!$C$28:$F$64,2,0)</f>
        <v>0.26930324111772491</v>
      </c>
    </row>
    <row r="911" spans="2:10">
      <c r="B911" t="s">
        <v>180</v>
      </c>
      <c r="C911" t="s">
        <v>181</v>
      </c>
      <c r="D911" t="s">
        <v>179</v>
      </c>
      <c r="E911" t="s">
        <v>14</v>
      </c>
      <c r="F911" t="s">
        <v>132</v>
      </c>
      <c r="G911">
        <f t="shared" si="29"/>
        <v>0.31617571428571434</v>
      </c>
      <c r="H911">
        <f t="shared" si="28"/>
        <v>0.39521964285714289</v>
      </c>
      <c r="J911">
        <f>VLOOKUP(E911,'Wind ENSPRESO CF Averages'!$H$4:$K$40,3,0)*'Wind ENSPRESO CF'!D19/VLOOKUP(E911,'Wind ENSPRESO CF Averages'!$C$28:$F$64,2,0)</f>
        <v>0.39521964285714289</v>
      </c>
    </row>
    <row r="912" spans="2:10">
      <c r="B912" t="s">
        <v>180</v>
      </c>
      <c r="C912" t="s">
        <v>181</v>
      </c>
      <c r="D912" t="s">
        <v>179</v>
      </c>
      <c r="E912" t="s">
        <v>15</v>
      </c>
      <c r="F912" t="s">
        <v>132</v>
      </c>
      <c r="G912">
        <f t="shared" si="29"/>
        <v>0.23909935760171308</v>
      </c>
      <c r="H912">
        <f t="shared" si="28"/>
        <v>0.29887419700214135</v>
      </c>
      <c r="J912">
        <f>VLOOKUP(E912,'Wind ENSPRESO CF Averages'!$H$4:$K$40,3,0)*'Wind ENSPRESO CF'!D20/VLOOKUP(E912,'Wind ENSPRESO CF Averages'!$C$28:$F$64,2,0)</f>
        <v>0.29887419700214135</v>
      </c>
    </row>
    <row r="913" spans="2:10">
      <c r="B913" t="s">
        <v>180</v>
      </c>
      <c r="C913" t="s">
        <v>181</v>
      </c>
      <c r="D913" t="s">
        <v>179</v>
      </c>
      <c r="E913" t="s">
        <v>19</v>
      </c>
      <c r="F913" t="s">
        <v>132</v>
      </c>
      <c r="G913">
        <f t="shared" si="29"/>
        <v>0.20563570963553446</v>
      </c>
      <c r="H913">
        <f t="shared" si="28"/>
        <v>0.25704463704441805</v>
      </c>
      <c r="J913">
        <f>VLOOKUP(E913,'Wind ENSPRESO CF Averages'!$H$4:$K$40,3,0)*'Wind ENSPRESO CF'!D21/VLOOKUP(E913,'Wind ENSPRESO CF Averages'!$C$28:$F$64,2,0)</f>
        <v>0.25704463704441805</v>
      </c>
    </row>
    <row r="914" spans="2:10">
      <c r="B914" t="s">
        <v>180</v>
      </c>
      <c r="C914" t="s">
        <v>181</v>
      </c>
      <c r="D914" t="s">
        <v>179</v>
      </c>
      <c r="E914" t="s">
        <v>16</v>
      </c>
      <c r="F914" t="s">
        <v>132</v>
      </c>
      <c r="G914">
        <f t="shared" si="29"/>
        <v>0.19972215510551861</v>
      </c>
      <c r="H914">
        <f t="shared" si="28"/>
        <v>0.24965269388189826</v>
      </c>
      <c r="J914">
        <f>VLOOKUP(E914,'Wind ENSPRESO CF Averages'!$H$4:$K$40,3,0)*'Wind ENSPRESO CF'!D22/VLOOKUP(E914,'Wind ENSPRESO CF Averages'!$C$28:$F$64,2,0)</f>
        <v>0.24965269388189826</v>
      </c>
    </row>
    <row r="915" spans="2:10">
      <c r="B915" t="s">
        <v>180</v>
      </c>
      <c r="C915" t="s">
        <v>181</v>
      </c>
      <c r="D915" t="s">
        <v>179</v>
      </c>
      <c r="E915" t="s">
        <v>17</v>
      </c>
      <c r="F915" t="s">
        <v>132</v>
      </c>
      <c r="G915">
        <f t="shared" si="29"/>
        <v>0.2592631100433917</v>
      </c>
      <c r="H915">
        <f t="shared" si="28"/>
        <v>0.32407888755423958</v>
      </c>
      <c r="J915">
        <f>VLOOKUP(E915,'Wind ENSPRESO CF Averages'!$H$4:$K$40,3,0)*'Wind ENSPRESO CF'!D23/VLOOKUP(E915,'Wind ENSPRESO CF Averages'!$C$28:$F$64,2,0)</f>
        <v>0.32407888755423958</v>
      </c>
    </row>
    <row r="916" spans="2:10">
      <c r="B916" t="s">
        <v>180</v>
      </c>
      <c r="C916" t="s">
        <v>181</v>
      </c>
      <c r="D916" t="s">
        <v>179</v>
      </c>
      <c r="E916" t="s">
        <v>18</v>
      </c>
      <c r="F916" t="s">
        <v>132</v>
      </c>
      <c r="G916">
        <f t="shared" si="29"/>
        <v>0.21286066058378111</v>
      </c>
      <c r="H916">
        <f t="shared" si="28"/>
        <v>0.26607582572972638</v>
      </c>
      <c r="J916">
        <f>VLOOKUP(E916,'Wind ENSPRESO CF Averages'!$H$4:$K$40,3,0)*'Wind ENSPRESO CF'!D24/VLOOKUP(E916,'Wind ENSPRESO CF Averages'!$C$28:$F$64,2,0)</f>
        <v>0.26607582572972638</v>
      </c>
    </row>
    <row r="917" spans="2:10">
      <c r="B917" t="s">
        <v>180</v>
      </c>
      <c r="C917" t="s">
        <v>181</v>
      </c>
      <c r="D917" t="s">
        <v>179</v>
      </c>
      <c r="E917" t="s">
        <v>39</v>
      </c>
      <c r="F917" t="s">
        <v>132</v>
      </c>
      <c r="G917">
        <f t="shared" si="29"/>
        <v>0.20414763157894736</v>
      </c>
      <c r="H917">
        <f t="shared" si="28"/>
        <v>0.25518453947368419</v>
      </c>
      <c r="J917">
        <f>VLOOKUP(E917,'Wind ENSPRESO CF Averages'!$H$4:$K$40,3,0)*'Wind ENSPRESO CF'!D25/VLOOKUP(E917,'Wind ENSPRESO CF Averages'!$C$28:$F$64,2,0)</f>
        <v>0.25518453947368419</v>
      </c>
    </row>
    <row r="918" spans="2:10">
      <c r="B918" t="s">
        <v>180</v>
      </c>
      <c r="C918" t="s">
        <v>181</v>
      </c>
      <c r="D918" t="s">
        <v>179</v>
      </c>
      <c r="E918" t="s">
        <v>20</v>
      </c>
      <c r="F918" t="s">
        <v>132</v>
      </c>
      <c r="G918">
        <f t="shared" si="29"/>
        <v>0.1812017459626907</v>
      </c>
      <c r="H918">
        <f t="shared" si="28"/>
        <v>0.22650218245336337</v>
      </c>
      <c r="J918">
        <f>VLOOKUP(E918,'Wind ENSPRESO CF Averages'!$H$4:$K$40,3,0)*'Wind ENSPRESO CF'!D26/VLOOKUP(E918,'Wind ENSPRESO CF Averages'!$C$28:$F$64,2,0)</f>
        <v>0.22650218245336337</v>
      </c>
    </row>
    <row r="919" spans="2:10">
      <c r="B919" t="s">
        <v>180</v>
      </c>
      <c r="C919" t="s">
        <v>181</v>
      </c>
      <c r="D919" t="s">
        <v>179</v>
      </c>
      <c r="E919" t="s">
        <v>21</v>
      </c>
      <c r="F919" t="s">
        <v>132</v>
      </c>
      <c r="G919">
        <f t="shared" si="29"/>
        <v>0.36099410526315795</v>
      </c>
      <c r="H919">
        <f t="shared" si="28"/>
        <v>0.4512426315789474</v>
      </c>
      <c r="J919">
        <f>VLOOKUP(E919,'Wind ENSPRESO CF Averages'!$H$4:$K$40,3,0)*'Wind ENSPRESO CF'!D27/VLOOKUP(E919,'Wind ENSPRESO CF Averages'!$C$28:$F$64,2,0)</f>
        <v>0.4512426315789474</v>
      </c>
    </row>
    <row r="920" spans="2:10">
      <c r="B920" t="s">
        <v>180</v>
      </c>
      <c r="C920" t="s">
        <v>181</v>
      </c>
      <c r="D920" t="s">
        <v>179</v>
      </c>
      <c r="E920" t="s">
        <v>22</v>
      </c>
      <c r="F920" t="s">
        <v>132</v>
      </c>
      <c r="G920">
        <f t="shared" si="29"/>
        <v>0</v>
      </c>
      <c r="H920">
        <f t="shared" ref="H920:H983" si="30">IF(D920="WP",0,J920)</f>
        <v>0</v>
      </c>
      <c r="J920">
        <f>VLOOKUP(E920,'Wind ENSPRESO CF Averages'!$H$4:$K$40,3,0)*'Wind ENSPRESO CF'!D28/VLOOKUP(E920,'Wind ENSPRESO CF Averages'!$C$28:$F$64,2,0)</f>
        <v>0</v>
      </c>
    </row>
    <row r="921" spans="2:10">
      <c r="B921" t="s">
        <v>180</v>
      </c>
      <c r="C921" t="s">
        <v>181</v>
      </c>
      <c r="D921" t="s">
        <v>179</v>
      </c>
      <c r="E921" t="s">
        <v>23</v>
      </c>
      <c r="F921" t="s">
        <v>132</v>
      </c>
      <c r="G921">
        <f t="shared" si="29"/>
        <v>0.1866027587933449</v>
      </c>
      <c r="H921">
        <f t="shared" si="30"/>
        <v>0.23325344849168111</v>
      </c>
      <c r="J921">
        <f>VLOOKUP(E921,'Wind ENSPRESO CF Averages'!$H$4:$K$40,3,0)*'Wind ENSPRESO CF'!D29/VLOOKUP(E921,'Wind ENSPRESO CF Averages'!$C$28:$F$64,2,0)</f>
        <v>0.23325344849168111</v>
      </c>
    </row>
    <row r="922" spans="2:10">
      <c r="B922" t="s">
        <v>180</v>
      </c>
      <c r="C922" t="s">
        <v>181</v>
      </c>
      <c r="D922" t="s">
        <v>179</v>
      </c>
      <c r="E922" t="s">
        <v>43</v>
      </c>
      <c r="F922" t="s">
        <v>132</v>
      </c>
      <c r="G922">
        <f t="shared" si="29"/>
        <v>0.1611940298507463</v>
      </c>
      <c r="H922">
        <f t="shared" si="30"/>
        <v>0.20149253731343286</v>
      </c>
      <c r="J922">
        <f>VLOOKUP(E922,'Wind ENSPRESO CF Averages'!$H$4:$K$40,3,0)*'Wind ENSPRESO CF'!D30/VLOOKUP(E922,'Wind ENSPRESO CF Averages'!$C$28:$F$64,2,0)</f>
        <v>0.20149253731343286</v>
      </c>
    </row>
    <row r="923" spans="2:10">
      <c r="B923" t="s">
        <v>180</v>
      </c>
      <c r="C923" t="s">
        <v>181</v>
      </c>
      <c r="D923" t="s">
        <v>179</v>
      </c>
      <c r="E923" t="s">
        <v>24</v>
      </c>
      <c r="F923" t="s">
        <v>132</v>
      </c>
      <c r="G923">
        <f t="shared" si="29"/>
        <v>0.25038546025104597</v>
      </c>
      <c r="H923">
        <f t="shared" si="30"/>
        <v>0.31298182531380742</v>
      </c>
      <c r="J923">
        <f>VLOOKUP(E923,'Wind ENSPRESO CF Averages'!$H$4:$K$40,3,0)*'Wind ENSPRESO CF'!D31/VLOOKUP(E923,'Wind ENSPRESO CF Averages'!$C$28:$F$64,2,0)</f>
        <v>0.31298182531380742</v>
      </c>
    </row>
    <row r="924" spans="2:10">
      <c r="B924" t="s">
        <v>180</v>
      </c>
      <c r="C924" t="s">
        <v>181</v>
      </c>
      <c r="D924" t="s">
        <v>179</v>
      </c>
      <c r="E924" t="s">
        <v>25</v>
      </c>
      <c r="F924" t="s">
        <v>132</v>
      </c>
      <c r="G924">
        <f t="shared" si="29"/>
        <v>0.1974683544303798</v>
      </c>
      <c r="H924">
        <f t="shared" si="30"/>
        <v>0.24683544303797472</v>
      </c>
      <c r="J924">
        <f>VLOOKUP(E924,'Wind ENSPRESO CF Averages'!$H$4:$K$40,3,0)*'Wind ENSPRESO CF'!D32/VLOOKUP(E924,'Wind ENSPRESO CF Averages'!$C$28:$F$64,2,0)</f>
        <v>0.24683544303797472</v>
      </c>
    </row>
    <row r="925" spans="2:10">
      <c r="B925" t="s">
        <v>180</v>
      </c>
      <c r="C925" t="s">
        <v>181</v>
      </c>
      <c r="D925" t="s">
        <v>179</v>
      </c>
      <c r="E925" t="s">
        <v>26</v>
      </c>
      <c r="F925" t="s">
        <v>132</v>
      </c>
      <c r="G925">
        <f t="shared" si="29"/>
        <v>0.25752128037937166</v>
      </c>
      <c r="H925">
        <f t="shared" si="30"/>
        <v>0.32190160047421457</v>
      </c>
      <c r="J925">
        <f>VLOOKUP(E925,'Wind ENSPRESO CF Averages'!$H$4:$K$40,3,0)*'Wind ENSPRESO CF'!D33/VLOOKUP(E925,'Wind ENSPRESO CF Averages'!$C$28:$F$64,2,0)</f>
        <v>0.32190160047421457</v>
      </c>
    </row>
    <row r="926" spans="2:10">
      <c r="B926" t="s">
        <v>180</v>
      </c>
      <c r="C926" t="s">
        <v>181</v>
      </c>
      <c r="D926" t="s">
        <v>179</v>
      </c>
      <c r="E926" t="s">
        <v>40</v>
      </c>
      <c r="F926" t="s">
        <v>132</v>
      </c>
      <c r="G926">
        <f t="shared" si="29"/>
        <v>0.17280000000000004</v>
      </c>
      <c r="H926">
        <f t="shared" si="30"/>
        <v>0.21600000000000003</v>
      </c>
      <c r="J926">
        <f>VLOOKUP(E926,'Wind ENSPRESO CF Averages'!$H$4:$K$40,3,0)*'Wind ENSPRESO CF'!D34/VLOOKUP(E926,'Wind ENSPRESO CF Averages'!$C$28:$F$64,2,0)</f>
        <v>0.21600000000000003</v>
      </c>
    </row>
    <row r="927" spans="2:10">
      <c r="B927" t="s">
        <v>180</v>
      </c>
      <c r="C927" t="s">
        <v>181</v>
      </c>
      <c r="D927" t="s">
        <v>179</v>
      </c>
      <c r="E927" t="s">
        <v>41</v>
      </c>
      <c r="F927" t="s">
        <v>132</v>
      </c>
      <c r="G927">
        <f t="shared" si="29"/>
        <v>0.16974159292035401</v>
      </c>
      <c r="H927">
        <f t="shared" si="30"/>
        <v>0.2121769911504425</v>
      </c>
      <c r="J927">
        <f>VLOOKUP(E927,'Wind ENSPRESO CF Averages'!$H$4:$K$40,3,0)*'Wind ENSPRESO CF'!D35/VLOOKUP(E927,'Wind ENSPRESO CF Averages'!$C$28:$F$64,2,0)</f>
        <v>0.2121769911504425</v>
      </c>
    </row>
    <row r="928" spans="2:10">
      <c r="B928" t="s">
        <v>180</v>
      </c>
      <c r="C928" t="s">
        <v>181</v>
      </c>
      <c r="D928" t="s">
        <v>179</v>
      </c>
      <c r="E928" t="s">
        <v>27</v>
      </c>
      <c r="F928" t="s">
        <v>132</v>
      </c>
      <c r="G928">
        <f t="shared" si="29"/>
        <v>0.17658516483516473</v>
      </c>
      <c r="H928">
        <f t="shared" si="30"/>
        <v>0.22073145604395591</v>
      </c>
      <c r="J928">
        <f>VLOOKUP(E928,'Wind ENSPRESO CF Averages'!$H$4:$K$40,3,0)*'Wind ENSPRESO CF'!D36/VLOOKUP(E928,'Wind ENSPRESO CF Averages'!$C$28:$F$64,2,0)</f>
        <v>0.22073145604395591</v>
      </c>
    </row>
    <row r="929" spans="2:10">
      <c r="B929" t="s">
        <v>180</v>
      </c>
      <c r="C929" t="s">
        <v>181</v>
      </c>
      <c r="D929" t="s">
        <v>179</v>
      </c>
      <c r="E929" t="s">
        <v>28</v>
      </c>
      <c r="F929" t="s">
        <v>132</v>
      </c>
      <c r="G929">
        <f t="shared" si="29"/>
        <v>0.26149157258697364</v>
      </c>
      <c r="H929">
        <f t="shared" si="30"/>
        <v>0.32686446573371702</v>
      </c>
      <c r="J929">
        <f>VLOOKUP(E929,'Wind ENSPRESO CF Averages'!$H$4:$K$40,3,0)*'Wind ENSPRESO CF'!D37/VLOOKUP(E929,'Wind ENSPRESO CF Averages'!$C$28:$F$64,2,0)</f>
        <v>0.32686446573371702</v>
      </c>
    </row>
    <row r="930" spans="2:10">
      <c r="B930" t="s">
        <v>180</v>
      </c>
      <c r="C930" t="s">
        <v>181</v>
      </c>
      <c r="D930" t="s">
        <v>179</v>
      </c>
      <c r="E930" t="s">
        <v>29</v>
      </c>
      <c r="F930" t="s">
        <v>132</v>
      </c>
      <c r="G930">
        <f t="shared" si="29"/>
        <v>0.27365229305502403</v>
      </c>
      <c r="H930">
        <f t="shared" si="30"/>
        <v>0.34206536631878004</v>
      </c>
      <c r="J930">
        <f>VLOOKUP(E930,'Wind ENSPRESO CF Averages'!$H$4:$K$40,3,0)*'Wind ENSPRESO CF'!D38/VLOOKUP(E930,'Wind ENSPRESO CF Averages'!$C$28:$F$64,2,0)</f>
        <v>0.34206536631878004</v>
      </c>
    </row>
    <row r="931" spans="2:10">
      <c r="B931" t="s">
        <v>180</v>
      </c>
      <c r="C931" t="s">
        <v>181</v>
      </c>
      <c r="D931" t="s">
        <v>179</v>
      </c>
      <c r="E931" t="s">
        <v>30</v>
      </c>
      <c r="F931" t="s">
        <v>132</v>
      </c>
      <c r="G931">
        <f t="shared" si="29"/>
        <v>0.21771557925723672</v>
      </c>
      <c r="H931">
        <f t="shared" si="30"/>
        <v>0.27214447407154591</v>
      </c>
      <c r="J931">
        <f>VLOOKUP(E931,'Wind ENSPRESO CF Averages'!$H$4:$K$40,3,0)*'Wind ENSPRESO CF'!D39/VLOOKUP(E931,'Wind ENSPRESO CF Averages'!$C$28:$F$64,2,0)</f>
        <v>0.27214447407154591</v>
      </c>
    </row>
    <row r="932" spans="2:10">
      <c r="B932" t="s">
        <v>180</v>
      </c>
      <c r="C932" t="s">
        <v>181</v>
      </c>
      <c r="D932" t="s">
        <v>179</v>
      </c>
      <c r="E932" t="s">
        <v>31</v>
      </c>
      <c r="F932" t="s">
        <v>132</v>
      </c>
      <c r="G932">
        <f t="shared" si="29"/>
        <v>0.16427875665500358</v>
      </c>
      <c r="H932">
        <f t="shared" si="30"/>
        <v>0.20534844581875444</v>
      </c>
      <c r="J932">
        <f>VLOOKUP(E932,'Wind ENSPRESO CF Averages'!$H$4:$K$40,3,0)*'Wind ENSPRESO CF'!D40/VLOOKUP(E932,'Wind ENSPRESO CF Averages'!$C$28:$F$64,2,0)</f>
        <v>0.20534844581875444</v>
      </c>
    </row>
    <row r="933" spans="2:10">
      <c r="B933" t="s">
        <v>180</v>
      </c>
      <c r="C933" t="s">
        <v>181</v>
      </c>
      <c r="D933" t="s">
        <v>179</v>
      </c>
      <c r="E933" t="s">
        <v>32</v>
      </c>
      <c r="F933" t="s">
        <v>132</v>
      </c>
      <c r="G933">
        <f t="shared" si="29"/>
        <v>0.17471612903225808</v>
      </c>
      <c r="H933">
        <f t="shared" si="30"/>
        <v>0.21839516129032258</v>
      </c>
      <c r="J933">
        <f>VLOOKUP(E933,'Wind ENSPRESO CF Averages'!$H$4:$K$40,3,0)*'Wind ENSPRESO CF'!D41/VLOOKUP(E933,'Wind ENSPRESO CF Averages'!$C$28:$F$64,2,0)</f>
        <v>0.21839516129032258</v>
      </c>
    </row>
    <row r="934" spans="2:10">
      <c r="B934" t="s">
        <v>180</v>
      </c>
      <c r="C934" t="s">
        <v>181</v>
      </c>
      <c r="D934" t="s">
        <v>179</v>
      </c>
      <c r="E934" t="s">
        <v>33</v>
      </c>
      <c r="F934" t="s">
        <v>132</v>
      </c>
      <c r="G934">
        <f t="shared" si="29"/>
        <v>0.26892110500677868</v>
      </c>
      <c r="H934">
        <f t="shared" si="30"/>
        <v>0.33615138125847333</v>
      </c>
      <c r="J934">
        <f>VLOOKUP(E934,'Wind ENSPRESO CF Averages'!$H$4:$K$40,3,0)*'Wind ENSPRESO CF'!D42/VLOOKUP(E934,'Wind ENSPRESO CF Averages'!$C$28:$F$64,2,0)</f>
        <v>0.33615138125847333</v>
      </c>
    </row>
    <row r="935" spans="2:10">
      <c r="B935" t="s">
        <v>180</v>
      </c>
      <c r="C935" t="s">
        <v>181</v>
      </c>
      <c r="D935" t="s">
        <v>179</v>
      </c>
      <c r="E935" t="s">
        <v>34</v>
      </c>
      <c r="F935" t="s">
        <v>132</v>
      </c>
      <c r="G935">
        <f t="shared" si="29"/>
        <v>0.18567939914163092</v>
      </c>
      <c r="H935">
        <f t="shared" si="30"/>
        <v>0.23209924892703865</v>
      </c>
      <c r="J935">
        <f>VLOOKUP(E935,'Wind ENSPRESO CF Averages'!$H$4:$K$40,3,0)*'Wind ENSPRESO CF'!D43/VLOOKUP(E935,'Wind ENSPRESO CF Averages'!$C$28:$F$64,2,0)</f>
        <v>0.23209924892703865</v>
      </c>
    </row>
    <row r="936" spans="2:10">
      <c r="B936" t="s">
        <v>180</v>
      </c>
      <c r="C936" t="s">
        <v>181</v>
      </c>
      <c r="D936" t="s">
        <v>179</v>
      </c>
      <c r="E936" t="s">
        <v>35</v>
      </c>
      <c r="F936" t="s">
        <v>132</v>
      </c>
      <c r="G936">
        <f t="shared" si="29"/>
        <v>0.19311581669044225</v>
      </c>
      <c r="H936">
        <f t="shared" si="30"/>
        <v>0.2413947708630528</v>
      </c>
      <c r="J936">
        <f>VLOOKUP(E936,'Wind ENSPRESO CF Averages'!$H$4:$K$40,3,0)*'Wind ENSPRESO CF'!D44/VLOOKUP(E936,'Wind ENSPRESO CF Averages'!$C$28:$F$64,2,0)</f>
        <v>0.2413947708630528</v>
      </c>
    </row>
    <row r="937" spans="2:10">
      <c r="B937" t="s">
        <v>180</v>
      </c>
      <c r="C937" t="s">
        <v>181</v>
      </c>
      <c r="D937" t="s">
        <v>179</v>
      </c>
      <c r="E937" t="s">
        <v>36</v>
      </c>
      <c r="F937" t="s">
        <v>132</v>
      </c>
      <c r="G937">
        <f t="shared" si="29"/>
        <v>0.27586385491229254</v>
      </c>
      <c r="H937">
        <f t="shared" si="30"/>
        <v>0.34482981864036566</v>
      </c>
      <c r="J937">
        <f>VLOOKUP(E937,'Wind ENSPRESO CF Averages'!$H$4:$K$40,3,0)*'Wind ENSPRESO CF'!D45/VLOOKUP(E937,'Wind ENSPRESO CF Averages'!$C$28:$F$64,2,0)</f>
        <v>0.34482981864036566</v>
      </c>
    </row>
    <row r="938" spans="2:10">
      <c r="B938" t="s">
        <v>180</v>
      </c>
      <c r="C938" t="s">
        <v>181</v>
      </c>
      <c r="D938" t="s">
        <v>183</v>
      </c>
      <c r="E938" t="s">
        <v>37</v>
      </c>
      <c r="F938" t="s">
        <v>132</v>
      </c>
      <c r="G938">
        <f t="shared" si="29"/>
        <v>0.20972614107883822</v>
      </c>
      <c r="H938">
        <f t="shared" si="30"/>
        <v>0.26215767634854775</v>
      </c>
      <c r="J938">
        <f>VLOOKUP(E938,'Wind ENSPRESO CF Averages'!$H$4:$K$40,3,0)*'Wind ENSPRESO CF'!D46/VLOOKUP(E938,'Wind ENSPRESO CF Averages'!$C$28:$F$64,2,0)</f>
        <v>0.26215767634854775</v>
      </c>
    </row>
    <row r="939" spans="2:10">
      <c r="B939" t="s">
        <v>180</v>
      </c>
      <c r="C939" t="s">
        <v>181</v>
      </c>
      <c r="D939" t="s">
        <v>183</v>
      </c>
      <c r="E939" t="s">
        <v>7</v>
      </c>
      <c r="F939" t="s">
        <v>132</v>
      </c>
      <c r="G939">
        <f t="shared" si="29"/>
        <v>0.24939326326534872</v>
      </c>
      <c r="H939">
        <f t="shared" si="30"/>
        <v>0.31174157908168587</v>
      </c>
      <c r="J939">
        <f>VLOOKUP(E939,'Wind ENSPRESO CF Averages'!$H$4:$K$40,3,0)*'Wind ENSPRESO CF'!D47/VLOOKUP(E939,'Wind ENSPRESO CF Averages'!$C$28:$F$64,2,0)</f>
        <v>0.31174157908168587</v>
      </c>
    </row>
    <row r="940" spans="2:10">
      <c r="B940" t="s">
        <v>180</v>
      </c>
      <c r="C940" t="s">
        <v>181</v>
      </c>
      <c r="D940" t="s">
        <v>183</v>
      </c>
      <c r="E940" t="s">
        <v>38</v>
      </c>
      <c r="F940" t="s">
        <v>132</v>
      </c>
      <c r="G940">
        <f t="shared" si="29"/>
        <v>0.22266079295154184</v>
      </c>
      <c r="H940">
        <f t="shared" si="30"/>
        <v>0.2783259911894273</v>
      </c>
      <c r="J940">
        <f>VLOOKUP(E940,'Wind ENSPRESO CF Averages'!$H$4:$K$40,3,0)*'Wind ENSPRESO CF'!D48/VLOOKUP(E940,'Wind ENSPRESO CF Averages'!$C$28:$F$64,2,0)</f>
        <v>0.2783259911894273</v>
      </c>
    </row>
    <row r="941" spans="2:10">
      <c r="B941" t="s">
        <v>180</v>
      </c>
      <c r="C941" t="s">
        <v>181</v>
      </c>
      <c r="D941" t="s">
        <v>183</v>
      </c>
      <c r="E941" t="s">
        <v>8</v>
      </c>
      <c r="F941" t="s">
        <v>132</v>
      </c>
      <c r="G941">
        <f t="shared" si="29"/>
        <v>0.27698856238730413</v>
      </c>
      <c r="H941">
        <f t="shared" si="30"/>
        <v>0.34623570298413014</v>
      </c>
      <c r="J941">
        <f>VLOOKUP(E941,'Wind ENSPRESO CF Averages'!$H$4:$K$40,3,0)*'Wind ENSPRESO CF'!D49/VLOOKUP(E941,'Wind ENSPRESO CF Averages'!$C$28:$F$64,2,0)</f>
        <v>0.34623570298413014</v>
      </c>
    </row>
    <row r="942" spans="2:10">
      <c r="B942" t="s">
        <v>180</v>
      </c>
      <c r="C942" t="s">
        <v>181</v>
      </c>
      <c r="D942" t="s">
        <v>183</v>
      </c>
      <c r="E942" t="s">
        <v>9</v>
      </c>
      <c r="F942" t="s">
        <v>132</v>
      </c>
      <c r="G942">
        <f t="shared" si="29"/>
        <v>0.20268572895287618</v>
      </c>
      <c r="H942">
        <f t="shared" si="30"/>
        <v>0.25335716119109519</v>
      </c>
      <c r="J942">
        <f>VLOOKUP(E942,'Wind ENSPRESO CF Averages'!$H$4:$K$40,3,0)*'Wind ENSPRESO CF'!D50/VLOOKUP(E942,'Wind ENSPRESO CF Averages'!$C$28:$F$64,2,0)</f>
        <v>0.25335716119109519</v>
      </c>
    </row>
    <row r="943" spans="2:10">
      <c r="B943" t="s">
        <v>180</v>
      </c>
      <c r="C943" t="s">
        <v>181</v>
      </c>
      <c r="D943" t="s">
        <v>183</v>
      </c>
      <c r="E943" t="s">
        <v>10</v>
      </c>
      <c r="F943" t="s">
        <v>132</v>
      </c>
      <c r="G943">
        <f t="shared" si="29"/>
        <v>0.25133494890511682</v>
      </c>
      <c r="H943">
        <f t="shared" si="30"/>
        <v>0.31416868613139598</v>
      </c>
      <c r="J943">
        <f>VLOOKUP(E943,'Wind ENSPRESO CF Averages'!$H$4:$K$40,3,0)*'Wind ENSPRESO CF'!D51/VLOOKUP(E943,'Wind ENSPRESO CF Averages'!$C$28:$F$64,2,0)</f>
        <v>0.31416868613139598</v>
      </c>
    </row>
    <row r="944" spans="2:10">
      <c r="B944" t="s">
        <v>180</v>
      </c>
      <c r="C944" t="s">
        <v>181</v>
      </c>
      <c r="D944" t="s">
        <v>183</v>
      </c>
      <c r="E944" t="s">
        <v>42</v>
      </c>
      <c r="F944" t="s">
        <v>132</v>
      </c>
      <c r="G944">
        <f t="shared" si="29"/>
        <v>0.19171597633136095</v>
      </c>
      <c r="H944">
        <f t="shared" si="30"/>
        <v>0.23964497041420119</v>
      </c>
      <c r="J944">
        <f>VLOOKUP(E944,'Wind ENSPRESO CF Averages'!$H$4:$K$40,3,0)*'Wind ENSPRESO CF'!D52/VLOOKUP(E944,'Wind ENSPRESO CF Averages'!$C$28:$F$64,2,0)</f>
        <v>0.23964497041420119</v>
      </c>
    </row>
    <row r="945" spans="2:10">
      <c r="B945" t="s">
        <v>180</v>
      </c>
      <c r="C945" t="s">
        <v>181</v>
      </c>
      <c r="D945" t="s">
        <v>183</v>
      </c>
      <c r="E945" t="s">
        <v>11</v>
      </c>
      <c r="F945" t="s">
        <v>132</v>
      </c>
      <c r="G945">
        <f t="shared" si="29"/>
        <v>0.14339622641509434</v>
      </c>
      <c r="H945">
        <f t="shared" si="30"/>
        <v>0.17924528301886791</v>
      </c>
      <c r="J945">
        <f>VLOOKUP(E945,'Wind ENSPRESO CF Averages'!$H$4:$K$40,3,0)*'Wind ENSPRESO CF'!D53/VLOOKUP(E945,'Wind ENSPRESO CF Averages'!$C$28:$F$64,2,0)</f>
        <v>0.17924528301886791</v>
      </c>
    </row>
    <row r="946" spans="2:10">
      <c r="B946" t="s">
        <v>180</v>
      </c>
      <c r="C946" t="s">
        <v>181</v>
      </c>
      <c r="D946" t="s">
        <v>183</v>
      </c>
      <c r="E946" t="s">
        <v>12</v>
      </c>
      <c r="F946" t="s">
        <v>132</v>
      </c>
      <c r="G946">
        <f t="shared" si="29"/>
        <v>0.23143363373028644</v>
      </c>
      <c r="H946">
        <f t="shared" si="30"/>
        <v>0.28929204216285803</v>
      </c>
      <c r="J946">
        <f>VLOOKUP(E946,'Wind ENSPRESO CF Averages'!$H$4:$K$40,3,0)*'Wind ENSPRESO CF'!D54/VLOOKUP(E946,'Wind ENSPRESO CF Averages'!$C$28:$F$64,2,0)</f>
        <v>0.28929204216285803</v>
      </c>
    </row>
    <row r="947" spans="2:10">
      <c r="B947" t="s">
        <v>180</v>
      </c>
      <c r="C947" t="s">
        <v>181</v>
      </c>
      <c r="D947" t="s">
        <v>183</v>
      </c>
      <c r="E947" t="s">
        <v>13</v>
      </c>
      <c r="F947" t="s">
        <v>132</v>
      </c>
      <c r="G947">
        <f t="shared" si="29"/>
        <v>0.2378517677024834</v>
      </c>
      <c r="H947">
        <f t="shared" si="30"/>
        <v>0.29731470962810425</v>
      </c>
      <c r="J947">
        <f>VLOOKUP(E947,'Wind ENSPRESO CF Averages'!$H$4:$K$40,3,0)*'Wind ENSPRESO CF'!D55/VLOOKUP(E947,'Wind ENSPRESO CF Averages'!$C$28:$F$64,2,0)</f>
        <v>0.29731470962810425</v>
      </c>
    </row>
    <row r="948" spans="2:10">
      <c r="B948" t="s">
        <v>180</v>
      </c>
      <c r="C948" t="s">
        <v>181</v>
      </c>
      <c r="D948" t="s">
        <v>183</v>
      </c>
      <c r="E948" t="s">
        <v>14</v>
      </c>
      <c r="F948" t="s">
        <v>132</v>
      </c>
      <c r="G948">
        <f t="shared" si="29"/>
        <v>0.32873142857142862</v>
      </c>
      <c r="H948">
        <f t="shared" si="30"/>
        <v>0.41091428571428573</v>
      </c>
      <c r="J948">
        <f>VLOOKUP(E948,'Wind ENSPRESO CF Averages'!$H$4:$K$40,3,0)*'Wind ENSPRESO CF'!D56/VLOOKUP(E948,'Wind ENSPRESO CF Averages'!$C$28:$F$64,2,0)</f>
        <v>0.41091428571428573</v>
      </c>
    </row>
    <row r="949" spans="2:10">
      <c r="B949" t="s">
        <v>180</v>
      </c>
      <c r="C949" t="s">
        <v>181</v>
      </c>
      <c r="D949" t="s">
        <v>183</v>
      </c>
      <c r="E949" t="s">
        <v>15</v>
      </c>
      <c r="F949" t="s">
        <v>132</v>
      </c>
      <c r="G949">
        <f t="shared" si="29"/>
        <v>0.25076274089935763</v>
      </c>
      <c r="H949">
        <f t="shared" si="30"/>
        <v>0.31345342612419702</v>
      </c>
      <c r="J949">
        <f>VLOOKUP(E949,'Wind ENSPRESO CF Averages'!$H$4:$K$40,3,0)*'Wind ENSPRESO CF'!D57/VLOOKUP(E949,'Wind ENSPRESO CF Averages'!$C$28:$F$64,2,0)</f>
        <v>0.31345342612419702</v>
      </c>
    </row>
    <row r="950" spans="2:10">
      <c r="B950" t="s">
        <v>180</v>
      </c>
      <c r="C950" t="s">
        <v>181</v>
      </c>
      <c r="D950" t="s">
        <v>183</v>
      </c>
      <c r="E950" t="s">
        <v>19</v>
      </c>
      <c r="F950" t="s">
        <v>132</v>
      </c>
      <c r="G950">
        <f t="shared" si="29"/>
        <v>0.23501223958312162</v>
      </c>
      <c r="H950">
        <f t="shared" si="30"/>
        <v>0.29376529947890201</v>
      </c>
      <c r="J950">
        <f>VLOOKUP(E950,'Wind ENSPRESO CF Averages'!$H$4:$K$40,3,0)*'Wind ENSPRESO CF'!D58/VLOOKUP(E950,'Wind ENSPRESO CF Averages'!$C$28:$F$64,2,0)</f>
        <v>0.29376529947890201</v>
      </c>
    </row>
    <row r="951" spans="2:10">
      <c r="B951" t="s">
        <v>180</v>
      </c>
      <c r="C951" t="s">
        <v>181</v>
      </c>
      <c r="D951" t="s">
        <v>183</v>
      </c>
      <c r="E951" t="s">
        <v>16</v>
      </c>
      <c r="F951" t="s">
        <v>132</v>
      </c>
      <c r="G951">
        <f t="shared" si="29"/>
        <v>0.24273069953187365</v>
      </c>
      <c r="H951">
        <f t="shared" si="30"/>
        <v>0.30341337441484206</v>
      </c>
      <c r="J951">
        <f>VLOOKUP(E951,'Wind ENSPRESO CF Averages'!$H$4:$K$40,3,0)*'Wind ENSPRESO CF'!D59/VLOOKUP(E951,'Wind ENSPRESO CF Averages'!$C$28:$F$64,2,0)</f>
        <v>0.30341337441484206</v>
      </c>
    </row>
    <row r="952" spans="2:10">
      <c r="B952" t="s">
        <v>180</v>
      </c>
      <c r="C952" t="s">
        <v>181</v>
      </c>
      <c r="D952" t="s">
        <v>183</v>
      </c>
      <c r="E952" t="s">
        <v>17</v>
      </c>
      <c r="F952" t="s">
        <v>132</v>
      </c>
      <c r="G952">
        <f t="shared" si="29"/>
        <v>0.26725800770992797</v>
      </c>
      <c r="H952">
        <f t="shared" si="30"/>
        <v>0.33407250963740998</v>
      </c>
      <c r="J952">
        <f>VLOOKUP(E952,'Wind ENSPRESO CF Averages'!$H$4:$K$40,3,0)*'Wind ENSPRESO CF'!D60/VLOOKUP(E952,'Wind ENSPRESO CF Averages'!$C$28:$F$64,2,0)</f>
        <v>0.33407250963740998</v>
      </c>
    </row>
    <row r="953" spans="2:10">
      <c r="B953" t="s">
        <v>180</v>
      </c>
      <c r="C953" t="s">
        <v>181</v>
      </c>
      <c r="D953" t="s">
        <v>183</v>
      </c>
      <c r="E953" t="s">
        <v>18</v>
      </c>
      <c r="F953" t="s">
        <v>132</v>
      </c>
      <c r="G953">
        <f t="shared" si="29"/>
        <v>0.24692962874603613</v>
      </c>
      <c r="H953">
        <f t="shared" si="30"/>
        <v>0.30866203593254515</v>
      </c>
      <c r="J953">
        <f>VLOOKUP(E953,'Wind ENSPRESO CF Averages'!$H$4:$K$40,3,0)*'Wind ENSPRESO CF'!D61/VLOOKUP(E953,'Wind ENSPRESO CF Averages'!$C$28:$F$64,2,0)</f>
        <v>0.30866203593254515</v>
      </c>
    </row>
    <row r="954" spans="2:10">
      <c r="B954" t="s">
        <v>180</v>
      </c>
      <c r="C954" t="s">
        <v>181</v>
      </c>
      <c r="D954" t="s">
        <v>183</v>
      </c>
      <c r="E954" t="s">
        <v>39</v>
      </c>
      <c r="F954" t="s">
        <v>132</v>
      </c>
      <c r="G954">
        <f t="shared" si="29"/>
        <v>0.26577710526315784</v>
      </c>
      <c r="H954">
        <f t="shared" si="30"/>
        <v>0.33222138157894732</v>
      </c>
      <c r="J954">
        <f>VLOOKUP(E954,'Wind ENSPRESO CF Averages'!$H$4:$K$40,3,0)*'Wind ENSPRESO CF'!D62/VLOOKUP(E954,'Wind ENSPRESO CF Averages'!$C$28:$F$64,2,0)</f>
        <v>0.33222138157894732</v>
      </c>
    </row>
    <row r="955" spans="2:10">
      <c r="B955" t="s">
        <v>180</v>
      </c>
      <c r="C955" t="s">
        <v>181</v>
      </c>
      <c r="D955" t="s">
        <v>183</v>
      </c>
      <c r="E955" t="s">
        <v>20</v>
      </c>
      <c r="F955" t="s">
        <v>132</v>
      </c>
      <c r="G955">
        <f t="shared" si="29"/>
        <v>0.21876796158872491</v>
      </c>
      <c r="H955">
        <f t="shared" si="30"/>
        <v>0.27345995198590611</v>
      </c>
      <c r="J955">
        <f>VLOOKUP(E955,'Wind ENSPRESO CF Averages'!$H$4:$K$40,3,0)*'Wind ENSPRESO CF'!D63/VLOOKUP(E955,'Wind ENSPRESO CF Averages'!$C$28:$F$64,2,0)</f>
        <v>0.27345995198590611</v>
      </c>
    </row>
    <row r="956" spans="2:10">
      <c r="B956" t="s">
        <v>180</v>
      </c>
      <c r="C956" t="s">
        <v>181</v>
      </c>
      <c r="D956" t="s">
        <v>183</v>
      </c>
      <c r="E956" t="s">
        <v>21</v>
      </c>
      <c r="F956" t="s">
        <v>132</v>
      </c>
      <c r="G956">
        <f t="shared" si="29"/>
        <v>0.37904381052631586</v>
      </c>
      <c r="H956">
        <f t="shared" si="30"/>
        <v>0.47380476315789477</v>
      </c>
      <c r="J956">
        <f>VLOOKUP(E956,'Wind ENSPRESO CF Averages'!$H$4:$K$40,3,0)*'Wind ENSPRESO CF'!D64/VLOOKUP(E956,'Wind ENSPRESO CF Averages'!$C$28:$F$64,2,0)</f>
        <v>0.47380476315789477</v>
      </c>
    </row>
    <row r="957" spans="2:10">
      <c r="B957" t="s">
        <v>180</v>
      </c>
      <c r="C957" t="s">
        <v>181</v>
      </c>
      <c r="D957" t="s">
        <v>183</v>
      </c>
      <c r="E957" t="s">
        <v>22</v>
      </c>
      <c r="F957" t="s">
        <v>132</v>
      </c>
      <c r="G957">
        <f t="shared" si="29"/>
        <v>0</v>
      </c>
      <c r="H957">
        <f t="shared" si="30"/>
        <v>0</v>
      </c>
      <c r="J957">
        <f>VLOOKUP(E957,'Wind ENSPRESO CF Averages'!$H$4:$K$40,3,0)*'Wind ENSPRESO CF'!D65/VLOOKUP(E957,'Wind ENSPRESO CF Averages'!$C$28:$F$64,2,0)</f>
        <v>0</v>
      </c>
    </row>
    <row r="958" spans="2:10">
      <c r="B958" t="s">
        <v>180</v>
      </c>
      <c r="C958" t="s">
        <v>181</v>
      </c>
      <c r="D958" t="s">
        <v>183</v>
      </c>
      <c r="E958" t="s">
        <v>23</v>
      </c>
      <c r="F958" t="s">
        <v>132</v>
      </c>
      <c r="G958">
        <f t="shared" si="29"/>
        <v>0.22889043434721718</v>
      </c>
      <c r="H958">
        <f t="shared" si="30"/>
        <v>0.28611304293402146</v>
      </c>
      <c r="J958">
        <f>VLOOKUP(E958,'Wind ENSPRESO CF Averages'!$H$4:$K$40,3,0)*'Wind ENSPRESO CF'!D66/VLOOKUP(E958,'Wind ENSPRESO CF Averages'!$C$28:$F$64,2,0)</f>
        <v>0.28611304293402146</v>
      </c>
    </row>
    <row r="959" spans="2:10">
      <c r="B959" t="s">
        <v>180</v>
      </c>
      <c r="C959" t="s">
        <v>181</v>
      </c>
      <c r="D959" t="s">
        <v>183</v>
      </c>
      <c r="E959" t="s">
        <v>43</v>
      </c>
      <c r="F959" t="s">
        <v>132</v>
      </c>
      <c r="G959">
        <f t="shared" si="29"/>
        <v>0.1869850746268657</v>
      </c>
      <c r="H959">
        <f t="shared" si="30"/>
        <v>0.23373134328358211</v>
      </c>
      <c r="J959">
        <f>VLOOKUP(E959,'Wind ENSPRESO CF Averages'!$H$4:$K$40,3,0)*'Wind ENSPRESO CF'!D67/VLOOKUP(E959,'Wind ENSPRESO CF Averages'!$C$28:$F$64,2,0)</f>
        <v>0.23373134328358211</v>
      </c>
    </row>
    <row r="960" spans="2:10">
      <c r="B960" t="s">
        <v>180</v>
      </c>
      <c r="C960" t="s">
        <v>181</v>
      </c>
      <c r="D960" t="s">
        <v>183</v>
      </c>
      <c r="E960" t="s">
        <v>24</v>
      </c>
      <c r="F960" t="s">
        <v>132</v>
      </c>
      <c r="G960">
        <f t="shared" si="29"/>
        <v>0.26827013598326355</v>
      </c>
      <c r="H960">
        <f t="shared" si="30"/>
        <v>0.33533766997907943</v>
      </c>
      <c r="J960">
        <f>VLOOKUP(E960,'Wind ENSPRESO CF Averages'!$H$4:$K$40,3,0)*'Wind ENSPRESO CF'!D68/VLOOKUP(E960,'Wind ENSPRESO CF Averages'!$C$28:$F$64,2,0)</f>
        <v>0.33533766997907943</v>
      </c>
    </row>
    <row r="961" spans="2:10">
      <c r="B961" t="s">
        <v>180</v>
      </c>
      <c r="C961" t="s">
        <v>181</v>
      </c>
      <c r="D961" t="s">
        <v>183</v>
      </c>
      <c r="E961" t="s">
        <v>25</v>
      </c>
      <c r="F961" t="s">
        <v>132</v>
      </c>
      <c r="G961">
        <f t="shared" si="29"/>
        <v>0.21265822784810129</v>
      </c>
      <c r="H961">
        <f t="shared" si="30"/>
        <v>0.26582278481012661</v>
      </c>
      <c r="J961">
        <f>VLOOKUP(E961,'Wind ENSPRESO CF Averages'!$H$4:$K$40,3,0)*'Wind ENSPRESO CF'!D69/VLOOKUP(E961,'Wind ENSPRESO CF Averages'!$C$28:$F$64,2,0)</f>
        <v>0.26582278481012661</v>
      </c>
    </row>
    <row r="962" spans="2:10">
      <c r="B962" t="s">
        <v>180</v>
      </c>
      <c r="C962" t="s">
        <v>181</v>
      </c>
      <c r="D962" t="s">
        <v>183</v>
      </c>
      <c r="E962" t="s">
        <v>26</v>
      </c>
      <c r="F962" t="s">
        <v>132</v>
      </c>
      <c r="G962">
        <f t="shared" si="29"/>
        <v>0.26337403675163013</v>
      </c>
      <c r="H962">
        <f t="shared" si="30"/>
        <v>0.32921754593953767</v>
      </c>
      <c r="J962">
        <f>VLOOKUP(E962,'Wind ENSPRESO CF Averages'!$H$4:$K$40,3,0)*'Wind ENSPRESO CF'!D70/VLOOKUP(E962,'Wind ENSPRESO CF Averages'!$C$28:$F$64,2,0)</f>
        <v>0.32921754593953767</v>
      </c>
    </row>
    <row r="963" spans="2:10">
      <c r="B963" t="s">
        <v>180</v>
      </c>
      <c r="C963" t="s">
        <v>181</v>
      </c>
      <c r="D963" t="s">
        <v>183</v>
      </c>
      <c r="E963" t="s">
        <v>40</v>
      </c>
      <c r="F963" t="s">
        <v>132</v>
      </c>
      <c r="G963">
        <f t="shared" si="29"/>
        <v>0.22140000000000004</v>
      </c>
      <c r="H963">
        <f t="shared" si="30"/>
        <v>0.27675000000000005</v>
      </c>
      <c r="J963">
        <f>VLOOKUP(E963,'Wind ENSPRESO CF Averages'!$H$4:$K$40,3,0)*'Wind ENSPRESO CF'!D71/VLOOKUP(E963,'Wind ENSPRESO CF Averages'!$C$28:$F$64,2,0)</f>
        <v>0.27675000000000005</v>
      </c>
    </row>
    <row r="964" spans="2:10">
      <c r="B964" t="s">
        <v>180</v>
      </c>
      <c r="C964" t="s">
        <v>181</v>
      </c>
      <c r="D964" t="s">
        <v>183</v>
      </c>
      <c r="E964" t="s">
        <v>41</v>
      </c>
      <c r="F964" t="s">
        <v>132</v>
      </c>
      <c r="G964">
        <f t="shared" si="29"/>
        <v>0.18809203539823013</v>
      </c>
      <c r="H964">
        <f t="shared" si="30"/>
        <v>0.23511504424778765</v>
      </c>
      <c r="J964">
        <f>VLOOKUP(E964,'Wind ENSPRESO CF Averages'!$H$4:$K$40,3,0)*'Wind ENSPRESO CF'!D72/VLOOKUP(E964,'Wind ENSPRESO CF Averages'!$C$28:$F$64,2,0)</f>
        <v>0.23511504424778765</v>
      </c>
    </row>
    <row r="965" spans="2:10">
      <c r="B965" t="s">
        <v>180</v>
      </c>
      <c r="C965" t="s">
        <v>181</v>
      </c>
      <c r="D965" t="s">
        <v>183</v>
      </c>
      <c r="E965" t="s">
        <v>27</v>
      </c>
      <c r="F965" t="s">
        <v>132</v>
      </c>
      <c r="G965">
        <f t="shared" si="29"/>
        <v>0.20012985347985343</v>
      </c>
      <c r="H965">
        <f t="shared" si="30"/>
        <v>0.25016231684981677</v>
      </c>
      <c r="J965">
        <f>VLOOKUP(E965,'Wind ENSPRESO CF Averages'!$H$4:$K$40,3,0)*'Wind ENSPRESO CF'!D73/VLOOKUP(E965,'Wind ENSPRESO CF Averages'!$C$28:$F$64,2,0)</f>
        <v>0.25016231684981677</v>
      </c>
    </row>
    <row r="966" spans="2:10">
      <c r="B966" t="s">
        <v>180</v>
      </c>
      <c r="C966" t="s">
        <v>181</v>
      </c>
      <c r="D966" t="s">
        <v>183</v>
      </c>
      <c r="E966" t="s">
        <v>28</v>
      </c>
      <c r="F966" t="s">
        <v>132</v>
      </c>
      <c r="G966">
        <f t="shared" si="29"/>
        <v>0.28838784862449091</v>
      </c>
      <c r="H966">
        <f t="shared" si="30"/>
        <v>0.36048481078061362</v>
      </c>
      <c r="J966">
        <f>VLOOKUP(E966,'Wind ENSPRESO CF Averages'!$H$4:$K$40,3,0)*'Wind ENSPRESO CF'!D74/VLOOKUP(E966,'Wind ENSPRESO CF Averages'!$C$28:$F$64,2,0)</f>
        <v>0.36048481078061362</v>
      </c>
    </row>
    <row r="967" spans="2:10">
      <c r="B967" t="s">
        <v>180</v>
      </c>
      <c r="C967" t="s">
        <v>181</v>
      </c>
      <c r="D967" t="s">
        <v>183</v>
      </c>
      <c r="E967" t="s">
        <v>29</v>
      </c>
      <c r="F967" t="s">
        <v>132</v>
      </c>
      <c r="G967">
        <f t="shared" si="29"/>
        <v>0.2935917817451843</v>
      </c>
      <c r="H967">
        <f t="shared" si="30"/>
        <v>0.36698972718148037</v>
      </c>
      <c r="J967">
        <f>VLOOKUP(E967,'Wind ENSPRESO CF Averages'!$H$4:$K$40,3,0)*'Wind ENSPRESO CF'!D75/VLOOKUP(E967,'Wind ENSPRESO CF Averages'!$C$28:$F$64,2,0)</f>
        <v>0.36698972718148037</v>
      </c>
    </row>
    <row r="968" spans="2:10">
      <c r="B968" t="s">
        <v>180</v>
      </c>
      <c r="C968" t="s">
        <v>181</v>
      </c>
      <c r="D968" t="s">
        <v>183</v>
      </c>
      <c r="E968" t="s">
        <v>30</v>
      </c>
      <c r="F968" t="s">
        <v>132</v>
      </c>
      <c r="G968">
        <f t="shared" si="29"/>
        <v>0.24532443894565448</v>
      </c>
      <c r="H968">
        <f t="shared" si="30"/>
        <v>0.30665554868206807</v>
      </c>
      <c r="J968">
        <f>VLOOKUP(E968,'Wind ENSPRESO CF Averages'!$H$4:$K$40,3,0)*'Wind ENSPRESO CF'!D76/VLOOKUP(E968,'Wind ENSPRESO CF Averages'!$C$28:$F$64,2,0)</f>
        <v>0.30665554868206807</v>
      </c>
    </row>
    <row r="969" spans="2:10">
      <c r="B969" t="s">
        <v>180</v>
      </c>
      <c r="C969" t="s">
        <v>181</v>
      </c>
      <c r="D969" t="s">
        <v>183</v>
      </c>
      <c r="E969" t="s">
        <v>31</v>
      </c>
      <c r="F969" t="s">
        <v>132</v>
      </c>
      <c r="G969">
        <f t="shared" si="29"/>
        <v>0.20629513695880025</v>
      </c>
      <c r="H969">
        <f t="shared" si="30"/>
        <v>0.2578689211985003</v>
      </c>
      <c r="J969">
        <f>VLOOKUP(E969,'Wind ENSPRESO CF Averages'!$H$4:$K$40,3,0)*'Wind ENSPRESO CF'!D77/VLOOKUP(E969,'Wind ENSPRESO CF Averages'!$C$28:$F$64,2,0)</f>
        <v>0.2578689211985003</v>
      </c>
    </row>
    <row r="970" spans="2:10">
      <c r="B970" t="s">
        <v>180</v>
      </c>
      <c r="C970" t="s">
        <v>181</v>
      </c>
      <c r="D970" t="s">
        <v>183</v>
      </c>
      <c r="E970" t="s">
        <v>32</v>
      </c>
      <c r="F970" t="s">
        <v>132</v>
      </c>
      <c r="G970">
        <f t="shared" si="29"/>
        <v>0.2013677419354839</v>
      </c>
      <c r="H970">
        <f t="shared" si="30"/>
        <v>0.25170967741935485</v>
      </c>
      <c r="J970">
        <f>VLOOKUP(E970,'Wind ENSPRESO CF Averages'!$H$4:$K$40,3,0)*'Wind ENSPRESO CF'!D78/VLOOKUP(E970,'Wind ENSPRESO CF Averages'!$C$28:$F$64,2,0)</f>
        <v>0.25170967741935485</v>
      </c>
    </row>
    <row r="971" spans="2:10">
      <c r="B971" t="s">
        <v>180</v>
      </c>
      <c r="C971" t="s">
        <v>181</v>
      </c>
      <c r="D971" t="s">
        <v>183</v>
      </c>
      <c r="E971" t="s">
        <v>33</v>
      </c>
      <c r="F971" t="s">
        <v>132</v>
      </c>
      <c r="G971">
        <f t="shared" si="29"/>
        <v>0.28960734385345405</v>
      </c>
      <c r="H971">
        <f t="shared" si="30"/>
        <v>0.36200917981681752</v>
      </c>
      <c r="J971">
        <f>VLOOKUP(E971,'Wind ENSPRESO CF Averages'!$H$4:$K$40,3,0)*'Wind ENSPRESO CF'!D79/VLOOKUP(E971,'Wind ENSPRESO CF Averages'!$C$28:$F$64,2,0)</f>
        <v>0.36200917981681752</v>
      </c>
    </row>
    <row r="972" spans="2:10">
      <c r="B972" t="s">
        <v>180</v>
      </c>
      <c r="C972" t="s">
        <v>181</v>
      </c>
      <c r="D972" t="s">
        <v>183</v>
      </c>
      <c r="E972" t="s">
        <v>34</v>
      </c>
      <c r="F972" t="s">
        <v>132</v>
      </c>
      <c r="G972">
        <f t="shared" si="29"/>
        <v>0.21480557939914166</v>
      </c>
      <c r="H972">
        <f t="shared" si="30"/>
        <v>0.26850697424892706</v>
      </c>
      <c r="J972">
        <f>VLOOKUP(E972,'Wind ENSPRESO CF Averages'!$H$4:$K$40,3,0)*'Wind ENSPRESO CF'!D80/VLOOKUP(E972,'Wind ENSPRESO CF Averages'!$C$28:$F$64,2,0)</f>
        <v>0.26850697424892706</v>
      </c>
    </row>
    <row r="973" spans="2:10">
      <c r="B973" t="s">
        <v>180</v>
      </c>
      <c r="C973" t="s">
        <v>181</v>
      </c>
      <c r="D973" t="s">
        <v>183</v>
      </c>
      <c r="E973" t="s">
        <v>35</v>
      </c>
      <c r="F973" t="s">
        <v>132</v>
      </c>
      <c r="G973">
        <f t="shared" si="29"/>
        <v>0.21936456847360916</v>
      </c>
      <c r="H973">
        <f t="shared" si="30"/>
        <v>0.27420571059201143</v>
      </c>
      <c r="J973">
        <f>VLOOKUP(E973,'Wind ENSPRESO CF Averages'!$H$4:$K$40,3,0)*'Wind ENSPRESO CF'!D81/VLOOKUP(E973,'Wind ENSPRESO CF Averages'!$C$28:$F$64,2,0)</f>
        <v>0.27420571059201143</v>
      </c>
    </row>
    <row r="974" spans="2:10">
      <c r="B974" t="s">
        <v>180</v>
      </c>
      <c r="C974" t="s">
        <v>181</v>
      </c>
      <c r="D974" t="s">
        <v>183</v>
      </c>
      <c r="E974" t="s">
        <v>36</v>
      </c>
      <c r="F974" t="s">
        <v>132</v>
      </c>
      <c r="G974">
        <f t="shared" ref="G974:G1037" si="31">H974*0.8</f>
        <v>0.30064484526885571</v>
      </c>
      <c r="H974">
        <f t="shared" si="30"/>
        <v>0.37580605658606958</v>
      </c>
      <c r="J974">
        <f>VLOOKUP(E974,'Wind ENSPRESO CF Averages'!$H$4:$K$40,3,0)*'Wind ENSPRESO CF'!D82/VLOOKUP(E974,'Wind ENSPRESO CF Averages'!$C$28:$F$64,2,0)</f>
        <v>0.37580605658606958</v>
      </c>
    </row>
    <row r="975" spans="2:10">
      <c r="B975" t="s">
        <v>180</v>
      </c>
      <c r="C975" t="s">
        <v>181</v>
      </c>
      <c r="D975" t="s">
        <v>184</v>
      </c>
      <c r="E975" t="s">
        <v>37</v>
      </c>
      <c r="F975" t="s">
        <v>132</v>
      </c>
      <c r="G975">
        <f t="shared" si="31"/>
        <v>0.22048132780082988</v>
      </c>
      <c r="H975">
        <f t="shared" si="30"/>
        <v>0.27560165975103734</v>
      </c>
      <c r="J975">
        <f>VLOOKUP(E975,'Wind ENSPRESO CF Averages'!$H$4:$K$40,3,0)*'Wind ENSPRESO CF'!D83/VLOOKUP(E975,'Wind ENSPRESO CF Averages'!$C$28:$F$64,2,0)</f>
        <v>0.27560165975103734</v>
      </c>
    </row>
    <row r="976" spans="2:10">
      <c r="B976" t="s">
        <v>180</v>
      </c>
      <c r="C976" t="s">
        <v>181</v>
      </c>
      <c r="D976" t="s">
        <v>184</v>
      </c>
      <c r="E976" t="s">
        <v>7</v>
      </c>
      <c r="F976" t="s">
        <v>132</v>
      </c>
      <c r="G976">
        <f t="shared" si="31"/>
        <v>0.25516328735118238</v>
      </c>
      <c r="H976">
        <f t="shared" si="30"/>
        <v>0.31895410918897793</v>
      </c>
      <c r="J976">
        <f>VLOOKUP(E976,'Wind ENSPRESO CF Averages'!$H$4:$K$40,3,0)*'Wind ENSPRESO CF'!D84/VLOOKUP(E976,'Wind ENSPRESO CF Averages'!$C$28:$F$64,2,0)</f>
        <v>0.31895410918897793</v>
      </c>
    </row>
    <row r="977" spans="2:10">
      <c r="B977" t="s">
        <v>180</v>
      </c>
      <c r="C977" t="s">
        <v>181</v>
      </c>
      <c r="D977" t="s">
        <v>184</v>
      </c>
      <c r="E977" t="s">
        <v>38</v>
      </c>
      <c r="F977" t="s">
        <v>132</v>
      </c>
      <c r="G977">
        <f t="shared" si="31"/>
        <v>0.21695154185022028</v>
      </c>
      <c r="H977">
        <f t="shared" si="30"/>
        <v>0.27118942731277534</v>
      </c>
      <c r="J977">
        <f>VLOOKUP(E977,'Wind ENSPRESO CF Averages'!$H$4:$K$40,3,0)*'Wind ENSPRESO CF'!D85/VLOOKUP(E977,'Wind ENSPRESO CF Averages'!$C$28:$F$64,2,0)</f>
        <v>0.27118942731277534</v>
      </c>
    </row>
    <row r="978" spans="2:10">
      <c r="B978" t="s">
        <v>180</v>
      </c>
      <c r="C978" t="s">
        <v>181</v>
      </c>
      <c r="D978" t="s">
        <v>184</v>
      </c>
      <c r="E978" t="s">
        <v>8</v>
      </c>
      <c r="F978" t="s">
        <v>132</v>
      </c>
      <c r="G978">
        <f t="shared" si="31"/>
        <v>0.28354881781160191</v>
      </c>
      <c r="H978">
        <f t="shared" si="30"/>
        <v>0.35443602226450238</v>
      </c>
      <c r="J978">
        <f>VLOOKUP(E978,'Wind ENSPRESO CF Averages'!$H$4:$K$40,3,0)*'Wind ENSPRESO CF'!D86/VLOOKUP(E978,'Wind ENSPRESO CF Averages'!$C$28:$F$64,2,0)</f>
        <v>0.35443602226450238</v>
      </c>
    </row>
    <row r="979" spans="2:10">
      <c r="B979" t="s">
        <v>180</v>
      </c>
      <c r="C979" t="s">
        <v>181</v>
      </c>
      <c r="D979" t="s">
        <v>184</v>
      </c>
      <c r="E979" t="s">
        <v>9</v>
      </c>
      <c r="F979" t="s">
        <v>132</v>
      </c>
      <c r="G979">
        <f t="shared" si="31"/>
        <v>0.25700020533867607</v>
      </c>
      <c r="H979">
        <f t="shared" si="30"/>
        <v>0.32125025667334506</v>
      </c>
      <c r="J979">
        <f>VLOOKUP(E979,'Wind ENSPRESO CF Averages'!$H$4:$K$40,3,0)*'Wind ENSPRESO CF'!D87/VLOOKUP(E979,'Wind ENSPRESO CF Averages'!$C$28:$F$64,2,0)</f>
        <v>0.32125025667334506</v>
      </c>
    </row>
    <row r="980" spans="2:10">
      <c r="B980" t="s">
        <v>180</v>
      </c>
      <c r="C980" t="s">
        <v>181</v>
      </c>
      <c r="D980" t="s">
        <v>184</v>
      </c>
      <c r="E980" t="s">
        <v>10</v>
      </c>
      <c r="F980" t="s">
        <v>132</v>
      </c>
      <c r="G980">
        <f t="shared" si="31"/>
        <v>0.24449590267614965</v>
      </c>
      <c r="H980">
        <f t="shared" si="30"/>
        <v>0.30561987834518706</v>
      </c>
      <c r="J980">
        <f>VLOOKUP(E980,'Wind ENSPRESO CF Averages'!$H$4:$K$40,3,0)*'Wind ENSPRESO CF'!D88/VLOOKUP(E980,'Wind ENSPRESO CF Averages'!$C$28:$F$64,2,0)</f>
        <v>0.30561987834518706</v>
      </c>
    </row>
    <row r="981" spans="2:10">
      <c r="B981" t="s">
        <v>180</v>
      </c>
      <c r="C981" t="s">
        <v>181</v>
      </c>
      <c r="D981" t="s">
        <v>184</v>
      </c>
      <c r="E981" t="s">
        <v>42</v>
      </c>
      <c r="F981" t="s">
        <v>132</v>
      </c>
      <c r="G981">
        <f t="shared" si="31"/>
        <v>0.24539644970414201</v>
      </c>
      <c r="H981">
        <f t="shared" si="30"/>
        <v>0.30674556213017751</v>
      </c>
      <c r="J981">
        <f>VLOOKUP(E981,'Wind ENSPRESO CF Averages'!$H$4:$K$40,3,0)*'Wind ENSPRESO CF'!D89/VLOOKUP(E981,'Wind ENSPRESO CF Averages'!$C$28:$F$64,2,0)</f>
        <v>0.30674556213017751</v>
      </c>
    </row>
    <row r="982" spans="2:10">
      <c r="B982" t="s">
        <v>180</v>
      </c>
      <c r="C982" t="s">
        <v>181</v>
      </c>
      <c r="D982" t="s">
        <v>184</v>
      </c>
      <c r="E982" t="s">
        <v>11</v>
      </c>
      <c r="F982" t="s">
        <v>132</v>
      </c>
      <c r="G982">
        <f t="shared" si="31"/>
        <v>0.21886792452830189</v>
      </c>
      <c r="H982">
        <f t="shared" si="30"/>
        <v>0.27358490566037735</v>
      </c>
      <c r="J982">
        <f>VLOOKUP(E982,'Wind ENSPRESO CF Averages'!$H$4:$K$40,3,0)*'Wind ENSPRESO CF'!D90/VLOOKUP(E982,'Wind ENSPRESO CF Averages'!$C$28:$F$64,2,0)</f>
        <v>0.27358490566037735</v>
      </c>
    </row>
    <row r="983" spans="2:10">
      <c r="B983" t="s">
        <v>180</v>
      </c>
      <c r="C983" t="s">
        <v>181</v>
      </c>
      <c r="D983" t="s">
        <v>184</v>
      </c>
      <c r="E983" t="s">
        <v>12</v>
      </c>
      <c r="F983" t="s">
        <v>132</v>
      </c>
      <c r="G983">
        <f t="shared" si="31"/>
        <v>0.23477563566140969</v>
      </c>
      <c r="H983">
        <f t="shared" si="30"/>
        <v>0.29346954457676211</v>
      </c>
      <c r="J983">
        <f>VLOOKUP(E983,'Wind ENSPRESO CF Averages'!$H$4:$K$40,3,0)*'Wind ENSPRESO CF'!D91/VLOOKUP(E983,'Wind ENSPRESO CF Averages'!$C$28:$F$64,2,0)</f>
        <v>0.29346954457676211</v>
      </c>
    </row>
    <row r="984" spans="2:10">
      <c r="B984" t="s">
        <v>180</v>
      </c>
      <c r="C984" t="s">
        <v>181</v>
      </c>
      <c r="D984" t="s">
        <v>184</v>
      </c>
      <c r="E984" t="s">
        <v>13</v>
      </c>
      <c r="F984" t="s">
        <v>132</v>
      </c>
      <c r="G984">
        <f t="shared" si="31"/>
        <v>0.23509976377814562</v>
      </c>
      <c r="H984">
        <f t="shared" ref="H984:H1047" si="32">IF(D984="WP",0,J984)</f>
        <v>0.29387470472268201</v>
      </c>
      <c r="J984">
        <f>VLOOKUP(E984,'Wind ENSPRESO CF Averages'!$H$4:$K$40,3,0)*'Wind ENSPRESO CF'!D92/VLOOKUP(E984,'Wind ENSPRESO CF Averages'!$C$28:$F$64,2,0)</f>
        <v>0.29387470472268201</v>
      </c>
    </row>
    <row r="985" spans="2:10">
      <c r="B985" t="s">
        <v>180</v>
      </c>
      <c r="C985" t="s">
        <v>181</v>
      </c>
      <c r="D985" t="s">
        <v>184</v>
      </c>
      <c r="E985" t="s">
        <v>14</v>
      </c>
      <c r="F985" t="s">
        <v>132</v>
      </c>
      <c r="G985">
        <f t="shared" si="31"/>
        <v>0.34356999999999999</v>
      </c>
      <c r="H985">
        <f t="shared" si="32"/>
        <v>0.42946249999999997</v>
      </c>
      <c r="J985">
        <f>VLOOKUP(E985,'Wind ENSPRESO CF Averages'!$H$4:$K$40,3,0)*'Wind ENSPRESO CF'!D93/VLOOKUP(E985,'Wind ENSPRESO CF Averages'!$C$28:$F$64,2,0)</f>
        <v>0.42946249999999997</v>
      </c>
    </row>
    <row r="986" spans="2:10">
      <c r="B986" t="s">
        <v>180</v>
      </c>
      <c r="C986" t="s">
        <v>181</v>
      </c>
      <c r="D986" t="s">
        <v>184</v>
      </c>
      <c r="E986" t="s">
        <v>15</v>
      </c>
      <c r="F986" t="s">
        <v>132</v>
      </c>
      <c r="G986">
        <f t="shared" si="31"/>
        <v>0.27408950749464672</v>
      </c>
      <c r="H986">
        <f t="shared" si="32"/>
        <v>0.34261188436830836</v>
      </c>
      <c r="J986">
        <f>VLOOKUP(E986,'Wind ENSPRESO CF Averages'!$H$4:$K$40,3,0)*'Wind ENSPRESO CF'!D94/VLOOKUP(E986,'Wind ENSPRESO CF Averages'!$C$28:$F$64,2,0)</f>
        <v>0.34261188436830836</v>
      </c>
    </row>
    <row r="987" spans="2:10">
      <c r="B987" t="s">
        <v>180</v>
      </c>
      <c r="C987" t="s">
        <v>181</v>
      </c>
      <c r="D987" t="s">
        <v>184</v>
      </c>
      <c r="E987" t="s">
        <v>19</v>
      </c>
      <c r="F987" t="s">
        <v>132</v>
      </c>
      <c r="G987">
        <f t="shared" si="31"/>
        <v>0.2690517107927019</v>
      </c>
      <c r="H987">
        <f t="shared" si="32"/>
        <v>0.33631463849087739</v>
      </c>
      <c r="J987">
        <f>VLOOKUP(E987,'Wind ENSPRESO CF Averages'!$H$4:$K$40,3,0)*'Wind ENSPRESO CF'!D95/VLOOKUP(E987,'Wind ENSPRESO CF Averages'!$C$28:$F$64,2,0)</f>
        <v>0.33631463849087739</v>
      </c>
    </row>
    <row r="988" spans="2:10">
      <c r="B988" t="s">
        <v>180</v>
      </c>
      <c r="C988" t="s">
        <v>181</v>
      </c>
      <c r="D988" t="s">
        <v>184</v>
      </c>
      <c r="E988" t="s">
        <v>16</v>
      </c>
      <c r="F988" t="s">
        <v>132</v>
      </c>
      <c r="G988">
        <f t="shared" si="31"/>
        <v>0.23466499711415079</v>
      </c>
      <c r="H988">
        <f t="shared" si="32"/>
        <v>0.29333124639268848</v>
      </c>
      <c r="J988">
        <f>VLOOKUP(E988,'Wind ENSPRESO CF Averages'!$H$4:$K$40,3,0)*'Wind ENSPRESO CF'!D96/VLOOKUP(E988,'Wind ENSPRESO CF Averages'!$C$28:$F$64,2,0)</f>
        <v>0.29333124639268848</v>
      </c>
    </row>
    <row r="989" spans="2:10">
      <c r="B989" t="s">
        <v>180</v>
      </c>
      <c r="C989" t="s">
        <v>181</v>
      </c>
      <c r="D989" t="s">
        <v>184</v>
      </c>
      <c r="E989" t="s">
        <v>17</v>
      </c>
      <c r="F989" t="s">
        <v>132</v>
      </c>
      <c r="G989">
        <f t="shared" si="31"/>
        <v>0.28667418775723047</v>
      </c>
      <c r="H989">
        <f t="shared" si="32"/>
        <v>0.35834273469653805</v>
      </c>
      <c r="J989">
        <f>VLOOKUP(E989,'Wind ENSPRESO CF Averages'!$H$4:$K$40,3,0)*'Wind ENSPRESO CF'!D97/VLOOKUP(E989,'Wind ENSPRESO CF Averages'!$C$28:$F$64,2,0)</f>
        <v>0.35834273469653805</v>
      </c>
    </row>
    <row r="990" spans="2:10">
      <c r="B990" t="s">
        <v>180</v>
      </c>
      <c r="C990" t="s">
        <v>181</v>
      </c>
      <c r="D990" t="s">
        <v>184</v>
      </c>
      <c r="E990" t="s">
        <v>18</v>
      </c>
      <c r="F990" t="s">
        <v>132</v>
      </c>
      <c r="G990">
        <f t="shared" si="31"/>
        <v>0.24946368422923537</v>
      </c>
      <c r="H990">
        <f t="shared" si="32"/>
        <v>0.31182960528654419</v>
      </c>
      <c r="J990">
        <f>VLOOKUP(E990,'Wind ENSPRESO CF Averages'!$H$4:$K$40,3,0)*'Wind ENSPRESO CF'!D98/VLOOKUP(E990,'Wind ENSPRESO CF Averages'!$C$28:$F$64,2,0)</f>
        <v>0.31182960528654419</v>
      </c>
    </row>
    <row r="991" spans="2:10">
      <c r="B991" t="s">
        <v>180</v>
      </c>
      <c r="C991" t="s">
        <v>181</v>
      </c>
      <c r="D991" t="s">
        <v>184</v>
      </c>
      <c r="E991" t="s">
        <v>39</v>
      </c>
      <c r="F991" t="s">
        <v>132</v>
      </c>
      <c r="G991">
        <f t="shared" si="31"/>
        <v>0.25422157894736847</v>
      </c>
      <c r="H991">
        <f t="shared" si="32"/>
        <v>0.31777697368421054</v>
      </c>
      <c r="J991">
        <f>VLOOKUP(E991,'Wind ENSPRESO CF Averages'!$H$4:$K$40,3,0)*'Wind ENSPRESO CF'!D99/VLOOKUP(E991,'Wind ENSPRESO CF Averages'!$C$28:$F$64,2,0)</f>
        <v>0.31777697368421054</v>
      </c>
    </row>
    <row r="992" spans="2:10">
      <c r="B992" t="s">
        <v>180</v>
      </c>
      <c r="C992" t="s">
        <v>181</v>
      </c>
      <c r="D992" t="s">
        <v>184</v>
      </c>
      <c r="E992" t="s">
        <v>20</v>
      </c>
      <c r="F992" t="s">
        <v>132</v>
      </c>
      <c r="G992">
        <f t="shared" si="31"/>
        <v>0.23092173723232812</v>
      </c>
      <c r="H992">
        <f t="shared" si="32"/>
        <v>0.28865217154041012</v>
      </c>
      <c r="J992">
        <f>VLOOKUP(E992,'Wind ENSPRESO CF Averages'!$H$4:$K$40,3,0)*'Wind ENSPRESO CF'!D100/VLOOKUP(E992,'Wind ENSPRESO CF Averages'!$C$28:$F$64,2,0)</f>
        <v>0.28865217154041012</v>
      </c>
    </row>
    <row r="993" spans="2:10">
      <c r="B993" t="s">
        <v>180</v>
      </c>
      <c r="C993" t="s">
        <v>181</v>
      </c>
      <c r="D993" t="s">
        <v>184</v>
      </c>
      <c r="E993" t="s">
        <v>21</v>
      </c>
      <c r="F993" t="s">
        <v>132</v>
      </c>
      <c r="G993">
        <f t="shared" si="31"/>
        <v>0.37001895789473693</v>
      </c>
      <c r="H993">
        <f t="shared" si="32"/>
        <v>0.46252369736842114</v>
      </c>
      <c r="J993">
        <f>VLOOKUP(E993,'Wind ENSPRESO CF Averages'!$H$4:$K$40,3,0)*'Wind ENSPRESO CF'!D101/VLOOKUP(E993,'Wind ENSPRESO CF Averages'!$C$28:$F$64,2,0)</f>
        <v>0.46252369736842114</v>
      </c>
    </row>
    <row r="994" spans="2:10">
      <c r="B994" t="s">
        <v>180</v>
      </c>
      <c r="C994" t="s">
        <v>181</v>
      </c>
      <c r="D994" t="s">
        <v>184</v>
      </c>
      <c r="E994" t="s">
        <v>22</v>
      </c>
      <c r="F994" t="s">
        <v>132</v>
      </c>
      <c r="G994">
        <f t="shared" si="31"/>
        <v>0</v>
      </c>
      <c r="H994">
        <f t="shared" si="32"/>
        <v>0</v>
      </c>
      <c r="J994">
        <f>VLOOKUP(E994,'Wind ENSPRESO CF Averages'!$H$4:$K$40,3,0)*'Wind ENSPRESO CF'!D102/VLOOKUP(E994,'Wind ENSPRESO CF Averages'!$C$28:$F$64,2,0)</f>
        <v>0</v>
      </c>
    </row>
    <row r="995" spans="2:10">
      <c r="B995" t="s">
        <v>180</v>
      </c>
      <c r="C995" t="s">
        <v>181</v>
      </c>
      <c r="D995" t="s">
        <v>184</v>
      </c>
      <c r="E995" t="s">
        <v>23</v>
      </c>
      <c r="F995" t="s">
        <v>132</v>
      </c>
      <c r="G995">
        <f t="shared" si="31"/>
        <v>0.2258698860931678</v>
      </c>
      <c r="H995">
        <f t="shared" si="32"/>
        <v>0.28233735761645973</v>
      </c>
      <c r="J995">
        <f>VLOOKUP(E995,'Wind ENSPRESO CF Averages'!$H$4:$K$40,3,0)*'Wind ENSPRESO CF'!D103/VLOOKUP(E995,'Wind ENSPRESO CF Averages'!$C$28:$F$64,2,0)</f>
        <v>0.28233735761645973</v>
      </c>
    </row>
    <row r="996" spans="2:10">
      <c r="B996" t="s">
        <v>180</v>
      </c>
      <c r="C996" t="s">
        <v>181</v>
      </c>
      <c r="D996" t="s">
        <v>184</v>
      </c>
      <c r="E996" t="s">
        <v>43</v>
      </c>
      <c r="F996" t="s">
        <v>132</v>
      </c>
      <c r="G996">
        <f t="shared" si="31"/>
        <v>0.24501492537313438</v>
      </c>
      <c r="H996">
        <f t="shared" si="32"/>
        <v>0.30626865671641795</v>
      </c>
      <c r="J996">
        <f>VLOOKUP(E996,'Wind ENSPRESO CF Averages'!$H$4:$K$40,3,0)*'Wind ENSPRESO CF'!D104/VLOOKUP(E996,'Wind ENSPRESO CF Averages'!$C$28:$F$64,2,0)</f>
        <v>0.30626865671641795</v>
      </c>
    </row>
    <row r="997" spans="2:10">
      <c r="B997" t="s">
        <v>180</v>
      </c>
      <c r="C997" t="s">
        <v>181</v>
      </c>
      <c r="D997" t="s">
        <v>184</v>
      </c>
      <c r="E997" t="s">
        <v>24</v>
      </c>
      <c r="F997" t="s">
        <v>132</v>
      </c>
      <c r="G997">
        <f t="shared" si="31"/>
        <v>0.28615481171548102</v>
      </c>
      <c r="H997">
        <f t="shared" si="32"/>
        <v>0.35769351464435128</v>
      </c>
      <c r="J997">
        <f>VLOOKUP(E997,'Wind ENSPRESO CF Averages'!$H$4:$K$40,3,0)*'Wind ENSPRESO CF'!D105/VLOOKUP(E997,'Wind ENSPRESO CF Averages'!$C$28:$F$64,2,0)</f>
        <v>0.35769351464435128</v>
      </c>
    </row>
    <row r="998" spans="2:10">
      <c r="B998" t="s">
        <v>180</v>
      </c>
      <c r="C998" t="s">
        <v>181</v>
      </c>
      <c r="D998" t="s">
        <v>184</v>
      </c>
      <c r="E998" t="s">
        <v>25</v>
      </c>
      <c r="F998" t="s">
        <v>132</v>
      </c>
      <c r="G998">
        <f t="shared" si="31"/>
        <v>0.21265822784810129</v>
      </c>
      <c r="H998">
        <f t="shared" si="32"/>
        <v>0.26582278481012661</v>
      </c>
      <c r="J998">
        <f>VLOOKUP(E998,'Wind ENSPRESO CF Averages'!$H$4:$K$40,3,0)*'Wind ENSPRESO CF'!D106/VLOOKUP(E998,'Wind ENSPRESO CF Averages'!$C$28:$F$64,2,0)</f>
        <v>0.26582278481012661</v>
      </c>
    </row>
    <row r="999" spans="2:10">
      <c r="B999" t="s">
        <v>180</v>
      </c>
      <c r="C999" t="s">
        <v>181</v>
      </c>
      <c r="D999" t="s">
        <v>184</v>
      </c>
      <c r="E999" t="s">
        <v>26</v>
      </c>
      <c r="F999" t="s">
        <v>132</v>
      </c>
      <c r="G999">
        <f t="shared" si="31"/>
        <v>0.29263781861292237</v>
      </c>
      <c r="H999">
        <f t="shared" si="32"/>
        <v>0.36579727326615297</v>
      </c>
      <c r="J999">
        <f>VLOOKUP(E999,'Wind ENSPRESO CF Averages'!$H$4:$K$40,3,0)*'Wind ENSPRESO CF'!D107/VLOOKUP(E999,'Wind ENSPRESO CF Averages'!$C$28:$F$64,2,0)</f>
        <v>0.36579727326615297</v>
      </c>
    </row>
    <row r="1000" spans="2:10">
      <c r="B1000" t="s">
        <v>180</v>
      </c>
      <c r="C1000" t="s">
        <v>181</v>
      </c>
      <c r="D1000" t="s">
        <v>184</v>
      </c>
      <c r="E1000" t="s">
        <v>40</v>
      </c>
      <c r="F1000" t="s">
        <v>132</v>
      </c>
      <c r="G1000">
        <f t="shared" si="31"/>
        <v>0.21600000000000008</v>
      </c>
      <c r="H1000">
        <f t="shared" si="32"/>
        <v>0.27000000000000007</v>
      </c>
      <c r="J1000">
        <f>VLOOKUP(E1000,'Wind ENSPRESO CF Averages'!$H$4:$K$40,3,0)*'Wind ENSPRESO CF'!D108/VLOOKUP(E1000,'Wind ENSPRESO CF Averages'!$C$28:$F$64,2,0)</f>
        <v>0.27000000000000007</v>
      </c>
    </row>
    <row r="1001" spans="2:10">
      <c r="B1001" t="s">
        <v>180</v>
      </c>
      <c r="C1001" t="s">
        <v>181</v>
      </c>
      <c r="D1001" t="s">
        <v>184</v>
      </c>
      <c r="E1001" t="s">
        <v>41</v>
      </c>
      <c r="F1001" t="s">
        <v>132</v>
      </c>
      <c r="G1001">
        <f t="shared" si="31"/>
        <v>0.23855575221238948</v>
      </c>
      <c r="H1001">
        <f t="shared" si="32"/>
        <v>0.29819469026548684</v>
      </c>
      <c r="J1001">
        <f>VLOOKUP(E1001,'Wind ENSPRESO CF Averages'!$H$4:$K$40,3,0)*'Wind ENSPRESO CF'!D109/VLOOKUP(E1001,'Wind ENSPRESO CF Averages'!$C$28:$F$64,2,0)</f>
        <v>0.29819469026548684</v>
      </c>
    </row>
    <row r="1002" spans="2:10">
      <c r="B1002" t="s">
        <v>180</v>
      </c>
      <c r="C1002" t="s">
        <v>181</v>
      </c>
      <c r="D1002" t="s">
        <v>184</v>
      </c>
      <c r="E1002" t="s">
        <v>27</v>
      </c>
      <c r="F1002" t="s">
        <v>132</v>
      </c>
      <c r="G1002">
        <f t="shared" si="31"/>
        <v>0.21778836996336987</v>
      </c>
      <c r="H1002">
        <f t="shared" si="32"/>
        <v>0.27223546245421232</v>
      </c>
      <c r="J1002">
        <f>VLOOKUP(E1002,'Wind ENSPRESO CF Averages'!$H$4:$K$40,3,0)*'Wind ENSPRESO CF'!D110/VLOOKUP(E1002,'Wind ENSPRESO CF Averages'!$C$28:$F$64,2,0)</f>
        <v>0.27223546245421232</v>
      </c>
    </row>
    <row r="1003" spans="2:10">
      <c r="B1003" t="s">
        <v>180</v>
      </c>
      <c r="C1003" t="s">
        <v>181</v>
      </c>
      <c r="D1003" t="s">
        <v>184</v>
      </c>
      <c r="E1003" t="s">
        <v>28</v>
      </c>
      <c r="F1003" t="s">
        <v>132</v>
      </c>
      <c r="G1003">
        <f t="shared" si="31"/>
        <v>0.29536095722700939</v>
      </c>
      <c r="H1003">
        <f t="shared" si="32"/>
        <v>0.36920119653376171</v>
      </c>
      <c r="J1003">
        <f>VLOOKUP(E1003,'Wind ENSPRESO CF Averages'!$H$4:$K$40,3,0)*'Wind ENSPRESO CF'!D111/VLOOKUP(E1003,'Wind ENSPRESO CF Averages'!$C$28:$F$64,2,0)</f>
        <v>0.36920119653376171</v>
      </c>
    </row>
    <row r="1004" spans="2:10">
      <c r="B1004" t="s">
        <v>180</v>
      </c>
      <c r="C1004" t="s">
        <v>181</v>
      </c>
      <c r="D1004" t="s">
        <v>184</v>
      </c>
      <c r="E1004" t="s">
        <v>29</v>
      </c>
      <c r="F1004" t="s">
        <v>132</v>
      </c>
      <c r="G1004">
        <f t="shared" si="31"/>
        <v>0.28809123314085278</v>
      </c>
      <c r="H1004">
        <f t="shared" si="32"/>
        <v>0.36011404142606596</v>
      </c>
      <c r="J1004">
        <f>VLOOKUP(E1004,'Wind ENSPRESO CF Averages'!$H$4:$K$40,3,0)*'Wind ENSPRESO CF'!D112/VLOOKUP(E1004,'Wind ENSPRESO CF Averages'!$C$28:$F$64,2,0)</f>
        <v>0.36011404142606596</v>
      </c>
    </row>
    <row r="1005" spans="2:10">
      <c r="B1005" t="s">
        <v>180</v>
      </c>
      <c r="C1005" t="s">
        <v>181</v>
      </c>
      <c r="D1005" t="s">
        <v>184</v>
      </c>
      <c r="E1005" t="s">
        <v>30</v>
      </c>
      <c r="F1005" t="s">
        <v>132</v>
      </c>
      <c r="G1005">
        <f t="shared" si="31"/>
        <v>0.24808532491449622</v>
      </c>
      <c r="H1005">
        <f t="shared" si="32"/>
        <v>0.31010665614312027</v>
      </c>
      <c r="J1005">
        <f>VLOOKUP(E1005,'Wind ENSPRESO CF Averages'!$H$4:$K$40,3,0)*'Wind ENSPRESO CF'!D113/VLOOKUP(E1005,'Wind ENSPRESO CF Averages'!$C$28:$F$64,2,0)</f>
        <v>0.31010665614312027</v>
      </c>
    </row>
    <row r="1006" spans="2:10">
      <c r="B1006" t="s">
        <v>180</v>
      </c>
      <c r="C1006" t="s">
        <v>181</v>
      </c>
      <c r="D1006" t="s">
        <v>184</v>
      </c>
      <c r="E1006" t="s">
        <v>31</v>
      </c>
      <c r="F1006" t="s">
        <v>132</v>
      </c>
      <c r="G1006">
        <f t="shared" si="31"/>
        <v>0.21966018834768192</v>
      </c>
      <c r="H1006">
        <f t="shared" si="32"/>
        <v>0.27457523543460238</v>
      </c>
      <c r="J1006">
        <f>VLOOKUP(E1006,'Wind ENSPRESO CF Averages'!$H$4:$K$40,3,0)*'Wind ENSPRESO CF'!D114/VLOOKUP(E1006,'Wind ENSPRESO CF Averages'!$C$28:$F$64,2,0)</f>
        <v>0.27457523543460238</v>
      </c>
    </row>
    <row r="1007" spans="2:10">
      <c r="B1007" t="s">
        <v>180</v>
      </c>
      <c r="C1007" t="s">
        <v>181</v>
      </c>
      <c r="D1007" t="s">
        <v>184</v>
      </c>
      <c r="E1007" t="s">
        <v>32</v>
      </c>
      <c r="F1007" t="s">
        <v>132</v>
      </c>
      <c r="G1007">
        <f t="shared" si="31"/>
        <v>0.23789032258064516</v>
      </c>
      <c r="H1007">
        <f t="shared" si="32"/>
        <v>0.29736290322580644</v>
      </c>
      <c r="J1007">
        <f>VLOOKUP(E1007,'Wind ENSPRESO CF Averages'!$H$4:$K$40,3,0)*'Wind ENSPRESO CF'!D115/VLOOKUP(E1007,'Wind ENSPRESO CF Averages'!$C$28:$F$64,2,0)</f>
        <v>0.29736290322580644</v>
      </c>
    </row>
    <row r="1008" spans="2:10">
      <c r="B1008" t="s">
        <v>180</v>
      </c>
      <c r="C1008" t="s">
        <v>181</v>
      </c>
      <c r="D1008" t="s">
        <v>184</v>
      </c>
      <c r="E1008" t="s">
        <v>33</v>
      </c>
      <c r="F1008" t="s">
        <v>132</v>
      </c>
      <c r="G1008">
        <f t="shared" si="31"/>
        <v>0.29995046327679159</v>
      </c>
      <c r="H1008">
        <f t="shared" si="32"/>
        <v>0.37493807909598947</v>
      </c>
      <c r="J1008">
        <f>VLOOKUP(E1008,'Wind ENSPRESO CF Averages'!$H$4:$K$40,3,0)*'Wind ENSPRESO CF'!D116/VLOOKUP(E1008,'Wind ENSPRESO CF Averages'!$C$28:$F$64,2,0)</f>
        <v>0.37493807909598947</v>
      </c>
    </row>
    <row r="1009" spans="2:10">
      <c r="B1009" t="s">
        <v>180</v>
      </c>
      <c r="C1009" t="s">
        <v>181</v>
      </c>
      <c r="D1009" t="s">
        <v>184</v>
      </c>
      <c r="E1009" t="s">
        <v>34</v>
      </c>
      <c r="F1009" t="s">
        <v>132</v>
      </c>
      <c r="G1009">
        <f t="shared" si="31"/>
        <v>0.22936866952789703</v>
      </c>
      <c r="H1009">
        <f t="shared" si="32"/>
        <v>0.28671083690987126</v>
      </c>
      <c r="J1009">
        <f>VLOOKUP(E1009,'Wind ENSPRESO CF Averages'!$H$4:$K$40,3,0)*'Wind ENSPRESO CF'!D117/VLOOKUP(E1009,'Wind ENSPRESO CF Averages'!$C$28:$F$64,2,0)</f>
        <v>0.28671083690987126</v>
      </c>
    </row>
    <row r="1010" spans="2:10">
      <c r="B1010" t="s">
        <v>180</v>
      </c>
      <c r="C1010" t="s">
        <v>181</v>
      </c>
      <c r="D1010" t="s">
        <v>184</v>
      </c>
      <c r="E1010" t="s">
        <v>35</v>
      </c>
      <c r="F1010" t="s">
        <v>132</v>
      </c>
      <c r="G1010">
        <f t="shared" si="31"/>
        <v>0.2493631419400856</v>
      </c>
      <c r="H1010">
        <f t="shared" si="32"/>
        <v>0.311703927425107</v>
      </c>
      <c r="J1010">
        <f>VLOOKUP(E1010,'Wind ENSPRESO CF Averages'!$H$4:$K$40,3,0)*'Wind ENSPRESO CF'!D118/VLOOKUP(E1010,'Wind ENSPRESO CF Averages'!$C$28:$F$64,2,0)</f>
        <v>0.311703927425107</v>
      </c>
    </row>
    <row r="1011" spans="2:10">
      <c r="B1011" t="s">
        <v>180</v>
      </c>
      <c r="C1011" t="s">
        <v>181</v>
      </c>
      <c r="D1011" t="s">
        <v>184</v>
      </c>
      <c r="E1011" t="s">
        <v>36</v>
      </c>
      <c r="F1011" t="s">
        <v>132</v>
      </c>
      <c r="G1011">
        <f t="shared" si="31"/>
        <v>0.29347550214708501</v>
      </c>
      <c r="H1011">
        <f t="shared" si="32"/>
        <v>0.36684437768385625</v>
      </c>
      <c r="J1011">
        <f>VLOOKUP(E1011,'Wind ENSPRESO CF Averages'!$H$4:$K$40,3,0)*'Wind ENSPRESO CF'!D119/VLOOKUP(E1011,'Wind ENSPRESO CF Averages'!$C$28:$F$64,2,0)</f>
        <v>0.36684437768385625</v>
      </c>
    </row>
    <row r="1012" spans="2:10">
      <c r="B1012" t="s">
        <v>180</v>
      </c>
      <c r="C1012" t="s">
        <v>181</v>
      </c>
      <c r="D1012" t="s">
        <v>185</v>
      </c>
      <c r="E1012" t="s">
        <v>37</v>
      </c>
      <c r="F1012" t="s">
        <v>132</v>
      </c>
      <c r="G1012">
        <f t="shared" si="31"/>
        <v>0.20434854771784236</v>
      </c>
      <c r="H1012">
        <f t="shared" si="32"/>
        <v>0.25543568464730293</v>
      </c>
      <c r="J1012">
        <f>VLOOKUP(E1012,'Wind ENSPRESO CF Averages'!$H$4:$K$40,3,0)*'Wind ENSPRESO CF'!D120/VLOOKUP(E1012,'Wind ENSPRESO CF Averages'!$C$28:$F$64,2,0)</f>
        <v>0.25543568464730293</v>
      </c>
    </row>
    <row r="1013" spans="2:10">
      <c r="B1013" t="s">
        <v>180</v>
      </c>
      <c r="C1013" t="s">
        <v>181</v>
      </c>
      <c r="D1013" t="s">
        <v>185</v>
      </c>
      <c r="E1013" t="s">
        <v>7</v>
      </c>
      <c r="F1013" t="s">
        <v>132</v>
      </c>
      <c r="G1013">
        <f t="shared" si="31"/>
        <v>0.22438982556026185</v>
      </c>
      <c r="H1013">
        <f t="shared" si="32"/>
        <v>0.28048728195032729</v>
      </c>
      <c r="J1013">
        <f>VLOOKUP(E1013,'Wind ENSPRESO CF Averages'!$H$4:$K$40,3,0)*'Wind ENSPRESO CF'!D121/VLOOKUP(E1013,'Wind ENSPRESO CF Averages'!$C$28:$F$64,2,0)</f>
        <v>0.28048728195032729</v>
      </c>
    </row>
    <row r="1014" spans="2:10">
      <c r="B1014" t="s">
        <v>180</v>
      </c>
      <c r="C1014" t="s">
        <v>181</v>
      </c>
      <c r="D1014" t="s">
        <v>185</v>
      </c>
      <c r="E1014" t="s">
        <v>38</v>
      </c>
      <c r="F1014" t="s">
        <v>132</v>
      </c>
      <c r="G1014">
        <f t="shared" si="31"/>
        <v>0.2055330396475771</v>
      </c>
      <c r="H1014">
        <f t="shared" si="32"/>
        <v>0.25691629955947137</v>
      </c>
      <c r="J1014">
        <f>VLOOKUP(E1014,'Wind ENSPRESO CF Averages'!$H$4:$K$40,3,0)*'Wind ENSPRESO CF'!D122/VLOOKUP(E1014,'Wind ENSPRESO CF Averages'!$C$28:$F$64,2,0)</f>
        <v>0.25691629955947137</v>
      </c>
    </row>
    <row r="1015" spans="2:10">
      <c r="B1015" t="s">
        <v>180</v>
      </c>
      <c r="C1015" t="s">
        <v>181</v>
      </c>
      <c r="D1015" t="s">
        <v>185</v>
      </c>
      <c r="E1015" t="s">
        <v>8</v>
      </c>
      <c r="F1015" t="s">
        <v>132</v>
      </c>
      <c r="G1015">
        <f t="shared" si="31"/>
        <v>0.20045224909581161</v>
      </c>
      <c r="H1015">
        <f t="shared" si="32"/>
        <v>0.25056531136976451</v>
      </c>
      <c r="J1015">
        <f>VLOOKUP(E1015,'Wind ENSPRESO CF Averages'!$H$4:$K$40,3,0)*'Wind ENSPRESO CF'!D123/VLOOKUP(E1015,'Wind ENSPRESO CF Averages'!$C$28:$F$64,2,0)</f>
        <v>0.25056531136976451</v>
      </c>
    </row>
    <row r="1016" spans="2:10">
      <c r="B1016" t="s">
        <v>180</v>
      </c>
      <c r="C1016" t="s">
        <v>181</v>
      </c>
      <c r="D1016" t="s">
        <v>185</v>
      </c>
      <c r="E1016" t="s">
        <v>9</v>
      </c>
      <c r="F1016" t="s">
        <v>132</v>
      </c>
      <c r="G1016">
        <f t="shared" si="31"/>
        <v>0.181489835728781</v>
      </c>
      <c r="H1016">
        <f t="shared" si="32"/>
        <v>0.22686229466097624</v>
      </c>
      <c r="J1016">
        <f>VLOOKUP(E1016,'Wind ENSPRESO CF Averages'!$H$4:$K$40,3,0)*'Wind ENSPRESO CF'!D124/VLOOKUP(E1016,'Wind ENSPRESO CF Averages'!$C$28:$F$64,2,0)</f>
        <v>0.22686229466097624</v>
      </c>
    </row>
    <row r="1017" spans="2:10">
      <c r="B1017" t="s">
        <v>180</v>
      </c>
      <c r="C1017" t="s">
        <v>181</v>
      </c>
      <c r="D1017" t="s">
        <v>185</v>
      </c>
      <c r="E1017" t="s">
        <v>10</v>
      </c>
      <c r="F1017" t="s">
        <v>132</v>
      </c>
      <c r="G1017">
        <f t="shared" si="31"/>
        <v>0.22996292944056695</v>
      </c>
      <c r="H1017">
        <f t="shared" si="32"/>
        <v>0.28745366180070869</v>
      </c>
      <c r="J1017">
        <f>VLOOKUP(E1017,'Wind ENSPRESO CF Averages'!$H$4:$K$40,3,0)*'Wind ENSPRESO CF'!D125/VLOOKUP(E1017,'Wind ENSPRESO CF Averages'!$C$28:$F$64,2,0)</f>
        <v>0.28745366180070869</v>
      </c>
    </row>
    <row r="1018" spans="2:10">
      <c r="B1018" t="s">
        <v>180</v>
      </c>
      <c r="C1018" t="s">
        <v>181</v>
      </c>
      <c r="D1018" t="s">
        <v>185</v>
      </c>
      <c r="E1018" t="s">
        <v>42</v>
      </c>
      <c r="F1018" t="s">
        <v>132</v>
      </c>
      <c r="G1018">
        <f t="shared" si="31"/>
        <v>0.19171597633136095</v>
      </c>
      <c r="H1018">
        <f t="shared" si="32"/>
        <v>0.23964497041420119</v>
      </c>
      <c r="J1018">
        <f>VLOOKUP(E1018,'Wind ENSPRESO CF Averages'!$H$4:$K$40,3,0)*'Wind ENSPRESO CF'!D126/VLOOKUP(E1018,'Wind ENSPRESO CF Averages'!$C$28:$F$64,2,0)</f>
        <v>0.23964497041420119</v>
      </c>
    </row>
    <row r="1019" spans="2:10">
      <c r="B1019" t="s">
        <v>180</v>
      </c>
      <c r="C1019" t="s">
        <v>181</v>
      </c>
      <c r="D1019" t="s">
        <v>185</v>
      </c>
      <c r="E1019" t="s">
        <v>11</v>
      </c>
      <c r="F1019" t="s">
        <v>132</v>
      </c>
      <c r="G1019">
        <f t="shared" si="31"/>
        <v>0.19622641509433963</v>
      </c>
      <c r="H1019">
        <f t="shared" si="32"/>
        <v>0.24528301886792453</v>
      </c>
      <c r="J1019">
        <f>VLOOKUP(E1019,'Wind ENSPRESO CF Averages'!$H$4:$K$40,3,0)*'Wind ENSPRESO CF'!D127/VLOOKUP(E1019,'Wind ENSPRESO CF Averages'!$C$28:$F$64,2,0)</f>
        <v>0.24528301886792453</v>
      </c>
    </row>
    <row r="1020" spans="2:10">
      <c r="B1020" t="s">
        <v>180</v>
      </c>
      <c r="C1020" t="s">
        <v>181</v>
      </c>
      <c r="D1020" t="s">
        <v>185</v>
      </c>
      <c r="E1020" t="s">
        <v>12</v>
      </c>
      <c r="F1020" t="s">
        <v>132</v>
      </c>
      <c r="G1020">
        <f t="shared" si="31"/>
        <v>0.18548110717734151</v>
      </c>
      <c r="H1020">
        <f t="shared" si="32"/>
        <v>0.23185138397167687</v>
      </c>
      <c r="J1020">
        <f>VLOOKUP(E1020,'Wind ENSPRESO CF Averages'!$H$4:$K$40,3,0)*'Wind ENSPRESO CF'!D128/VLOOKUP(E1020,'Wind ENSPRESO CF Averages'!$C$28:$F$64,2,0)</f>
        <v>0.23185138397167687</v>
      </c>
    </row>
    <row r="1021" spans="2:10">
      <c r="B1021" t="s">
        <v>180</v>
      </c>
      <c r="C1021" t="s">
        <v>181</v>
      </c>
      <c r="D1021" t="s">
        <v>185</v>
      </c>
      <c r="E1021" t="s">
        <v>13</v>
      </c>
      <c r="F1021" t="s">
        <v>132</v>
      </c>
      <c r="G1021">
        <f t="shared" si="31"/>
        <v>0.18497397802265123</v>
      </c>
      <c r="H1021">
        <f t="shared" si="32"/>
        <v>0.23121747252831401</v>
      </c>
      <c r="J1021">
        <f>VLOOKUP(E1021,'Wind ENSPRESO CF Averages'!$H$4:$K$40,3,0)*'Wind ENSPRESO CF'!D129/VLOOKUP(E1021,'Wind ENSPRESO CF Averages'!$C$28:$F$64,2,0)</f>
        <v>0.23121747252831401</v>
      </c>
    </row>
    <row r="1022" spans="2:10">
      <c r="B1022" t="s">
        <v>180</v>
      </c>
      <c r="C1022" t="s">
        <v>181</v>
      </c>
      <c r="D1022" t="s">
        <v>185</v>
      </c>
      <c r="E1022" t="s">
        <v>14</v>
      </c>
      <c r="F1022" t="s">
        <v>132</v>
      </c>
      <c r="G1022">
        <f t="shared" si="31"/>
        <v>0.25339714285714288</v>
      </c>
      <c r="H1022">
        <f t="shared" si="32"/>
        <v>0.3167464285714286</v>
      </c>
      <c r="J1022">
        <f>VLOOKUP(E1022,'Wind ENSPRESO CF Averages'!$H$4:$K$40,3,0)*'Wind ENSPRESO CF'!D130/VLOOKUP(E1022,'Wind ENSPRESO CF Averages'!$C$28:$F$64,2,0)</f>
        <v>0.3167464285714286</v>
      </c>
    </row>
    <row r="1023" spans="2:10">
      <c r="B1023" t="s">
        <v>180</v>
      </c>
      <c r="C1023" t="s">
        <v>181</v>
      </c>
      <c r="D1023" t="s">
        <v>185</v>
      </c>
      <c r="E1023" t="s">
        <v>15</v>
      </c>
      <c r="F1023" t="s">
        <v>132</v>
      </c>
      <c r="G1023">
        <f t="shared" si="31"/>
        <v>0.19244582441113495</v>
      </c>
      <c r="H1023">
        <f t="shared" si="32"/>
        <v>0.24055728051391867</v>
      </c>
      <c r="J1023">
        <f>VLOOKUP(E1023,'Wind ENSPRESO CF Averages'!$H$4:$K$40,3,0)*'Wind ENSPRESO CF'!D131/VLOOKUP(E1023,'Wind ENSPRESO CF Averages'!$C$28:$F$64,2,0)</f>
        <v>0.24055728051391867</v>
      </c>
    </row>
    <row r="1024" spans="2:10">
      <c r="B1024" t="s">
        <v>180</v>
      </c>
      <c r="C1024" t="s">
        <v>181</v>
      </c>
      <c r="D1024" t="s">
        <v>185</v>
      </c>
      <c r="E1024" t="s">
        <v>19</v>
      </c>
      <c r="F1024" t="s">
        <v>132</v>
      </c>
      <c r="G1024">
        <f t="shared" si="31"/>
        <v>0.21915823929367817</v>
      </c>
      <c r="H1024">
        <f t="shared" si="32"/>
        <v>0.27394779911709771</v>
      </c>
      <c r="J1024">
        <f>VLOOKUP(E1024,'Wind ENSPRESO CF Averages'!$H$4:$K$40,3,0)*'Wind ENSPRESO CF'!D132/VLOOKUP(E1024,'Wind ENSPRESO CF Averages'!$C$28:$F$64,2,0)</f>
        <v>0.27394779911709771</v>
      </c>
    </row>
    <row r="1025" spans="2:10">
      <c r="B1025" t="s">
        <v>180</v>
      </c>
      <c r="C1025" t="s">
        <v>181</v>
      </c>
      <c r="D1025" t="s">
        <v>185</v>
      </c>
      <c r="E1025" t="s">
        <v>16</v>
      </c>
      <c r="F1025" t="s">
        <v>132</v>
      </c>
      <c r="G1025">
        <f t="shared" si="31"/>
        <v>0.21636566803097851</v>
      </c>
      <c r="H1025">
        <f t="shared" si="32"/>
        <v>0.27045708503872312</v>
      </c>
      <c r="J1025">
        <f>VLOOKUP(E1025,'Wind ENSPRESO CF Averages'!$H$4:$K$40,3,0)*'Wind ENSPRESO CF'!D133/VLOOKUP(E1025,'Wind ENSPRESO CF Averages'!$C$28:$F$64,2,0)</f>
        <v>0.27045708503872312</v>
      </c>
    </row>
    <row r="1026" spans="2:10">
      <c r="B1026" t="s">
        <v>180</v>
      </c>
      <c r="C1026" t="s">
        <v>181</v>
      </c>
      <c r="D1026" t="s">
        <v>185</v>
      </c>
      <c r="E1026" t="s">
        <v>17</v>
      </c>
      <c r="F1026" t="s">
        <v>132</v>
      </c>
      <c r="G1026">
        <f t="shared" si="31"/>
        <v>0.21586223699648033</v>
      </c>
      <c r="H1026">
        <f t="shared" si="32"/>
        <v>0.26982779624560038</v>
      </c>
      <c r="J1026">
        <f>VLOOKUP(E1026,'Wind ENSPRESO CF Averages'!$H$4:$K$40,3,0)*'Wind ENSPRESO CF'!D134/VLOOKUP(E1026,'Wind ENSPRESO CF Averages'!$C$28:$F$64,2,0)</f>
        <v>0.26982779624560038</v>
      </c>
    </row>
    <row r="1027" spans="2:10">
      <c r="B1027" t="s">
        <v>180</v>
      </c>
      <c r="C1027" t="s">
        <v>181</v>
      </c>
      <c r="D1027" t="s">
        <v>185</v>
      </c>
      <c r="E1027" t="s">
        <v>18</v>
      </c>
      <c r="F1027" t="s">
        <v>132</v>
      </c>
      <c r="G1027">
        <f t="shared" si="31"/>
        <v>0.20863723477865551</v>
      </c>
      <c r="H1027">
        <f t="shared" si="32"/>
        <v>0.26079654347331938</v>
      </c>
      <c r="J1027">
        <f>VLOOKUP(E1027,'Wind ENSPRESO CF Averages'!$H$4:$K$40,3,0)*'Wind ENSPRESO CF'!D135/VLOOKUP(E1027,'Wind ENSPRESO CF Averages'!$C$28:$F$64,2,0)</f>
        <v>0.26079654347331938</v>
      </c>
    </row>
    <row r="1028" spans="2:10">
      <c r="B1028" t="s">
        <v>180</v>
      </c>
      <c r="C1028" t="s">
        <v>181</v>
      </c>
      <c r="D1028" t="s">
        <v>185</v>
      </c>
      <c r="E1028" t="s">
        <v>39</v>
      </c>
      <c r="F1028" t="s">
        <v>132</v>
      </c>
      <c r="G1028">
        <f t="shared" si="31"/>
        <v>0.21570315789473687</v>
      </c>
      <c r="H1028">
        <f t="shared" si="32"/>
        <v>0.26962894736842108</v>
      </c>
      <c r="J1028">
        <f>VLOOKUP(E1028,'Wind ENSPRESO CF Averages'!$H$4:$K$40,3,0)*'Wind ENSPRESO CF'!D136/VLOOKUP(E1028,'Wind ENSPRESO CF Averages'!$C$28:$F$64,2,0)</f>
        <v>0.26962894736842108</v>
      </c>
    </row>
    <row r="1029" spans="2:10">
      <c r="B1029" t="s">
        <v>180</v>
      </c>
      <c r="C1029" t="s">
        <v>181</v>
      </c>
      <c r="D1029" t="s">
        <v>185</v>
      </c>
      <c r="E1029" t="s">
        <v>20</v>
      </c>
      <c r="F1029" t="s">
        <v>132</v>
      </c>
      <c r="G1029">
        <f t="shared" si="31"/>
        <v>0.18783107813171787</v>
      </c>
      <c r="H1029">
        <f t="shared" si="32"/>
        <v>0.23478884766464733</v>
      </c>
      <c r="J1029">
        <f>VLOOKUP(E1029,'Wind ENSPRESO CF Averages'!$H$4:$K$40,3,0)*'Wind ENSPRESO CF'!D137/VLOOKUP(E1029,'Wind ENSPRESO CF Averages'!$C$28:$F$64,2,0)</f>
        <v>0.23478884766464733</v>
      </c>
    </row>
    <row r="1030" spans="2:10">
      <c r="B1030" t="s">
        <v>180</v>
      </c>
      <c r="C1030" t="s">
        <v>181</v>
      </c>
      <c r="D1030" t="s">
        <v>185</v>
      </c>
      <c r="E1030" t="s">
        <v>21</v>
      </c>
      <c r="F1030" t="s">
        <v>132</v>
      </c>
      <c r="G1030">
        <f t="shared" si="31"/>
        <v>0.32790297894736853</v>
      </c>
      <c r="H1030">
        <f t="shared" si="32"/>
        <v>0.40987872368421063</v>
      </c>
      <c r="J1030">
        <f>VLOOKUP(E1030,'Wind ENSPRESO CF Averages'!$H$4:$K$40,3,0)*'Wind ENSPRESO CF'!D138/VLOOKUP(E1030,'Wind ENSPRESO CF Averages'!$C$28:$F$64,2,0)</f>
        <v>0.40987872368421063</v>
      </c>
    </row>
    <row r="1031" spans="2:10">
      <c r="B1031" t="s">
        <v>180</v>
      </c>
      <c r="C1031" t="s">
        <v>181</v>
      </c>
      <c r="D1031" t="s">
        <v>185</v>
      </c>
      <c r="E1031" t="s">
        <v>22</v>
      </c>
      <c r="F1031" t="s">
        <v>132</v>
      </c>
      <c r="G1031">
        <f t="shared" si="31"/>
        <v>0</v>
      </c>
      <c r="H1031">
        <f t="shared" si="32"/>
        <v>0</v>
      </c>
      <c r="J1031">
        <f>VLOOKUP(E1031,'Wind ENSPRESO CF Averages'!$H$4:$K$40,3,0)*'Wind ENSPRESO CF'!D139/VLOOKUP(E1031,'Wind ENSPRESO CF Averages'!$C$28:$F$64,2,0)</f>
        <v>0</v>
      </c>
    </row>
    <row r="1032" spans="2:10">
      <c r="B1032" t="s">
        <v>180</v>
      </c>
      <c r="C1032" t="s">
        <v>181</v>
      </c>
      <c r="D1032" t="s">
        <v>185</v>
      </c>
      <c r="E1032" t="s">
        <v>23</v>
      </c>
      <c r="F1032" t="s">
        <v>132</v>
      </c>
      <c r="G1032">
        <f t="shared" si="31"/>
        <v>0.2064041306795141</v>
      </c>
      <c r="H1032">
        <f t="shared" si="32"/>
        <v>0.25800516334939261</v>
      </c>
      <c r="J1032">
        <f>VLOOKUP(E1032,'Wind ENSPRESO CF Averages'!$H$4:$K$40,3,0)*'Wind ENSPRESO CF'!D140/VLOOKUP(E1032,'Wind ENSPRESO CF Averages'!$C$28:$F$64,2,0)</f>
        <v>0.25800516334939261</v>
      </c>
    </row>
    <row r="1033" spans="2:10">
      <c r="B1033" t="s">
        <v>180</v>
      </c>
      <c r="C1033" t="s">
        <v>181</v>
      </c>
      <c r="D1033" t="s">
        <v>185</v>
      </c>
      <c r="E1033" t="s">
        <v>43</v>
      </c>
      <c r="F1033" t="s">
        <v>132</v>
      </c>
      <c r="G1033">
        <f t="shared" si="31"/>
        <v>0.19988059701492544</v>
      </c>
      <c r="H1033">
        <f t="shared" si="32"/>
        <v>0.24985074626865678</v>
      </c>
      <c r="J1033">
        <f>VLOOKUP(E1033,'Wind ENSPRESO CF Averages'!$H$4:$K$40,3,0)*'Wind ENSPRESO CF'!D141/VLOOKUP(E1033,'Wind ENSPRESO CF Averages'!$C$28:$F$64,2,0)</f>
        <v>0.24985074626865678</v>
      </c>
    </row>
    <row r="1034" spans="2:10">
      <c r="B1034" t="s">
        <v>180</v>
      </c>
      <c r="C1034" t="s">
        <v>181</v>
      </c>
      <c r="D1034" t="s">
        <v>185</v>
      </c>
      <c r="E1034" t="s">
        <v>24</v>
      </c>
      <c r="F1034" t="s">
        <v>132</v>
      </c>
      <c r="G1034">
        <f t="shared" si="31"/>
        <v>0.1907698744769874</v>
      </c>
      <c r="H1034">
        <f t="shared" si="32"/>
        <v>0.23846234309623424</v>
      </c>
      <c r="J1034">
        <f>VLOOKUP(E1034,'Wind ENSPRESO CF Averages'!$H$4:$K$40,3,0)*'Wind ENSPRESO CF'!D142/VLOOKUP(E1034,'Wind ENSPRESO CF Averages'!$C$28:$F$64,2,0)</f>
        <v>0.23846234309623424</v>
      </c>
    </row>
    <row r="1035" spans="2:10">
      <c r="B1035" t="s">
        <v>180</v>
      </c>
      <c r="C1035" t="s">
        <v>181</v>
      </c>
      <c r="D1035" t="s">
        <v>185</v>
      </c>
      <c r="E1035" t="s">
        <v>25</v>
      </c>
      <c r="F1035" t="s">
        <v>132</v>
      </c>
      <c r="G1035">
        <f t="shared" si="31"/>
        <v>0.17468354430379751</v>
      </c>
      <c r="H1035">
        <f t="shared" si="32"/>
        <v>0.21835443037974686</v>
      </c>
      <c r="J1035">
        <f>VLOOKUP(E1035,'Wind ENSPRESO CF Averages'!$H$4:$K$40,3,0)*'Wind ENSPRESO CF'!D143/VLOOKUP(E1035,'Wind ENSPRESO CF Averages'!$C$28:$F$64,2,0)</f>
        <v>0.21835443037974686</v>
      </c>
    </row>
    <row r="1036" spans="2:10">
      <c r="B1036" t="s">
        <v>180</v>
      </c>
      <c r="C1036" t="s">
        <v>181</v>
      </c>
      <c r="D1036" t="s">
        <v>185</v>
      </c>
      <c r="E1036" t="s">
        <v>26</v>
      </c>
      <c r="F1036" t="s">
        <v>132</v>
      </c>
      <c r="G1036">
        <f t="shared" si="31"/>
        <v>0.18728820391227033</v>
      </c>
      <c r="H1036">
        <f t="shared" si="32"/>
        <v>0.2341102548903379</v>
      </c>
      <c r="J1036">
        <f>VLOOKUP(E1036,'Wind ENSPRESO CF Averages'!$H$4:$K$40,3,0)*'Wind ENSPRESO CF'!D144/VLOOKUP(E1036,'Wind ENSPRESO CF Averages'!$C$28:$F$64,2,0)</f>
        <v>0.2341102548903379</v>
      </c>
    </row>
    <row r="1037" spans="2:10">
      <c r="B1037" t="s">
        <v>180</v>
      </c>
      <c r="C1037" t="s">
        <v>181</v>
      </c>
      <c r="D1037" t="s">
        <v>185</v>
      </c>
      <c r="E1037" t="s">
        <v>40</v>
      </c>
      <c r="F1037" t="s">
        <v>132</v>
      </c>
      <c r="G1037">
        <f t="shared" si="31"/>
        <v>0.19980000000000003</v>
      </c>
      <c r="H1037">
        <f t="shared" si="32"/>
        <v>0.24975000000000003</v>
      </c>
      <c r="J1037">
        <f>VLOOKUP(E1037,'Wind ENSPRESO CF Averages'!$H$4:$K$40,3,0)*'Wind ENSPRESO CF'!D145/VLOOKUP(E1037,'Wind ENSPRESO CF Averages'!$C$28:$F$64,2,0)</f>
        <v>0.24975000000000003</v>
      </c>
    </row>
    <row r="1038" spans="2:10">
      <c r="B1038" t="s">
        <v>180</v>
      </c>
      <c r="C1038" t="s">
        <v>181</v>
      </c>
      <c r="D1038" t="s">
        <v>185</v>
      </c>
      <c r="E1038" t="s">
        <v>41</v>
      </c>
      <c r="F1038" t="s">
        <v>132</v>
      </c>
      <c r="G1038">
        <f t="shared" ref="G1038:G1101" si="33">H1038*0.8</f>
        <v>0.2018548672566372</v>
      </c>
      <c r="H1038">
        <f t="shared" si="32"/>
        <v>0.25231858407079649</v>
      </c>
      <c r="J1038">
        <f>VLOOKUP(E1038,'Wind ENSPRESO CF Averages'!$H$4:$K$40,3,0)*'Wind ENSPRESO CF'!D146/VLOOKUP(E1038,'Wind ENSPRESO CF Averages'!$C$28:$F$64,2,0)</f>
        <v>0.25231858407079649</v>
      </c>
    </row>
    <row r="1039" spans="2:10">
      <c r="B1039" t="s">
        <v>180</v>
      </c>
      <c r="C1039" t="s">
        <v>181</v>
      </c>
      <c r="D1039" t="s">
        <v>185</v>
      </c>
      <c r="E1039" t="s">
        <v>27</v>
      </c>
      <c r="F1039" t="s">
        <v>132</v>
      </c>
      <c r="G1039">
        <f t="shared" si="33"/>
        <v>0.24721923076923066</v>
      </c>
      <c r="H1039">
        <f t="shared" si="32"/>
        <v>0.30902403846153831</v>
      </c>
      <c r="J1039">
        <f>VLOOKUP(E1039,'Wind ENSPRESO CF Averages'!$H$4:$K$40,3,0)*'Wind ENSPRESO CF'!D147/VLOOKUP(E1039,'Wind ENSPRESO CF Averages'!$C$28:$F$64,2,0)</f>
        <v>0.30902403846153831</v>
      </c>
    </row>
    <row r="1040" spans="2:10">
      <c r="B1040" t="s">
        <v>180</v>
      </c>
      <c r="C1040" t="s">
        <v>181</v>
      </c>
      <c r="D1040" t="s">
        <v>185</v>
      </c>
      <c r="E1040" t="s">
        <v>28</v>
      </c>
      <c r="F1040" t="s">
        <v>132</v>
      </c>
      <c r="G1040">
        <f t="shared" si="33"/>
        <v>0.2161663666720974</v>
      </c>
      <c r="H1040">
        <f t="shared" si="32"/>
        <v>0.27020795834012173</v>
      </c>
      <c r="J1040">
        <f>VLOOKUP(E1040,'Wind ENSPRESO CF Averages'!$H$4:$K$40,3,0)*'Wind ENSPRESO CF'!D148/VLOOKUP(E1040,'Wind ENSPRESO CF Averages'!$C$28:$F$64,2,0)</f>
        <v>0.27020795834012173</v>
      </c>
    </row>
    <row r="1041" spans="2:10">
      <c r="B1041" t="s">
        <v>180</v>
      </c>
      <c r="C1041" t="s">
        <v>181</v>
      </c>
      <c r="D1041" t="s">
        <v>185</v>
      </c>
      <c r="E1041" t="s">
        <v>29</v>
      </c>
      <c r="F1041" t="s">
        <v>132</v>
      </c>
      <c r="G1041">
        <f t="shared" si="33"/>
        <v>0.24064900143047893</v>
      </c>
      <c r="H1041">
        <f t="shared" si="32"/>
        <v>0.30081125178809864</v>
      </c>
      <c r="J1041">
        <f>VLOOKUP(E1041,'Wind ENSPRESO CF Averages'!$H$4:$K$40,3,0)*'Wind ENSPRESO CF'!D149/VLOOKUP(E1041,'Wind ENSPRESO CF Averages'!$C$28:$F$64,2,0)</f>
        <v>0.30081125178809864</v>
      </c>
    </row>
    <row r="1042" spans="2:10">
      <c r="B1042" t="s">
        <v>180</v>
      </c>
      <c r="C1042" t="s">
        <v>181</v>
      </c>
      <c r="D1042" t="s">
        <v>185</v>
      </c>
      <c r="E1042" t="s">
        <v>30</v>
      </c>
      <c r="F1042" t="s">
        <v>132</v>
      </c>
      <c r="G1042">
        <f t="shared" si="33"/>
        <v>0.18221847394355684</v>
      </c>
      <c r="H1042">
        <f t="shared" si="32"/>
        <v>0.22777309242944604</v>
      </c>
      <c r="J1042">
        <f>VLOOKUP(E1042,'Wind ENSPRESO CF Averages'!$H$4:$K$40,3,0)*'Wind ENSPRESO CF'!D150/VLOOKUP(E1042,'Wind ENSPRESO CF Averages'!$C$28:$F$64,2,0)</f>
        <v>0.22777309242944604</v>
      </c>
    </row>
    <row r="1043" spans="2:10">
      <c r="B1043" t="s">
        <v>180</v>
      </c>
      <c r="C1043" t="s">
        <v>181</v>
      </c>
      <c r="D1043" t="s">
        <v>185</v>
      </c>
      <c r="E1043" t="s">
        <v>31</v>
      </c>
      <c r="F1043" t="s">
        <v>132</v>
      </c>
      <c r="G1043">
        <f t="shared" si="33"/>
        <v>0.19629919227419915</v>
      </c>
      <c r="H1043">
        <f t="shared" si="32"/>
        <v>0.24537399034274893</v>
      </c>
      <c r="J1043">
        <f>VLOOKUP(E1043,'Wind ENSPRESO CF Averages'!$H$4:$K$40,3,0)*'Wind ENSPRESO CF'!D151/VLOOKUP(E1043,'Wind ENSPRESO CF Averages'!$C$28:$F$64,2,0)</f>
        <v>0.24537399034274893</v>
      </c>
    </row>
    <row r="1044" spans="2:10">
      <c r="B1044" t="s">
        <v>180</v>
      </c>
      <c r="C1044" t="s">
        <v>181</v>
      </c>
      <c r="D1044" t="s">
        <v>185</v>
      </c>
      <c r="E1044" t="s">
        <v>32</v>
      </c>
      <c r="F1044" t="s">
        <v>132</v>
      </c>
      <c r="G1044">
        <f t="shared" si="33"/>
        <v>0.19939354838709678</v>
      </c>
      <c r="H1044">
        <f t="shared" si="32"/>
        <v>0.24924193548387094</v>
      </c>
      <c r="J1044">
        <f>VLOOKUP(E1044,'Wind ENSPRESO CF Averages'!$H$4:$K$40,3,0)*'Wind ENSPRESO CF'!D152/VLOOKUP(E1044,'Wind ENSPRESO CF Averages'!$C$28:$F$64,2,0)</f>
        <v>0.24924193548387094</v>
      </c>
    </row>
    <row r="1045" spans="2:10">
      <c r="B1045" t="s">
        <v>180</v>
      </c>
      <c r="C1045" t="s">
        <v>181</v>
      </c>
      <c r="D1045" t="s">
        <v>185</v>
      </c>
      <c r="E1045" t="s">
        <v>33</v>
      </c>
      <c r="F1045" t="s">
        <v>132</v>
      </c>
      <c r="G1045">
        <f t="shared" si="33"/>
        <v>0.22754862731342809</v>
      </c>
      <c r="H1045">
        <f t="shared" si="32"/>
        <v>0.28443578414178511</v>
      </c>
      <c r="J1045">
        <f>VLOOKUP(E1045,'Wind ENSPRESO CF Averages'!$H$4:$K$40,3,0)*'Wind ENSPRESO CF'!D153/VLOOKUP(E1045,'Wind ENSPRESO CF Averages'!$C$28:$F$64,2,0)</f>
        <v>0.28443578414178511</v>
      </c>
    </row>
    <row r="1046" spans="2:10">
      <c r="B1046" t="s">
        <v>180</v>
      </c>
      <c r="C1046" t="s">
        <v>181</v>
      </c>
      <c r="D1046" t="s">
        <v>185</v>
      </c>
      <c r="E1046" t="s">
        <v>34</v>
      </c>
      <c r="F1046" t="s">
        <v>132</v>
      </c>
      <c r="G1046">
        <f t="shared" si="33"/>
        <v>0.20388326180257513</v>
      </c>
      <c r="H1046">
        <f t="shared" si="32"/>
        <v>0.2548540772532189</v>
      </c>
      <c r="J1046">
        <f>VLOOKUP(E1046,'Wind ENSPRESO CF Averages'!$H$4:$K$40,3,0)*'Wind ENSPRESO CF'!D154/VLOOKUP(E1046,'Wind ENSPRESO CF Averages'!$C$28:$F$64,2,0)</f>
        <v>0.2548540772532189</v>
      </c>
    </row>
    <row r="1047" spans="2:10">
      <c r="B1047" t="s">
        <v>180</v>
      </c>
      <c r="C1047" t="s">
        <v>181</v>
      </c>
      <c r="D1047" t="s">
        <v>185</v>
      </c>
      <c r="E1047" t="s">
        <v>35</v>
      </c>
      <c r="F1047" t="s">
        <v>132</v>
      </c>
      <c r="G1047">
        <f t="shared" si="33"/>
        <v>0.19874054921540663</v>
      </c>
      <c r="H1047">
        <f t="shared" si="32"/>
        <v>0.24842568651925825</v>
      </c>
      <c r="J1047">
        <f>VLOOKUP(E1047,'Wind ENSPRESO CF Averages'!$H$4:$K$40,3,0)*'Wind ENSPRESO CF'!D155/VLOOKUP(E1047,'Wind ENSPRESO CF Averages'!$C$28:$F$64,2,0)</f>
        <v>0.24842568651925825</v>
      </c>
    </row>
    <row r="1048" spans="2:10">
      <c r="B1048" t="s">
        <v>180</v>
      </c>
      <c r="C1048" t="s">
        <v>181</v>
      </c>
      <c r="D1048" t="s">
        <v>185</v>
      </c>
      <c r="E1048" t="s">
        <v>36</v>
      </c>
      <c r="F1048" t="s">
        <v>132</v>
      </c>
      <c r="G1048">
        <f t="shared" si="33"/>
        <v>0.24874503527684097</v>
      </c>
      <c r="H1048">
        <f t="shared" ref="H1048:H1111" si="34">IF(D1048="WP",0,J1048)</f>
        <v>0.31093129409605119</v>
      </c>
      <c r="J1048">
        <f>VLOOKUP(E1048,'Wind ENSPRESO CF Averages'!$H$4:$K$40,3,0)*'Wind ENSPRESO CF'!D156/VLOOKUP(E1048,'Wind ENSPRESO CF Averages'!$C$28:$F$64,2,0)</f>
        <v>0.31093129409605119</v>
      </c>
    </row>
    <row r="1049" spans="2:10">
      <c r="B1049" t="s">
        <v>180</v>
      </c>
      <c r="C1049" t="s">
        <v>181</v>
      </c>
      <c r="D1049" t="s">
        <v>186</v>
      </c>
      <c r="E1049" t="s">
        <v>37</v>
      </c>
      <c r="F1049" t="s">
        <v>132</v>
      </c>
      <c r="G1049">
        <f t="shared" si="33"/>
        <v>0.1989709543568465</v>
      </c>
      <c r="H1049">
        <f t="shared" si="34"/>
        <v>0.24871369294605811</v>
      </c>
      <c r="J1049">
        <f>VLOOKUP(E1049,'Wind ENSPRESO CF Averages'!$H$4:$K$40,3,0)*'Wind ENSPRESO CF'!D157/VLOOKUP(E1049,'Wind ENSPRESO CF Averages'!$C$28:$F$64,2,0)</f>
        <v>0.24871369294605811</v>
      </c>
    </row>
    <row r="1050" spans="2:10">
      <c r="B1050" t="s">
        <v>180</v>
      </c>
      <c r="C1050" t="s">
        <v>181</v>
      </c>
      <c r="D1050" t="s">
        <v>186</v>
      </c>
      <c r="E1050" t="s">
        <v>7</v>
      </c>
      <c r="F1050" t="s">
        <v>132</v>
      </c>
      <c r="G1050">
        <f t="shared" si="33"/>
        <v>0.25259883220217938</v>
      </c>
      <c r="H1050">
        <f t="shared" si="34"/>
        <v>0.3157485402527242</v>
      </c>
      <c r="J1050">
        <f>VLOOKUP(E1050,'Wind ENSPRESO CF Averages'!$H$4:$K$40,3,0)*'Wind ENSPRESO CF'!D158/VLOOKUP(E1050,'Wind ENSPRESO CF Averages'!$C$28:$F$64,2,0)</f>
        <v>0.3157485402527242</v>
      </c>
    </row>
    <row r="1051" spans="2:10">
      <c r="B1051" t="s">
        <v>180</v>
      </c>
      <c r="C1051" t="s">
        <v>181</v>
      </c>
      <c r="D1051" t="s">
        <v>186</v>
      </c>
      <c r="E1051" t="s">
        <v>38</v>
      </c>
      <c r="F1051" t="s">
        <v>132</v>
      </c>
      <c r="G1051">
        <f t="shared" si="33"/>
        <v>0.22266079295154184</v>
      </c>
      <c r="H1051">
        <f t="shared" si="34"/>
        <v>0.2783259911894273</v>
      </c>
      <c r="J1051">
        <f>VLOOKUP(E1051,'Wind ENSPRESO CF Averages'!$H$4:$K$40,3,0)*'Wind ENSPRESO CF'!D159/VLOOKUP(E1051,'Wind ENSPRESO CF Averages'!$C$28:$F$64,2,0)</f>
        <v>0.2783259911894273</v>
      </c>
    </row>
    <row r="1052" spans="2:10">
      <c r="B1052" t="s">
        <v>180</v>
      </c>
      <c r="C1052" t="s">
        <v>181</v>
      </c>
      <c r="D1052" t="s">
        <v>186</v>
      </c>
      <c r="E1052" t="s">
        <v>8</v>
      </c>
      <c r="F1052" t="s">
        <v>132</v>
      </c>
      <c r="G1052">
        <f t="shared" si="33"/>
        <v>0.2390848643762411</v>
      </c>
      <c r="H1052">
        <f t="shared" si="34"/>
        <v>0.29885608047030138</v>
      </c>
      <c r="J1052">
        <f>VLOOKUP(E1052,'Wind ENSPRESO CF Averages'!$H$4:$K$40,3,0)*'Wind ENSPRESO CF'!D160/VLOOKUP(E1052,'Wind ENSPRESO CF Averages'!$C$28:$F$64,2,0)</f>
        <v>0.29885608047030138</v>
      </c>
    </row>
    <row r="1053" spans="2:10">
      <c r="B1053" t="s">
        <v>180</v>
      </c>
      <c r="C1053" t="s">
        <v>181</v>
      </c>
      <c r="D1053" t="s">
        <v>186</v>
      </c>
      <c r="E1053" t="s">
        <v>9</v>
      </c>
      <c r="F1053" t="s">
        <v>132</v>
      </c>
      <c r="G1053">
        <f t="shared" si="33"/>
        <v>0.19738675564665364</v>
      </c>
      <c r="H1053">
        <f t="shared" si="34"/>
        <v>0.24673344455831706</v>
      </c>
      <c r="J1053">
        <f>VLOOKUP(E1053,'Wind ENSPRESO CF Averages'!$H$4:$K$40,3,0)*'Wind ENSPRESO CF'!D161/VLOOKUP(E1053,'Wind ENSPRESO CF Averages'!$C$28:$F$64,2,0)</f>
        <v>0.24673344455831706</v>
      </c>
    </row>
    <row r="1054" spans="2:10">
      <c r="B1054" t="s">
        <v>180</v>
      </c>
      <c r="C1054" t="s">
        <v>181</v>
      </c>
      <c r="D1054" t="s">
        <v>186</v>
      </c>
      <c r="E1054" t="s">
        <v>10</v>
      </c>
      <c r="F1054" t="s">
        <v>132</v>
      </c>
      <c r="G1054">
        <f t="shared" si="33"/>
        <v>0.25988375669117608</v>
      </c>
      <c r="H1054">
        <f t="shared" si="34"/>
        <v>0.32485469586397009</v>
      </c>
      <c r="J1054">
        <f>VLOOKUP(E1054,'Wind ENSPRESO CF Averages'!$H$4:$K$40,3,0)*'Wind ENSPRESO CF'!D162/VLOOKUP(E1054,'Wind ENSPRESO CF Averages'!$C$28:$F$64,2,0)</f>
        <v>0.32485469586397009</v>
      </c>
    </row>
    <row r="1055" spans="2:10">
      <c r="B1055" t="s">
        <v>180</v>
      </c>
      <c r="C1055" t="s">
        <v>181</v>
      </c>
      <c r="D1055" t="s">
        <v>186</v>
      </c>
      <c r="E1055" t="s">
        <v>42</v>
      </c>
      <c r="F1055" t="s">
        <v>132</v>
      </c>
      <c r="G1055">
        <f t="shared" si="33"/>
        <v>0.21472189349112433</v>
      </c>
      <c r="H1055">
        <f t="shared" si="34"/>
        <v>0.2684023668639054</v>
      </c>
      <c r="J1055">
        <f>VLOOKUP(E1055,'Wind ENSPRESO CF Averages'!$H$4:$K$40,3,0)*'Wind ENSPRESO CF'!D163/VLOOKUP(E1055,'Wind ENSPRESO CF Averages'!$C$28:$F$64,2,0)</f>
        <v>0.2684023668639054</v>
      </c>
    </row>
    <row r="1056" spans="2:10">
      <c r="B1056" t="s">
        <v>180</v>
      </c>
      <c r="C1056" t="s">
        <v>181</v>
      </c>
      <c r="D1056" t="s">
        <v>186</v>
      </c>
      <c r="E1056" t="s">
        <v>11</v>
      </c>
      <c r="F1056" t="s">
        <v>132</v>
      </c>
      <c r="G1056">
        <f t="shared" si="33"/>
        <v>0.17358490566037738</v>
      </c>
      <c r="H1056">
        <f t="shared" si="34"/>
        <v>0.21698113207547171</v>
      </c>
      <c r="J1056">
        <f>VLOOKUP(E1056,'Wind ENSPRESO CF Averages'!$H$4:$K$40,3,0)*'Wind ENSPRESO CF'!D164/VLOOKUP(E1056,'Wind ENSPRESO CF Averages'!$C$28:$F$64,2,0)</f>
        <v>0.21698113207547171</v>
      </c>
    </row>
    <row r="1057" spans="2:10">
      <c r="B1057" t="s">
        <v>180</v>
      </c>
      <c r="C1057" t="s">
        <v>181</v>
      </c>
      <c r="D1057" t="s">
        <v>186</v>
      </c>
      <c r="E1057" t="s">
        <v>12</v>
      </c>
      <c r="F1057" t="s">
        <v>132</v>
      </c>
      <c r="G1057">
        <f t="shared" si="33"/>
        <v>0.21806562600579338</v>
      </c>
      <c r="H1057">
        <f t="shared" si="34"/>
        <v>0.27258203250724172</v>
      </c>
      <c r="J1057">
        <f>VLOOKUP(E1057,'Wind ENSPRESO CF Averages'!$H$4:$K$40,3,0)*'Wind ENSPRESO CF'!D165/VLOOKUP(E1057,'Wind ENSPRESO CF Averages'!$C$28:$F$64,2,0)</f>
        <v>0.27258203250724172</v>
      </c>
    </row>
    <row r="1058" spans="2:10">
      <c r="B1058" t="s">
        <v>180</v>
      </c>
      <c r="C1058" t="s">
        <v>181</v>
      </c>
      <c r="D1058" t="s">
        <v>186</v>
      </c>
      <c r="E1058" t="s">
        <v>13</v>
      </c>
      <c r="F1058" t="s">
        <v>132</v>
      </c>
      <c r="G1058">
        <f t="shared" si="33"/>
        <v>0.21092144359071094</v>
      </c>
      <c r="H1058">
        <f t="shared" si="34"/>
        <v>0.26365180448838865</v>
      </c>
      <c r="J1058">
        <f>VLOOKUP(E1058,'Wind ENSPRESO CF Averages'!$H$4:$K$40,3,0)*'Wind ENSPRESO CF'!D166/VLOOKUP(E1058,'Wind ENSPRESO CF Averages'!$C$28:$F$64,2,0)</f>
        <v>0.26365180448838865</v>
      </c>
    </row>
    <row r="1059" spans="2:10">
      <c r="B1059" t="s">
        <v>180</v>
      </c>
      <c r="C1059" t="s">
        <v>181</v>
      </c>
      <c r="D1059" t="s">
        <v>186</v>
      </c>
      <c r="E1059" t="s">
        <v>14</v>
      </c>
      <c r="F1059" t="s">
        <v>132</v>
      </c>
      <c r="G1059">
        <f t="shared" si="33"/>
        <v>0.26138714285714293</v>
      </c>
      <c r="H1059">
        <f t="shared" si="34"/>
        <v>0.32673392857142863</v>
      </c>
      <c r="J1059">
        <f>VLOOKUP(E1059,'Wind ENSPRESO CF Averages'!$H$4:$K$40,3,0)*'Wind ENSPRESO CF'!D167/VLOOKUP(E1059,'Wind ENSPRESO CF Averages'!$C$28:$F$64,2,0)</f>
        <v>0.32673392857142863</v>
      </c>
    </row>
    <row r="1060" spans="2:10">
      <c r="B1060" t="s">
        <v>180</v>
      </c>
      <c r="C1060" t="s">
        <v>181</v>
      </c>
      <c r="D1060" t="s">
        <v>186</v>
      </c>
      <c r="E1060" t="s">
        <v>15</v>
      </c>
      <c r="F1060" t="s">
        <v>132</v>
      </c>
      <c r="G1060">
        <f t="shared" si="33"/>
        <v>0.19827751605995722</v>
      </c>
      <c r="H1060">
        <f t="shared" si="34"/>
        <v>0.2478468950749465</v>
      </c>
      <c r="J1060">
        <f>VLOOKUP(E1060,'Wind ENSPRESO CF Averages'!$H$4:$K$40,3,0)*'Wind ENSPRESO CF'!D168/VLOOKUP(E1060,'Wind ENSPRESO CF Averages'!$C$28:$F$64,2,0)</f>
        <v>0.2478468950749465</v>
      </c>
    </row>
    <row r="1061" spans="2:10">
      <c r="B1061" t="s">
        <v>180</v>
      </c>
      <c r="C1061" t="s">
        <v>181</v>
      </c>
      <c r="D1061" t="s">
        <v>186</v>
      </c>
      <c r="E1061" t="s">
        <v>19</v>
      </c>
      <c r="F1061" t="s">
        <v>132</v>
      </c>
      <c r="G1061">
        <f t="shared" si="33"/>
        <v>0.22428747468168889</v>
      </c>
      <c r="H1061">
        <f t="shared" si="34"/>
        <v>0.2803593433521111</v>
      </c>
      <c r="J1061">
        <f>VLOOKUP(E1061,'Wind ENSPRESO CF Averages'!$H$4:$K$40,3,0)*'Wind ENSPRESO CF'!D169/VLOOKUP(E1061,'Wind ENSPRESO CF Averages'!$C$28:$F$64,2,0)</f>
        <v>0.2803593433521111</v>
      </c>
    </row>
    <row r="1062" spans="2:10">
      <c r="B1062" t="s">
        <v>180</v>
      </c>
      <c r="C1062" t="s">
        <v>181</v>
      </c>
      <c r="D1062" t="s">
        <v>186</v>
      </c>
      <c r="E1062" t="s">
        <v>16</v>
      </c>
      <c r="F1062" t="s">
        <v>132</v>
      </c>
      <c r="G1062">
        <f t="shared" si="33"/>
        <v>0.2564808017487536</v>
      </c>
      <c r="H1062">
        <f t="shared" si="34"/>
        <v>0.32060100218594201</v>
      </c>
      <c r="J1062">
        <f>VLOOKUP(E1062,'Wind ENSPRESO CF Averages'!$H$4:$K$40,3,0)*'Wind ENSPRESO CF'!D170/VLOOKUP(E1062,'Wind ENSPRESO CF Averages'!$C$28:$F$64,2,0)</f>
        <v>0.32060100218594201</v>
      </c>
    </row>
    <row r="1063" spans="2:10">
      <c r="B1063" t="s">
        <v>180</v>
      </c>
      <c r="C1063" t="s">
        <v>181</v>
      </c>
      <c r="D1063" t="s">
        <v>186</v>
      </c>
      <c r="E1063" t="s">
        <v>17</v>
      </c>
      <c r="F1063" t="s">
        <v>132</v>
      </c>
      <c r="G1063">
        <f t="shared" si="33"/>
        <v>0.21700436523455693</v>
      </c>
      <c r="H1063">
        <f t="shared" si="34"/>
        <v>0.27125545654319616</v>
      </c>
      <c r="J1063">
        <f>VLOOKUP(E1063,'Wind ENSPRESO CF Averages'!$H$4:$K$40,3,0)*'Wind ENSPRESO CF'!D171/VLOOKUP(E1063,'Wind ENSPRESO CF Averages'!$C$28:$F$64,2,0)</f>
        <v>0.27125545654319616</v>
      </c>
    </row>
    <row r="1064" spans="2:10">
      <c r="B1064" t="s">
        <v>180</v>
      </c>
      <c r="C1064" t="s">
        <v>181</v>
      </c>
      <c r="D1064" t="s">
        <v>186</v>
      </c>
      <c r="E1064" t="s">
        <v>18</v>
      </c>
      <c r="F1064" t="s">
        <v>132</v>
      </c>
      <c r="G1064">
        <f t="shared" si="33"/>
        <v>0.24411401154282553</v>
      </c>
      <c r="H1064">
        <f t="shared" si="34"/>
        <v>0.30514251442853191</v>
      </c>
      <c r="J1064">
        <f>VLOOKUP(E1064,'Wind ENSPRESO CF Averages'!$H$4:$K$40,3,0)*'Wind ENSPRESO CF'!D172/VLOOKUP(E1064,'Wind ENSPRESO CF Averages'!$C$28:$F$64,2,0)</f>
        <v>0.30514251442853191</v>
      </c>
    </row>
    <row r="1065" spans="2:10">
      <c r="B1065" t="s">
        <v>180</v>
      </c>
      <c r="C1065" t="s">
        <v>181</v>
      </c>
      <c r="D1065" t="s">
        <v>186</v>
      </c>
      <c r="E1065" t="s">
        <v>39</v>
      </c>
      <c r="F1065" t="s">
        <v>132</v>
      </c>
      <c r="G1065">
        <f t="shared" si="33"/>
        <v>0.2734807894736842</v>
      </c>
      <c r="H1065">
        <f t="shared" si="34"/>
        <v>0.34185098684210524</v>
      </c>
      <c r="J1065">
        <f>VLOOKUP(E1065,'Wind ENSPRESO CF Averages'!$H$4:$K$40,3,0)*'Wind ENSPRESO CF'!D173/VLOOKUP(E1065,'Wind ENSPRESO CF Averages'!$C$28:$F$64,2,0)</f>
        <v>0.34185098684210524</v>
      </c>
    </row>
    <row r="1066" spans="2:10">
      <c r="B1066" t="s">
        <v>180</v>
      </c>
      <c r="C1066" t="s">
        <v>181</v>
      </c>
      <c r="D1066" t="s">
        <v>186</v>
      </c>
      <c r="E1066" t="s">
        <v>20</v>
      </c>
      <c r="F1066" t="s">
        <v>132</v>
      </c>
      <c r="G1066">
        <f t="shared" si="33"/>
        <v>0.23092173723232812</v>
      </c>
      <c r="H1066">
        <f t="shared" si="34"/>
        <v>0.28865217154041012</v>
      </c>
      <c r="J1066">
        <f>VLOOKUP(E1066,'Wind ENSPRESO CF Averages'!$H$4:$K$40,3,0)*'Wind ENSPRESO CF'!D174/VLOOKUP(E1066,'Wind ENSPRESO CF Averages'!$C$28:$F$64,2,0)</f>
        <v>0.28865217154041012</v>
      </c>
    </row>
    <row r="1067" spans="2:10">
      <c r="B1067" t="s">
        <v>180</v>
      </c>
      <c r="C1067" t="s">
        <v>181</v>
      </c>
      <c r="D1067" t="s">
        <v>186</v>
      </c>
      <c r="E1067" t="s">
        <v>21</v>
      </c>
      <c r="F1067" t="s">
        <v>132</v>
      </c>
      <c r="G1067">
        <f t="shared" si="33"/>
        <v>0.33993611578947369</v>
      </c>
      <c r="H1067">
        <f t="shared" si="34"/>
        <v>0.42492014473684209</v>
      </c>
      <c r="J1067">
        <f>VLOOKUP(E1067,'Wind ENSPRESO CF Averages'!$H$4:$K$40,3,0)*'Wind ENSPRESO CF'!D175/VLOOKUP(E1067,'Wind ENSPRESO CF Averages'!$C$28:$F$64,2,0)</f>
        <v>0.42492014473684209</v>
      </c>
    </row>
    <row r="1068" spans="2:10">
      <c r="B1068" t="s">
        <v>180</v>
      </c>
      <c r="C1068" t="s">
        <v>181</v>
      </c>
      <c r="D1068" t="s">
        <v>186</v>
      </c>
      <c r="E1068" t="s">
        <v>22</v>
      </c>
      <c r="F1068" t="s">
        <v>132</v>
      </c>
      <c r="G1068">
        <f t="shared" si="33"/>
        <v>0</v>
      </c>
      <c r="H1068">
        <f t="shared" si="34"/>
        <v>0</v>
      </c>
      <c r="J1068">
        <f>VLOOKUP(E1068,'Wind ENSPRESO CF Averages'!$H$4:$K$40,3,0)*'Wind ENSPRESO CF'!D176/VLOOKUP(E1068,'Wind ENSPRESO CF Averages'!$C$28:$F$64,2,0)</f>
        <v>0</v>
      </c>
    </row>
    <row r="1069" spans="2:10">
      <c r="B1069" t="s">
        <v>180</v>
      </c>
      <c r="C1069" t="s">
        <v>181</v>
      </c>
      <c r="D1069" t="s">
        <v>186</v>
      </c>
      <c r="E1069" t="s">
        <v>23</v>
      </c>
      <c r="F1069" t="s">
        <v>132</v>
      </c>
      <c r="G1069">
        <f t="shared" si="33"/>
        <v>0.23728084616362952</v>
      </c>
      <c r="H1069">
        <f t="shared" si="34"/>
        <v>0.29660105770453687</v>
      </c>
      <c r="J1069">
        <f>VLOOKUP(E1069,'Wind ENSPRESO CF Averages'!$H$4:$K$40,3,0)*'Wind ENSPRESO CF'!D177/VLOOKUP(E1069,'Wind ENSPRESO CF Averages'!$C$28:$F$64,2,0)</f>
        <v>0.29660105770453687</v>
      </c>
    </row>
    <row r="1070" spans="2:10">
      <c r="B1070" t="s">
        <v>180</v>
      </c>
      <c r="C1070" t="s">
        <v>181</v>
      </c>
      <c r="D1070" t="s">
        <v>186</v>
      </c>
      <c r="E1070" t="s">
        <v>43</v>
      </c>
      <c r="F1070" t="s">
        <v>132</v>
      </c>
      <c r="G1070">
        <f t="shared" si="33"/>
        <v>0.19988059701492544</v>
      </c>
      <c r="H1070">
        <f t="shared" si="34"/>
        <v>0.24985074626865678</v>
      </c>
      <c r="J1070">
        <f>VLOOKUP(E1070,'Wind ENSPRESO CF Averages'!$H$4:$K$40,3,0)*'Wind ENSPRESO CF'!D178/VLOOKUP(E1070,'Wind ENSPRESO CF Averages'!$C$28:$F$64,2,0)</f>
        <v>0.24985074626865678</v>
      </c>
    </row>
    <row r="1071" spans="2:10">
      <c r="B1071" t="s">
        <v>180</v>
      </c>
      <c r="C1071" t="s">
        <v>181</v>
      </c>
      <c r="D1071" t="s">
        <v>186</v>
      </c>
      <c r="E1071" t="s">
        <v>24</v>
      </c>
      <c r="F1071" t="s">
        <v>132</v>
      </c>
      <c r="G1071">
        <f t="shared" si="33"/>
        <v>0.20865455020920495</v>
      </c>
      <c r="H1071">
        <f t="shared" si="34"/>
        <v>0.26081818776150617</v>
      </c>
      <c r="J1071">
        <f>VLOOKUP(E1071,'Wind ENSPRESO CF Averages'!$H$4:$K$40,3,0)*'Wind ENSPRESO CF'!D179/VLOOKUP(E1071,'Wind ENSPRESO CF Averages'!$C$28:$F$64,2,0)</f>
        <v>0.26081818776150617</v>
      </c>
    </row>
    <row r="1072" spans="2:10">
      <c r="B1072" t="s">
        <v>180</v>
      </c>
      <c r="C1072" t="s">
        <v>181</v>
      </c>
      <c r="D1072" t="s">
        <v>186</v>
      </c>
      <c r="E1072" t="s">
        <v>25</v>
      </c>
      <c r="F1072" t="s">
        <v>132</v>
      </c>
      <c r="G1072">
        <f t="shared" si="33"/>
        <v>0.1974683544303798</v>
      </c>
      <c r="H1072">
        <f t="shared" si="34"/>
        <v>0.24683544303797472</v>
      </c>
      <c r="J1072">
        <f>VLOOKUP(E1072,'Wind ENSPRESO CF Averages'!$H$4:$K$40,3,0)*'Wind ENSPRESO CF'!D180/VLOOKUP(E1072,'Wind ENSPRESO CF Averages'!$C$28:$F$64,2,0)</f>
        <v>0.24683544303797472</v>
      </c>
    </row>
    <row r="1073" spans="2:10">
      <c r="B1073" t="s">
        <v>180</v>
      </c>
      <c r="C1073" t="s">
        <v>181</v>
      </c>
      <c r="D1073" t="s">
        <v>186</v>
      </c>
      <c r="E1073" t="s">
        <v>26</v>
      </c>
      <c r="F1073" t="s">
        <v>132</v>
      </c>
      <c r="G1073">
        <f t="shared" si="33"/>
        <v>0.19314096028452876</v>
      </c>
      <c r="H1073">
        <f t="shared" si="34"/>
        <v>0.24142620035566095</v>
      </c>
      <c r="J1073">
        <f>VLOOKUP(E1073,'Wind ENSPRESO CF Averages'!$H$4:$K$40,3,0)*'Wind ENSPRESO CF'!D181/VLOOKUP(E1073,'Wind ENSPRESO CF Averages'!$C$28:$F$64,2,0)</f>
        <v>0.24142620035566095</v>
      </c>
    </row>
    <row r="1074" spans="2:10">
      <c r="B1074" t="s">
        <v>180</v>
      </c>
      <c r="C1074" t="s">
        <v>181</v>
      </c>
      <c r="D1074" t="s">
        <v>186</v>
      </c>
      <c r="E1074" t="s">
        <v>40</v>
      </c>
      <c r="F1074" t="s">
        <v>132</v>
      </c>
      <c r="G1074">
        <f t="shared" si="33"/>
        <v>0.21600000000000008</v>
      </c>
      <c r="H1074">
        <f t="shared" si="34"/>
        <v>0.27000000000000007</v>
      </c>
      <c r="J1074">
        <f>VLOOKUP(E1074,'Wind ENSPRESO CF Averages'!$H$4:$K$40,3,0)*'Wind ENSPRESO CF'!D182/VLOOKUP(E1074,'Wind ENSPRESO CF Averages'!$C$28:$F$64,2,0)</f>
        <v>0.27000000000000007</v>
      </c>
    </row>
    <row r="1075" spans="2:10">
      <c r="B1075" t="s">
        <v>180</v>
      </c>
      <c r="C1075" t="s">
        <v>181</v>
      </c>
      <c r="D1075" t="s">
        <v>186</v>
      </c>
      <c r="E1075" t="s">
        <v>41</v>
      </c>
      <c r="F1075" t="s">
        <v>132</v>
      </c>
      <c r="G1075">
        <f t="shared" si="33"/>
        <v>0.20644247787610626</v>
      </c>
      <c r="H1075">
        <f t="shared" si="34"/>
        <v>0.25805309734513282</v>
      </c>
      <c r="J1075">
        <f>VLOOKUP(E1075,'Wind ENSPRESO CF Averages'!$H$4:$K$40,3,0)*'Wind ENSPRESO CF'!D183/VLOOKUP(E1075,'Wind ENSPRESO CF Averages'!$C$28:$F$64,2,0)</f>
        <v>0.25805309734513282</v>
      </c>
    </row>
    <row r="1076" spans="2:10">
      <c r="B1076" t="s">
        <v>180</v>
      </c>
      <c r="C1076" t="s">
        <v>181</v>
      </c>
      <c r="D1076" t="s">
        <v>186</v>
      </c>
      <c r="E1076" t="s">
        <v>27</v>
      </c>
      <c r="F1076" t="s">
        <v>132</v>
      </c>
      <c r="G1076">
        <f t="shared" si="33"/>
        <v>0.25310540293040285</v>
      </c>
      <c r="H1076">
        <f t="shared" si="34"/>
        <v>0.31638175366300353</v>
      </c>
      <c r="J1076">
        <f>VLOOKUP(E1076,'Wind ENSPRESO CF Averages'!$H$4:$K$40,3,0)*'Wind ENSPRESO CF'!D184/VLOOKUP(E1076,'Wind ENSPRESO CF Averages'!$C$28:$F$64,2,0)</f>
        <v>0.31638175366300353</v>
      </c>
    </row>
    <row r="1077" spans="2:10">
      <c r="B1077" t="s">
        <v>180</v>
      </c>
      <c r="C1077" t="s">
        <v>181</v>
      </c>
      <c r="D1077" t="s">
        <v>186</v>
      </c>
      <c r="E1077" t="s">
        <v>28</v>
      </c>
      <c r="F1077" t="s">
        <v>132</v>
      </c>
      <c r="G1077">
        <f t="shared" si="33"/>
        <v>0.24804343456821495</v>
      </c>
      <c r="H1077">
        <f t="shared" si="34"/>
        <v>0.31005429321026867</v>
      </c>
      <c r="J1077">
        <f>VLOOKUP(E1077,'Wind ENSPRESO CF Averages'!$H$4:$K$40,3,0)*'Wind ENSPRESO CF'!D185/VLOOKUP(E1077,'Wind ENSPRESO CF Averages'!$C$28:$F$64,2,0)</f>
        <v>0.31005429321026867</v>
      </c>
    </row>
    <row r="1078" spans="2:10">
      <c r="B1078" t="s">
        <v>180</v>
      </c>
      <c r="C1078" t="s">
        <v>181</v>
      </c>
      <c r="D1078" t="s">
        <v>186</v>
      </c>
      <c r="E1078" t="s">
        <v>29</v>
      </c>
      <c r="F1078" t="s">
        <v>132</v>
      </c>
      <c r="G1078">
        <f t="shared" si="33"/>
        <v>0.25577551009202959</v>
      </c>
      <c r="H1078">
        <f t="shared" si="34"/>
        <v>0.31971938761503699</v>
      </c>
      <c r="J1078">
        <f>VLOOKUP(E1078,'Wind ENSPRESO CF Averages'!$H$4:$K$40,3,0)*'Wind ENSPRESO CF'!D186/VLOOKUP(E1078,'Wind ENSPRESO CF Averages'!$C$28:$F$64,2,0)</f>
        <v>0.31971938761503699</v>
      </c>
    </row>
    <row r="1079" spans="2:10">
      <c r="B1079" t="s">
        <v>180</v>
      </c>
      <c r="C1079" t="s">
        <v>181</v>
      </c>
      <c r="D1079" t="s">
        <v>186</v>
      </c>
      <c r="E1079" t="s">
        <v>30</v>
      </c>
      <c r="F1079" t="s">
        <v>132</v>
      </c>
      <c r="G1079">
        <f t="shared" si="33"/>
        <v>0.20351673713176477</v>
      </c>
      <c r="H1079">
        <f t="shared" si="34"/>
        <v>0.25439592141470596</v>
      </c>
      <c r="J1079">
        <f>VLOOKUP(E1079,'Wind ENSPRESO CF Averages'!$H$4:$K$40,3,0)*'Wind ENSPRESO CF'!D187/VLOOKUP(E1079,'Wind ENSPRESO CF Averages'!$C$28:$F$64,2,0)</f>
        <v>0.25439592141470596</v>
      </c>
    </row>
    <row r="1080" spans="2:10">
      <c r="B1080" t="s">
        <v>180</v>
      </c>
      <c r="C1080" t="s">
        <v>181</v>
      </c>
      <c r="D1080" t="s">
        <v>186</v>
      </c>
      <c r="E1080" t="s">
        <v>31</v>
      </c>
      <c r="F1080" t="s">
        <v>132</v>
      </c>
      <c r="G1080">
        <f t="shared" si="33"/>
        <v>0.24641813498250531</v>
      </c>
      <c r="H1080">
        <f t="shared" si="34"/>
        <v>0.30802266872813161</v>
      </c>
      <c r="J1080">
        <f>VLOOKUP(E1080,'Wind ENSPRESO CF Averages'!$H$4:$K$40,3,0)*'Wind ENSPRESO CF'!D188/VLOOKUP(E1080,'Wind ENSPRESO CF Averages'!$C$28:$F$64,2,0)</f>
        <v>0.30802266872813161</v>
      </c>
    </row>
    <row r="1081" spans="2:10">
      <c r="B1081" t="s">
        <v>180</v>
      </c>
      <c r="C1081" t="s">
        <v>181</v>
      </c>
      <c r="D1081" t="s">
        <v>186</v>
      </c>
      <c r="E1081" t="s">
        <v>32</v>
      </c>
      <c r="F1081" t="s">
        <v>132</v>
      </c>
      <c r="G1081">
        <f t="shared" si="33"/>
        <v>0.20827741935483868</v>
      </c>
      <c r="H1081">
        <f t="shared" si="34"/>
        <v>0.26034677419354835</v>
      </c>
      <c r="J1081">
        <f>VLOOKUP(E1081,'Wind ENSPRESO CF Averages'!$H$4:$K$40,3,0)*'Wind ENSPRESO CF'!D189/VLOOKUP(E1081,'Wind ENSPRESO CF Averages'!$C$28:$F$64,2,0)</f>
        <v>0.26034677419354835</v>
      </c>
    </row>
    <row r="1082" spans="2:10">
      <c r="B1082" t="s">
        <v>180</v>
      </c>
      <c r="C1082" t="s">
        <v>181</v>
      </c>
      <c r="D1082" t="s">
        <v>186</v>
      </c>
      <c r="E1082" t="s">
        <v>33</v>
      </c>
      <c r="F1082" t="s">
        <v>132</v>
      </c>
      <c r="G1082">
        <f t="shared" si="33"/>
        <v>0.23858128803165496</v>
      </c>
      <c r="H1082">
        <f t="shared" si="34"/>
        <v>0.29822661003956868</v>
      </c>
      <c r="J1082">
        <f>VLOOKUP(E1082,'Wind ENSPRESO CF Averages'!$H$4:$K$40,3,0)*'Wind ENSPRESO CF'!D190/VLOOKUP(E1082,'Wind ENSPRESO CF Averages'!$C$28:$F$64,2,0)</f>
        <v>0.29822661003956868</v>
      </c>
    </row>
    <row r="1083" spans="2:10">
      <c r="B1083" t="s">
        <v>180</v>
      </c>
      <c r="C1083" t="s">
        <v>181</v>
      </c>
      <c r="D1083" t="s">
        <v>186</v>
      </c>
      <c r="E1083" t="s">
        <v>34</v>
      </c>
      <c r="F1083" t="s">
        <v>132</v>
      </c>
      <c r="G1083">
        <f t="shared" si="33"/>
        <v>0.22572789699570817</v>
      </c>
      <c r="H1083">
        <f t="shared" si="34"/>
        <v>0.28215987124463521</v>
      </c>
      <c r="J1083">
        <f>VLOOKUP(E1083,'Wind ENSPRESO CF Averages'!$H$4:$K$40,3,0)*'Wind ENSPRESO CF'!D191/VLOOKUP(E1083,'Wind ENSPRESO CF Averages'!$C$28:$F$64,2,0)</f>
        <v>0.28215987124463521</v>
      </c>
    </row>
    <row r="1084" spans="2:10">
      <c r="B1084" t="s">
        <v>180</v>
      </c>
      <c r="C1084" t="s">
        <v>181</v>
      </c>
      <c r="D1084" t="s">
        <v>186</v>
      </c>
      <c r="E1084" t="s">
        <v>35</v>
      </c>
      <c r="F1084" t="s">
        <v>132</v>
      </c>
      <c r="G1084">
        <f t="shared" si="33"/>
        <v>0.21561474679029957</v>
      </c>
      <c r="H1084">
        <f t="shared" si="34"/>
        <v>0.26951843348787446</v>
      </c>
      <c r="J1084">
        <f>VLOOKUP(E1084,'Wind ENSPRESO CF Averages'!$H$4:$K$40,3,0)*'Wind ENSPRESO CF'!D192/VLOOKUP(E1084,'Wind ENSPRESO CF Averages'!$C$28:$F$64,2,0)</f>
        <v>0.26951843348787446</v>
      </c>
    </row>
    <row r="1085" spans="2:10">
      <c r="B1085" t="s">
        <v>180</v>
      </c>
      <c r="C1085" t="s">
        <v>181</v>
      </c>
      <c r="D1085" t="s">
        <v>186</v>
      </c>
      <c r="E1085" t="s">
        <v>36</v>
      </c>
      <c r="F1085" t="s">
        <v>132</v>
      </c>
      <c r="G1085">
        <f t="shared" si="33"/>
        <v>0.26355128737685202</v>
      </c>
      <c r="H1085">
        <f t="shared" si="34"/>
        <v>0.32943910922106501</v>
      </c>
      <c r="J1085">
        <f>VLOOKUP(E1085,'Wind ENSPRESO CF Averages'!$H$4:$K$40,3,0)*'Wind ENSPRESO CF'!D193/VLOOKUP(E1085,'Wind ENSPRESO CF Averages'!$C$28:$F$64,2,0)</f>
        <v>0.32943910922106501</v>
      </c>
    </row>
    <row r="1086" spans="2:10">
      <c r="B1086" t="s">
        <v>180</v>
      </c>
      <c r="C1086" t="s">
        <v>181</v>
      </c>
      <c r="D1086" t="s">
        <v>187</v>
      </c>
      <c r="E1086" t="s">
        <v>37</v>
      </c>
      <c r="F1086" t="s">
        <v>132</v>
      </c>
      <c r="G1086">
        <f t="shared" si="33"/>
        <v>0.21510373443983408</v>
      </c>
      <c r="H1086">
        <f t="shared" si="34"/>
        <v>0.26887966804979258</v>
      </c>
      <c r="J1086">
        <f>VLOOKUP(E1086,'Wind ENSPRESO CF Averages'!$H$4:$K$40,3,0)*'Wind ENSPRESO CF'!D194/VLOOKUP(E1086,'Wind ENSPRESO CF Averages'!$C$28:$F$64,2,0)</f>
        <v>0.26887966804979258</v>
      </c>
    </row>
    <row r="1087" spans="2:10">
      <c r="B1087" t="s">
        <v>180</v>
      </c>
      <c r="C1087" t="s">
        <v>181</v>
      </c>
      <c r="D1087" t="s">
        <v>187</v>
      </c>
      <c r="E1087" t="s">
        <v>7</v>
      </c>
      <c r="F1087" t="s">
        <v>132</v>
      </c>
      <c r="G1087">
        <f t="shared" si="33"/>
        <v>0.26413888037384664</v>
      </c>
      <c r="H1087">
        <f t="shared" si="34"/>
        <v>0.33017360046730831</v>
      </c>
      <c r="J1087">
        <f>VLOOKUP(E1087,'Wind ENSPRESO CF Averages'!$H$4:$K$40,3,0)*'Wind ENSPRESO CF'!D195/VLOOKUP(E1087,'Wind ENSPRESO CF Averages'!$C$28:$F$64,2,0)</f>
        <v>0.33017360046730831</v>
      </c>
    </row>
    <row r="1088" spans="2:10">
      <c r="B1088" t="s">
        <v>180</v>
      </c>
      <c r="C1088" t="s">
        <v>181</v>
      </c>
      <c r="D1088" t="s">
        <v>187</v>
      </c>
      <c r="E1088" t="s">
        <v>38</v>
      </c>
      <c r="F1088" t="s">
        <v>132</v>
      </c>
      <c r="G1088">
        <f t="shared" si="33"/>
        <v>0.21695154185022028</v>
      </c>
      <c r="H1088">
        <f t="shared" si="34"/>
        <v>0.27118942731277534</v>
      </c>
      <c r="J1088">
        <f>VLOOKUP(E1088,'Wind ENSPRESO CF Averages'!$H$4:$K$40,3,0)*'Wind ENSPRESO CF'!D196/VLOOKUP(E1088,'Wind ENSPRESO CF Averages'!$C$28:$F$64,2,0)</f>
        <v>0.27118942731277534</v>
      </c>
    </row>
    <row r="1089" spans="2:10">
      <c r="B1089" t="s">
        <v>180</v>
      </c>
      <c r="C1089" t="s">
        <v>181</v>
      </c>
      <c r="D1089" t="s">
        <v>187</v>
      </c>
      <c r="E1089" t="s">
        <v>8</v>
      </c>
      <c r="F1089" t="s">
        <v>132</v>
      </c>
      <c r="G1089">
        <f t="shared" si="33"/>
        <v>0.22815110533414115</v>
      </c>
      <c r="H1089">
        <f t="shared" si="34"/>
        <v>0.28518888166767642</v>
      </c>
      <c r="J1089">
        <f>VLOOKUP(E1089,'Wind ENSPRESO CF Averages'!$H$4:$K$40,3,0)*'Wind ENSPRESO CF'!D197/VLOOKUP(E1089,'Wind ENSPRESO CF Averages'!$C$28:$F$64,2,0)</f>
        <v>0.28518888166767642</v>
      </c>
    </row>
    <row r="1090" spans="2:10">
      <c r="B1090" t="s">
        <v>180</v>
      </c>
      <c r="C1090" t="s">
        <v>181</v>
      </c>
      <c r="D1090" t="s">
        <v>187</v>
      </c>
      <c r="E1090" t="s">
        <v>9</v>
      </c>
      <c r="F1090" t="s">
        <v>132</v>
      </c>
      <c r="G1090">
        <f t="shared" si="33"/>
        <v>0.23977854209484392</v>
      </c>
      <c r="H1090">
        <f t="shared" si="34"/>
        <v>0.29972317761855488</v>
      </c>
      <c r="J1090">
        <f>VLOOKUP(E1090,'Wind ENSPRESO CF Averages'!$H$4:$K$40,3,0)*'Wind ENSPRESO CF'!D198/VLOOKUP(E1090,'Wind ENSPRESO CF Averages'!$C$28:$F$64,2,0)</f>
        <v>0.29972317761855488</v>
      </c>
    </row>
    <row r="1091" spans="2:10">
      <c r="B1091" t="s">
        <v>180</v>
      </c>
      <c r="C1091" t="s">
        <v>181</v>
      </c>
      <c r="D1091" t="s">
        <v>187</v>
      </c>
      <c r="E1091" t="s">
        <v>10</v>
      </c>
      <c r="F1091" t="s">
        <v>132</v>
      </c>
      <c r="G1091">
        <f t="shared" si="33"/>
        <v>0.25389959124105421</v>
      </c>
      <c r="H1091">
        <f t="shared" si="34"/>
        <v>0.31737448905131777</v>
      </c>
      <c r="J1091">
        <f>VLOOKUP(E1091,'Wind ENSPRESO CF Averages'!$H$4:$K$40,3,0)*'Wind ENSPRESO CF'!D199/VLOOKUP(E1091,'Wind ENSPRESO CF Averages'!$C$28:$F$64,2,0)</f>
        <v>0.31737448905131777</v>
      </c>
    </row>
    <row r="1092" spans="2:10">
      <c r="B1092" t="s">
        <v>180</v>
      </c>
      <c r="C1092" t="s">
        <v>181</v>
      </c>
      <c r="D1092" t="s">
        <v>187</v>
      </c>
      <c r="E1092" t="s">
        <v>42</v>
      </c>
      <c r="F1092" t="s">
        <v>132</v>
      </c>
      <c r="G1092">
        <f t="shared" si="33"/>
        <v>0.26073372781065091</v>
      </c>
      <c r="H1092">
        <f t="shared" si="34"/>
        <v>0.32591715976331365</v>
      </c>
      <c r="J1092">
        <f>VLOOKUP(E1092,'Wind ENSPRESO CF Averages'!$H$4:$K$40,3,0)*'Wind ENSPRESO CF'!D200/VLOOKUP(E1092,'Wind ENSPRESO CF Averages'!$C$28:$F$64,2,0)</f>
        <v>0.32591715976331365</v>
      </c>
    </row>
    <row r="1093" spans="2:10">
      <c r="B1093" t="s">
        <v>180</v>
      </c>
      <c r="C1093" t="s">
        <v>181</v>
      </c>
      <c r="D1093" t="s">
        <v>187</v>
      </c>
      <c r="E1093" t="s">
        <v>11</v>
      </c>
      <c r="F1093" t="s">
        <v>132</v>
      </c>
      <c r="G1093">
        <f t="shared" si="33"/>
        <v>0.24905660377358491</v>
      </c>
      <c r="H1093">
        <f t="shared" si="34"/>
        <v>0.31132075471698112</v>
      </c>
      <c r="J1093">
        <f>VLOOKUP(E1093,'Wind ENSPRESO CF Averages'!$H$4:$K$40,3,0)*'Wind ENSPRESO CF'!D201/VLOOKUP(E1093,'Wind ENSPRESO CF Averages'!$C$28:$F$64,2,0)</f>
        <v>0.31132075471698112</v>
      </c>
    </row>
    <row r="1094" spans="2:10">
      <c r="B1094" t="s">
        <v>180</v>
      </c>
      <c r="C1094" t="s">
        <v>181</v>
      </c>
      <c r="D1094" t="s">
        <v>187</v>
      </c>
      <c r="E1094" t="s">
        <v>12</v>
      </c>
      <c r="F1094" t="s">
        <v>132</v>
      </c>
      <c r="G1094">
        <f t="shared" si="33"/>
        <v>0.20971062117798522</v>
      </c>
      <c r="H1094">
        <f t="shared" si="34"/>
        <v>0.2621382764724815</v>
      </c>
      <c r="J1094">
        <f>VLOOKUP(E1094,'Wind ENSPRESO CF Averages'!$H$4:$K$40,3,0)*'Wind ENSPRESO CF'!D202/VLOOKUP(E1094,'Wind ENSPRESO CF Averages'!$C$28:$F$64,2,0)</f>
        <v>0.2621382764724815</v>
      </c>
    </row>
    <row r="1095" spans="2:10">
      <c r="B1095" t="s">
        <v>180</v>
      </c>
      <c r="C1095" t="s">
        <v>181</v>
      </c>
      <c r="D1095" t="s">
        <v>187</v>
      </c>
      <c r="E1095" t="s">
        <v>13</v>
      </c>
      <c r="F1095" t="s">
        <v>132</v>
      </c>
      <c r="G1095">
        <f t="shared" si="33"/>
        <v>0.19637513713584429</v>
      </c>
      <c r="H1095">
        <f t="shared" si="34"/>
        <v>0.24546892141980534</v>
      </c>
      <c r="J1095">
        <f>VLOOKUP(E1095,'Wind ENSPRESO CF Averages'!$H$4:$K$40,3,0)*'Wind ENSPRESO CF'!D203/VLOOKUP(E1095,'Wind ENSPRESO CF Averages'!$C$28:$F$64,2,0)</f>
        <v>0.24546892141980534</v>
      </c>
    </row>
    <row r="1096" spans="2:10">
      <c r="B1096" t="s">
        <v>180</v>
      </c>
      <c r="C1096" t="s">
        <v>181</v>
      </c>
      <c r="D1096" t="s">
        <v>187</v>
      </c>
      <c r="E1096" t="s">
        <v>14</v>
      </c>
      <c r="F1096" t="s">
        <v>132</v>
      </c>
      <c r="G1096">
        <f t="shared" si="33"/>
        <v>0.26252857142857144</v>
      </c>
      <c r="H1096">
        <f t="shared" si="34"/>
        <v>0.32816071428571431</v>
      </c>
      <c r="J1096">
        <f>VLOOKUP(E1096,'Wind ENSPRESO CF Averages'!$H$4:$K$40,3,0)*'Wind ENSPRESO CF'!D204/VLOOKUP(E1096,'Wind ENSPRESO CF Averages'!$C$28:$F$64,2,0)</f>
        <v>0.32816071428571431</v>
      </c>
    </row>
    <row r="1097" spans="2:10">
      <c r="B1097" t="s">
        <v>180</v>
      </c>
      <c r="C1097" t="s">
        <v>181</v>
      </c>
      <c r="D1097" t="s">
        <v>187</v>
      </c>
      <c r="E1097" t="s">
        <v>15</v>
      </c>
      <c r="F1097" t="s">
        <v>132</v>
      </c>
      <c r="G1097">
        <f t="shared" si="33"/>
        <v>0.19827751605995722</v>
      </c>
      <c r="H1097">
        <f t="shared" si="34"/>
        <v>0.2478468950749465</v>
      </c>
      <c r="J1097">
        <f>VLOOKUP(E1097,'Wind ENSPRESO CF Averages'!$H$4:$K$40,3,0)*'Wind ENSPRESO CF'!D205/VLOOKUP(E1097,'Wind ENSPRESO CF Averages'!$C$28:$F$64,2,0)</f>
        <v>0.2478468950749465</v>
      </c>
    </row>
    <row r="1098" spans="2:10">
      <c r="B1098" t="s">
        <v>180</v>
      </c>
      <c r="C1098" t="s">
        <v>181</v>
      </c>
      <c r="D1098" t="s">
        <v>187</v>
      </c>
      <c r="E1098" t="s">
        <v>19</v>
      </c>
      <c r="F1098" t="s">
        <v>132</v>
      </c>
      <c r="G1098">
        <f t="shared" si="33"/>
        <v>0.2643887695313149</v>
      </c>
      <c r="H1098">
        <f t="shared" si="34"/>
        <v>0.33048596191414359</v>
      </c>
      <c r="J1098">
        <f>VLOOKUP(E1098,'Wind ENSPRESO CF Averages'!$H$4:$K$40,3,0)*'Wind ENSPRESO CF'!D206/VLOOKUP(E1098,'Wind ENSPRESO CF Averages'!$C$28:$F$64,2,0)</f>
        <v>0.33048596191414359</v>
      </c>
    </row>
    <row r="1099" spans="2:10">
      <c r="B1099" t="s">
        <v>180</v>
      </c>
      <c r="C1099" t="s">
        <v>181</v>
      </c>
      <c r="D1099" t="s">
        <v>187</v>
      </c>
      <c r="E1099" t="s">
        <v>16</v>
      </c>
      <c r="F1099" t="s">
        <v>132</v>
      </c>
      <c r="G1099">
        <f t="shared" si="33"/>
        <v>0.25306674781532595</v>
      </c>
      <c r="H1099">
        <f t="shared" si="34"/>
        <v>0.31633343476915743</v>
      </c>
      <c r="J1099">
        <f>VLOOKUP(E1099,'Wind ENSPRESO CF Averages'!$H$4:$K$40,3,0)*'Wind ENSPRESO CF'!D207/VLOOKUP(E1099,'Wind ENSPRESO CF Averages'!$C$28:$F$64,2,0)</f>
        <v>0.31633343476915743</v>
      </c>
    </row>
    <row r="1100" spans="2:10">
      <c r="B1100" t="s">
        <v>180</v>
      </c>
      <c r="C1100" t="s">
        <v>181</v>
      </c>
      <c r="D1100" t="s">
        <v>187</v>
      </c>
      <c r="E1100" t="s">
        <v>17</v>
      </c>
      <c r="F1100" t="s">
        <v>132</v>
      </c>
      <c r="G1100">
        <f t="shared" si="33"/>
        <v>0.22157287818686339</v>
      </c>
      <c r="H1100">
        <f t="shared" si="34"/>
        <v>0.27696609773357922</v>
      </c>
      <c r="J1100">
        <f>VLOOKUP(E1100,'Wind ENSPRESO CF Averages'!$H$4:$K$40,3,0)*'Wind ENSPRESO CF'!D208/VLOOKUP(E1100,'Wind ENSPRESO CF Averages'!$C$28:$F$64,2,0)</f>
        <v>0.27696609773357922</v>
      </c>
    </row>
    <row r="1101" spans="2:10">
      <c r="B1101" t="s">
        <v>180</v>
      </c>
      <c r="C1101" t="s">
        <v>181</v>
      </c>
      <c r="D1101" t="s">
        <v>187</v>
      </c>
      <c r="E1101" t="s">
        <v>18</v>
      </c>
      <c r="F1101" t="s">
        <v>132</v>
      </c>
      <c r="G1101">
        <f t="shared" si="33"/>
        <v>0.23623028337321644</v>
      </c>
      <c r="H1101">
        <f t="shared" si="34"/>
        <v>0.29528785421652054</v>
      </c>
      <c r="J1101">
        <f>VLOOKUP(E1101,'Wind ENSPRESO CF Averages'!$H$4:$K$40,3,0)*'Wind ENSPRESO CF'!D209/VLOOKUP(E1101,'Wind ENSPRESO CF Averages'!$C$28:$F$64,2,0)</f>
        <v>0.29528785421652054</v>
      </c>
    </row>
    <row r="1102" spans="2:10">
      <c r="B1102" t="s">
        <v>180</v>
      </c>
      <c r="C1102" t="s">
        <v>181</v>
      </c>
      <c r="D1102" t="s">
        <v>187</v>
      </c>
      <c r="E1102" t="s">
        <v>39</v>
      </c>
      <c r="F1102" t="s">
        <v>132</v>
      </c>
      <c r="G1102">
        <f t="shared" ref="G1102:G1165" si="35">H1102*0.8</f>
        <v>0.25036973684210528</v>
      </c>
      <c r="H1102">
        <f t="shared" si="34"/>
        <v>0.31296217105263158</v>
      </c>
      <c r="J1102">
        <f>VLOOKUP(E1102,'Wind ENSPRESO CF Averages'!$H$4:$K$40,3,0)*'Wind ENSPRESO CF'!D210/VLOOKUP(E1102,'Wind ENSPRESO CF Averages'!$C$28:$F$64,2,0)</f>
        <v>0.31296217105263158</v>
      </c>
    </row>
    <row r="1103" spans="2:10">
      <c r="B1103" t="s">
        <v>180</v>
      </c>
      <c r="C1103" t="s">
        <v>181</v>
      </c>
      <c r="D1103" t="s">
        <v>187</v>
      </c>
      <c r="E1103" t="s">
        <v>20</v>
      </c>
      <c r="F1103" t="s">
        <v>132</v>
      </c>
      <c r="G1103">
        <f t="shared" si="35"/>
        <v>0.22981684853787698</v>
      </c>
      <c r="H1103">
        <f t="shared" si="34"/>
        <v>0.2872710606723462</v>
      </c>
      <c r="J1103">
        <f>VLOOKUP(E1103,'Wind ENSPRESO CF Averages'!$H$4:$K$40,3,0)*'Wind ENSPRESO CF'!D211/VLOOKUP(E1103,'Wind ENSPRESO CF Averages'!$C$28:$F$64,2,0)</f>
        <v>0.2872710606723462</v>
      </c>
    </row>
    <row r="1104" spans="2:10">
      <c r="B1104" t="s">
        <v>180</v>
      </c>
      <c r="C1104" t="s">
        <v>181</v>
      </c>
      <c r="D1104" t="s">
        <v>187</v>
      </c>
      <c r="E1104" t="s">
        <v>21</v>
      </c>
      <c r="F1104" t="s">
        <v>132</v>
      </c>
      <c r="G1104">
        <f t="shared" si="35"/>
        <v>0.33692783157894746</v>
      </c>
      <c r="H1104">
        <f t="shared" si="34"/>
        <v>0.42115978947368432</v>
      </c>
      <c r="J1104">
        <f>VLOOKUP(E1104,'Wind ENSPRESO CF Averages'!$H$4:$K$40,3,0)*'Wind ENSPRESO CF'!D212/VLOOKUP(E1104,'Wind ENSPRESO CF Averages'!$C$28:$F$64,2,0)</f>
        <v>0.42115978947368432</v>
      </c>
    </row>
    <row r="1105" spans="2:10">
      <c r="B1105" t="s">
        <v>180</v>
      </c>
      <c r="C1105" t="s">
        <v>181</v>
      </c>
      <c r="D1105" t="s">
        <v>187</v>
      </c>
      <c r="E1105" t="s">
        <v>22</v>
      </c>
      <c r="F1105" t="s">
        <v>132</v>
      </c>
      <c r="G1105">
        <f t="shared" si="35"/>
        <v>0</v>
      </c>
      <c r="H1105">
        <f t="shared" si="34"/>
        <v>0</v>
      </c>
      <c r="J1105">
        <f>VLOOKUP(E1105,'Wind ENSPRESO CF Averages'!$H$4:$K$40,3,0)*'Wind ENSPRESO CF'!D213/VLOOKUP(E1105,'Wind ENSPRESO CF Averages'!$C$28:$F$64,2,0)</f>
        <v>0</v>
      </c>
    </row>
    <row r="1106" spans="2:10">
      <c r="B1106" t="s">
        <v>180</v>
      </c>
      <c r="C1106" t="s">
        <v>181</v>
      </c>
      <c r="D1106" t="s">
        <v>187</v>
      </c>
      <c r="E1106" t="s">
        <v>23</v>
      </c>
      <c r="F1106" t="s">
        <v>132</v>
      </c>
      <c r="G1106">
        <f t="shared" si="35"/>
        <v>0.23526714732783149</v>
      </c>
      <c r="H1106">
        <f t="shared" si="34"/>
        <v>0.29408393415978934</v>
      </c>
      <c r="J1106">
        <f>VLOOKUP(E1106,'Wind ENSPRESO CF Averages'!$H$4:$K$40,3,0)*'Wind ENSPRESO CF'!D214/VLOOKUP(E1106,'Wind ENSPRESO CF Averages'!$C$28:$F$64,2,0)</f>
        <v>0.29408393415978934</v>
      </c>
    </row>
    <row r="1107" spans="2:10">
      <c r="B1107" t="s">
        <v>180</v>
      </c>
      <c r="C1107" t="s">
        <v>181</v>
      </c>
      <c r="D1107" t="s">
        <v>187</v>
      </c>
      <c r="E1107" t="s">
        <v>43</v>
      </c>
      <c r="F1107" t="s">
        <v>132</v>
      </c>
      <c r="G1107">
        <f t="shared" si="35"/>
        <v>0.25791044776119409</v>
      </c>
      <c r="H1107">
        <f t="shared" si="34"/>
        <v>0.32238805970149259</v>
      </c>
      <c r="J1107">
        <f>VLOOKUP(E1107,'Wind ENSPRESO CF Averages'!$H$4:$K$40,3,0)*'Wind ENSPRESO CF'!D215/VLOOKUP(E1107,'Wind ENSPRESO CF Averages'!$C$28:$F$64,2,0)</f>
        <v>0.32238805970149259</v>
      </c>
    </row>
    <row r="1108" spans="2:10">
      <c r="B1108" t="s">
        <v>180</v>
      </c>
      <c r="C1108" t="s">
        <v>181</v>
      </c>
      <c r="D1108" t="s">
        <v>187</v>
      </c>
      <c r="E1108" t="s">
        <v>24</v>
      </c>
      <c r="F1108" t="s">
        <v>132</v>
      </c>
      <c r="G1108">
        <f t="shared" si="35"/>
        <v>0.20865455020920495</v>
      </c>
      <c r="H1108">
        <f t="shared" si="34"/>
        <v>0.26081818776150617</v>
      </c>
      <c r="J1108">
        <f>VLOOKUP(E1108,'Wind ENSPRESO CF Averages'!$H$4:$K$40,3,0)*'Wind ENSPRESO CF'!D216/VLOOKUP(E1108,'Wind ENSPRESO CF Averages'!$C$28:$F$64,2,0)</f>
        <v>0.26081818776150617</v>
      </c>
    </row>
    <row r="1109" spans="2:10">
      <c r="B1109" t="s">
        <v>180</v>
      </c>
      <c r="C1109" t="s">
        <v>181</v>
      </c>
      <c r="D1109" t="s">
        <v>187</v>
      </c>
      <c r="E1109" t="s">
        <v>25</v>
      </c>
      <c r="F1109" t="s">
        <v>132</v>
      </c>
      <c r="G1109">
        <f t="shared" si="35"/>
        <v>0.18227848101265826</v>
      </c>
      <c r="H1109">
        <f t="shared" si="34"/>
        <v>0.22784810126582281</v>
      </c>
      <c r="J1109">
        <f>VLOOKUP(E1109,'Wind ENSPRESO CF Averages'!$H$4:$K$40,3,0)*'Wind ENSPRESO CF'!D217/VLOOKUP(E1109,'Wind ENSPRESO CF Averages'!$C$28:$F$64,2,0)</f>
        <v>0.22784810126582281</v>
      </c>
    </row>
    <row r="1110" spans="2:10">
      <c r="B1110" t="s">
        <v>180</v>
      </c>
      <c r="C1110" t="s">
        <v>181</v>
      </c>
      <c r="D1110" t="s">
        <v>187</v>
      </c>
      <c r="E1110" t="s">
        <v>26</v>
      </c>
      <c r="F1110" t="s">
        <v>132</v>
      </c>
      <c r="G1110">
        <f t="shared" si="35"/>
        <v>0.19314096028452876</v>
      </c>
      <c r="H1110">
        <f t="shared" si="34"/>
        <v>0.24142620035566095</v>
      </c>
      <c r="J1110">
        <f>VLOOKUP(E1110,'Wind ENSPRESO CF Averages'!$H$4:$K$40,3,0)*'Wind ENSPRESO CF'!D218/VLOOKUP(E1110,'Wind ENSPRESO CF Averages'!$C$28:$F$64,2,0)</f>
        <v>0.24142620035566095</v>
      </c>
    </row>
    <row r="1111" spans="2:10">
      <c r="B1111" t="s">
        <v>180</v>
      </c>
      <c r="C1111" t="s">
        <v>181</v>
      </c>
      <c r="D1111" t="s">
        <v>187</v>
      </c>
      <c r="E1111" t="s">
        <v>40</v>
      </c>
      <c r="F1111" t="s">
        <v>132</v>
      </c>
      <c r="G1111">
        <f t="shared" si="35"/>
        <v>0.22140000000000004</v>
      </c>
      <c r="H1111">
        <f t="shared" si="34"/>
        <v>0.27675000000000005</v>
      </c>
      <c r="J1111">
        <f>VLOOKUP(E1111,'Wind ENSPRESO CF Averages'!$H$4:$K$40,3,0)*'Wind ENSPRESO CF'!D219/VLOOKUP(E1111,'Wind ENSPRESO CF Averages'!$C$28:$F$64,2,0)</f>
        <v>0.27675000000000005</v>
      </c>
    </row>
    <row r="1112" spans="2:10">
      <c r="B1112" t="s">
        <v>180</v>
      </c>
      <c r="C1112" t="s">
        <v>181</v>
      </c>
      <c r="D1112" t="s">
        <v>187</v>
      </c>
      <c r="E1112" t="s">
        <v>41</v>
      </c>
      <c r="F1112" t="s">
        <v>132</v>
      </c>
      <c r="G1112">
        <f t="shared" si="35"/>
        <v>0.24314336283185845</v>
      </c>
      <c r="H1112">
        <f t="shared" ref="H1112:H1175" si="36">IF(D1112="WP",0,J1112)</f>
        <v>0.30392920353982306</v>
      </c>
      <c r="J1112">
        <f>VLOOKUP(E1112,'Wind ENSPRESO CF Averages'!$H$4:$K$40,3,0)*'Wind ENSPRESO CF'!D220/VLOOKUP(E1112,'Wind ENSPRESO CF Averages'!$C$28:$F$64,2,0)</f>
        <v>0.30392920353982306</v>
      </c>
    </row>
    <row r="1113" spans="2:10">
      <c r="B1113" t="s">
        <v>180</v>
      </c>
      <c r="C1113" t="s">
        <v>181</v>
      </c>
      <c r="D1113" t="s">
        <v>187</v>
      </c>
      <c r="E1113" t="s">
        <v>27</v>
      </c>
      <c r="F1113" t="s">
        <v>132</v>
      </c>
      <c r="G1113">
        <f t="shared" si="35"/>
        <v>0.27665009157509146</v>
      </c>
      <c r="H1113">
        <f t="shared" si="36"/>
        <v>0.3458126144688643</v>
      </c>
      <c r="J1113">
        <f>VLOOKUP(E1113,'Wind ENSPRESO CF Averages'!$H$4:$K$40,3,0)*'Wind ENSPRESO CF'!D221/VLOOKUP(E1113,'Wind ENSPRESO CF Averages'!$C$28:$F$64,2,0)</f>
        <v>0.3458126144688643</v>
      </c>
    </row>
    <row r="1114" spans="2:10">
      <c r="B1114" t="s">
        <v>180</v>
      </c>
      <c r="C1114" t="s">
        <v>181</v>
      </c>
      <c r="D1114" t="s">
        <v>187</v>
      </c>
      <c r="E1114" t="s">
        <v>28</v>
      </c>
      <c r="F1114" t="s">
        <v>132</v>
      </c>
      <c r="G1114">
        <f t="shared" si="35"/>
        <v>0.23808185085041669</v>
      </c>
      <c r="H1114">
        <f t="shared" si="36"/>
        <v>0.29760231356302086</v>
      </c>
      <c r="J1114">
        <f>VLOOKUP(E1114,'Wind ENSPRESO CF Averages'!$H$4:$K$40,3,0)*'Wind ENSPRESO CF'!D222/VLOOKUP(E1114,'Wind ENSPRESO CF Averages'!$C$28:$F$64,2,0)</f>
        <v>0.29760231356302086</v>
      </c>
    </row>
    <row r="1115" spans="2:10">
      <c r="B1115" t="s">
        <v>180</v>
      </c>
      <c r="C1115" t="s">
        <v>181</v>
      </c>
      <c r="D1115" t="s">
        <v>187</v>
      </c>
      <c r="E1115" t="s">
        <v>29</v>
      </c>
      <c r="F1115" t="s">
        <v>132</v>
      </c>
      <c r="G1115">
        <f t="shared" si="35"/>
        <v>0.24271170715716339</v>
      </c>
      <c r="H1115">
        <f t="shared" si="36"/>
        <v>0.30338963394645424</v>
      </c>
      <c r="J1115">
        <f>VLOOKUP(E1115,'Wind ENSPRESO CF Averages'!$H$4:$K$40,3,0)*'Wind ENSPRESO CF'!D223/VLOOKUP(E1115,'Wind ENSPRESO CF Averages'!$C$28:$F$64,2,0)</f>
        <v>0.30338963394645424</v>
      </c>
    </row>
    <row r="1116" spans="2:10">
      <c r="B1116" t="s">
        <v>180</v>
      </c>
      <c r="C1116" t="s">
        <v>181</v>
      </c>
      <c r="D1116" t="s">
        <v>187</v>
      </c>
      <c r="E1116" t="s">
        <v>30</v>
      </c>
      <c r="F1116" t="s">
        <v>132</v>
      </c>
      <c r="G1116">
        <f t="shared" si="35"/>
        <v>0.19562849150650258</v>
      </c>
      <c r="H1116">
        <f t="shared" si="36"/>
        <v>0.24453561438312821</v>
      </c>
      <c r="J1116">
        <f>VLOOKUP(E1116,'Wind ENSPRESO CF Averages'!$H$4:$K$40,3,0)*'Wind ENSPRESO CF'!D224/VLOOKUP(E1116,'Wind ENSPRESO CF Averages'!$C$28:$F$64,2,0)</f>
        <v>0.24453561438312821</v>
      </c>
    </row>
    <row r="1117" spans="2:10">
      <c r="B1117" t="s">
        <v>180</v>
      </c>
      <c r="C1117" t="s">
        <v>181</v>
      </c>
      <c r="D1117" t="s">
        <v>187</v>
      </c>
      <c r="E1117" t="s">
        <v>31</v>
      </c>
      <c r="F1117" t="s">
        <v>132</v>
      </c>
      <c r="G1117">
        <f t="shared" si="35"/>
        <v>0.27704637774869245</v>
      </c>
      <c r="H1117">
        <f t="shared" si="36"/>
        <v>0.34630797218586556</v>
      </c>
      <c r="J1117">
        <f>VLOOKUP(E1117,'Wind ENSPRESO CF Averages'!$H$4:$K$40,3,0)*'Wind ENSPRESO CF'!D225/VLOOKUP(E1117,'Wind ENSPRESO CF Averages'!$C$28:$F$64,2,0)</f>
        <v>0.34630797218586556</v>
      </c>
    </row>
    <row r="1118" spans="2:10">
      <c r="B1118" t="s">
        <v>180</v>
      </c>
      <c r="C1118" t="s">
        <v>181</v>
      </c>
      <c r="D1118" t="s">
        <v>187</v>
      </c>
      <c r="E1118" t="s">
        <v>32</v>
      </c>
      <c r="F1118" t="s">
        <v>132</v>
      </c>
      <c r="G1118">
        <f t="shared" si="35"/>
        <v>0.2369032258064516</v>
      </c>
      <c r="H1118">
        <f t="shared" si="36"/>
        <v>0.29612903225806447</v>
      </c>
      <c r="J1118">
        <f>VLOOKUP(E1118,'Wind ENSPRESO CF Averages'!$H$4:$K$40,3,0)*'Wind ENSPRESO CF'!D226/VLOOKUP(E1118,'Wind ENSPRESO CF Averages'!$C$28:$F$64,2,0)</f>
        <v>0.29612903225806447</v>
      </c>
    </row>
    <row r="1119" spans="2:10">
      <c r="B1119" t="s">
        <v>180</v>
      </c>
      <c r="C1119" t="s">
        <v>181</v>
      </c>
      <c r="D1119" t="s">
        <v>187</v>
      </c>
      <c r="E1119" t="s">
        <v>33</v>
      </c>
      <c r="F1119" t="s">
        <v>132</v>
      </c>
      <c r="G1119">
        <f t="shared" si="35"/>
        <v>0.23720220544187659</v>
      </c>
      <c r="H1119">
        <f t="shared" si="36"/>
        <v>0.29650275680234572</v>
      </c>
      <c r="J1119">
        <f>VLOOKUP(E1119,'Wind ENSPRESO CF Averages'!$H$4:$K$40,3,0)*'Wind ENSPRESO CF'!D227/VLOOKUP(E1119,'Wind ENSPRESO CF Averages'!$C$28:$F$64,2,0)</f>
        <v>0.29650275680234572</v>
      </c>
    </row>
    <row r="1120" spans="2:10">
      <c r="B1120" t="s">
        <v>180</v>
      </c>
      <c r="C1120" t="s">
        <v>181</v>
      </c>
      <c r="D1120" t="s">
        <v>187</v>
      </c>
      <c r="E1120" t="s">
        <v>34</v>
      </c>
      <c r="F1120" t="s">
        <v>132</v>
      </c>
      <c r="G1120">
        <f t="shared" si="35"/>
        <v>0.24757253218884126</v>
      </c>
      <c r="H1120">
        <f t="shared" si="36"/>
        <v>0.30946566523605157</v>
      </c>
      <c r="J1120">
        <f>VLOOKUP(E1120,'Wind ENSPRESO CF Averages'!$H$4:$K$40,3,0)*'Wind ENSPRESO CF'!D228/VLOOKUP(E1120,'Wind ENSPRESO CF Averages'!$C$28:$F$64,2,0)</f>
        <v>0.30946566523605157</v>
      </c>
    </row>
    <row r="1121" spans="2:10">
      <c r="B1121" t="s">
        <v>180</v>
      </c>
      <c r="C1121" t="s">
        <v>181</v>
      </c>
      <c r="D1121" t="s">
        <v>187</v>
      </c>
      <c r="E1121" t="s">
        <v>35</v>
      </c>
      <c r="F1121" t="s">
        <v>132</v>
      </c>
      <c r="G1121">
        <f t="shared" si="35"/>
        <v>0.24748823109843088</v>
      </c>
      <c r="H1121">
        <f t="shared" si="36"/>
        <v>0.30936028887303857</v>
      </c>
      <c r="J1121">
        <f>VLOOKUP(E1121,'Wind ENSPRESO CF Averages'!$H$4:$K$40,3,0)*'Wind ENSPRESO CF'!D229/VLOOKUP(E1121,'Wind ENSPRESO CF Averages'!$C$28:$F$64,2,0)</f>
        <v>0.30936028887303857</v>
      </c>
    </row>
    <row r="1122" spans="2:10">
      <c r="B1122" t="s">
        <v>180</v>
      </c>
      <c r="C1122" t="s">
        <v>181</v>
      </c>
      <c r="D1122" t="s">
        <v>187</v>
      </c>
      <c r="E1122" t="s">
        <v>36</v>
      </c>
      <c r="F1122" t="s">
        <v>132</v>
      </c>
      <c r="G1122">
        <f t="shared" si="35"/>
        <v>0.25513510197250777</v>
      </c>
      <c r="H1122">
        <f t="shared" si="36"/>
        <v>0.31891887746563469</v>
      </c>
      <c r="J1122">
        <f>VLOOKUP(E1122,'Wind ENSPRESO CF Averages'!$H$4:$K$40,3,0)*'Wind ENSPRESO CF'!D230/VLOOKUP(E1122,'Wind ENSPRESO CF Averages'!$C$28:$F$64,2,0)</f>
        <v>0.31891887746563469</v>
      </c>
    </row>
    <row r="1123" spans="2:10">
      <c r="B1123" t="s">
        <v>180</v>
      </c>
      <c r="C1123" t="s">
        <v>181</v>
      </c>
      <c r="D1123" t="s">
        <v>188</v>
      </c>
      <c r="E1123" t="s">
        <v>37</v>
      </c>
      <c r="F1123" t="s">
        <v>132</v>
      </c>
      <c r="G1123">
        <f t="shared" si="35"/>
        <v>0.18821576763485479</v>
      </c>
      <c r="H1123">
        <f t="shared" si="36"/>
        <v>0.23526970954356846</v>
      </c>
      <c r="J1123">
        <f>VLOOKUP(E1123,'Wind ENSPRESO CF Averages'!$H$4:$K$40,3,0)*'Wind ENSPRESO CF'!D231/VLOOKUP(E1123,'Wind ENSPRESO CF Averages'!$C$28:$F$64,2,0)</f>
        <v>0.23526970954356846</v>
      </c>
    </row>
    <row r="1124" spans="2:10">
      <c r="B1124" t="s">
        <v>180</v>
      </c>
      <c r="C1124" t="s">
        <v>181</v>
      </c>
      <c r="D1124" t="s">
        <v>188</v>
      </c>
      <c r="E1124" t="s">
        <v>7</v>
      </c>
      <c r="F1124" t="s">
        <v>132</v>
      </c>
      <c r="G1124">
        <f t="shared" si="35"/>
        <v>0.20387418436593019</v>
      </c>
      <c r="H1124">
        <f t="shared" si="36"/>
        <v>0.25484273045741274</v>
      </c>
      <c r="J1124">
        <f>VLOOKUP(E1124,'Wind ENSPRESO CF Averages'!$H$4:$K$40,3,0)*'Wind ENSPRESO CF'!D232/VLOOKUP(E1124,'Wind ENSPRESO CF Averages'!$C$28:$F$64,2,0)</f>
        <v>0.25484273045741274</v>
      </c>
    </row>
    <row r="1125" spans="2:10">
      <c r="B1125" t="s">
        <v>180</v>
      </c>
      <c r="C1125" t="s">
        <v>181</v>
      </c>
      <c r="D1125" t="s">
        <v>188</v>
      </c>
      <c r="E1125" t="s">
        <v>38</v>
      </c>
      <c r="F1125" t="s">
        <v>132</v>
      </c>
      <c r="G1125">
        <f t="shared" si="35"/>
        <v>0.15414977973568283</v>
      </c>
      <c r="H1125">
        <f t="shared" si="36"/>
        <v>0.19268722466960353</v>
      </c>
      <c r="J1125">
        <f>VLOOKUP(E1125,'Wind ENSPRESO CF Averages'!$H$4:$K$40,3,0)*'Wind ENSPRESO CF'!D233/VLOOKUP(E1125,'Wind ENSPRESO CF Averages'!$C$28:$F$64,2,0)</f>
        <v>0.19268722466960353</v>
      </c>
    </row>
    <row r="1126" spans="2:10">
      <c r="B1126" t="s">
        <v>180</v>
      </c>
      <c r="C1126" t="s">
        <v>181</v>
      </c>
      <c r="D1126" t="s">
        <v>188</v>
      </c>
      <c r="E1126" t="s">
        <v>8</v>
      </c>
      <c r="F1126" t="s">
        <v>132</v>
      </c>
      <c r="G1126">
        <f t="shared" si="35"/>
        <v>0.16327746835411497</v>
      </c>
      <c r="H1126">
        <f t="shared" si="36"/>
        <v>0.2040968354426437</v>
      </c>
      <c r="J1126">
        <f>VLOOKUP(E1126,'Wind ENSPRESO CF Averages'!$H$4:$K$40,3,0)*'Wind ENSPRESO CF'!D234/VLOOKUP(E1126,'Wind ENSPRESO CF Averages'!$C$28:$F$64,2,0)</f>
        <v>0.2040968354426437</v>
      </c>
    </row>
    <row r="1127" spans="2:10">
      <c r="B1127" t="s">
        <v>180</v>
      </c>
      <c r="C1127" t="s">
        <v>181</v>
      </c>
      <c r="D1127" t="s">
        <v>188</v>
      </c>
      <c r="E1127" t="s">
        <v>9</v>
      </c>
      <c r="F1127" t="s">
        <v>132</v>
      </c>
      <c r="G1127">
        <f t="shared" si="35"/>
        <v>0.19473726899393981</v>
      </c>
      <c r="H1127">
        <f t="shared" si="36"/>
        <v>0.24342158624242474</v>
      </c>
      <c r="J1127">
        <f>VLOOKUP(E1127,'Wind ENSPRESO CF Averages'!$H$4:$K$40,3,0)*'Wind ENSPRESO CF'!D235/VLOOKUP(E1127,'Wind ENSPRESO CF Averages'!$C$28:$F$64,2,0)</f>
        <v>0.24342158624242474</v>
      </c>
    </row>
    <row r="1128" spans="2:10">
      <c r="B1128" t="s">
        <v>180</v>
      </c>
      <c r="C1128" t="s">
        <v>181</v>
      </c>
      <c r="D1128" t="s">
        <v>188</v>
      </c>
      <c r="E1128" t="s">
        <v>10</v>
      </c>
      <c r="F1128" t="s">
        <v>132</v>
      </c>
      <c r="G1128">
        <f t="shared" si="35"/>
        <v>0.19063841362505324</v>
      </c>
      <c r="H1128">
        <f t="shared" si="36"/>
        <v>0.23829801703131653</v>
      </c>
      <c r="J1128">
        <f>VLOOKUP(E1128,'Wind ENSPRESO CF Averages'!$H$4:$K$40,3,0)*'Wind ENSPRESO CF'!D236/VLOOKUP(E1128,'Wind ENSPRESO CF Averages'!$C$28:$F$64,2,0)</f>
        <v>0.23829801703131653</v>
      </c>
    </row>
    <row r="1129" spans="2:10">
      <c r="B1129" t="s">
        <v>180</v>
      </c>
      <c r="C1129" t="s">
        <v>181</v>
      </c>
      <c r="D1129" t="s">
        <v>188</v>
      </c>
      <c r="E1129" t="s">
        <v>42</v>
      </c>
      <c r="F1129" t="s">
        <v>132</v>
      </c>
      <c r="G1129">
        <f t="shared" si="35"/>
        <v>0.18404733727810652</v>
      </c>
      <c r="H1129">
        <f t="shared" si="36"/>
        <v>0.23005917159763312</v>
      </c>
      <c r="J1129">
        <f>VLOOKUP(E1129,'Wind ENSPRESO CF Averages'!$H$4:$K$40,3,0)*'Wind ENSPRESO CF'!D237/VLOOKUP(E1129,'Wind ENSPRESO CF Averages'!$C$28:$F$64,2,0)</f>
        <v>0.23005917159763312</v>
      </c>
    </row>
    <row r="1130" spans="2:10">
      <c r="B1130" t="s">
        <v>180</v>
      </c>
      <c r="C1130" t="s">
        <v>181</v>
      </c>
      <c r="D1130" t="s">
        <v>188</v>
      </c>
      <c r="E1130" t="s">
        <v>11</v>
      </c>
      <c r="F1130" t="s">
        <v>132</v>
      </c>
      <c r="G1130">
        <f t="shared" si="35"/>
        <v>0.21886792452830189</v>
      </c>
      <c r="H1130">
        <f t="shared" si="36"/>
        <v>0.27358490566037735</v>
      </c>
      <c r="J1130">
        <f>VLOOKUP(E1130,'Wind ENSPRESO CF Averages'!$H$4:$K$40,3,0)*'Wind ENSPRESO CF'!D238/VLOOKUP(E1130,'Wind ENSPRESO CF Averages'!$C$28:$F$64,2,0)</f>
        <v>0.27358490566037735</v>
      </c>
    </row>
    <row r="1131" spans="2:10">
      <c r="B1131" t="s">
        <v>180</v>
      </c>
      <c r="C1131" t="s">
        <v>181</v>
      </c>
      <c r="D1131" t="s">
        <v>188</v>
      </c>
      <c r="E1131" t="s">
        <v>12</v>
      </c>
      <c r="F1131" t="s">
        <v>132</v>
      </c>
      <c r="G1131">
        <f t="shared" si="35"/>
        <v>0.14621258448664307</v>
      </c>
      <c r="H1131">
        <f t="shared" si="36"/>
        <v>0.18276573060830384</v>
      </c>
      <c r="J1131">
        <f>VLOOKUP(E1131,'Wind ENSPRESO CF Averages'!$H$4:$K$40,3,0)*'Wind ENSPRESO CF'!D239/VLOOKUP(E1131,'Wind ENSPRESO CF Averages'!$C$28:$F$64,2,0)</f>
        <v>0.18276573060830384</v>
      </c>
    </row>
    <row r="1132" spans="2:10">
      <c r="B1132" t="s">
        <v>180</v>
      </c>
      <c r="C1132" t="s">
        <v>181</v>
      </c>
      <c r="D1132" t="s">
        <v>188</v>
      </c>
      <c r="E1132" t="s">
        <v>13</v>
      </c>
      <c r="F1132" t="s">
        <v>132</v>
      </c>
      <c r="G1132">
        <f t="shared" si="35"/>
        <v>0.14035220011508551</v>
      </c>
      <c r="H1132">
        <f t="shared" si="36"/>
        <v>0.17544025014385689</v>
      </c>
      <c r="J1132">
        <f>VLOOKUP(E1132,'Wind ENSPRESO CF Averages'!$H$4:$K$40,3,0)*'Wind ENSPRESO CF'!D240/VLOOKUP(E1132,'Wind ENSPRESO CF Averages'!$C$28:$F$64,2,0)</f>
        <v>0.17544025014385689</v>
      </c>
    </row>
    <row r="1133" spans="2:10">
      <c r="B1133" t="s">
        <v>180</v>
      </c>
      <c r="C1133" t="s">
        <v>181</v>
      </c>
      <c r="D1133" t="s">
        <v>188</v>
      </c>
      <c r="E1133" t="s">
        <v>14</v>
      </c>
      <c r="F1133" t="s">
        <v>132</v>
      </c>
      <c r="G1133">
        <f t="shared" si="35"/>
        <v>0.24312428571428568</v>
      </c>
      <c r="H1133">
        <f t="shared" si="36"/>
        <v>0.3039053571428571</v>
      </c>
      <c r="J1133">
        <f>VLOOKUP(E1133,'Wind ENSPRESO CF Averages'!$H$4:$K$40,3,0)*'Wind ENSPRESO CF'!D241/VLOOKUP(E1133,'Wind ENSPRESO CF Averages'!$C$28:$F$64,2,0)</f>
        <v>0.3039053571428571</v>
      </c>
    </row>
    <row r="1134" spans="2:10">
      <c r="B1134" t="s">
        <v>180</v>
      </c>
      <c r="C1134" t="s">
        <v>181</v>
      </c>
      <c r="D1134" t="s">
        <v>188</v>
      </c>
      <c r="E1134" t="s">
        <v>15</v>
      </c>
      <c r="F1134" t="s">
        <v>132</v>
      </c>
      <c r="G1134">
        <f t="shared" si="35"/>
        <v>0.15162398286937906</v>
      </c>
      <c r="H1134">
        <f t="shared" si="36"/>
        <v>0.1895299785867238</v>
      </c>
      <c r="J1134">
        <f>VLOOKUP(E1134,'Wind ENSPRESO CF Averages'!$H$4:$K$40,3,0)*'Wind ENSPRESO CF'!D242/VLOOKUP(E1134,'Wind ENSPRESO CF Averages'!$C$28:$F$64,2,0)</f>
        <v>0.1895299785867238</v>
      </c>
    </row>
    <row r="1135" spans="2:10">
      <c r="B1135" t="s">
        <v>180</v>
      </c>
      <c r="C1135" t="s">
        <v>181</v>
      </c>
      <c r="D1135" t="s">
        <v>188</v>
      </c>
      <c r="E1135" t="s">
        <v>19</v>
      </c>
      <c r="F1135" t="s">
        <v>132</v>
      </c>
      <c r="G1135">
        <f t="shared" si="35"/>
        <v>0.27231576967603655</v>
      </c>
      <c r="H1135">
        <f t="shared" si="36"/>
        <v>0.34039471209504568</v>
      </c>
      <c r="J1135">
        <f>VLOOKUP(E1135,'Wind ENSPRESO CF Averages'!$H$4:$K$40,3,0)*'Wind ENSPRESO CF'!D243/VLOOKUP(E1135,'Wind ENSPRESO CF Averages'!$C$28:$F$64,2,0)</f>
        <v>0.34039471209504568</v>
      </c>
    </row>
    <row r="1136" spans="2:10">
      <c r="B1136" t="s">
        <v>180</v>
      </c>
      <c r="C1136" t="s">
        <v>181</v>
      </c>
      <c r="D1136" t="s">
        <v>188</v>
      </c>
      <c r="E1136" t="s">
        <v>16</v>
      </c>
      <c r="F1136" t="s">
        <v>132</v>
      </c>
      <c r="G1136">
        <f t="shared" si="35"/>
        <v>0.19801512813880476</v>
      </c>
      <c r="H1136">
        <f t="shared" si="36"/>
        <v>0.24751891017350594</v>
      </c>
      <c r="J1136">
        <f>VLOOKUP(E1136,'Wind ENSPRESO CF Averages'!$H$4:$K$40,3,0)*'Wind ENSPRESO CF'!D244/VLOOKUP(E1136,'Wind ENSPRESO CF Averages'!$C$28:$F$64,2,0)</f>
        <v>0.24751891017350594</v>
      </c>
    </row>
    <row r="1137" spans="2:10">
      <c r="B1137" t="s">
        <v>180</v>
      </c>
      <c r="C1137" t="s">
        <v>181</v>
      </c>
      <c r="D1137" t="s">
        <v>188</v>
      </c>
      <c r="E1137" t="s">
        <v>17</v>
      </c>
      <c r="F1137" t="s">
        <v>132</v>
      </c>
      <c r="G1137">
        <f t="shared" si="35"/>
        <v>0.17474562042572217</v>
      </c>
      <c r="H1137">
        <f t="shared" si="36"/>
        <v>0.21843202553215268</v>
      </c>
      <c r="J1137">
        <f>VLOOKUP(E1137,'Wind ENSPRESO CF Averages'!$H$4:$K$40,3,0)*'Wind ENSPRESO CF'!D245/VLOOKUP(E1137,'Wind ENSPRESO CF Averages'!$C$28:$F$64,2,0)</f>
        <v>0.21843202553215268</v>
      </c>
    </row>
    <row r="1138" spans="2:10">
      <c r="B1138" t="s">
        <v>180</v>
      </c>
      <c r="C1138" t="s">
        <v>181</v>
      </c>
      <c r="D1138" t="s">
        <v>188</v>
      </c>
      <c r="E1138" t="s">
        <v>18</v>
      </c>
      <c r="F1138" t="s">
        <v>132</v>
      </c>
      <c r="G1138">
        <f t="shared" si="35"/>
        <v>0.17625763693832688</v>
      </c>
      <c r="H1138">
        <f t="shared" si="36"/>
        <v>0.2203220461729086</v>
      </c>
      <c r="J1138">
        <f>VLOOKUP(E1138,'Wind ENSPRESO CF Averages'!$H$4:$K$40,3,0)*'Wind ENSPRESO CF'!D246/VLOOKUP(E1138,'Wind ENSPRESO CF Averages'!$C$28:$F$64,2,0)</f>
        <v>0.2203220461729086</v>
      </c>
    </row>
    <row r="1139" spans="2:10">
      <c r="B1139" t="s">
        <v>180</v>
      </c>
      <c r="C1139" t="s">
        <v>181</v>
      </c>
      <c r="D1139" t="s">
        <v>188</v>
      </c>
      <c r="E1139" t="s">
        <v>39</v>
      </c>
      <c r="F1139" t="s">
        <v>132</v>
      </c>
      <c r="G1139">
        <f t="shared" si="35"/>
        <v>0.1733328947368421</v>
      </c>
      <c r="H1139">
        <f t="shared" si="36"/>
        <v>0.21666611842105263</v>
      </c>
      <c r="J1139">
        <f>VLOOKUP(E1139,'Wind ENSPRESO CF Averages'!$H$4:$K$40,3,0)*'Wind ENSPRESO CF'!D247/VLOOKUP(E1139,'Wind ENSPRESO CF Averages'!$C$28:$F$64,2,0)</f>
        <v>0.21666611842105263</v>
      </c>
    </row>
    <row r="1140" spans="2:10">
      <c r="B1140" t="s">
        <v>180</v>
      </c>
      <c r="C1140" t="s">
        <v>181</v>
      </c>
      <c r="D1140" t="s">
        <v>188</v>
      </c>
      <c r="E1140" t="s">
        <v>20</v>
      </c>
      <c r="F1140" t="s">
        <v>132</v>
      </c>
      <c r="G1140">
        <f t="shared" si="35"/>
        <v>0.1778870798777904</v>
      </c>
      <c r="H1140">
        <f t="shared" si="36"/>
        <v>0.222358849847238</v>
      </c>
      <c r="J1140">
        <f>VLOOKUP(E1140,'Wind ENSPRESO CF Averages'!$H$4:$K$40,3,0)*'Wind ENSPRESO CF'!D248/VLOOKUP(E1140,'Wind ENSPRESO CF Averages'!$C$28:$F$64,2,0)</f>
        <v>0.222358849847238</v>
      </c>
    </row>
    <row r="1141" spans="2:10">
      <c r="B1141" t="s">
        <v>180</v>
      </c>
      <c r="C1141" t="s">
        <v>181</v>
      </c>
      <c r="D1141" t="s">
        <v>188</v>
      </c>
      <c r="E1141" t="s">
        <v>21</v>
      </c>
      <c r="F1141" t="s">
        <v>132</v>
      </c>
      <c r="G1141">
        <f t="shared" si="35"/>
        <v>0.30082842105263163</v>
      </c>
      <c r="H1141">
        <f t="shared" si="36"/>
        <v>0.37603552631578951</v>
      </c>
      <c r="J1141">
        <f>VLOOKUP(E1141,'Wind ENSPRESO CF Averages'!$H$4:$K$40,3,0)*'Wind ENSPRESO CF'!D249/VLOOKUP(E1141,'Wind ENSPRESO CF Averages'!$C$28:$F$64,2,0)</f>
        <v>0.37603552631578951</v>
      </c>
    </row>
    <row r="1142" spans="2:10">
      <c r="B1142" t="s">
        <v>180</v>
      </c>
      <c r="C1142" t="s">
        <v>181</v>
      </c>
      <c r="D1142" t="s">
        <v>188</v>
      </c>
      <c r="E1142" t="s">
        <v>22</v>
      </c>
      <c r="F1142" t="s">
        <v>132</v>
      </c>
      <c r="G1142">
        <f t="shared" si="35"/>
        <v>0</v>
      </c>
      <c r="H1142">
        <f t="shared" si="36"/>
        <v>0</v>
      </c>
      <c r="J1142">
        <f>VLOOKUP(E1142,'Wind ENSPRESO CF Averages'!$H$4:$K$40,3,0)*'Wind ENSPRESO CF'!D250/VLOOKUP(E1142,'Wind ENSPRESO CF Averages'!$C$28:$F$64,2,0)</f>
        <v>0</v>
      </c>
    </row>
    <row r="1143" spans="2:10">
      <c r="B1143" t="s">
        <v>180</v>
      </c>
      <c r="C1143" t="s">
        <v>181</v>
      </c>
      <c r="D1143" t="s">
        <v>188</v>
      </c>
      <c r="E1143" t="s">
        <v>23</v>
      </c>
      <c r="F1143" t="s">
        <v>132</v>
      </c>
      <c r="G1143">
        <f t="shared" si="35"/>
        <v>0.18123289523098196</v>
      </c>
      <c r="H1143">
        <f t="shared" si="36"/>
        <v>0.22654111903872742</v>
      </c>
      <c r="J1143">
        <f>VLOOKUP(E1143,'Wind ENSPRESO CF Averages'!$H$4:$K$40,3,0)*'Wind ENSPRESO CF'!D251/VLOOKUP(E1143,'Wind ENSPRESO CF Averages'!$C$28:$F$64,2,0)</f>
        <v>0.22654111903872742</v>
      </c>
    </row>
    <row r="1144" spans="2:10">
      <c r="B1144" t="s">
        <v>180</v>
      </c>
      <c r="C1144" t="s">
        <v>181</v>
      </c>
      <c r="D1144" t="s">
        <v>188</v>
      </c>
      <c r="E1144" t="s">
        <v>43</v>
      </c>
      <c r="F1144" t="s">
        <v>132</v>
      </c>
      <c r="G1144">
        <f t="shared" si="35"/>
        <v>0.19343283582089554</v>
      </c>
      <c r="H1144">
        <f t="shared" si="36"/>
        <v>0.24179104477611943</v>
      </c>
      <c r="J1144">
        <f>VLOOKUP(E1144,'Wind ENSPRESO CF Averages'!$H$4:$K$40,3,0)*'Wind ENSPRESO CF'!D252/VLOOKUP(E1144,'Wind ENSPRESO CF Averages'!$C$28:$F$64,2,0)</f>
        <v>0.24179104477611943</v>
      </c>
    </row>
    <row r="1145" spans="2:10">
      <c r="B1145" t="s">
        <v>180</v>
      </c>
      <c r="C1145" t="s">
        <v>181</v>
      </c>
      <c r="D1145" t="s">
        <v>188</v>
      </c>
      <c r="E1145" t="s">
        <v>24</v>
      </c>
      <c r="F1145" t="s">
        <v>132</v>
      </c>
      <c r="G1145">
        <f t="shared" si="35"/>
        <v>0.166923640167364</v>
      </c>
      <c r="H1145">
        <f t="shared" si="36"/>
        <v>0.20865455020920498</v>
      </c>
      <c r="J1145">
        <f>VLOOKUP(E1145,'Wind ENSPRESO CF Averages'!$H$4:$K$40,3,0)*'Wind ENSPRESO CF'!D253/VLOOKUP(E1145,'Wind ENSPRESO CF Averages'!$C$28:$F$64,2,0)</f>
        <v>0.20865455020920498</v>
      </c>
    </row>
    <row r="1146" spans="2:10">
      <c r="B1146" t="s">
        <v>180</v>
      </c>
      <c r="C1146" t="s">
        <v>181</v>
      </c>
      <c r="D1146" t="s">
        <v>188</v>
      </c>
      <c r="E1146" t="s">
        <v>25</v>
      </c>
      <c r="F1146" t="s">
        <v>132</v>
      </c>
      <c r="G1146">
        <f t="shared" si="35"/>
        <v>0.12151898734177216</v>
      </c>
      <c r="H1146">
        <f t="shared" si="36"/>
        <v>0.15189873417721519</v>
      </c>
      <c r="J1146">
        <f>VLOOKUP(E1146,'Wind ENSPRESO CF Averages'!$H$4:$K$40,3,0)*'Wind ENSPRESO CF'!D254/VLOOKUP(E1146,'Wind ENSPRESO CF Averages'!$C$28:$F$64,2,0)</f>
        <v>0.15189873417721519</v>
      </c>
    </row>
    <row r="1147" spans="2:10">
      <c r="B1147" t="s">
        <v>180</v>
      </c>
      <c r="C1147" t="s">
        <v>181</v>
      </c>
      <c r="D1147" t="s">
        <v>188</v>
      </c>
      <c r="E1147" t="s">
        <v>26</v>
      </c>
      <c r="F1147" t="s">
        <v>132</v>
      </c>
      <c r="G1147">
        <f t="shared" si="35"/>
        <v>0.16387717842323654</v>
      </c>
      <c r="H1147">
        <f t="shared" si="36"/>
        <v>0.20484647302904566</v>
      </c>
      <c r="J1147">
        <f>VLOOKUP(E1147,'Wind ENSPRESO CF Averages'!$H$4:$K$40,3,0)*'Wind ENSPRESO CF'!D255/VLOOKUP(E1147,'Wind ENSPRESO CF Averages'!$C$28:$F$64,2,0)</f>
        <v>0.20484647302904566</v>
      </c>
    </row>
    <row r="1148" spans="2:10">
      <c r="B1148" t="s">
        <v>180</v>
      </c>
      <c r="C1148" t="s">
        <v>181</v>
      </c>
      <c r="D1148" t="s">
        <v>188</v>
      </c>
      <c r="E1148" t="s">
        <v>40</v>
      </c>
      <c r="F1148" t="s">
        <v>132</v>
      </c>
      <c r="G1148">
        <f t="shared" si="35"/>
        <v>0.16200000000000003</v>
      </c>
      <c r="H1148">
        <f t="shared" si="36"/>
        <v>0.20250000000000001</v>
      </c>
      <c r="J1148">
        <f>VLOOKUP(E1148,'Wind ENSPRESO CF Averages'!$H$4:$K$40,3,0)*'Wind ENSPRESO CF'!D256/VLOOKUP(E1148,'Wind ENSPRESO CF Averages'!$C$28:$F$64,2,0)</f>
        <v>0.20250000000000001</v>
      </c>
    </row>
    <row r="1149" spans="2:10">
      <c r="B1149" t="s">
        <v>180</v>
      </c>
      <c r="C1149" t="s">
        <v>181</v>
      </c>
      <c r="D1149" t="s">
        <v>188</v>
      </c>
      <c r="E1149" t="s">
        <v>41</v>
      </c>
      <c r="F1149" t="s">
        <v>132</v>
      </c>
      <c r="G1149">
        <f t="shared" si="35"/>
        <v>0.21103008849557528</v>
      </c>
      <c r="H1149">
        <f t="shared" si="36"/>
        <v>0.26378761061946909</v>
      </c>
      <c r="J1149">
        <f>VLOOKUP(E1149,'Wind ENSPRESO CF Averages'!$H$4:$K$40,3,0)*'Wind ENSPRESO CF'!D257/VLOOKUP(E1149,'Wind ENSPRESO CF Averages'!$C$28:$F$64,2,0)</f>
        <v>0.26378761061946909</v>
      </c>
    </row>
    <row r="1150" spans="2:10">
      <c r="B1150" t="s">
        <v>180</v>
      </c>
      <c r="C1150" t="s">
        <v>181</v>
      </c>
      <c r="D1150" t="s">
        <v>188</v>
      </c>
      <c r="E1150" t="s">
        <v>27</v>
      </c>
      <c r="F1150" t="s">
        <v>132</v>
      </c>
      <c r="G1150">
        <f t="shared" si="35"/>
        <v>0.16481282051282045</v>
      </c>
      <c r="H1150">
        <f t="shared" si="36"/>
        <v>0.20601602564102556</v>
      </c>
      <c r="J1150">
        <f>VLOOKUP(E1150,'Wind ENSPRESO CF Averages'!$H$4:$K$40,3,0)*'Wind ENSPRESO CF'!D258/VLOOKUP(E1150,'Wind ENSPRESO CF Averages'!$C$28:$F$64,2,0)</f>
        <v>0.20601602564102556</v>
      </c>
    </row>
    <row r="1151" spans="2:10">
      <c r="B1151" t="s">
        <v>180</v>
      </c>
      <c r="C1151" t="s">
        <v>181</v>
      </c>
      <c r="D1151" t="s">
        <v>188</v>
      </c>
      <c r="E1151" t="s">
        <v>28</v>
      </c>
      <c r="F1151" t="s">
        <v>132</v>
      </c>
      <c r="G1151">
        <f t="shared" si="35"/>
        <v>0.18628161551930045</v>
      </c>
      <c r="H1151">
        <f t="shared" si="36"/>
        <v>0.23285201939912553</v>
      </c>
      <c r="J1151">
        <f>VLOOKUP(E1151,'Wind ENSPRESO CF Averages'!$H$4:$K$40,3,0)*'Wind ENSPRESO CF'!D259/VLOOKUP(E1151,'Wind ENSPRESO CF Averages'!$C$28:$F$64,2,0)</f>
        <v>0.23285201939912553</v>
      </c>
    </row>
    <row r="1152" spans="2:10">
      <c r="B1152" t="s">
        <v>180</v>
      </c>
      <c r="C1152" t="s">
        <v>181</v>
      </c>
      <c r="D1152" t="s">
        <v>188</v>
      </c>
      <c r="E1152" t="s">
        <v>29</v>
      </c>
      <c r="F1152" t="s">
        <v>132</v>
      </c>
      <c r="G1152">
        <f t="shared" si="35"/>
        <v>0.18426837823812656</v>
      </c>
      <c r="H1152">
        <f t="shared" si="36"/>
        <v>0.23033547279765818</v>
      </c>
      <c r="J1152">
        <f>VLOOKUP(E1152,'Wind ENSPRESO CF Averages'!$H$4:$K$40,3,0)*'Wind ENSPRESO CF'!D260/VLOOKUP(E1152,'Wind ENSPRESO CF Averages'!$C$28:$F$64,2,0)</f>
        <v>0.23033547279765818</v>
      </c>
    </row>
    <row r="1153" spans="2:10">
      <c r="B1153" t="s">
        <v>180</v>
      </c>
      <c r="C1153" t="s">
        <v>181</v>
      </c>
      <c r="D1153" t="s">
        <v>188</v>
      </c>
      <c r="E1153" t="s">
        <v>30</v>
      </c>
      <c r="F1153" t="s">
        <v>132</v>
      </c>
      <c r="G1153">
        <f t="shared" si="35"/>
        <v>0.14829901775492935</v>
      </c>
      <c r="H1153">
        <f t="shared" si="36"/>
        <v>0.18537377219366169</v>
      </c>
      <c r="J1153">
        <f>VLOOKUP(E1153,'Wind ENSPRESO CF Averages'!$H$4:$K$40,3,0)*'Wind ENSPRESO CF'!D261/VLOOKUP(E1153,'Wind ENSPRESO CF Averages'!$C$28:$F$64,2,0)</f>
        <v>0.18537377219366169</v>
      </c>
    </row>
    <row r="1154" spans="2:10">
      <c r="B1154" t="s">
        <v>180</v>
      </c>
      <c r="C1154" t="s">
        <v>181</v>
      </c>
      <c r="D1154" t="s">
        <v>188</v>
      </c>
      <c r="E1154" t="s">
        <v>31</v>
      </c>
      <c r="F1154" t="s">
        <v>132</v>
      </c>
      <c r="G1154">
        <f t="shared" si="35"/>
        <v>0.2575556778065734</v>
      </c>
      <c r="H1154">
        <f t="shared" si="36"/>
        <v>0.32194459725821672</v>
      </c>
      <c r="J1154">
        <f>VLOOKUP(E1154,'Wind ENSPRESO CF Averages'!$H$4:$K$40,3,0)*'Wind ENSPRESO CF'!D262/VLOOKUP(E1154,'Wind ENSPRESO CF Averages'!$C$28:$F$64,2,0)</f>
        <v>0.32194459725821672</v>
      </c>
    </row>
    <row r="1155" spans="2:10">
      <c r="B1155" t="s">
        <v>180</v>
      </c>
      <c r="C1155" t="s">
        <v>181</v>
      </c>
      <c r="D1155" t="s">
        <v>188</v>
      </c>
      <c r="E1155" t="s">
        <v>32</v>
      </c>
      <c r="F1155" t="s">
        <v>132</v>
      </c>
      <c r="G1155">
        <f t="shared" si="35"/>
        <v>0.17076774193548389</v>
      </c>
      <c r="H1155">
        <f t="shared" si="36"/>
        <v>0.21345967741935484</v>
      </c>
      <c r="J1155">
        <f>VLOOKUP(E1155,'Wind ENSPRESO CF Averages'!$H$4:$K$40,3,0)*'Wind ENSPRESO CF'!D263/VLOOKUP(E1155,'Wind ENSPRESO CF Averages'!$C$28:$F$64,2,0)</f>
        <v>0.21345967741935484</v>
      </c>
    </row>
    <row r="1156" spans="2:10">
      <c r="B1156" t="s">
        <v>180</v>
      </c>
      <c r="C1156" t="s">
        <v>181</v>
      </c>
      <c r="D1156" t="s">
        <v>188</v>
      </c>
      <c r="E1156" t="s">
        <v>33</v>
      </c>
      <c r="F1156" t="s">
        <v>132</v>
      </c>
      <c r="G1156">
        <f t="shared" si="35"/>
        <v>0.19582972774852603</v>
      </c>
      <c r="H1156">
        <f t="shared" si="36"/>
        <v>0.24478715968565751</v>
      </c>
      <c r="J1156">
        <f>VLOOKUP(E1156,'Wind ENSPRESO CF Averages'!$H$4:$K$40,3,0)*'Wind ENSPRESO CF'!D264/VLOOKUP(E1156,'Wind ENSPRESO CF Averages'!$C$28:$F$64,2,0)</f>
        <v>0.24478715968565751</v>
      </c>
    </row>
    <row r="1157" spans="2:10">
      <c r="B1157" t="s">
        <v>180</v>
      </c>
      <c r="C1157" t="s">
        <v>181</v>
      </c>
      <c r="D1157" t="s">
        <v>188</v>
      </c>
      <c r="E1157" t="s">
        <v>34</v>
      </c>
      <c r="F1157" t="s">
        <v>132</v>
      </c>
      <c r="G1157">
        <f t="shared" si="35"/>
        <v>0.16747553648068672</v>
      </c>
      <c r="H1157">
        <f t="shared" si="36"/>
        <v>0.20934442060085839</v>
      </c>
      <c r="J1157">
        <f>VLOOKUP(E1157,'Wind ENSPRESO CF Averages'!$H$4:$K$40,3,0)*'Wind ENSPRESO CF'!D265/VLOOKUP(E1157,'Wind ENSPRESO CF Averages'!$C$28:$F$64,2,0)</f>
        <v>0.20934442060085839</v>
      </c>
    </row>
    <row r="1158" spans="2:10">
      <c r="B1158" t="s">
        <v>180</v>
      </c>
      <c r="C1158" t="s">
        <v>181</v>
      </c>
      <c r="D1158" t="s">
        <v>188</v>
      </c>
      <c r="E1158" t="s">
        <v>35</v>
      </c>
      <c r="F1158" t="s">
        <v>132</v>
      </c>
      <c r="G1158">
        <f t="shared" si="35"/>
        <v>0.1856161733238231</v>
      </c>
      <c r="H1158">
        <f t="shared" si="36"/>
        <v>0.23202021665477887</v>
      </c>
      <c r="J1158">
        <f>VLOOKUP(E1158,'Wind ENSPRESO CF Averages'!$H$4:$K$40,3,0)*'Wind ENSPRESO CF'!D266/VLOOKUP(E1158,'Wind ENSPRESO CF Averages'!$C$28:$F$64,2,0)</f>
        <v>0.23202021665477887</v>
      </c>
    </row>
    <row r="1159" spans="2:10">
      <c r="B1159" t="s">
        <v>180</v>
      </c>
      <c r="C1159" t="s">
        <v>181</v>
      </c>
      <c r="D1159" t="s">
        <v>188</v>
      </c>
      <c r="E1159" t="s">
        <v>36</v>
      </c>
      <c r="F1159" t="s">
        <v>132</v>
      </c>
      <c r="G1159">
        <f t="shared" si="35"/>
        <v>0.2094695033910543</v>
      </c>
      <c r="H1159">
        <f t="shared" si="36"/>
        <v>0.26183687923881788</v>
      </c>
      <c r="J1159">
        <f>VLOOKUP(E1159,'Wind ENSPRESO CF Averages'!$H$4:$K$40,3,0)*'Wind ENSPRESO CF'!D267/VLOOKUP(E1159,'Wind ENSPRESO CF Averages'!$C$28:$F$64,2,0)</f>
        <v>0.26183687923881788</v>
      </c>
    </row>
    <row r="1160" spans="2:10">
      <c r="B1160" t="s">
        <v>180</v>
      </c>
      <c r="C1160" t="s">
        <v>181</v>
      </c>
      <c r="D1160" t="s">
        <v>189</v>
      </c>
      <c r="E1160" t="s">
        <v>37</v>
      </c>
      <c r="F1160" t="s">
        <v>132</v>
      </c>
      <c r="G1160">
        <f t="shared" si="35"/>
        <v>0.15595020746887966</v>
      </c>
      <c r="H1160">
        <f t="shared" si="36"/>
        <v>0.19493775933609958</v>
      </c>
      <c r="J1160">
        <f>VLOOKUP(E1160,'Wind ENSPRESO CF Averages'!$H$4:$K$40,3,0)*'Wind ENSPRESO CF'!D268/VLOOKUP(E1160,'Wind ENSPRESO CF Averages'!$C$28:$F$64,2,0)</f>
        <v>0.19493775933609958</v>
      </c>
    </row>
    <row r="1161" spans="2:10">
      <c r="B1161" t="s">
        <v>180</v>
      </c>
      <c r="C1161" t="s">
        <v>181</v>
      </c>
      <c r="D1161" t="s">
        <v>189</v>
      </c>
      <c r="E1161" t="s">
        <v>7</v>
      </c>
      <c r="F1161" t="s">
        <v>132</v>
      </c>
      <c r="G1161">
        <f t="shared" si="35"/>
        <v>0.19938638785517498</v>
      </c>
      <c r="H1161">
        <f t="shared" si="36"/>
        <v>0.24923298481896872</v>
      </c>
      <c r="J1161">
        <f>VLOOKUP(E1161,'Wind ENSPRESO CF Averages'!$H$4:$K$40,3,0)*'Wind ENSPRESO CF'!D269/VLOOKUP(E1161,'Wind ENSPRESO CF Averages'!$C$28:$F$64,2,0)</f>
        <v>0.24923298481896872</v>
      </c>
    </row>
    <row r="1162" spans="2:10">
      <c r="B1162" t="s">
        <v>180</v>
      </c>
      <c r="C1162" t="s">
        <v>181</v>
      </c>
      <c r="D1162" t="s">
        <v>189</v>
      </c>
      <c r="E1162" t="s">
        <v>38</v>
      </c>
      <c r="F1162" t="s">
        <v>132</v>
      </c>
      <c r="G1162">
        <f t="shared" si="35"/>
        <v>0.16556828193832598</v>
      </c>
      <c r="H1162">
        <f t="shared" si="36"/>
        <v>0.20696035242290747</v>
      </c>
      <c r="J1162">
        <f>VLOOKUP(E1162,'Wind ENSPRESO CF Averages'!$H$4:$K$40,3,0)*'Wind ENSPRESO CF'!D270/VLOOKUP(E1162,'Wind ENSPRESO CF Averages'!$C$28:$F$64,2,0)</f>
        <v>0.20696035242290747</v>
      </c>
    </row>
    <row r="1163" spans="2:10">
      <c r="B1163" t="s">
        <v>180</v>
      </c>
      <c r="C1163" t="s">
        <v>181</v>
      </c>
      <c r="D1163" t="s">
        <v>189</v>
      </c>
      <c r="E1163" t="s">
        <v>8</v>
      </c>
      <c r="F1163" t="s">
        <v>132</v>
      </c>
      <c r="G1163">
        <f t="shared" si="35"/>
        <v>0.17275339285748215</v>
      </c>
      <c r="H1163">
        <f t="shared" si="36"/>
        <v>0.21594174107185266</v>
      </c>
      <c r="J1163">
        <f>VLOOKUP(E1163,'Wind ENSPRESO CF Averages'!$H$4:$K$40,3,0)*'Wind ENSPRESO CF'!D271/VLOOKUP(E1163,'Wind ENSPRESO CF Averages'!$C$28:$F$64,2,0)</f>
        <v>0.21594174107185266</v>
      </c>
    </row>
    <row r="1164" spans="2:10">
      <c r="B1164" t="s">
        <v>180</v>
      </c>
      <c r="C1164" t="s">
        <v>181</v>
      </c>
      <c r="D1164" t="s">
        <v>189</v>
      </c>
      <c r="E1164" t="s">
        <v>9</v>
      </c>
      <c r="F1164" t="s">
        <v>132</v>
      </c>
      <c r="G1164">
        <f t="shared" si="35"/>
        <v>0.14969599589303573</v>
      </c>
      <c r="H1164">
        <f t="shared" si="36"/>
        <v>0.18711999486629466</v>
      </c>
      <c r="J1164">
        <f>VLOOKUP(E1164,'Wind ENSPRESO CF Averages'!$H$4:$K$40,3,0)*'Wind ENSPRESO CF'!D272/VLOOKUP(E1164,'Wind ENSPRESO CF Averages'!$C$28:$F$64,2,0)</f>
        <v>0.18711999486629466</v>
      </c>
    </row>
    <row r="1165" spans="2:10">
      <c r="B1165" t="s">
        <v>180</v>
      </c>
      <c r="C1165" t="s">
        <v>181</v>
      </c>
      <c r="D1165" t="s">
        <v>189</v>
      </c>
      <c r="E1165" t="s">
        <v>10</v>
      </c>
      <c r="F1165" t="s">
        <v>132</v>
      </c>
      <c r="G1165">
        <f t="shared" si="35"/>
        <v>0.19234817518274383</v>
      </c>
      <c r="H1165">
        <f t="shared" si="36"/>
        <v>0.24043521897842976</v>
      </c>
      <c r="J1165">
        <f>VLOOKUP(E1165,'Wind ENSPRESO CF Averages'!$H$4:$K$40,3,0)*'Wind ENSPRESO CF'!D273/VLOOKUP(E1165,'Wind ENSPRESO CF Averages'!$C$28:$F$64,2,0)</f>
        <v>0.24043521897842976</v>
      </c>
    </row>
    <row r="1166" spans="2:10">
      <c r="B1166" t="s">
        <v>180</v>
      </c>
      <c r="C1166" t="s">
        <v>181</v>
      </c>
      <c r="D1166" t="s">
        <v>189</v>
      </c>
      <c r="E1166" t="s">
        <v>42</v>
      </c>
      <c r="F1166" t="s">
        <v>132</v>
      </c>
      <c r="G1166">
        <f t="shared" ref="G1166:G1229" si="37">H1166*0.8</f>
        <v>0.13036686390532545</v>
      </c>
      <c r="H1166">
        <f t="shared" si="36"/>
        <v>0.16295857988165682</v>
      </c>
      <c r="J1166">
        <f>VLOOKUP(E1166,'Wind ENSPRESO CF Averages'!$H$4:$K$40,3,0)*'Wind ENSPRESO CF'!D274/VLOOKUP(E1166,'Wind ENSPRESO CF Averages'!$C$28:$F$64,2,0)</f>
        <v>0.16295857988165682</v>
      </c>
    </row>
    <row r="1167" spans="2:10">
      <c r="B1167" t="s">
        <v>180</v>
      </c>
      <c r="C1167" t="s">
        <v>181</v>
      </c>
      <c r="D1167" t="s">
        <v>189</v>
      </c>
      <c r="E1167" t="s">
        <v>11</v>
      </c>
      <c r="F1167" t="s">
        <v>132</v>
      </c>
      <c r="G1167">
        <f t="shared" si="37"/>
        <v>0.12075471698113208</v>
      </c>
      <c r="H1167">
        <f t="shared" si="36"/>
        <v>0.15094339622641509</v>
      </c>
      <c r="J1167">
        <f>VLOOKUP(E1167,'Wind ENSPRESO CF Averages'!$H$4:$K$40,3,0)*'Wind ENSPRESO CF'!D275/VLOOKUP(E1167,'Wind ENSPRESO CF Averages'!$C$28:$F$64,2,0)</f>
        <v>0.15094339622641509</v>
      </c>
    </row>
    <row r="1168" spans="2:10">
      <c r="B1168" t="s">
        <v>180</v>
      </c>
      <c r="C1168" t="s">
        <v>181</v>
      </c>
      <c r="D1168" t="s">
        <v>189</v>
      </c>
      <c r="E1168" t="s">
        <v>12</v>
      </c>
      <c r="F1168" t="s">
        <v>132</v>
      </c>
      <c r="G1168">
        <f t="shared" si="37"/>
        <v>0.15623859028001286</v>
      </c>
      <c r="H1168">
        <f t="shared" si="36"/>
        <v>0.19529823785001607</v>
      </c>
      <c r="J1168">
        <f>VLOOKUP(E1168,'Wind ENSPRESO CF Averages'!$H$4:$K$40,3,0)*'Wind ENSPRESO CF'!D276/VLOOKUP(E1168,'Wind ENSPRESO CF Averages'!$C$28:$F$64,2,0)</f>
        <v>0.19529823785001607</v>
      </c>
    </row>
    <row r="1169" spans="2:10">
      <c r="B1169" t="s">
        <v>180</v>
      </c>
      <c r="C1169" t="s">
        <v>181</v>
      </c>
      <c r="D1169" t="s">
        <v>189</v>
      </c>
      <c r="E1169" t="s">
        <v>13</v>
      </c>
      <c r="F1169" t="s">
        <v>132</v>
      </c>
      <c r="G1169">
        <f t="shared" si="37"/>
        <v>0.15470193486091083</v>
      </c>
      <c r="H1169">
        <f t="shared" si="36"/>
        <v>0.19337741857613852</v>
      </c>
      <c r="J1169">
        <f>VLOOKUP(E1169,'Wind ENSPRESO CF Averages'!$H$4:$K$40,3,0)*'Wind ENSPRESO CF'!D277/VLOOKUP(E1169,'Wind ENSPRESO CF Averages'!$C$28:$F$64,2,0)</f>
        <v>0.19337741857613852</v>
      </c>
    </row>
    <row r="1170" spans="2:10">
      <c r="B1170" t="s">
        <v>180</v>
      </c>
      <c r="C1170" t="s">
        <v>181</v>
      </c>
      <c r="D1170" t="s">
        <v>189</v>
      </c>
      <c r="E1170" t="s">
        <v>14</v>
      </c>
      <c r="F1170" t="s">
        <v>132</v>
      </c>
      <c r="G1170">
        <f t="shared" si="37"/>
        <v>0.2328514285714286</v>
      </c>
      <c r="H1170">
        <f t="shared" si="36"/>
        <v>0.29106428571428572</v>
      </c>
      <c r="J1170">
        <f>VLOOKUP(E1170,'Wind ENSPRESO CF Averages'!$H$4:$K$40,3,0)*'Wind ENSPRESO CF'!D278/VLOOKUP(E1170,'Wind ENSPRESO CF Averages'!$C$28:$F$64,2,0)</f>
        <v>0.29106428571428572</v>
      </c>
    </row>
    <row r="1171" spans="2:10">
      <c r="B1171" t="s">
        <v>180</v>
      </c>
      <c r="C1171" t="s">
        <v>181</v>
      </c>
      <c r="D1171" t="s">
        <v>189</v>
      </c>
      <c r="E1171" t="s">
        <v>15</v>
      </c>
      <c r="F1171" t="s">
        <v>132</v>
      </c>
      <c r="G1171">
        <f t="shared" si="37"/>
        <v>0.15162398286937906</v>
      </c>
      <c r="H1171">
        <f t="shared" si="36"/>
        <v>0.1895299785867238</v>
      </c>
      <c r="J1171">
        <f>VLOOKUP(E1171,'Wind ENSPRESO CF Averages'!$H$4:$K$40,3,0)*'Wind ENSPRESO CF'!D279/VLOOKUP(E1171,'Wind ENSPRESO CF Averages'!$C$28:$F$64,2,0)</f>
        <v>0.1895299785867238</v>
      </c>
    </row>
    <row r="1172" spans="2:10">
      <c r="B1172" t="s">
        <v>180</v>
      </c>
      <c r="C1172" t="s">
        <v>181</v>
      </c>
      <c r="D1172" t="s">
        <v>189</v>
      </c>
      <c r="E1172" t="s">
        <v>19</v>
      </c>
      <c r="F1172" t="s">
        <v>132</v>
      </c>
      <c r="G1172">
        <f t="shared" si="37"/>
        <v>0.22335488642965395</v>
      </c>
      <c r="H1172">
        <f t="shared" si="36"/>
        <v>0.27919360803706744</v>
      </c>
      <c r="J1172">
        <f>VLOOKUP(E1172,'Wind ENSPRESO CF Averages'!$H$4:$K$40,3,0)*'Wind ENSPRESO CF'!D280/VLOOKUP(E1172,'Wind ENSPRESO CF Averages'!$C$28:$F$64,2,0)</f>
        <v>0.27919360803706744</v>
      </c>
    </row>
    <row r="1173" spans="2:10">
      <c r="B1173" t="s">
        <v>180</v>
      </c>
      <c r="C1173" t="s">
        <v>181</v>
      </c>
      <c r="D1173" t="s">
        <v>189</v>
      </c>
      <c r="E1173" t="s">
        <v>16</v>
      </c>
      <c r="F1173" t="s">
        <v>132</v>
      </c>
      <c r="G1173">
        <f t="shared" si="37"/>
        <v>0.17368999386313266</v>
      </c>
      <c r="H1173">
        <f t="shared" si="36"/>
        <v>0.2171124923289158</v>
      </c>
      <c r="J1173">
        <f>VLOOKUP(E1173,'Wind ENSPRESO CF Averages'!$H$4:$K$40,3,0)*'Wind ENSPRESO CF'!D281/VLOOKUP(E1173,'Wind ENSPRESO CF Averages'!$C$28:$F$64,2,0)</f>
        <v>0.2171124923289158</v>
      </c>
    </row>
    <row r="1174" spans="2:10">
      <c r="B1174" t="s">
        <v>180</v>
      </c>
      <c r="C1174" t="s">
        <v>181</v>
      </c>
      <c r="D1174" t="s">
        <v>189</v>
      </c>
      <c r="E1174" t="s">
        <v>17</v>
      </c>
      <c r="F1174" t="s">
        <v>132</v>
      </c>
      <c r="G1174">
        <f t="shared" si="37"/>
        <v>0.17017710747341569</v>
      </c>
      <c r="H1174">
        <f t="shared" si="36"/>
        <v>0.2127213843417696</v>
      </c>
      <c r="J1174">
        <f>VLOOKUP(E1174,'Wind ENSPRESO CF Averages'!$H$4:$K$40,3,0)*'Wind ENSPRESO CF'!D282/VLOOKUP(E1174,'Wind ENSPRESO CF Averages'!$C$28:$F$64,2,0)</f>
        <v>0.2127213843417696</v>
      </c>
    </row>
    <row r="1175" spans="2:10">
      <c r="B1175" t="s">
        <v>180</v>
      </c>
      <c r="C1175" t="s">
        <v>181</v>
      </c>
      <c r="D1175" t="s">
        <v>189</v>
      </c>
      <c r="E1175" t="s">
        <v>18</v>
      </c>
      <c r="F1175" t="s">
        <v>132</v>
      </c>
      <c r="G1175">
        <f t="shared" si="37"/>
        <v>0.17231577285383207</v>
      </c>
      <c r="H1175">
        <f t="shared" si="36"/>
        <v>0.21539471606729008</v>
      </c>
      <c r="J1175">
        <f>VLOOKUP(E1175,'Wind ENSPRESO CF Averages'!$H$4:$K$40,3,0)*'Wind ENSPRESO CF'!D283/VLOOKUP(E1175,'Wind ENSPRESO CF Averages'!$C$28:$F$64,2,0)</f>
        <v>0.21539471606729008</v>
      </c>
    </row>
    <row r="1176" spans="2:10">
      <c r="B1176" t="s">
        <v>180</v>
      </c>
      <c r="C1176" t="s">
        <v>181</v>
      </c>
      <c r="D1176" t="s">
        <v>189</v>
      </c>
      <c r="E1176" t="s">
        <v>39</v>
      </c>
      <c r="F1176" t="s">
        <v>132</v>
      </c>
      <c r="G1176">
        <f t="shared" si="37"/>
        <v>0.20029578947368423</v>
      </c>
      <c r="H1176">
        <f t="shared" ref="H1176:H1239" si="38">IF(D1176="WP",0,J1176)</f>
        <v>0.25036973684210528</v>
      </c>
      <c r="J1176">
        <f>VLOOKUP(E1176,'Wind ENSPRESO CF Averages'!$H$4:$K$40,3,0)*'Wind ENSPRESO CF'!D284/VLOOKUP(E1176,'Wind ENSPRESO CF Averages'!$C$28:$F$64,2,0)</f>
        <v>0.25036973684210528</v>
      </c>
    </row>
    <row r="1177" spans="2:10">
      <c r="B1177" t="s">
        <v>180</v>
      </c>
      <c r="C1177" t="s">
        <v>181</v>
      </c>
      <c r="D1177" t="s">
        <v>189</v>
      </c>
      <c r="E1177" t="s">
        <v>20</v>
      </c>
      <c r="F1177" t="s">
        <v>132</v>
      </c>
      <c r="G1177">
        <f t="shared" si="37"/>
        <v>0.16352352684451146</v>
      </c>
      <c r="H1177">
        <f t="shared" si="38"/>
        <v>0.20440440855563932</v>
      </c>
      <c r="J1177">
        <f>VLOOKUP(E1177,'Wind ENSPRESO CF Averages'!$H$4:$K$40,3,0)*'Wind ENSPRESO CF'!D285/VLOOKUP(E1177,'Wind ENSPRESO CF Averages'!$C$28:$F$64,2,0)</f>
        <v>0.20440440855563932</v>
      </c>
    </row>
    <row r="1178" spans="2:10">
      <c r="B1178" t="s">
        <v>180</v>
      </c>
      <c r="C1178" t="s">
        <v>181</v>
      </c>
      <c r="D1178" t="s">
        <v>189</v>
      </c>
      <c r="E1178" t="s">
        <v>21</v>
      </c>
      <c r="F1178" t="s">
        <v>132</v>
      </c>
      <c r="G1178">
        <f t="shared" si="37"/>
        <v>0.28578700000000001</v>
      </c>
      <c r="H1178">
        <f t="shared" si="38"/>
        <v>0.35723375000000002</v>
      </c>
      <c r="J1178">
        <f>VLOOKUP(E1178,'Wind ENSPRESO CF Averages'!$H$4:$K$40,3,0)*'Wind ENSPRESO CF'!D286/VLOOKUP(E1178,'Wind ENSPRESO CF Averages'!$C$28:$F$64,2,0)</f>
        <v>0.35723375000000002</v>
      </c>
    </row>
    <row r="1179" spans="2:10">
      <c r="B1179" t="s">
        <v>180</v>
      </c>
      <c r="C1179" t="s">
        <v>181</v>
      </c>
      <c r="D1179" t="s">
        <v>189</v>
      </c>
      <c r="E1179" t="s">
        <v>22</v>
      </c>
      <c r="F1179" t="s">
        <v>132</v>
      </c>
      <c r="G1179">
        <f t="shared" si="37"/>
        <v>0</v>
      </c>
      <c r="H1179">
        <f t="shared" si="38"/>
        <v>0</v>
      </c>
      <c r="J1179">
        <f>VLOOKUP(E1179,'Wind ENSPRESO CF Averages'!$H$4:$K$40,3,0)*'Wind ENSPRESO CF'!D287/VLOOKUP(E1179,'Wind ENSPRESO CF Averages'!$C$28:$F$64,2,0)</f>
        <v>0</v>
      </c>
    </row>
    <row r="1180" spans="2:10">
      <c r="B1180" t="s">
        <v>180</v>
      </c>
      <c r="C1180" t="s">
        <v>181</v>
      </c>
      <c r="D1180" t="s">
        <v>189</v>
      </c>
      <c r="E1180" t="s">
        <v>23</v>
      </c>
      <c r="F1180" t="s">
        <v>132</v>
      </c>
      <c r="G1180">
        <f t="shared" si="37"/>
        <v>0.16780823632472225</v>
      </c>
      <c r="H1180">
        <f t="shared" si="38"/>
        <v>0.2097602954059028</v>
      </c>
      <c r="J1180">
        <f>VLOOKUP(E1180,'Wind ENSPRESO CF Averages'!$H$4:$K$40,3,0)*'Wind ENSPRESO CF'!D288/VLOOKUP(E1180,'Wind ENSPRESO CF Averages'!$C$28:$F$64,2,0)</f>
        <v>0.2097602954059028</v>
      </c>
    </row>
    <row r="1181" spans="2:10">
      <c r="B1181" t="s">
        <v>180</v>
      </c>
      <c r="C1181" t="s">
        <v>181</v>
      </c>
      <c r="D1181" t="s">
        <v>189</v>
      </c>
      <c r="E1181" t="s">
        <v>43</v>
      </c>
      <c r="F1181" t="s">
        <v>132</v>
      </c>
      <c r="G1181">
        <f t="shared" si="37"/>
        <v>0.13540298507462689</v>
      </c>
      <c r="H1181">
        <f t="shared" si="38"/>
        <v>0.16925373134328361</v>
      </c>
      <c r="J1181">
        <f>VLOOKUP(E1181,'Wind ENSPRESO CF Averages'!$H$4:$K$40,3,0)*'Wind ENSPRESO CF'!D289/VLOOKUP(E1181,'Wind ENSPRESO CF Averages'!$C$28:$F$64,2,0)</f>
        <v>0.16925373134328361</v>
      </c>
    </row>
    <row r="1182" spans="2:10">
      <c r="B1182" t="s">
        <v>180</v>
      </c>
      <c r="C1182" t="s">
        <v>181</v>
      </c>
      <c r="D1182" t="s">
        <v>189</v>
      </c>
      <c r="E1182" t="s">
        <v>24</v>
      </c>
      <c r="F1182" t="s">
        <v>132</v>
      </c>
      <c r="G1182">
        <f t="shared" si="37"/>
        <v>0.16096208158995812</v>
      </c>
      <c r="H1182">
        <f t="shared" si="38"/>
        <v>0.20120260198744763</v>
      </c>
      <c r="J1182">
        <f>VLOOKUP(E1182,'Wind ENSPRESO CF Averages'!$H$4:$K$40,3,0)*'Wind ENSPRESO CF'!D290/VLOOKUP(E1182,'Wind ENSPRESO CF Averages'!$C$28:$F$64,2,0)</f>
        <v>0.20120260198744763</v>
      </c>
    </row>
    <row r="1183" spans="2:10">
      <c r="B1183" t="s">
        <v>180</v>
      </c>
      <c r="C1183" t="s">
        <v>181</v>
      </c>
      <c r="D1183" t="s">
        <v>189</v>
      </c>
      <c r="E1183" t="s">
        <v>25</v>
      </c>
      <c r="F1183" t="s">
        <v>132</v>
      </c>
      <c r="G1183">
        <f t="shared" si="37"/>
        <v>0.12911392405063293</v>
      </c>
      <c r="H1183">
        <f t="shared" si="38"/>
        <v>0.16139240506329117</v>
      </c>
      <c r="J1183">
        <f>VLOOKUP(E1183,'Wind ENSPRESO CF Averages'!$H$4:$K$40,3,0)*'Wind ENSPRESO CF'!D291/VLOOKUP(E1183,'Wind ENSPRESO CF Averages'!$C$28:$F$64,2,0)</f>
        <v>0.16139240506329117</v>
      </c>
    </row>
    <row r="1184" spans="2:10">
      <c r="B1184" t="s">
        <v>180</v>
      </c>
      <c r="C1184" t="s">
        <v>181</v>
      </c>
      <c r="D1184" t="s">
        <v>189</v>
      </c>
      <c r="E1184" t="s">
        <v>26</v>
      </c>
      <c r="F1184" t="s">
        <v>132</v>
      </c>
      <c r="G1184">
        <f t="shared" si="37"/>
        <v>0.15802442205097811</v>
      </c>
      <c r="H1184">
        <f t="shared" si="38"/>
        <v>0.19753052756372261</v>
      </c>
      <c r="J1184">
        <f>VLOOKUP(E1184,'Wind ENSPRESO CF Averages'!$H$4:$K$40,3,0)*'Wind ENSPRESO CF'!D292/VLOOKUP(E1184,'Wind ENSPRESO CF Averages'!$C$28:$F$64,2,0)</f>
        <v>0.19753052756372261</v>
      </c>
    </row>
    <row r="1185" spans="2:10">
      <c r="B1185" t="s">
        <v>180</v>
      </c>
      <c r="C1185" t="s">
        <v>181</v>
      </c>
      <c r="D1185" t="s">
        <v>189</v>
      </c>
      <c r="E1185" t="s">
        <v>40</v>
      </c>
      <c r="F1185" t="s">
        <v>132</v>
      </c>
      <c r="G1185">
        <f t="shared" si="37"/>
        <v>0.16740000000000005</v>
      </c>
      <c r="H1185">
        <f t="shared" si="38"/>
        <v>0.20925000000000005</v>
      </c>
      <c r="J1185">
        <f>VLOOKUP(E1185,'Wind ENSPRESO CF Averages'!$H$4:$K$40,3,0)*'Wind ENSPRESO CF'!D293/VLOOKUP(E1185,'Wind ENSPRESO CF Averages'!$C$28:$F$64,2,0)</f>
        <v>0.20925000000000005</v>
      </c>
    </row>
    <row r="1186" spans="2:10">
      <c r="B1186" t="s">
        <v>180</v>
      </c>
      <c r="C1186" t="s">
        <v>181</v>
      </c>
      <c r="D1186" t="s">
        <v>189</v>
      </c>
      <c r="E1186" t="s">
        <v>41</v>
      </c>
      <c r="F1186" t="s">
        <v>132</v>
      </c>
      <c r="G1186">
        <f t="shared" si="37"/>
        <v>0.16974159292035401</v>
      </c>
      <c r="H1186">
        <f t="shared" si="38"/>
        <v>0.2121769911504425</v>
      </c>
      <c r="J1186">
        <f>VLOOKUP(E1186,'Wind ENSPRESO CF Averages'!$H$4:$K$40,3,0)*'Wind ENSPRESO CF'!D294/VLOOKUP(E1186,'Wind ENSPRESO CF Averages'!$C$28:$F$64,2,0)</f>
        <v>0.2121769911504425</v>
      </c>
    </row>
    <row r="1187" spans="2:10">
      <c r="B1187" t="s">
        <v>180</v>
      </c>
      <c r="C1187" t="s">
        <v>181</v>
      </c>
      <c r="D1187" t="s">
        <v>189</v>
      </c>
      <c r="E1187" t="s">
        <v>27</v>
      </c>
      <c r="F1187" t="s">
        <v>132</v>
      </c>
      <c r="G1187">
        <f t="shared" si="37"/>
        <v>0.13538195970695963</v>
      </c>
      <c r="H1187">
        <f t="shared" si="38"/>
        <v>0.16922744963369954</v>
      </c>
      <c r="J1187">
        <f>VLOOKUP(E1187,'Wind ENSPRESO CF Averages'!$H$4:$K$40,3,0)*'Wind ENSPRESO CF'!D295/VLOOKUP(E1187,'Wind ENSPRESO CF Averages'!$C$28:$F$64,2,0)</f>
        <v>0.16922744963369954</v>
      </c>
    </row>
    <row r="1188" spans="2:10">
      <c r="B1188" t="s">
        <v>180</v>
      </c>
      <c r="C1188" t="s">
        <v>181</v>
      </c>
      <c r="D1188" t="s">
        <v>189</v>
      </c>
      <c r="E1188" t="s">
        <v>28</v>
      </c>
      <c r="F1188" t="s">
        <v>132</v>
      </c>
      <c r="G1188">
        <f t="shared" si="37"/>
        <v>0.19225856574985983</v>
      </c>
      <c r="H1188">
        <f t="shared" si="38"/>
        <v>0.24032320718732478</v>
      </c>
      <c r="J1188">
        <f>VLOOKUP(E1188,'Wind ENSPRESO CF Averages'!$H$4:$K$40,3,0)*'Wind ENSPRESO CF'!D296/VLOOKUP(E1188,'Wind ENSPRESO CF Averages'!$C$28:$F$64,2,0)</f>
        <v>0.24032320718732478</v>
      </c>
    </row>
    <row r="1189" spans="2:10">
      <c r="B1189" t="s">
        <v>180</v>
      </c>
      <c r="C1189" t="s">
        <v>181</v>
      </c>
      <c r="D1189" t="s">
        <v>189</v>
      </c>
      <c r="E1189" t="s">
        <v>29</v>
      </c>
      <c r="F1189" t="s">
        <v>132</v>
      </c>
      <c r="G1189">
        <f t="shared" si="37"/>
        <v>0.1911440639934206</v>
      </c>
      <c r="H1189">
        <f t="shared" si="38"/>
        <v>0.23893007999177573</v>
      </c>
      <c r="J1189">
        <f>VLOOKUP(E1189,'Wind ENSPRESO CF Averages'!$H$4:$K$40,3,0)*'Wind ENSPRESO CF'!D297/VLOOKUP(E1189,'Wind ENSPRESO CF Averages'!$C$28:$F$64,2,0)</f>
        <v>0.23893007999177573</v>
      </c>
    </row>
    <row r="1190" spans="2:10">
      <c r="B1190" t="s">
        <v>180</v>
      </c>
      <c r="C1190" t="s">
        <v>181</v>
      </c>
      <c r="D1190" t="s">
        <v>189</v>
      </c>
      <c r="E1190" t="s">
        <v>30</v>
      </c>
      <c r="F1190" t="s">
        <v>132</v>
      </c>
      <c r="G1190">
        <f t="shared" si="37"/>
        <v>0.15894814934903337</v>
      </c>
      <c r="H1190">
        <f t="shared" si="38"/>
        <v>0.1986851866862917</v>
      </c>
      <c r="J1190">
        <f>VLOOKUP(E1190,'Wind ENSPRESO CF Averages'!$H$4:$K$40,3,0)*'Wind ENSPRESO CF'!D298/VLOOKUP(E1190,'Wind ENSPRESO CF Averages'!$C$28:$F$64,2,0)</f>
        <v>0.1986851866862917</v>
      </c>
    </row>
    <row r="1191" spans="2:10">
      <c r="B1191" t="s">
        <v>180</v>
      </c>
      <c r="C1191" t="s">
        <v>181</v>
      </c>
      <c r="D1191" t="s">
        <v>189</v>
      </c>
      <c r="E1191" t="s">
        <v>31</v>
      </c>
      <c r="F1191" t="s">
        <v>132</v>
      </c>
      <c r="G1191">
        <f t="shared" si="37"/>
        <v>0.20743673509826721</v>
      </c>
      <c r="H1191">
        <f t="shared" si="38"/>
        <v>0.25929591887283399</v>
      </c>
      <c r="J1191">
        <f>VLOOKUP(E1191,'Wind ENSPRESO CF Averages'!$H$4:$K$40,3,0)*'Wind ENSPRESO CF'!D299/VLOOKUP(E1191,'Wind ENSPRESO CF Averages'!$C$28:$F$64,2,0)</f>
        <v>0.25929591887283399</v>
      </c>
    </row>
    <row r="1192" spans="2:10">
      <c r="B1192" t="s">
        <v>180</v>
      </c>
      <c r="C1192" t="s">
        <v>181</v>
      </c>
      <c r="D1192" t="s">
        <v>189</v>
      </c>
      <c r="E1192" t="s">
        <v>32</v>
      </c>
      <c r="F1192" t="s">
        <v>132</v>
      </c>
      <c r="G1192">
        <f t="shared" si="37"/>
        <v>0.1431290322580645</v>
      </c>
      <c r="H1192">
        <f t="shared" si="38"/>
        <v>0.17891129032258063</v>
      </c>
      <c r="J1192">
        <f>VLOOKUP(E1192,'Wind ENSPRESO CF Averages'!$H$4:$K$40,3,0)*'Wind ENSPRESO CF'!D300/VLOOKUP(E1192,'Wind ENSPRESO CF Averages'!$C$28:$F$64,2,0)</f>
        <v>0.17891129032258063</v>
      </c>
    </row>
    <row r="1193" spans="2:10">
      <c r="B1193" t="s">
        <v>180</v>
      </c>
      <c r="C1193" t="s">
        <v>181</v>
      </c>
      <c r="D1193" t="s">
        <v>189</v>
      </c>
      <c r="E1193" t="s">
        <v>33</v>
      </c>
      <c r="F1193" t="s">
        <v>132</v>
      </c>
      <c r="G1193">
        <f t="shared" si="37"/>
        <v>0.19238202127408016</v>
      </c>
      <c r="H1193">
        <f t="shared" si="38"/>
        <v>0.24047752659260019</v>
      </c>
      <c r="J1193">
        <f>VLOOKUP(E1193,'Wind ENSPRESO CF Averages'!$H$4:$K$40,3,0)*'Wind ENSPRESO CF'!D301/VLOOKUP(E1193,'Wind ENSPRESO CF Averages'!$C$28:$F$64,2,0)</f>
        <v>0.24047752659260019</v>
      </c>
    </row>
    <row r="1194" spans="2:10">
      <c r="B1194" t="s">
        <v>180</v>
      </c>
      <c r="C1194" t="s">
        <v>181</v>
      </c>
      <c r="D1194" t="s">
        <v>189</v>
      </c>
      <c r="E1194" t="s">
        <v>34</v>
      </c>
      <c r="F1194" t="s">
        <v>132</v>
      </c>
      <c r="G1194">
        <f t="shared" si="37"/>
        <v>0.16747553648068672</v>
      </c>
      <c r="H1194">
        <f t="shared" si="38"/>
        <v>0.20934442060085839</v>
      </c>
      <c r="J1194">
        <f>VLOOKUP(E1194,'Wind ENSPRESO CF Averages'!$H$4:$K$40,3,0)*'Wind ENSPRESO CF'!D302/VLOOKUP(E1194,'Wind ENSPRESO CF Averages'!$C$28:$F$64,2,0)</f>
        <v>0.20934442060085839</v>
      </c>
    </row>
    <row r="1195" spans="2:10">
      <c r="B1195" t="s">
        <v>180</v>
      </c>
      <c r="C1195" t="s">
        <v>181</v>
      </c>
      <c r="D1195" t="s">
        <v>189</v>
      </c>
      <c r="E1195" t="s">
        <v>35</v>
      </c>
      <c r="F1195" t="s">
        <v>132</v>
      </c>
      <c r="G1195">
        <f t="shared" si="37"/>
        <v>0.161242332382311</v>
      </c>
      <c r="H1195">
        <f t="shared" si="38"/>
        <v>0.20155291547788876</v>
      </c>
      <c r="J1195">
        <f>VLOOKUP(E1195,'Wind ENSPRESO CF Averages'!$H$4:$K$40,3,0)*'Wind ENSPRESO CF'!D303/VLOOKUP(E1195,'Wind ENSPRESO CF Averages'!$C$28:$F$64,2,0)</f>
        <v>0.20155291547788876</v>
      </c>
    </row>
    <row r="1196" spans="2:10">
      <c r="B1196" t="s">
        <v>180</v>
      </c>
      <c r="C1196" t="s">
        <v>181</v>
      </c>
      <c r="D1196" t="s">
        <v>189</v>
      </c>
      <c r="E1196" t="s">
        <v>36</v>
      </c>
      <c r="F1196" t="s">
        <v>132</v>
      </c>
      <c r="G1196">
        <f t="shared" si="37"/>
        <v>0.20105331798728676</v>
      </c>
      <c r="H1196">
        <f t="shared" si="38"/>
        <v>0.25131664748410842</v>
      </c>
      <c r="J1196">
        <f>VLOOKUP(E1196,'Wind ENSPRESO CF Averages'!$H$4:$K$40,3,0)*'Wind ENSPRESO CF'!D304/VLOOKUP(E1196,'Wind ENSPRESO CF Averages'!$C$28:$F$64,2,0)</f>
        <v>0.25131664748410842</v>
      </c>
    </row>
    <row r="1197" spans="2:10">
      <c r="B1197" t="s">
        <v>180</v>
      </c>
      <c r="C1197" t="s">
        <v>181</v>
      </c>
      <c r="D1197" t="s">
        <v>190</v>
      </c>
      <c r="E1197" t="s">
        <v>37</v>
      </c>
      <c r="F1197" t="s">
        <v>132</v>
      </c>
      <c r="G1197">
        <f t="shared" si="37"/>
        <v>0.17208298755186724</v>
      </c>
      <c r="H1197">
        <f t="shared" si="38"/>
        <v>0.21510373443983402</v>
      </c>
      <c r="J1197">
        <f>VLOOKUP(E1197,'Wind ENSPRESO CF Averages'!$H$4:$K$40,3,0)*'Wind ENSPRESO CF'!D305/VLOOKUP(E1197,'Wind ENSPRESO CF Averages'!$C$28:$F$64,2,0)</f>
        <v>0.21510373443983402</v>
      </c>
    </row>
    <row r="1198" spans="2:10">
      <c r="B1198" t="s">
        <v>180</v>
      </c>
      <c r="C1198" t="s">
        <v>181</v>
      </c>
      <c r="D1198" t="s">
        <v>190</v>
      </c>
      <c r="E1198" t="s">
        <v>7</v>
      </c>
      <c r="F1198" t="s">
        <v>132</v>
      </c>
      <c r="G1198">
        <f t="shared" si="37"/>
        <v>0.1686129260636775</v>
      </c>
      <c r="H1198">
        <f t="shared" si="38"/>
        <v>0.21076615757959688</v>
      </c>
      <c r="J1198">
        <f>VLOOKUP(E1198,'Wind ENSPRESO CF Averages'!$H$4:$K$40,3,0)*'Wind ENSPRESO CF'!D306/VLOOKUP(E1198,'Wind ENSPRESO CF Averages'!$C$28:$F$64,2,0)</f>
        <v>0.21076615757959688</v>
      </c>
    </row>
    <row r="1199" spans="2:10">
      <c r="B1199" t="s">
        <v>180</v>
      </c>
      <c r="C1199" t="s">
        <v>181</v>
      </c>
      <c r="D1199" t="s">
        <v>190</v>
      </c>
      <c r="E1199" t="s">
        <v>38</v>
      </c>
      <c r="F1199" t="s">
        <v>132</v>
      </c>
      <c r="G1199">
        <f t="shared" si="37"/>
        <v>0.12560352422907489</v>
      </c>
      <c r="H1199">
        <f t="shared" si="38"/>
        <v>0.1570044052863436</v>
      </c>
      <c r="J1199">
        <f>VLOOKUP(E1199,'Wind ENSPRESO CF Averages'!$H$4:$K$40,3,0)*'Wind ENSPRESO CF'!D307/VLOOKUP(E1199,'Wind ENSPRESO CF Averages'!$C$28:$F$64,2,0)</f>
        <v>0.1570044052863436</v>
      </c>
    </row>
    <row r="1200" spans="2:10">
      <c r="B1200" t="s">
        <v>180</v>
      </c>
      <c r="C1200" t="s">
        <v>181</v>
      </c>
      <c r="D1200" t="s">
        <v>190</v>
      </c>
      <c r="E1200" t="s">
        <v>8</v>
      </c>
      <c r="F1200" t="s">
        <v>132</v>
      </c>
      <c r="G1200">
        <f t="shared" si="37"/>
        <v>0.15307262658218324</v>
      </c>
      <c r="H1200">
        <f t="shared" si="38"/>
        <v>0.19134078322772904</v>
      </c>
      <c r="J1200">
        <f>VLOOKUP(E1200,'Wind ENSPRESO CF Averages'!$H$4:$K$40,3,0)*'Wind ENSPRESO CF'!D308/VLOOKUP(E1200,'Wind ENSPRESO CF Averages'!$C$28:$F$64,2,0)</f>
        <v>0.19134078322772904</v>
      </c>
    </row>
    <row r="1201" spans="2:10">
      <c r="B1201" t="s">
        <v>180</v>
      </c>
      <c r="C1201" t="s">
        <v>181</v>
      </c>
      <c r="D1201" t="s">
        <v>190</v>
      </c>
      <c r="E1201" t="s">
        <v>9</v>
      </c>
      <c r="F1201" t="s">
        <v>132</v>
      </c>
      <c r="G1201">
        <f t="shared" si="37"/>
        <v>0.13644856262867175</v>
      </c>
      <c r="H1201">
        <f t="shared" si="38"/>
        <v>0.17056070328583969</v>
      </c>
      <c r="J1201">
        <f>VLOOKUP(E1201,'Wind ENSPRESO CF Averages'!$H$4:$K$40,3,0)*'Wind ENSPRESO CF'!D309/VLOOKUP(E1201,'Wind ENSPRESO CF Averages'!$C$28:$F$64,2,0)</f>
        <v>0.17056070328583969</v>
      </c>
    </row>
    <row r="1202" spans="2:10">
      <c r="B1202" t="s">
        <v>180</v>
      </c>
      <c r="C1202" t="s">
        <v>181</v>
      </c>
      <c r="D1202" t="s">
        <v>190</v>
      </c>
      <c r="E1202" t="s">
        <v>10</v>
      </c>
      <c r="F1202" t="s">
        <v>132</v>
      </c>
      <c r="G1202">
        <f t="shared" si="37"/>
        <v>0.18294448661783921</v>
      </c>
      <c r="H1202">
        <f t="shared" si="38"/>
        <v>0.228680608272299</v>
      </c>
      <c r="J1202">
        <f>VLOOKUP(E1202,'Wind ENSPRESO CF Averages'!$H$4:$K$40,3,0)*'Wind ENSPRESO CF'!D310/VLOOKUP(E1202,'Wind ENSPRESO CF Averages'!$C$28:$F$64,2,0)</f>
        <v>0.228680608272299</v>
      </c>
    </row>
    <row r="1203" spans="2:10">
      <c r="B1203" t="s">
        <v>180</v>
      </c>
      <c r="C1203" t="s">
        <v>181</v>
      </c>
      <c r="D1203" t="s">
        <v>190</v>
      </c>
      <c r="E1203" t="s">
        <v>42</v>
      </c>
      <c r="F1203" t="s">
        <v>132</v>
      </c>
      <c r="G1203">
        <f t="shared" si="37"/>
        <v>0.13036686390532545</v>
      </c>
      <c r="H1203">
        <f t="shared" si="38"/>
        <v>0.16295857988165682</v>
      </c>
      <c r="J1203">
        <f>VLOOKUP(E1203,'Wind ENSPRESO CF Averages'!$H$4:$K$40,3,0)*'Wind ENSPRESO CF'!D311/VLOOKUP(E1203,'Wind ENSPRESO CF Averages'!$C$28:$F$64,2,0)</f>
        <v>0.16295857988165682</v>
      </c>
    </row>
    <row r="1204" spans="2:10">
      <c r="B1204" t="s">
        <v>180</v>
      </c>
      <c r="C1204" t="s">
        <v>181</v>
      </c>
      <c r="D1204" t="s">
        <v>190</v>
      </c>
      <c r="E1204" t="s">
        <v>11</v>
      </c>
      <c r="F1204" t="s">
        <v>132</v>
      </c>
      <c r="G1204">
        <f t="shared" si="37"/>
        <v>0.14339622641509434</v>
      </c>
      <c r="H1204">
        <f t="shared" si="38"/>
        <v>0.17924528301886791</v>
      </c>
      <c r="J1204">
        <f>VLOOKUP(E1204,'Wind ENSPRESO CF Averages'!$H$4:$K$40,3,0)*'Wind ENSPRESO CF'!D312/VLOOKUP(E1204,'Wind ENSPRESO CF Averages'!$C$28:$F$64,2,0)</f>
        <v>0.17924528301886791</v>
      </c>
    </row>
    <row r="1205" spans="2:10">
      <c r="B1205" t="s">
        <v>180</v>
      </c>
      <c r="C1205" t="s">
        <v>181</v>
      </c>
      <c r="D1205" t="s">
        <v>190</v>
      </c>
      <c r="E1205" t="s">
        <v>12</v>
      </c>
      <c r="F1205" t="s">
        <v>132</v>
      </c>
      <c r="G1205">
        <f t="shared" si="37"/>
        <v>0.13952858062439652</v>
      </c>
      <c r="H1205">
        <f t="shared" si="38"/>
        <v>0.17441072578049563</v>
      </c>
      <c r="J1205">
        <f>VLOOKUP(E1205,'Wind ENSPRESO CF Averages'!$H$4:$K$40,3,0)*'Wind ENSPRESO CF'!D313/VLOOKUP(E1205,'Wind ENSPRESO CF Averages'!$C$28:$F$64,2,0)</f>
        <v>0.17441072578049563</v>
      </c>
    </row>
    <row r="1206" spans="2:10">
      <c r="B1206" t="s">
        <v>180</v>
      </c>
      <c r="C1206" t="s">
        <v>181</v>
      </c>
      <c r="D1206" t="s">
        <v>190</v>
      </c>
      <c r="E1206" t="s">
        <v>13</v>
      </c>
      <c r="F1206" t="s">
        <v>132</v>
      </c>
      <c r="G1206">
        <f t="shared" si="37"/>
        <v>0.14860821188660506</v>
      </c>
      <c r="H1206">
        <f t="shared" si="38"/>
        <v>0.18576026485825631</v>
      </c>
      <c r="J1206">
        <f>VLOOKUP(E1206,'Wind ENSPRESO CF Averages'!$H$4:$K$40,3,0)*'Wind ENSPRESO CF'!D314/VLOOKUP(E1206,'Wind ENSPRESO CF Averages'!$C$28:$F$64,2,0)</f>
        <v>0.18576026485825631</v>
      </c>
    </row>
    <row r="1207" spans="2:10">
      <c r="B1207" t="s">
        <v>180</v>
      </c>
      <c r="C1207" t="s">
        <v>181</v>
      </c>
      <c r="D1207" t="s">
        <v>190</v>
      </c>
      <c r="E1207" t="s">
        <v>14</v>
      </c>
      <c r="F1207" t="s">
        <v>132</v>
      </c>
      <c r="G1207">
        <f t="shared" si="37"/>
        <v>0.22942714285714289</v>
      </c>
      <c r="H1207">
        <f t="shared" si="38"/>
        <v>0.28678392857142859</v>
      </c>
      <c r="J1207">
        <f>VLOOKUP(E1207,'Wind ENSPRESO CF Averages'!$H$4:$K$40,3,0)*'Wind ENSPRESO CF'!D315/VLOOKUP(E1207,'Wind ENSPRESO CF Averages'!$C$28:$F$64,2,0)</f>
        <v>0.28678392857142859</v>
      </c>
    </row>
    <row r="1208" spans="2:10">
      <c r="B1208" t="s">
        <v>180</v>
      </c>
      <c r="C1208" t="s">
        <v>181</v>
      </c>
      <c r="D1208" t="s">
        <v>190</v>
      </c>
      <c r="E1208" t="s">
        <v>15</v>
      </c>
      <c r="F1208" t="s">
        <v>132</v>
      </c>
      <c r="G1208">
        <f t="shared" si="37"/>
        <v>0.15745567451820133</v>
      </c>
      <c r="H1208">
        <f t="shared" si="38"/>
        <v>0.19681959314775166</v>
      </c>
      <c r="J1208">
        <f>VLOOKUP(E1208,'Wind ENSPRESO CF Averages'!$H$4:$K$40,3,0)*'Wind ENSPRESO CF'!D316/VLOOKUP(E1208,'Wind ENSPRESO CF Averages'!$C$28:$F$64,2,0)</f>
        <v>0.19681959314775166</v>
      </c>
    </row>
    <row r="1209" spans="2:10">
      <c r="B1209" t="s">
        <v>180</v>
      </c>
      <c r="C1209" t="s">
        <v>181</v>
      </c>
      <c r="D1209" t="s">
        <v>190</v>
      </c>
      <c r="E1209" t="s">
        <v>19</v>
      </c>
      <c r="F1209" t="s">
        <v>132</v>
      </c>
      <c r="G1209">
        <f t="shared" si="37"/>
        <v>0.22941671006969955</v>
      </c>
      <c r="H1209">
        <f t="shared" si="38"/>
        <v>0.28677088758712443</v>
      </c>
      <c r="J1209">
        <f>VLOOKUP(E1209,'Wind ENSPRESO CF Averages'!$H$4:$K$40,3,0)*'Wind ENSPRESO CF'!D317/VLOOKUP(E1209,'Wind ENSPRESO CF Averages'!$C$28:$F$64,2,0)</f>
        <v>0.28677088758712443</v>
      </c>
    </row>
    <row r="1210" spans="2:10">
      <c r="B1210" t="s">
        <v>180</v>
      </c>
      <c r="C1210" t="s">
        <v>181</v>
      </c>
      <c r="D1210" t="s">
        <v>190</v>
      </c>
      <c r="E1210" t="s">
        <v>16</v>
      </c>
      <c r="F1210" t="s">
        <v>132</v>
      </c>
      <c r="G1210">
        <f t="shared" si="37"/>
        <v>0.13442837362871446</v>
      </c>
      <c r="H1210">
        <f t="shared" si="38"/>
        <v>0.16803546703589306</v>
      </c>
      <c r="J1210">
        <f>VLOOKUP(E1210,'Wind ENSPRESO CF Averages'!$H$4:$K$40,3,0)*'Wind ENSPRESO CF'!D318/VLOOKUP(E1210,'Wind ENSPRESO CF Averages'!$C$28:$F$64,2,0)</f>
        <v>0.16803546703589306</v>
      </c>
    </row>
    <row r="1211" spans="2:10">
      <c r="B1211" t="s">
        <v>180</v>
      </c>
      <c r="C1211" t="s">
        <v>181</v>
      </c>
      <c r="D1211" t="s">
        <v>190</v>
      </c>
      <c r="E1211" t="s">
        <v>17</v>
      </c>
      <c r="F1211" t="s">
        <v>132</v>
      </c>
      <c r="G1211">
        <f t="shared" si="37"/>
        <v>0.18045626161610523</v>
      </c>
      <c r="H1211">
        <f t="shared" si="38"/>
        <v>0.22557032702013152</v>
      </c>
      <c r="J1211">
        <f>VLOOKUP(E1211,'Wind ENSPRESO CF Averages'!$H$4:$K$40,3,0)*'Wind ENSPRESO CF'!D319/VLOOKUP(E1211,'Wind ENSPRESO CF Averages'!$C$28:$F$64,2,0)</f>
        <v>0.22557032702013152</v>
      </c>
    </row>
    <row r="1212" spans="2:10">
      <c r="B1212" t="s">
        <v>180</v>
      </c>
      <c r="C1212" t="s">
        <v>181</v>
      </c>
      <c r="D1212" t="s">
        <v>190</v>
      </c>
      <c r="E1212" t="s">
        <v>18</v>
      </c>
      <c r="F1212" t="s">
        <v>132</v>
      </c>
      <c r="G1212">
        <f t="shared" si="37"/>
        <v>0.14415960081862902</v>
      </c>
      <c r="H1212">
        <f t="shared" si="38"/>
        <v>0.18019950102328627</v>
      </c>
      <c r="J1212">
        <f>VLOOKUP(E1212,'Wind ENSPRESO CF Averages'!$H$4:$K$40,3,0)*'Wind ENSPRESO CF'!D320/VLOOKUP(E1212,'Wind ENSPRESO CF Averages'!$C$28:$F$64,2,0)</f>
        <v>0.18019950102328627</v>
      </c>
    </row>
    <row r="1213" spans="2:10">
      <c r="B1213" t="s">
        <v>180</v>
      </c>
      <c r="C1213" t="s">
        <v>181</v>
      </c>
      <c r="D1213" t="s">
        <v>190</v>
      </c>
      <c r="E1213" t="s">
        <v>39</v>
      </c>
      <c r="F1213" t="s">
        <v>132</v>
      </c>
      <c r="G1213">
        <f t="shared" si="37"/>
        <v>0.13096263157894736</v>
      </c>
      <c r="H1213">
        <f t="shared" si="38"/>
        <v>0.1637032894736842</v>
      </c>
      <c r="J1213">
        <f>VLOOKUP(E1213,'Wind ENSPRESO CF Averages'!$H$4:$K$40,3,0)*'Wind ENSPRESO CF'!D321/VLOOKUP(E1213,'Wind ENSPRESO CF Averages'!$C$28:$F$64,2,0)</f>
        <v>0.1637032894736842</v>
      </c>
    </row>
    <row r="1214" spans="2:10">
      <c r="B1214" t="s">
        <v>180</v>
      </c>
      <c r="C1214" t="s">
        <v>181</v>
      </c>
      <c r="D1214" t="s">
        <v>190</v>
      </c>
      <c r="E1214" t="s">
        <v>20</v>
      </c>
      <c r="F1214" t="s">
        <v>132</v>
      </c>
      <c r="G1214">
        <f t="shared" si="37"/>
        <v>0.13369153208195558</v>
      </c>
      <c r="H1214">
        <f t="shared" si="38"/>
        <v>0.16711441510244449</v>
      </c>
      <c r="J1214">
        <f>VLOOKUP(E1214,'Wind ENSPRESO CF Averages'!$H$4:$K$40,3,0)*'Wind ENSPRESO CF'!D322/VLOOKUP(E1214,'Wind ENSPRESO CF Averages'!$C$28:$F$64,2,0)</f>
        <v>0.16711441510244449</v>
      </c>
    </row>
    <row r="1215" spans="2:10">
      <c r="B1215" t="s">
        <v>180</v>
      </c>
      <c r="C1215" t="s">
        <v>181</v>
      </c>
      <c r="D1215" t="s">
        <v>190</v>
      </c>
      <c r="E1215" t="s">
        <v>21</v>
      </c>
      <c r="F1215" t="s">
        <v>132</v>
      </c>
      <c r="G1215">
        <f t="shared" si="37"/>
        <v>0.28277871578947372</v>
      </c>
      <c r="H1215">
        <f t="shared" si="38"/>
        <v>0.35347339473684214</v>
      </c>
      <c r="J1215">
        <f>VLOOKUP(E1215,'Wind ENSPRESO CF Averages'!$H$4:$K$40,3,0)*'Wind ENSPRESO CF'!D323/VLOOKUP(E1215,'Wind ENSPRESO CF Averages'!$C$28:$F$64,2,0)</f>
        <v>0.35347339473684214</v>
      </c>
    </row>
    <row r="1216" spans="2:10">
      <c r="B1216" t="s">
        <v>180</v>
      </c>
      <c r="C1216" t="s">
        <v>181</v>
      </c>
      <c r="D1216" t="s">
        <v>190</v>
      </c>
      <c r="E1216" t="s">
        <v>22</v>
      </c>
      <c r="F1216" t="s">
        <v>132</v>
      </c>
      <c r="G1216">
        <f t="shared" si="37"/>
        <v>0</v>
      </c>
      <c r="H1216">
        <f t="shared" si="38"/>
        <v>0</v>
      </c>
      <c r="J1216">
        <f>VLOOKUP(E1216,'Wind ENSPRESO CF Averages'!$H$4:$K$40,3,0)*'Wind ENSPRESO CF'!D324/VLOOKUP(E1216,'Wind ENSPRESO CF Averages'!$C$28:$F$64,2,0)</f>
        <v>0</v>
      </c>
    </row>
    <row r="1217" spans="2:10">
      <c r="B1217" t="s">
        <v>180</v>
      </c>
      <c r="C1217" t="s">
        <v>181</v>
      </c>
      <c r="D1217" t="s">
        <v>190</v>
      </c>
      <c r="E1217" t="s">
        <v>23</v>
      </c>
      <c r="F1217" t="s">
        <v>132</v>
      </c>
      <c r="G1217">
        <f t="shared" si="37"/>
        <v>0.14196576793115906</v>
      </c>
      <c r="H1217">
        <f t="shared" si="38"/>
        <v>0.17745720991394881</v>
      </c>
      <c r="J1217">
        <f>VLOOKUP(E1217,'Wind ENSPRESO CF Averages'!$H$4:$K$40,3,0)*'Wind ENSPRESO CF'!D325/VLOOKUP(E1217,'Wind ENSPRESO CF Averages'!$C$28:$F$64,2,0)</f>
        <v>0.17745720991394881</v>
      </c>
    </row>
    <row r="1218" spans="2:10">
      <c r="B1218" t="s">
        <v>180</v>
      </c>
      <c r="C1218" t="s">
        <v>181</v>
      </c>
      <c r="D1218" t="s">
        <v>190</v>
      </c>
      <c r="E1218" t="s">
        <v>43</v>
      </c>
      <c r="F1218" t="s">
        <v>132</v>
      </c>
      <c r="G1218">
        <f t="shared" si="37"/>
        <v>0.13540298507462689</v>
      </c>
      <c r="H1218">
        <f t="shared" si="38"/>
        <v>0.16925373134328361</v>
      </c>
      <c r="J1218">
        <f>VLOOKUP(E1218,'Wind ENSPRESO CF Averages'!$H$4:$K$40,3,0)*'Wind ENSPRESO CF'!D326/VLOOKUP(E1218,'Wind ENSPRESO CF Averages'!$C$28:$F$64,2,0)</f>
        <v>0.16925373134328361</v>
      </c>
    </row>
    <row r="1219" spans="2:10">
      <c r="B1219" t="s">
        <v>180</v>
      </c>
      <c r="C1219" t="s">
        <v>181</v>
      </c>
      <c r="D1219" t="s">
        <v>190</v>
      </c>
      <c r="E1219" t="s">
        <v>24</v>
      </c>
      <c r="F1219" t="s">
        <v>132</v>
      </c>
      <c r="G1219">
        <f t="shared" si="37"/>
        <v>0.16096208158995812</v>
      </c>
      <c r="H1219">
        <f t="shared" si="38"/>
        <v>0.20120260198744763</v>
      </c>
      <c r="J1219">
        <f>VLOOKUP(E1219,'Wind ENSPRESO CF Averages'!$H$4:$K$40,3,0)*'Wind ENSPRESO CF'!D327/VLOOKUP(E1219,'Wind ENSPRESO CF Averages'!$C$28:$F$64,2,0)</f>
        <v>0.20120260198744763</v>
      </c>
    </row>
    <row r="1220" spans="2:10">
      <c r="B1220" t="s">
        <v>180</v>
      </c>
      <c r="C1220" t="s">
        <v>181</v>
      </c>
      <c r="D1220" t="s">
        <v>190</v>
      </c>
      <c r="E1220" t="s">
        <v>25</v>
      </c>
      <c r="F1220" t="s">
        <v>132</v>
      </c>
      <c r="G1220">
        <f t="shared" si="37"/>
        <v>0.12911392405063293</v>
      </c>
      <c r="H1220">
        <f t="shared" si="38"/>
        <v>0.16139240506329117</v>
      </c>
      <c r="J1220">
        <f>VLOOKUP(E1220,'Wind ENSPRESO CF Averages'!$H$4:$K$40,3,0)*'Wind ENSPRESO CF'!D328/VLOOKUP(E1220,'Wind ENSPRESO CF Averages'!$C$28:$F$64,2,0)</f>
        <v>0.16139240506329117</v>
      </c>
    </row>
    <row r="1221" spans="2:10">
      <c r="B1221" t="s">
        <v>180</v>
      </c>
      <c r="C1221" t="s">
        <v>181</v>
      </c>
      <c r="D1221" t="s">
        <v>190</v>
      </c>
      <c r="E1221" t="s">
        <v>26</v>
      </c>
      <c r="F1221" t="s">
        <v>132</v>
      </c>
      <c r="G1221">
        <f t="shared" si="37"/>
        <v>0.16972993479549495</v>
      </c>
      <c r="H1221">
        <f t="shared" si="38"/>
        <v>0.21216241849436868</v>
      </c>
      <c r="J1221">
        <f>VLOOKUP(E1221,'Wind ENSPRESO CF Averages'!$H$4:$K$40,3,0)*'Wind ENSPRESO CF'!D329/VLOOKUP(E1221,'Wind ENSPRESO CF Averages'!$C$28:$F$64,2,0)</f>
        <v>0.21216241849436868</v>
      </c>
    </row>
    <row r="1222" spans="2:10">
      <c r="B1222" t="s">
        <v>180</v>
      </c>
      <c r="C1222" t="s">
        <v>181</v>
      </c>
      <c r="D1222" t="s">
        <v>190</v>
      </c>
      <c r="E1222" t="s">
        <v>40</v>
      </c>
      <c r="F1222" t="s">
        <v>132</v>
      </c>
      <c r="G1222">
        <f t="shared" si="37"/>
        <v>0.12960000000000002</v>
      </c>
      <c r="H1222">
        <f t="shared" si="38"/>
        <v>0.16200000000000001</v>
      </c>
      <c r="J1222">
        <f>VLOOKUP(E1222,'Wind ENSPRESO CF Averages'!$H$4:$K$40,3,0)*'Wind ENSPRESO CF'!D330/VLOOKUP(E1222,'Wind ENSPRESO CF Averages'!$C$28:$F$64,2,0)</f>
        <v>0.16200000000000001</v>
      </c>
    </row>
    <row r="1223" spans="2:10">
      <c r="B1223" t="s">
        <v>180</v>
      </c>
      <c r="C1223" t="s">
        <v>181</v>
      </c>
      <c r="D1223" t="s">
        <v>190</v>
      </c>
      <c r="E1223" t="s">
        <v>41</v>
      </c>
      <c r="F1223" t="s">
        <v>132</v>
      </c>
      <c r="G1223">
        <f t="shared" si="37"/>
        <v>0.16056637168141596</v>
      </c>
      <c r="H1223">
        <f t="shared" si="38"/>
        <v>0.20070796460176993</v>
      </c>
      <c r="J1223">
        <f>VLOOKUP(E1223,'Wind ENSPRESO CF Averages'!$H$4:$K$40,3,0)*'Wind ENSPRESO CF'!D331/VLOOKUP(E1223,'Wind ENSPRESO CF Averages'!$C$28:$F$64,2,0)</f>
        <v>0.20070796460176993</v>
      </c>
    </row>
    <row r="1224" spans="2:10">
      <c r="B1224" t="s">
        <v>180</v>
      </c>
      <c r="C1224" t="s">
        <v>181</v>
      </c>
      <c r="D1224" t="s">
        <v>190</v>
      </c>
      <c r="E1224" t="s">
        <v>27</v>
      </c>
      <c r="F1224" t="s">
        <v>132</v>
      </c>
      <c r="G1224">
        <f t="shared" si="37"/>
        <v>0.12360961538461533</v>
      </c>
      <c r="H1224">
        <f t="shared" si="38"/>
        <v>0.15451201923076915</v>
      </c>
      <c r="J1224">
        <f>VLOOKUP(E1224,'Wind ENSPRESO CF Averages'!$H$4:$K$40,3,0)*'Wind ENSPRESO CF'!D332/VLOOKUP(E1224,'Wind ENSPRESO CF Averages'!$C$28:$F$64,2,0)</f>
        <v>0.15451201923076915</v>
      </c>
    </row>
    <row r="1225" spans="2:10">
      <c r="B1225" t="s">
        <v>180</v>
      </c>
      <c r="C1225" t="s">
        <v>181</v>
      </c>
      <c r="D1225" t="s">
        <v>190</v>
      </c>
      <c r="E1225" t="s">
        <v>28</v>
      </c>
      <c r="F1225" t="s">
        <v>132</v>
      </c>
      <c r="G1225">
        <f t="shared" si="37"/>
        <v>0.17731619017346134</v>
      </c>
      <c r="H1225">
        <f t="shared" si="38"/>
        <v>0.22164523771682665</v>
      </c>
      <c r="J1225">
        <f>VLOOKUP(E1225,'Wind ENSPRESO CF Averages'!$H$4:$K$40,3,0)*'Wind ENSPRESO CF'!D333/VLOOKUP(E1225,'Wind ENSPRESO CF Averages'!$C$28:$F$64,2,0)</f>
        <v>0.22164523771682665</v>
      </c>
    </row>
    <row r="1226" spans="2:10">
      <c r="B1226" t="s">
        <v>180</v>
      </c>
      <c r="C1226" t="s">
        <v>181</v>
      </c>
      <c r="D1226" t="s">
        <v>190</v>
      </c>
      <c r="E1226" t="s">
        <v>29</v>
      </c>
      <c r="F1226" t="s">
        <v>132</v>
      </c>
      <c r="G1226">
        <f t="shared" si="37"/>
        <v>0.18426837823812656</v>
      </c>
      <c r="H1226">
        <f t="shared" si="38"/>
        <v>0.23033547279765818</v>
      </c>
      <c r="J1226">
        <f>VLOOKUP(E1226,'Wind ENSPRESO CF Averages'!$H$4:$K$40,3,0)*'Wind ENSPRESO CF'!D334/VLOOKUP(E1226,'Wind ENSPRESO CF Averages'!$C$28:$F$64,2,0)</f>
        <v>0.23033547279765818</v>
      </c>
    </row>
    <row r="1227" spans="2:10">
      <c r="B1227" t="s">
        <v>180</v>
      </c>
      <c r="C1227" t="s">
        <v>181</v>
      </c>
      <c r="D1227" t="s">
        <v>190</v>
      </c>
      <c r="E1227" t="s">
        <v>30</v>
      </c>
      <c r="F1227" t="s">
        <v>132</v>
      </c>
      <c r="G1227">
        <f t="shared" si="37"/>
        <v>0.14948225459871872</v>
      </c>
      <c r="H1227">
        <f t="shared" si="38"/>
        <v>0.18685281824839839</v>
      </c>
      <c r="J1227">
        <f>VLOOKUP(E1227,'Wind ENSPRESO CF Averages'!$H$4:$K$40,3,0)*'Wind ENSPRESO CF'!D335/VLOOKUP(E1227,'Wind ENSPRESO CF Averages'!$C$28:$F$64,2,0)</f>
        <v>0.18685281824839839</v>
      </c>
    </row>
    <row r="1228" spans="2:10">
      <c r="B1228" t="s">
        <v>180</v>
      </c>
      <c r="C1228" t="s">
        <v>181</v>
      </c>
      <c r="D1228" t="s">
        <v>190</v>
      </c>
      <c r="E1228" t="s">
        <v>31</v>
      </c>
      <c r="F1228" t="s">
        <v>132</v>
      </c>
      <c r="G1228">
        <f t="shared" si="37"/>
        <v>0.12668954962377393</v>
      </c>
      <c r="H1228">
        <f t="shared" si="38"/>
        <v>0.1583619370297174</v>
      </c>
      <c r="J1228">
        <f>VLOOKUP(E1228,'Wind ENSPRESO CF Averages'!$H$4:$K$40,3,0)*'Wind ENSPRESO CF'!D336/VLOOKUP(E1228,'Wind ENSPRESO CF Averages'!$C$28:$F$64,2,0)</f>
        <v>0.1583619370297174</v>
      </c>
    </row>
    <row r="1229" spans="2:10">
      <c r="B1229" t="s">
        <v>180</v>
      </c>
      <c r="C1229" t="s">
        <v>181</v>
      </c>
      <c r="D1229" t="s">
        <v>190</v>
      </c>
      <c r="E1229" t="s">
        <v>32</v>
      </c>
      <c r="F1229" t="s">
        <v>132</v>
      </c>
      <c r="G1229">
        <f t="shared" si="37"/>
        <v>0.13720645161290321</v>
      </c>
      <c r="H1229">
        <f t="shared" si="38"/>
        <v>0.17150806451612902</v>
      </c>
      <c r="J1229">
        <f>VLOOKUP(E1229,'Wind ENSPRESO CF Averages'!$H$4:$K$40,3,0)*'Wind ENSPRESO CF'!D337/VLOOKUP(E1229,'Wind ENSPRESO CF Averages'!$C$28:$F$64,2,0)</f>
        <v>0.17150806451612902</v>
      </c>
    </row>
    <row r="1230" spans="2:10">
      <c r="B1230" t="s">
        <v>180</v>
      </c>
      <c r="C1230" t="s">
        <v>181</v>
      </c>
      <c r="D1230" t="s">
        <v>190</v>
      </c>
      <c r="E1230" t="s">
        <v>33</v>
      </c>
      <c r="F1230" t="s">
        <v>132</v>
      </c>
      <c r="G1230">
        <f t="shared" ref="G1230:G1293" si="39">H1230*0.8</f>
        <v>0.19238202127408016</v>
      </c>
      <c r="H1230">
        <f t="shared" si="38"/>
        <v>0.24047752659260019</v>
      </c>
      <c r="J1230">
        <f>VLOOKUP(E1230,'Wind ENSPRESO CF Averages'!$H$4:$K$40,3,0)*'Wind ENSPRESO CF'!D338/VLOOKUP(E1230,'Wind ENSPRESO CF Averages'!$C$28:$F$64,2,0)</f>
        <v>0.24047752659260019</v>
      </c>
    </row>
    <row r="1231" spans="2:10">
      <c r="B1231" t="s">
        <v>180</v>
      </c>
      <c r="C1231" t="s">
        <v>181</v>
      </c>
      <c r="D1231" t="s">
        <v>190</v>
      </c>
      <c r="E1231" t="s">
        <v>34</v>
      </c>
      <c r="F1231" t="s">
        <v>132</v>
      </c>
      <c r="G1231">
        <f t="shared" si="39"/>
        <v>0.12378626609442063</v>
      </c>
      <c r="H1231">
        <f t="shared" si="38"/>
        <v>0.15473283261802578</v>
      </c>
      <c r="J1231">
        <f>VLOOKUP(E1231,'Wind ENSPRESO CF Averages'!$H$4:$K$40,3,0)*'Wind ENSPRESO CF'!D339/VLOOKUP(E1231,'Wind ENSPRESO CF Averages'!$C$28:$F$64,2,0)</f>
        <v>0.15473283261802578</v>
      </c>
    </row>
    <row r="1232" spans="2:10">
      <c r="B1232" t="s">
        <v>180</v>
      </c>
      <c r="C1232" t="s">
        <v>181</v>
      </c>
      <c r="D1232" t="s">
        <v>190</v>
      </c>
      <c r="E1232" t="s">
        <v>35</v>
      </c>
      <c r="F1232" t="s">
        <v>132</v>
      </c>
      <c r="G1232">
        <f t="shared" si="39"/>
        <v>0.14624304564907278</v>
      </c>
      <c r="H1232">
        <f t="shared" si="38"/>
        <v>0.18280380706134097</v>
      </c>
      <c r="J1232">
        <f>VLOOKUP(E1232,'Wind ENSPRESO CF Averages'!$H$4:$K$40,3,0)*'Wind ENSPRESO CF'!D340/VLOOKUP(E1232,'Wind ENSPRESO CF Averages'!$C$28:$F$64,2,0)</f>
        <v>0.18280380706134097</v>
      </c>
    </row>
    <row r="1233" spans="2:10">
      <c r="B1233" t="s">
        <v>180</v>
      </c>
      <c r="C1233" t="s">
        <v>181</v>
      </c>
      <c r="D1233" t="s">
        <v>190</v>
      </c>
      <c r="E1233" t="s">
        <v>36</v>
      </c>
      <c r="F1233" t="s">
        <v>132</v>
      </c>
      <c r="G1233">
        <f t="shared" si="39"/>
        <v>0.19746864642582471</v>
      </c>
      <c r="H1233">
        <f t="shared" si="38"/>
        <v>0.24683580803228086</v>
      </c>
      <c r="J1233">
        <f>VLOOKUP(E1233,'Wind ENSPRESO CF Averages'!$H$4:$K$40,3,0)*'Wind ENSPRESO CF'!D341/VLOOKUP(E1233,'Wind ENSPRESO CF Averages'!$C$28:$F$64,2,0)</f>
        <v>0.24683580803228086</v>
      </c>
    </row>
    <row r="1234" spans="2:10">
      <c r="B1234" t="s">
        <v>180</v>
      </c>
      <c r="C1234" t="s">
        <v>181</v>
      </c>
      <c r="D1234" t="s">
        <v>191</v>
      </c>
      <c r="E1234" t="s">
        <v>37</v>
      </c>
      <c r="F1234" t="s">
        <v>132</v>
      </c>
      <c r="G1234">
        <f t="shared" si="39"/>
        <v>0.24736929460580917</v>
      </c>
      <c r="H1234">
        <f t="shared" si="38"/>
        <v>0.30921161825726146</v>
      </c>
      <c r="J1234">
        <f>VLOOKUP(E1234,'Wind ENSPRESO CF Averages'!$H$4:$K$40,3,0)*'Wind ENSPRESO CF'!D342/VLOOKUP(E1234,'Wind ENSPRESO CF Averages'!$C$28:$F$64,2,0)</f>
        <v>0.30921161825726146</v>
      </c>
    </row>
    <row r="1235" spans="2:10">
      <c r="B1235" t="s">
        <v>180</v>
      </c>
      <c r="C1235" t="s">
        <v>181</v>
      </c>
      <c r="D1235" t="s">
        <v>191</v>
      </c>
      <c r="E1235" t="s">
        <v>7</v>
      </c>
      <c r="F1235" t="s">
        <v>132</v>
      </c>
      <c r="G1235">
        <f t="shared" si="39"/>
        <v>0.27824338369451701</v>
      </c>
      <c r="H1235">
        <f t="shared" si="38"/>
        <v>0.34780422961814622</v>
      </c>
      <c r="J1235">
        <f>VLOOKUP(E1235,'Wind ENSPRESO CF Averages'!$H$4:$K$40,3,0)*'Wind ENSPRESO CF'!D343/VLOOKUP(E1235,'Wind ENSPRESO CF Averages'!$C$28:$F$64,2,0)</f>
        <v>0.34780422961814622</v>
      </c>
    </row>
    <row r="1236" spans="2:10">
      <c r="B1236" t="s">
        <v>180</v>
      </c>
      <c r="C1236" t="s">
        <v>181</v>
      </c>
      <c r="D1236" t="s">
        <v>191</v>
      </c>
      <c r="E1236" t="s">
        <v>38</v>
      </c>
      <c r="F1236" t="s">
        <v>132</v>
      </c>
      <c r="G1236">
        <f t="shared" si="39"/>
        <v>0.26833480176211455</v>
      </c>
      <c r="H1236">
        <f t="shared" si="38"/>
        <v>0.33541850220264319</v>
      </c>
      <c r="J1236">
        <f>VLOOKUP(E1236,'Wind ENSPRESO CF Averages'!$H$4:$K$40,3,0)*'Wind ENSPRESO CF'!D344/VLOOKUP(E1236,'Wind ENSPRESO CF Averages'!$C$28:$F$64,2,0)</f>
        <v>0.33541850220264319</v>
      </c>
    </row>
    <row r="1237" spans="2:10">
      <c r="B1237" t="s">
        <v>180</v>
      </c>
      <c r="C1237" t="s">
        <v>181</v>
      </c>
      <c r="D1237" t="s">
        <v>191</v>
      </c>
      <c r="E1237" t="s">
        <v>8</v>
      </c>
      <c r="F1237" t="s">
        <v>132</v>
      </c>
      <c r="G1237">
        <f t="shared" si="39"/>
        <v>0.32072359855329863</v>
      </c>
      <c r="H1237">
        <f t="shared" si="38"/>
        <v>0.40090449819162327</v>
      </c>
      <c r="J1237">
        <f>VLOOKUP(E1237,'Wind ENSPRESO CF Averages'!$H$4:$K$40,3,0)*'Wind ENSPRESO CF'!D345/VLOOKUP(E1237,'Wind ENSPRESO CF Averages'!$C$28:$F$64,2,0)</f>
        <v>0.40090449819162327</v>
      </c>
    </row>
    <row r="1238" spans="2:10">
      <c r="B1238" t="s">
        <v>180</v>
      </c>
      <c r="C1238" t="s">
        <v>181</v>
      </c>
      <c r="D1238" t="s">
        <v>191</v>
      </c>
      <c r="E1238" t="s">
        <v>9</v>
      </c>
      <c r="F1238" t="s">
        <v>132</v>
      </c>
      <c r="G1238">
        <f t="shared" si="39"/>
        <v>0.23315482546186705</v>
      </c>
      <c r="H1238">
        <f t="shared" si="38"/>
        <v>0.29144353182733379</v>
      </c>
      <c r="J1238">
        <f>VLOOKUP(E1238,'Wind ENSPRESO CF Averages'!$H$4:$K$40,3,0)*'Wind ENSPRESO CF'!D346/VLOOKUP(E1238,'Wind ENSPRESO CF Averages'!$C$28:$F$64,2,0)</f>
        <v>0.29144353182733379</v>
      </c>
    </row>
    <row r="1239" spans="2:10">
      <c r="B1239" t="s">
        <v>180</v>
      </c>
      <c r="C1239" t="s">
        <v>181</v>
      </c>
      <c r="D1239" t="s">
        <v>191</v>
      </c>
      <c r="E1239" t="s">
        <v>10</v>
      </c>
      <c r="F1239" t="s">
        <v>132</v>
      </c>
      <c r="G1239">
        <f t="shared" si="39"/>
        <v>0.27869113381978844</v>
      </c>
      <c r="H1239">
        <f t="shared" si="38"/>
        <v>0.34836391727473554</v>
      </c>
      <c r="J1239">
        <f>VLOOKUP(E1239,'Wind ENSPRESO CF Averages'!$H$4:$K$40,3,0)*'Wind ENSPRESO CF'!D347/VLOOKUP(E1239,'Wind ENSPRESO CF Averages'!$C$28:$F$64,2,0)</f>
        <v>0.34836391727473554</v>
      </c>
    </row>
    <row r="1240" spans="2:10">
      <c r="B1240" t="s">
        <v>180</v>
      </c>
      <c r="C1240" t="s">
        <v>181</v>
      </c>
      <c r="D1240" t="s">
        <v>191</v>
      </c>
      <c r="E1240" t="s">
        <v>42</v>
      </c>
      <c r="F1240" t="s">
        <v>132</v>
      </c>
      <c r="G1240">
        <f t="shared" si="39"/>
        <v>0.24539644970414201</v>
      </c>
      <c r="H1240">
        <f t="shared" ref="H1240:H1303" si="40">IF(D1240="WP",0,J1240)</f>
        <v>0.30674556213017751</v>
      </c>
      <c r="J1240">
        <f>VLOOKUP(E1240,'Wind ENSPRESO CF Averages'!$H$4:$K$40,3,0)*'Wind ENSPRESO CF'!D348/VLOOKUP(E1240,'Wind ENSPRESO CF Averages'!$C$28:$F$64,2,0)</f>
        <v>0.30674556213017751</v>
      </c>
    </row>
    <row r="1241" spans="2:10">
      <c r="B1241" t="s">
        <v>180</v>
      </c>
      <c r="C1241" t="s">
        <v>181</v>
      </c>
      <c r="D1241" t="s">
        <v>191</v>
      </c>
      <c r="E1241" t="s">
        <v>11</v>
      </c>
      <c r="F1241" t="s">
        <v>132</v>
      </c>
      <c r="G1241">
        <f t="shared" si="39"/>
        <v>0.21886792452830189</v>
      </c>
      <c r="H1241">
        <f t="shared" si="40"/>
        <v>0.27358490566037735</v>
      </c>
      <c r="J1241">
        <f>VLOOKUP(E1241,'Wind ENSPRESO CF Averages'!$H$4:$K$40,3,0)*'Wind ENSPRESO CF'!D349/VLOOKUP(E1241,'Wind ENSPRESO CF Averages'!$C$28:$F$64,2,0)</f>
        <v>0.27358490566037735</v>
      </c>
    </row>
    <row r="1242" spans="2:10">
      <c r="B1242" t="s">
        <v>180</v>
      </c>
      <c r="C1242" t="s">
        <v>181</v>
      </c>
      <c r="D1242" t="s">
        <v>191</v>
      </c>
      <c r="E1242" t="s">
        <v>12</v>
      </c>
      <c r="F1242" t="s">
        <v>132</v>
      </c>
      <c r="G1242">
        <f t="shared" si="39"/>
        <v>0.27070215642098494</v>
      </c>
      <c r="H1242">
        <f t="shared" si="40"/>
        <v>0.33837769552623115</v>
      </c>
      <c r="J1242">
        <f>VLOOKUP(E1242,'Wind ENSPRESO CF Averages'!$H$4:$K$40,3,0)*'Wind ENSPRESO CF'!D350/VLOOKUP(E1242,'Wind ENSPRESO CF Averages'!$C$28:$F$64,2,0)</f>
        <v>0.33837769552623115</v>
      </c>
    </row>
    <row r="1243" spans="2:10">
      <c r="B1243" t="s">
        <v>180</v>
      </c>
      <c r="C1243" t="s">
        <v>181</v>
      </c>
      <c r="D1243" t="s">
        <v>191</v>
      </c>
      <c r="E1243" t="s">
        <v>13</v>
      </c>
      <c r="F1243" t="s">
        <v>132</v>
      </c>
      <c r="G1243">
        <f t="shared" si="39"/>
        <v>0.29249870276069984</v>
      </c>
      <c r="H1243">
        <f t="shared" si="40"/>
        <v>0.36562337845087478</v>
      </c>
      <c r="J1243">
        <f>VLOOKUP(E1243,'Wind ENSPRESO CF Averages'!$H$4:$K$40,3,0)*'Wind ENSPRESO CF'!D351/VLOOKUP(E1243,'Wind ENSPRESO CF Averages'!$C$28:$F$64,2,0)</f>
        <v>0.36562337845087478</v>
      </c>
    </row>
    <row r="1244" spans="2:10">
      <c r="B1244" t="s">
        <v>180</v>
      </c>
      <c r="C1244" t="s">
        <v>181</v>
      </c>
      <c r="D1244" t="s">
        <v>191</v>
      </c>
      <c r="E1244" t="s">
        <v>14</v>
      </c>
      <c r="F1244" t="s">
        <v>132</v>
      </c>
      <c r="G1244">
        <f t="shared" si="39"/>
        <v>0.35384285714285718</v>
      </c>
      <c r="H1244">
        <f t="shared" si="40"/>
        <v>0.44230357142857146</v>
      </c>
      <c r="J1244">
        <f>VLOOKUP(E1244,'Wind ENSPRESO CF Averages'!$H$4:$K$40,3,0)*'Wind ENSPRESO CF'!D352/VLOOKUP(E1244,'Wind ENSPRESO CF Averages'!$C$28:$F$64,2,0)</f>
        <v>0.44230357142857146</v>
      </c>
    </row>
    <row r="1245" spans="2:10">
      <c r="B1245" t="s">
        <v>180</v>
      </c>
      <c r="C1245" t="s">
        <v>181</v>
      </c>
      <c r="D1245" t="s">
        <v>191</v>
      </c>
      <c r="E1245" t="s">
        <v>15</v>
      </c>
      <c r="F1245" t="s">
        <v>132</v>
      </c>
      <c r="G1245">
        <f t="shared" si="39"/>
        <v>0.29158458244111357</v>
      </c>
      <c r="H1245">
        <f t="shared" si="40"/>
        <v>0.36448072805139192</v>
      </c>
      <c r="J1245">
        <f>VLOOKUP(E1245,'Wind ENSPRESO CF Averages'!$H$4:$K$40,3,0)*'Wind ENSPRESO CF'!D353/VLOOKUP(E1245,'Wind ENSPRESO CF Averages'!$C$28:$F$64,2,0)</f>
        <v>0.36448072805139192</v>
      </c>
    </row>
    <row r="1246" spans="2:10">
      <c r="B1246" t="s">
        <v>180</v>
      </c>
      <c r="C1246" t="s">
        <v>181</v>
      </c>
      <c r="D1246" t="s">
        <v>191</v>
      </c>
      <c r="E1246" t="s">
        <v>19</v>
      </c>
      <c r="F1246" t="s">
        <v>132</v>
      </c>
      <c r="G1246">
        <f t="shared" si="39"/>
        <v>0.27091688729737801</v>
      </c>
      <c r="H1246">
        <f t="shared" si="40"/>
        <v>0.33864610912172249</v>
      </c>
      <c r="J1246">
        <f>VLOOKUP(E1246,'Wind ENSPRESO CF Averages'!$H$4:$K$40,3,0)*'Wind ENSPRESO CF'!D354/VLOOKUP(E1246,'Wind ENSPRESO CF Averages'!$C$28:$F$64,2,0)</f>
        <v>0.33864610912172249</v>
      </c>
    </row>
    <row r="1247" spans="2:10">
      <c r="B1247" t="s">
        <v>180</v>
      </c>
      <c r="C1247" t="s">
        <v>181</v>
      </c>
      <c r="D1247" t="s">
        <v>191</v>
      </c>
      <c r="E1247" t="s">
        <v>16</v>
      </c>
      <c r="F1247" t="s">
        <v>132</v>
      </c>
      <c r="G1247">
        <f t="shared" si="39"/>
        <v>0.27192086066268029</v>
      </c>
      <c r="H1247">
        <f t="shared" si="40"/>
        <v>0.33990107582835033</v>
      </c>
      <c r="J1247">
        <f>VLOOKUP(E1247,'Wind ENSPRESO CF Averages'!$H$4:$K$40,3,0)*'Wind ENSPRESO CF'!D355/VLOOKUP(E1247,'Wind ENSPRESO CF Averages'!$C$28:$F$64,2,0)</f>
        <v>0.33990107582835033</v>
      </c>
    </row>
    <row r="1248" spans="2:10">
      <c r="B1248" t="s">
        <v>180</v>
      </c>
      <c r="C1248" t="s">
        <v>181</v>
      </c>
      <c r="D1248" t="s">
        <v>191</v>
      </c>
      <c r="E1248" t="s">
        <v>17</v>
      </c>
      <c r="F1248" t="s">
        <v>132</v>
      </c>
      <c r="G1248">
        <f t="shared" si="39"/>
        <v>0.30266398309030307</v>
      </c>
      <c r="H1248">
        <f t="shared" si="40"/>
        <v>0.37832997886287884</v>
      </c>
      <c r="J1248">
        <f>VLOOKUP(E1248,'Wind ENSPRESO CF Averages'!$H$4:$K$40,3,0)*'Wind ENSPRESO CF'!D356/VLOOKUP(E1248,'Wind ENSPRESO CF Averages'!$C$28:$F$64,2,0)</f>
        <v>0.37832997886287884</v>
      </c>
    </row>
    <row r="1249" spans="2:10">
      <c r="B1249" t="s">
        <v>180</v>
      </c>
      <c r="C1249" t="s">
        <v>181</v>
      </c>
      <c r="D1249" t="s">
        <v>191</v>
      </c>
      <c r="E1249" t="s">
        <v>18</v>
      </c>
      <c r="F1249" t="s">
        <v>132</v>
      </c>
      <c r="G1249">
        <f t="shared" si="39"/>
        <v>0.27198862185739781</v>
      </c>
      <c r="H1249">
        <f t="shared" si="40"/>
        <v>0.33998577732174723</v>
      </c>
      <c r="J1249">
        <f>VLOOKUP(E1249,'Wind ENSPRESO CF Averages'!$H$4:$K$40,3,0)*'Wind ENSPRESO CF'!D357/VLOOKUP(E1249,'Wind ENSPRESO CF Averages'!$C$28:$F$64,2,0)</f>
        <v>0.33998577732174723</v>
      </c>
    </row>
    <row r="1250" spans="2:10">
      <c r="B1250" t="s">
        <v>180</v>
      </c>
      <c r="C1250" t="s">
        <v>181</v>
      </c>
      <c r="D1250" t="s">
        <v>191</v>
      </c>
      <c r="E1250" t="s">
        <v>39</v>
      </c>
      <c r="F1250" t="s">
        <v>132</v>
      </c>
      <c r="G1250">
        <f t="shared" si="39"/>
        <v>0.28888815789473682</v>
      </c>
      <c r="H1250">
        <f t="shared" si="40"/>
        <v>0.36111019736842104</v>
      </c>
      <c r="J1250">
        <f>VLOOKUP(E1250,'Wind ENSPRESO CF Averages'!$H$4:$K$40,3,0)*'Wind ENSPRESO CF'!D358/VLOOKUP(E1250,'Wind ENSPRESO CF Averages'!$C$28:$F$64,2,0)</f>
        <v>0.36111019736842104</v>
      </c>
    </row>
    <row r="1251" spans="2:10">
      <c r="B1251" t="s">
        <v>180</v>
      </c>
      <c r="C1251" t="s">
        <v>181</v>
      </c>
      <c r="D1251" t="s">
        <v>191</v>
      </c>
      <c r="E1251" t="s">
        <v>20</v>
      </c>
      <c r="F1251" t="s">
        <v>132</v>
      </c>
      <c r="G1251">
        <f t="shared" si="39"/>
        <v>0.23313151462277726</v>
      </c>
      <c r="H1251">
        <f t="shared" si="40"/>
        <v>0.29141439327847157</v>
      </c>
      <c r="J1251">
        <f>VLOOKUP(E1251,'Wind ENSPRESO CF Averages'!$H$4:$K$40,3,0)*'Wind ENSPRESO CF'!D359/VLOOKUP(E1251,'Wind ENSPRESO CF Averages'!$C$28:$F$64,2,0)</f>
        <v>0.29141439327847157</v>
      </c>
    </row>
    <row r="1252" spans="2:10">
      <c r="B1252" t="s">
        <v>180</v>
      </c>
      <c r="C1252" t="s">
        <v>181</v>
      </c>
      <c r="D1252" t="s">
        <v>191</v>
      </c>
      <c r="E1252" t="s">
        <v>21</v>
      </c>
      <c r="F1252" t="s">
        <v>132</v>
      </c>
      <c r="G1252">
        <f t="shared" si="39"/>
        <v>0.43018464210526325</v>
      </c>
      <c r="H1252">
        <f t="shared" si="40"/>
        <v>0.53773080263157902</v>
      </c>
      <c r="J1252">
        <f>VLOOKUP(E1252,'Wind ENSPRESO CF Averages'!$H$4:$K$40,3,0)*'Wind ENSPRESO CF'!D360/VLOOKUP(E1252,'Wind ENSPRESO CF Averages'!$C$28:$F$64,2,0)</f>
        <v>0.53773080263157902</v>
      </c>
    </row>
    <row r="1253" spans="2:10">
      <c r="B1253" t="s">
        <v>180</v>
      </c>
      <c r="C1253" t="s">
        <v>181</v>
      </c>
      <c r="D1253" t="s">
        <v>191</v>
      </c>
      <c r="E1253" t="s">
        <v>22</v>
      </c>
      <c r="F1253" t="s">
        <v>132</v>
      </c>
      <c r="G1253">
        <f t="shared" si="39"/>
        <v>0</v>
      </c>
      <c r="H1253">
        <f t="shared" si="40"/>
        <v>0</v>
      </c>
      <c r="J1253">
        <f>VLOOKUP(E1253,'Wind ENSPRESO CF Averages'!$H$4:$K$40,3,0)*'Wind ENSPRESO CF'!D361/VLOOKUP(E1253,'Wind ENSPRESO CF Averages'!$C$28:$F$64,2,0)</f>
        <v>0</v>
      </c>
    </row>
    <row r="1254" spans="2:10">
      <c r="B1254" t="s">
        <v>180</v>
      </c>
      <c r="C1254" t="s">
        <v>181</v>
      </c>
      <c r="D1254" t="s">
        <v>191</v>
      </c>
      <c r="E1254" t="s">
        <v>23</v>
      </c>
      <c r="F1254" t="s">
        <v>132</v>
      </c>
      <c r="G1254">
        <f t="shared" si="39"/>
        <v>0.2601027663038481</v>
      </c>
      <c r="H1254">
        <f t="shared" si="40"/>
        <v>0.3251284578798101</v>
      </c>
      <c r="J1254">
        <f>VLOOKUP(E1254,'Wind ENSPRESO CF Averages'!$H$4:$K$40,3,0)*'Wind ENSPRESO CF'!D362/VLOOKUP(E1254,'Wind ENSPRESO CF Averages'!$C$28:$F$64,2,0)</f>
        <v>0.3251284578798101</v>
      </c>
    </row>
    <row r="1255" spans="2:10">
      <c r="B1255" t="s">
        <v>180</v>
      </c>
      <c r="C1255" t="s">
        <v>181</v>
      </c>
      <c r="D1255" t="s">
        <v>191</v>
      </c>
      <c r="E1255" t="s">
        <v>43</v>
      </c>
      <c r="F1255" t="s">
        <v>132</v>
      </c>
      <c r="G1255">
        <f t="shared" si="39"/>
        <v>0.24501492537313438</v>
      </c>
      <c r="H1255">
        <f t="shared" si="40"/>
        <v>0.30626865671641795</v>
      </c>
      <c r="J1255">
        <f>VLOOKUP(E1255,'Wind ENSPRESO CF Averages'!$H$4:$K$40,3,0)*'Wind ENSPRESO CF'!D363/VLOOKUP(E1255,'Wind ENSPRESO CF Averages'!$C$28:$F$64,2,0)</f>
        <v>0.30626865671641795</v>
      </c>
    </row>
    <row r="1256" spans="2:10">
      <c r="B1256" t="s">
        <v>180</v>
      </c>
      <c r="C1256" t="s">
        <v>181</v>
      </c>
      <c r="D1256" t="s">
        <v>191</v>
      </c>
      <c r="E1256" t="s">
        <v>24</v>
      </c>
      <c r="F1256" t="s">
        <v>132</v>
      </c>
      <c r="G1256">
        <f t="shared" si="39"/>
        <v>0.29807792887029277</v>
      </c>
      <c r="H1256">
        <f t="shared" si="40"/>
        <v>0.37259741108786598</v>
      </c>
      <c r="J1256">
        <f>VLOOKUP(E1256,'Wind ENSPRESO CF Averages'!$H$4:$K$40,3,0)*'Wind ENSPRESO CF'!D364/VLOOKUP(E1256,'Wind ENSPRESO CF Averages'!$C$28:$F$64,2,0)</f>
        <v>0.37259741108786598</v>
      </c>
    </row>
    <row r="1257" spans="2:10">
      <c r="B1257" t="s">
        <v>180</v>
      </c>
      <c r="C1257" t="s">
        <v>181</v>
      </c>
      <c r="D1257" t="s">
        <v>191</v>
      </c>
      <c r="E1257" t="s">
        <v>25</v>
      </c>
      <c r="F1257" t="s">
        <v>132</v>
      </c>
      <c r="G1257">
        <f t="shared" si="39"/>
        <v>0.26582278481012661</v>
      </c>
      <c r="H1257">
        <f t="shared" si="40"/>
        <v>0.33227848101265822</v>
      </c>
      <c r="J1257">
        <f>VLOOKUP(E1257,'Wind ENSPRESO CF Averages'!$H$4:$K$40,3,0)*'Wind ENSPRESO CF'!D365/VLOOKUP(E1257,'Wind ENSPRESO CF Averages'!$C$28:$F$64,2,0)</f>
        <v>0.33227848101265822</v>
      </c>
    </row>
    <row r="1258" spans="2:10">
      <c r="B1258" t="s">
        <v>180</v>
      </c>
      <c r="C1258" t="s">
        <v>181</v>
      </c>
      <c r="D1258" t="s">
        <v>191</v>
      </c>
      <c r="E1258" t="s">
        <v>26</v>
      </c>
      <c r="F1258" t="s">
        <v>132</v>
      </c>
      <c r="G1258">
        <f t="shared" si="39"/>
        <v>0.29849057498518083</v>
      </c>
      <c r="H1258">
        <f t="shared" si="40"/>
        <v>0.37311321873147602</v>
      </c>
      <c r="J1258">
        <f>VLOOKUP(E1258,'Wind ENSPRESO CF Averages'!$H$4:$K$40,3,0)*'Wind ENSPRESO CF'!D366/VLOOKUP(E1258,'Wind ENSPRESO CF Averages'!$C$28:$F$64,2,0)</f>
        <v>0.37311321873147602</v>
      </c>
    </row>
    <row r="1259" spans="2:10">
      <c r="B1259" t="s">
        <v>180</v>
      </c>
      <c r="C1259" t="s">
        <v>181</v>
      </c>
      <c r="D1259" t="s">
        <v>191</v>
      </c>
      <c r="E1259" t="s">
        <v>40</v>
      </c>
      <c r="F1259" t="s">
        <v>132</v>
      </c>
      <c r="G1259">
        <f t="shared" si="39"/>
        <v>0.25920000000000004</v>
      </c>
      <c r="H1259">
        <f t="shared" si="40"/>
        <v>0.32400000000000001</v>
      </c>
      <c r="J1259">
        <f>VLOOKUP(E1259,'Wind ENSPRESO CF Averages'!$H$4:$K$40,3,0)*'Wind ENSPRESO CF'!D367/VLOOKUP(E1259,'Wind ENSPRESO CF Averages'!$C$28:$F$64,2,0)</f>
        <v>0.32400000000000001</v>
      </c>
    </row>
    <row r="1260" spans="2:10">
      <c r="B1260" t="s">
        <v>180</v>
      </c>
      <c r="C1260" t="s">
        <v>181</v>
      </c>
      <c r="D1260" t="s">
        <v>191</v>
      </c>
      <c r="E1260" t="s">
        <v>41</v>
      </c>
      <c r="F1260" t="s">
        <v>132</v>
      </c>
      <c r="G1260">
        <f t="shared" si="39"/>
        <v>0.23396814159292043</v>
      </c>
      <c r="H1260">
        <f t="shared" si="40"/>
        <v>0.29246017699115051</v>
      </c>
      <c r="J1260">
        <f>VLOOKUP(E1260,'Wind ENSPRESO CF Averages'!$H$4:$K$40,3,0)*'Wind ENSPRESO CF'!D368/VLOOKUP(E1260,'Wind ENSPRESO CF Averages'!$C$28:$F$64,2,0)</f>
        <v>0.29246017699115051</v>
      </c>
    </row>
    <row r="1261" spans="2:10">
      <c r="B1261" t="s">
        <v>180</v>
      </c>
      <c r="C1261" t="s">
        <v>181</v>
      </c>
      <c r="D1261" t="s">
        <v>191</v>
      </c>
      <c r="E1261" t="s">
        <v>27</v>
      </c>
      <c r="F1261" t="s">
        <v>132</v>
      </c>
      <c r="G1261">
        <f t="shared" si="39"/>
        <v>0.30608095238095223</v>
      </c>
      <c r="H1261">
        <f t="shared" si="40"/>
        <v>0.38260119047619029</v>
      </c>
      <c r="J1261">
        <f>VLOOKUP(E1261,'Wind ENSPRESO CF Averages'!$H$4:$K$40,3,0)*'Wind ENSPRESO CF'!D369/VLOOKUP(E1261,'Wind ENSPRESO CF Averages'!$C$28:$F$64,2,0)</f>
        <v>0.38260119047619029</v>
      </c>
    </row>
    <row r="1262" spans="2:10">
      <c r="B1262" t="s">
        <v>180</v>
      </c>
      <c r="C1262" t="s">
        <v>181</v>
      </c>
      <c r="D1262" t="s">
        <v>191</v>
      </c>
      <c r="E1262" t="s">
        <v>28</v>
      </c>
      <c r="F1262" t="s">
        <v>132</v>
      </c>
      <c r="G1262">
        <f t="shared" si="39"/>
        <v>0.32524570837980638</v>
      </c>
      <c r="H1262">
        <f t="shared" si="40"/>
        <v>0.40655713547475797</v>
      </c>
      <c r="J1262">
        <f>VLOOKUP(E1262,'Wind ENSPRESO CF Averages'!$H$4:$K$40,3,0)*'Wind ENSPRESO CF'!D370/VLOOKUP(E1262,'Wind ENSPRESO CF Averages'!$C$28:$F$64,2,0)</f>
        <v>0.40655713547475797</v>
      </c>
    </row>
    <row r="1263" spans="2:10">
      <c r="B1263" t="s">
        <v>180</v>
      </c>
      <c r="C1263" t="s">
        <v>181</v>
      </c>
      <c r="D1263" t="s">
        <v>191</v>
      </c>
      <c r="E1263" t="s">
        <v>29</v>
      </c>
      <c r="F1263" t="s">
        <v>132</v>
      </c>
      <c r="G1263">
        <f t="shared" si="39"/>
        <v>0.31284370185962262</v>
      </c>
      <c r="H1263">
        <f t="shared" si="40"/>
        <v>0.39105462732452828</v>
      </c>
      <c r="J1263">
        <f>VLOOKUP(E1263,'Wind ENSPRESO CF Averages'!$H$4:$K$40,3,0)*'Wind ENSPRESO CF'!D371/VLOOKUP(E1263,'Wind ENSPRESO CF Averages'!$C$28:$F$64,2,0)</f>
        <v>0.39105462732452828</v>
      </c>
    </row>
    <row r="1264" spans="2:10">
      <c r="B1264" t="s">
        <v>180</v>
      </c>
      <c r="C1264" t="s">
        <v>181</v>
      </c>
      <c r="D1264" t="s">
        <v>191</v>
      </c>
      <c r="E1264" t="s">
        <v>30</v>
      </c>
      <c r="F1264" t="s">
        <v>132</v>
      </c>
      <c r="G1264">
        <f t="shared" si="39"/>
        <v>0.27766624600922946</v>
      </c>
      <c r="H1264">
        <f t="shared" si="40"/>
        <v>0.34708280751153681</v>
      </c>
      <c r="J1264">
        <f>VLOOKUP(E1264,'Wind ENSPRESO CF Averages'!$H$4:$K$40,3,0)*'Wind ENSPRESO CF'!D372/VLOOKUP(E1264,'Wind ENSPRESO CF Averages'!$C$28:$F$64,2,0)</f>
        <v>0.34708280751153681</v>
      </c>
    </row>
    <row r="1265" spans="2:10">
      <c r="B1265" t="s">
        <v>180</v>
      </c>
      <c r="C1265" t="s">
        <v>181</v>
      </c>
      <c r="D1265" t="s">
        <v>191</v>
      </c>
      <c r="E1265" t="s">
        <v>31</v>
      </c>
      <c r="F1265" t="s">
        <v>132</v>
      </c>
      <c r="G1265">
        <f t="shared" si="39"/>
        <v>0.23025477595907662</v>
      </c>
      <c r="H1265">
        <f t="shared" si="40"/>
        <v>0.28781846994884575</v>
      </c>
      <c r="J1265">
        <f>VLOOKUP(E1265,'Wind ENSPRESO CF Averages'!$H$4:$K$40,3,0)*'Wind ENSPRESO CF'!D373/VLOOKUP(E1265,'Wind ENSPRESO CF Averages'!$C$28:$F$64,2,0)</f>
        <v>0.28781846994884575</v>
      </c>
    </row>
    <row r="1266" spans="2:10">
      <c r="B1266" t="s">
        <v>180</v>
      </c>
      <c r="C1266" t="s">
        <v>181</v>
      </c>
      <c r="D1266" t="s">
        <v>191</v>
      </c>
      <c r="E1266" t="s">
        <v>32</v>
      </c>
      <c r="F1266" t="s">
        <v>132</v>
      </c>
      <c r="G1266">
        <f t="shared" si="39"/>
        <v>0.24183870967741938</v>
      </c>
      <c r="H1266">
        <f t="shared" si="40"/>
        <v>0.3022983870967742</v>
      </c>
      <c r="J1266">
        <f>VLOOKUP(E1266,'Wind ENSPRESO CF Averages'!$H$4:$K$40,3,0)*'Wind ENSPRESO CF'!D374/VLOOKUP(E1266,'Wind ENSPRESO CF Averages'!$C$28:$F$64,2,0)</f>
        <v>0.3022983870967742</v>
      </c>
    </row>
    <row r="1267" spans="2:10">
      <c r="B1267" t="s">
        <v>180</v>
      </c>
      <c r="C1267" t="s">
        <v>181</v>
      </c>
      <c r="D1267" t="s">
        <v>191</v>
      </c>
      <c r="E1267" t="s">
        <v>33</v>
      </c>
      <c r="F1267" t="s">
        <v>132</v>
      </c>
      <c r="G1267">
        <f t="shared" si="39"/>
        <v>0.31374128917457511</v>
      </c>
      <c r="H1267">
        <f t="shared" si="40"/>
        <v>0.39217661146821886</v>
      </c>
      <c r="J1267">
        <f>VLOOKUP(E1267,'Wind ENSPRESO CF Averages'!$H$4:$K$40,3,0)*'Wind ENSPRESO CF'!D375/VLOOKUP(E1267,'Wind ENSPRESO CF Averages'!$C$28:$F$64,2,0)</f>
        <v>0.39217661146821886</v>
      </c>
    </row>
    <row r="1268" spans="2:10">
      <c r="B1268" t="s">
        <v>180</v>
      </c>
      <c r="C1268" t="s">
        <v>181</v>
      </c>
      <c r="D1268" t="s">
        <v>191</v>
      </c>
      <c r="E1268" t="s">
        <v>34</v>
      </c>
      <c r="F1268" t="s">
        <v>132</v>
      </c>
      <c r="G1268">
        <f t="shared" si="39"/>
        <v>0.22572789699570817</v>
      </c>
      <c r="H1268">
        <f t="shared" si="40"/>
        <v>0.28215987124463521</v>
      </c>
      <c r="J1268">
        <f>VLOOKUP(E1268,'Wind ENSPRESO CF Averages'!$H$4:$K$40,3,0)*'Wind ENSPRESO CF'!D376/VLOOKUP(E1268,'Wind ENSPRESO CF Averages'!$C$28:$F$64,2,0)</f>
        <v>0.28215987124463521</v>
      </c>
    </row>
    <row r="1269" spans="2:10">
      <c r="B1269" t="s">
        <v>180</v>
      </c>
      <c r="C1269" t="s">
        <v>181</v>
      </c>
      <c r="D1269" t="s">
        <v>191</v>
      </c>
      <c r="E1269" t="s">
        <v>35</v>
      </c>
      <c r="F1269" t="s">
        <v>132</v>
      </c>
      <c r="G1269">
        <f t="shared" si="39"/>
        <v>0.23811367689015697</v>
      </c>
      <c r="H1269">
        <f t="shared" si="40"/>
        <v>0.29764209611269621</v>
      </c>
      <c r="J1269">
        <f>VLOOKUP(E1269,'Wind ENSPRESO CF Averages'!$H$4:$K$40,3,0)*'Wind ENSPRESO CF'!D377/VLOOKUP(E1269,'Wind ENSPRESO CF Averages'!$C$28:$F$64,2,0)</f>
        <v>0.29764209611269621</v>
      </c>
    </row>
    <row r="1270" spans="2:10">
      <c r="B1270" t="s">
        <v>180</v>
      </c>
      <c r="C1270" t="s">
        <v>181</v>
      </c>
      <c r="D1270" t="s">
        <v>191</v>
      </c>
      <c r="E1270" t="s">
        <v>36</v>
      </c>
      <c r="F1270" t="s">
        <v>132</v>
      </c>
      <c r="G1270">
        <f t="shared" si="39"/>
        <v>0.34444018042731372</v>
      </c>
      <c r="H1270">
        <f t="shared" si="40"/>
        <v>0.43055022553414213</v>
      </c>
      <c r="J1270">
        <f>VLOOKUP(E1270,'Wind ENSPRESO CF Averages'!$H$4:$K$40,3,0)*'Wind ENSPRESO CF'!D378/VLOOKUP(E1270,'Wind ENSPRESO CF Averages'!$C$28:$F$64,2,0)</f>
        <v>0.43055022553414213</v>
      </c>
    </row>
    <row r="1271" spans="2:10">
      <c r="B1271" t="s">
        <v>180</v>
      </c>
      <c r="C1271" t="s">
        <v>181</v>
      </c>
      <c r="D1271" t="s">
        <v>192</v>
      </c>
      <c r="E1271" t="s">
        <v>37</v>
      </c>
      <c r="F1271" t="s">
        <v>132</v>
      </c>
      <c r="G1271">
        <f t="shared" si="39"/>
        <v>0.29576763485477187</v>
      </c>
      <c r="H1271">
        <f t="shared" si="40"/>
        <v>0.3697095435684648</v>
      </c>
      <c r="J1271">
        <f>VLOOKUP(E1271,'Wind ENSPRESO CF Averages'!$H$4:$K$40,3,0)*'Wind ENSPRESO CF'!D379/VLOOKUP(E1271,'Wind ENSPRESO CF Averages'!$C$28:$F$64,2,0)</f>
        <v>0.3697095435684648</v>
      </c>
    </row>
    <row r="1272" spans="2:10">
      <c r="B1272" t="s">
        <v>180</v>
      </c>
      <c r="C1272" t="s">
        <v>181</v>
      </c>
      <c r="D1272" t="s">
        <v>192</v>
      </c>
      <c r="E1272" t="s">
        <v>7</v>
      </c>
      <c r="F1272" t="s">
        <v>132</v>
      </c>
      <c r="G1272">
        <f t="shared" si="39"/>
        <v>0.31414575578402038</v>
      </c>
      <c r="H1272">
        <f t="shared" si="40"/>
        <v>0.39268219473002541</v>
      </c>
      <c r="J1272">
        <f>VLOOKUP(E1272,'Wind ENSPRESO CF Averages'!$H$4:$K$40,3,0)*'Wind ENSPRESO CF'!D380/VLOOKUP(E1272,'Wind ENSPRESO CF Averages'!$C$28:$F$64,2,0)</f>
        <v>0.39268219473002541</v>
      </c>
    </row>
    <row r="1273" spans="2:10">
      <c r="B1273" t="s">
        <v>180</v>
      </c>
      <c r="C1273" t="s">
        <v>181</v>
      </c>
      <c r="D1273" t="s">
        <v>192</v>
      </c>
      <c r="E1273" t="s">
        <v>38</v>
      </c>
      <c r="F1273" t="s">
        <v>132</v>
      </c>
      <c r="G1273">
        <f t="shared" si="39"/>
        <v>0.30829955947136567</v>
      </c>
      <c r="H1273">
        <f t="shared" si="40"/>
        <v>0.38537444933920706</v>
      </c>
      <c r="J1273">
        <f>VLOOKUP(E1273,'Wind ENSPRESO CF Averages'!$H$4:$K$40,3,0)*'Wind ENSPRESO CF'!D381/VLOOKUP(E1273,'Wind ENSPRESO CF Averages'!$C$28:$F$64,2,0)</f>
        <v>0.38537444933920706</v>
      </c>
    </row>
    <row r="1274" spans="2:10">
      <c r="B1274" t="s">
        <v>180</v>
      </c>
      <c r="C1274" t="s">
        <v>181</v>
      </c>
      <c r="D1274" t="s">
        <v>192</v>
      </c>
      <c r="E1274" t="s">
        <v>8</v>
      </c>
      <c r="F1274" t="s">
        <v>132</v>
      </c>
      <c r="G1274">
        <f t="shared" si="39"/>
        <v>0.35352487567799484</v>
      </c>
      <c r="H1274">
        <f t="shared" si="40"/>
        <v>0.44190609459749353</v>
      </c>
      <c r="J1274">
        <f>VLOOKUP(E1274,'Wind ENSPRESO CF Averages'!$H$4:$K$40,3,0)*'Wind ENSPRESO CF'!D382/VLOOKUP(E1274,'Wind ENSPRESO CF Averages'!$C$28:$F$64,2,0)</f>
        <v>0.44190609459749353</v>
      </c>
    </row>
    <row r="1275" spans="2:10">
      <c r="B1275" t="s">
        <v>180</v>
      </c>
      <c r="C1275" t="s">
        <v>181</v>
      </c>
      <c r="D1275" t="s">
        <v>192</v>
      </c>
      <c r="E1275" t="s">
        <v>9</v>
      </c>
      <c r="F1275" t="s">
        <v>132</v>
      </c>
      <c r="G1275">
        <f t="shared" si="39"/>
        <v>0.29674250513335765</v>
      </c>
      <c r="H1275">
        <f t="shared" si="40"/>
        <v>0.37092813141669706</v>
      </c>
      <c r="J1275">
        <f>VLOOKUP(E1275,'Wind ENSPRESO CF Averages'!$H$4:$K$40,3,0)*'Wind ENSPRESO CF'!D383/VLOOKUP(E1275,'Wind ENSPRESO CF Averages'!$C$28:$F$64,2,0)</f>
        <v>0.37092813141669706</v>
      </c>
    </row>
    <row r="1276" spans="2:10">
      <c r="B1276" t="s">
        <v>180</v>
      </c>
      <c r="C1276" t="s">
        <v>181</v>
      </c>
      <c r="D1276" t="s">
        <v>192</v>
      </c>
      <c r="E1276" t="s">
        <v>10</v>
      </c>
      <c r="F1276" t="s">
        <v>132</v>
      </c>
      <c r="G1276">
        <f t="shared" si="39"/>
        <v>0.31288636496342731</v>
      </c>
      <c r="H1276">
        <f t="shared" si="40"/>
        <v>0.39110795620428412</v>
      </c>
      <c r="J1276">
        <f>VLOOKUP(E1276,'Wind ENSPRESO CF Averages'!$H$4:$K$40,3,0)*'Wind ENSPRESO CF'!D384/VLOOKUP(E1276,'Wind ENSPRESO CF Averages'!$C$28:$F$64,2,0)</f>
        <v>0.39110795620428412</v>
      </c>
    </row>
    <row r="1277" spans="2:10">
      <c r="B1277" t="s">
        <v>180</v>
      </c>
      <c r="C1277" t="s">
        <v>181</v>
      </c>
      <c r="D1277" t="s">
        <v>192</v>
      </c>
      <c r="E1277" t="s">
        <v>42</v>
      </c>
      <c r="F1277" t="s">
        <v>132</v>
      </c>
      <c r="G1277">
        <f t="shared" si="39"/>
        <v>0.29140828402366864</v>
      </c>
      <c r="H1277">
        <f t="shared" si="40"/>
        <v>0.36426035502958581</v>
      </c>
      <c r="J1277">
        <f>VLOOKUP(E1277,'Wind ENSPRESO CF Averages'!$H$4:$K$40,3,0)*'Wind ENSPRESO CF'!D385/VLOOKUP(E1277,'Wind ENSPRESO CF Averages'!$C$28:$F$64,2,0)</f>
        <v>0.36426035502958581</v>
      </c>
    </row>
    <row r="1278" spans="2:10">
      <c r="B1278" t="s">
        <v>180</v>
      </c>
      <c r="C1278" t="s">
        <v>181</v>
      </c>
      <c r="D1278" t="s">
        <v>192</v>
      </c>
      <c r="E1278" t="s">
        <v>11</v>
      </c>
      <c r="F1278" t="s">
        <v>132</v>
      </c>
      <c r="G1278">
        <f t="shared" si="39"/>
        <v>0.27924528301886792</v>
      </c>
      <c r="H1278">
        <f t="shared" si="40"/>
        <v>0.34905660377358488</v>
      </c>
      <c r="J1278">
        <f>VLOOKUP(E1278,'Wind ENSPRESO CF Averages'!$H$4:$K$40,3,0)*'Wind ENSPRESO CF'!D386/VLOOKUP(E1278,'Wind ENSPRESO CF Averages'!$C$28:$F$64,2,0)</f>
        <v>0.34905660377358488</v>
      </c>
    </row>
    <row r="1279" spans="2:10">
      <c r="B1279" t="s">
        <v>180</v>
      </c>
      <c r="C1279" t="s">
        <v>181</v>
      </c>
      <c r="D1279" t="s">
        <v>192</v>
      </c>
      <c r="E1279" t="s">
        <v>12</v>
      </c>
      <c r="F1279" t="s">
        <v>132</v>
      </c>
      <c r="G1279">
        <f t="shared" si="39"/>
        <v>0.3091351786289025</v>
      </c>
      <c r="H1279">
        <f t="shared" si="40"/>
        <v>0.38641897328612806</v>
      </c>
      <c r="J1279">
        <f>VLOOKUP(E1279,'Wind ENSPRESO CF Averages'!$H$4:$K$40,3,0)*'Wind ENSPRESO CF'!D387/VLOOKUP(E1279,'Wind ENSPRESO CF Averages'!$C$28:$F$64,2,0)</f>
        <v>0.38641897328612806</v>
      </c>
    </row>
    <row r="1280" spans="2:10">
      <c r="B1280" t="s">
        <v>180</v>
      </c>
      <c r="C1280" t="s">
        <v>181</v>
      </c>
      <c r="D1280" t="s">
        <v>192</v>
      </c>
      <c r="E1280" t="s">
        <v>13</v>
      </c>
      <c r="F1280" t="s">
        <v>132</v>
      </c>
      <c r="G1280">
        <f t="shared" si="39"/>
        <v>0.30999358484819867</v>
      </c>
      <c r="H1280">
        <f t="shared" si="40"/>
        <v>0.38749198106024829</v>
      </c>
      <c r="J1280">
        <f>VLOOKUP(E1280,'Wind ENSPRESO CF Averages'!$H$4:$K$40,3,0)*'Wind ENSPRESO CF'!D388/VLOOKUP(E1280,'Wind ENSPRESO CF Averages'!$C$28:$F$64,2,0)</f>
        <v>0.38749198106024829</v>
      </c>
    </row>
    <row r="1281" spans="2:10">
      <c r="B1281" t="s">
        <v>180</v>
      </c>
      <c r="C1281" t="s">
        <v>181</v>
      </c>
      <c r="D1281" t="s">
        <v>192</v>
      </c>
      <c r="E1281" t="s">
        <v>14</v>
      </c>
      <c r="F1281" t="s">
        <v>132</v>
      </c>
      <c r="G1281">
        <f t="shared" si="39"/>
        <v>0.35840857142857147</v>
      </c>
      <c r="H1281">
        <f t="shared" si="40"/>
        <v>0.44801071428571432</v>
      </c>
      <c r="J1281">
        <f>VLOOKUP(E1281,'Wind ENSPRESO CF Averages'!$H$4:$K$40,3,0)*'Wind ENSPRESO CF'!D389/VLOOKUP(E1281,'Wind ENSPRESO CF Averages'!$C$28:$F$64,2,0)</f>
        <v>0.44801071428571432</v>
      </c>
    </row>
    <row r="1282" spans="2:10">
      <c r="B1282" t="s">
        <v>180</v>
      </c>
      <c r="C1282" t="s">
        <v>181</v>
      </c>
      <c r="D1282" t="s">
        <v>192</v>
      </c>
      <c r="E1282" t="s">
        <v>15</v>
      </c>
      <c r="F1282" t="s">
        <v>132</v>
      </c>
      <c r="G1282">
        <f t="shared" si="39"/>
        <v>0.30324796573875812</v>
      </c>
      <c r="H1282">
        <f t="shared" si="40"/>
        <v>0.37905995717344759</v>
      </c>
      <c r="J1282">
        <f>VLOOKUP(E1282,'Wind ENSPRESO CF Averages'!$H$4:$K$40,3,0)*'Wind ENSPRESO CF'!D390/VLOOKUP(E1282,'Wind ENSPRESO CF Averages'!$C$28:$F$64,2,0)</f>
        <v>0.37905995717344759</v>
      </c>
    </row>
    <row r="1283" spans="2:10">
      <c r="B1283" t="s">
        <v>180</v>
      </c>
      <c r="C1283" t="s">
        <v>181</v>
      </c>
      <c r="D1283" t="s">
        <v>192</v>
      </c>
      <c r="E1283" t="s">
        <v>19</v>
      </c>
      <c r="F1283" t="s">
        <v>132</v>
      </c>
      <c r="G1283">
        <f t="shared" si="39"/>
        <v>0.30682153501163439</v>
      </c>
      <c r="H1283">
        <f t="shared" si="40"/>
        <v>0.38352691876454298</v>
      </c>
      <c r="J1283">
        <f>VLOOKUP(E1283,'Wind ENSPRESO CF Averages'!$H$4:$K$40,3,0)*'Wind ENSPRESO CF'!D391/VLOOKUP(E1283,'Wind ENSPRESO CF Averages'!$C$28:$F$64,2,0)</f>
        <v>0.38352691876454298</v>
      </c>
    </row>
    <row r="1284" spans="2:10">
      <c r="B1284" t="s">
        <v>180</v>
      </c>
      <c r="C1284" t="s">
        <v>181</v>
      </c>
      <c r="D1284" t="s">
        <v>192</v>
      </c>
      <c r="E1284" t="s">
        <v>16</v>
      </c>
      <c r="F1284" t="s">
        <v>132</v>
      </c>
      <c r="G1284">
        <f t="shared" si="39"/>
        <v>0.32134782648387933</v>
      </c>
      <c r="H1284">
        <f t="shared" si="40"/>
        <v>0.40168478310484912</v>
      </c>
      <c r="J1284">
        <f>VLOOKUP(E1284,'Wind ENSPRESO CF Averages'!$H$4:$K$40,3,0)*'Wind ENSPRESO CF'!D392/VLOOKUP(E1284,'Wind ENSPRESO CF Averages'!$C$28:$F$64,2,0)</f>
        <v>0.40168478310484912</v>
      </c>
    </row>
    <row r="1285" spans="2:10">
      <c r="B1285" t="s">
        <v>180</v>
      </c>
      <c r="C1285" t="s">
        <v>181</v>
      </c>
      <c r="D1285" t="s">
        <v>192</v>
      </c>
      <c r="E1285" t="s">
        <v>17</v>
      </c>
      <c r="F1285" t="s">
        <v>132</v>
      </c>
      <c r="G1285">
        <f t="shared" si="39"/>
        <v>0.30951675251876282</v>
      </c>
      <c r="H1285">
        <f t="shared" si="40"/>
        <v>0.38689594064845351</v>
      </c>
      <c r="J1285">
        <f>VLOOKUP(E1285,'Wind ENSPRESO CF Averages'!$H$4:$K$40,3,0)*'Wind ENSPRESO CF'!D393/VLOOKUP(E1285,'Wind ENSPRESO CF Averages'!$C$28:$F$64,2,0)</f>
        <v>0.38689594064845351</v>
      </c>
    </row>
    <row r="1286" spans="2:10">
      <c r="B1286" t="s">
        <v>180</v>
      </c>
      <c r="C1286" t="s">
        <v>181</v>
      </c>
      <c r="D1286" t="s">
        <v>192</v>
      </c>
      <c r="E1286" t="s">
        <v>18</v>
      </c>
      <c r="F1286" t="s">
        <v>132</v>
      </c>
      <c r="G1286">
        <f t="shared" si="39"/>
        <v>0.30493134313836856</v>
      </c>
      <c r="H1286">
        <f t="shared" si="40"/>
        <v>0.38116417892296067</v>
      </c>
      <c r="J1286">
        <f>VLOOKUP(E1286,'Wind ENSPRESO CF Averages'!$H$4:$K$40,3,0)*'Wind ENSPRESO CF'!D394/VLOOKUP(E1286,'Wind ENSPRESO CF Averages'!$C$28:$F$64,2,0)</f>
        <v>0.38116417892296067</v>
      </c>
    </row>
    <row r="1287" spans="2:10">
      <c r="B1287" t="s">
        <v>180</v>
      </c>
      <c r="C1287" t="s">
        <v>181</v>
      </c>
      <c r="D1287" t="s">
        <v>192</v>
      </c>
      <c r="E1287" t="s">
        <v>39</v>
      </c>
      <c r="F1287" t="s">
        <v>132</v>
      </c>
      <c r="G1287">
        <f t="shared" si="39"/>
        <v>0.33511026315789477</v>
      </c>
      <c r="H1287">
        <f t="shared" si="40"/>
        <v>0.41888782894736842</v>
      </c>
      <c r="J1287">
        <f>VLOOKUP(E1287,'Wind ENSPRESO CF Averages'!$H$4:$K$40,3,0)*'Wind ENSPRESO CF'!D395/VLOOKUP(E1287,'Wind ENSPRESO CF Averages'!$C$28:$F$64,2,0)</f>
        <v>0.41888782894736842</v>
      </c>
    </row>
    <row r="1288" spans="2:10">
      <c r="B1288" t="s">
        <v>180</v>
      </c>
      <c r="C1288" t="s">
        <v>181</v>
      </c>
      <c r="D1288" t="s">
        <v>192</v>
      </c>
      <c r="E1288" t="s">
        <v>20</v>
      </c>
      <c r="F1288" t="s">
        <v>132</v>
      </c>
      <c r="G1288">
        <f t="shared" si="39"/>
        <v>0.26517328677423541</v>
      </c>
      <c r="H1288">
        <f t="shared" si="40"/>
        <v>0.33146660846779424</v>
      </c>
      <c r="J1288">
        <f>VLOOKUP(E1288,'Wind ENSPRESO CF Averages'!$H$4:$K$40,3,0)*'Wind ENSPRESO CF'!D396/VLOOKUP(E1288,'Wind ENSPRESO CF Averages'!$C$28:$F$64,2,0)</f>
        <v>0.33146660846779424</v>
      </c>
    </row>
    <row r="1289" spans="2:10">
      <c r="B1289" t="s">
        <v>180</v>
      </c>
      <c r="C1289" t="s">
        <v>181</v>
      </c>
      <c r="D1289" t="s">
        <v>192</v>
      </c>
      <c r="E1289" t="s">
        <v>21</v>
      </c>
      <c r="F1289" t="s">
        <v>132</v>
      </c>
      <c r="G1289">
        <f t="shared" si="39"/>
        <v>0.43620121052631583</v>
      </c>
      <c r="H1289">
        <f t="shared" si="40"/>
        <v>0.54525151315789477</v>
      </c>
      <c r="J1289">
        <f>VLOOKUP(E1289,'Wind ENSPRESO CF Averages'!$H$4:$K$40,3,0)*'Wind ENSPRESO CF'!D397/VLOOKUP(E1289,'Wind ENSPRESO CF Averages'!$C$28:$F$64,2,0)</f>
        <v>0.54525151315789477</v>
      </c>
    </row>
    <row r="1290" spans="2:10">
      <c r="B1290" t="s">
        <v>180</v>
      </c>
      <c r="C1290" t="s">
        <v>181</v>
      </c>
      <c r="D1290" t="s">
        <v>192</v>
      </c>
      <c r="E1290" t="s">
        <v>22</v>
      </c>
      <c r="F1290" t="s">
        <v>132</v>
      </c>
      <c r="G1290">
        <f t="shared" si="39"/>
        <v>0</v>
      </c>
      <c r="H1290">
        <f t="shared" si="40"/>
        <v>0</v>
      </c>
      <c r="J1290">
        <f>VLOOKUP(E1290,'Wind ENSPRESO CF Averages'!$H$4:$K$40,3,0)*'Wind ENSPRESO CF'!D398/VLOOKUP(E1290,'Wind ENSPRESO CF Averages'!$C$28:$F$64,2,0)</f>
        <v>0</v>
      </c>
    </row>
    <row r="1291" spans="2:10">
      <c r="B1291" t="s">
        <v>180</v>
      </c>
      <c r="C1291" t="s">
        <v>181</v>
      </c>
      <c r="D1291" t="s">
        <v>192</v>
      </c>
      <c r="E1291" t="s">
        <v>23</v>
      </c>
      <c r="F1291" t="s">
        <v>132</v>
      </c>
      <c r="G1291">
        <f t="shared" si="39"/>
        <v>0.31010962072839687</v>
      </c>
      <c r="H1291">
        <f t="shared" si="40"/>
        <v>0.38763702591049604</v>
      </c>
      <c r="J1291">
        <f>VLOOKUP(E1291,'Wind ENSPRESO CF Averages'!$H$4:$K$40,3,0)*'Wind ENSPRESO CF'!D399/VLOOKUP(E1291,'Wind ENSPRESO CF Averages'!$C$28:$F$64,2,0)</f>
        <v>0.38763702591049604</v>
      </c>
    </row>
    <row r="1292" spans="2:10">
      <c r="B1292" t="s">
        <v>180</v>
      </c>
      <c r="C1292" t="s">
        <v>181</v>
      </c>
      <c r="D1292" t="s">
        <v>192</v>
      </c>
      <c r="E1292" t="s">
        <v>43</v>
      </c>
      <c r="F1292" t="s">
        <v>132</v>
      </c>
      <c r="G1292">
        <f t="shared" si="39"/>
        <v>0.29659701492537321</v>
      </c>
      <c r="H1292">
        <f t="shared" si="40"/>
        <v>0.3707462686567165</v>
      </c>
      <c r="J1292">
        <f>VLOOKUP(E1292,'Wind ENSPRESO CF Averages'!$H$4:$K$40,3,0)*'Wind ENSPRESO CF'!D400/VLOOKUP(E1292,'Wind ENSPRESO CF Averages'!$C$28:$F$64,2,0)</f>
        <v>0.3707462686567165</v>
      </c>
    </row>
    <row r="1293" spans="2:10">
      <c r="B1293" t="s">
        <v>180</v>
      </c>
      <c r="C1293" t="s">
        <v>181</v>
      </c>
      <c r="D1293" t="s">
        <v>192</v>
      </c>
      <c r="E1293" t="s">
        <v>24</v>
      </c>
      <c r="F1293" t="s">
        <v>132</v>
      </c>
      <c r="G1293">
        <f t="shared" si="39"/>
        <v>0.32192416317991623</v>
      </c>
      <c r="H1293">
        <f t="shared" si="40"/>
        <v>0.40240520397489526</v>
      </c>
      <c r="J1293">
        <f>VLOOKUP(E1293,'Wind ENSPRESO CF Averages'!$H$4:$K$40,3,0)*'Wind ENSPRESO CF'!D401/VLOOKUP(E1293,'Wind ENSPRESO CF Averages'!$C$28:$F$64,2,0)</f>
        <v>0.40240520397489526</v>
      </c>
    </row>
    <row r="1294" spans="2:10">
      <c r="B1294" t="s">
        <v>180</v>
      </c>
      <c r="C1294" t="s">
        <v>181</v>
      </c>
      <c r="D1294" t="s">
        <v>192</v>
      </c>
      <c r="E1294" t="s">
        <v>25</v>
      </c>
      <c r="F1294" t="s">
        <v>132</v>
      </c>
      <c r="G1294">
        <f t="shared" ref="G1294:G1357" si="41">H1294*0.8</f>
        <v>0.2886075949367089</v>
      </c>
      <c r="H1294">
        <f t="shared" si="40"/>
        <v>0.36075949367088611</v>
      </c>
      <c r="J1294">
        <f>VLOOKUP(E1294,'Wind ENSPRESO CF Averages'!$H$4:$K$40,3,0)*'Wind ENSPRESO CF'!D402/VLOOKUP(E1294,'Wind ENSPRESO CF Averages'!$C$28:$F$64,2,0)</f>
        <v>0.36075949367088611</v>
      </c>
    </row>
    <row r="1295" spans="2:10">
      <c r="B1295" t="s">
        <v>180</v>
      </c>
      <c r="C1295" t="s">
        <v>181</v>
      </c>
      <c r="D1295" t="s">
        <v>192</v>
      </c>
      <c r="E1295" t="s">
        <v>26</v>
      </c>
      <c r="F1295" t="s">
        <v>132</v>
      </c>
      <c r="G1295">
        <f t="shared" si="41"/>
        <v>0.31604884410195622</v>
      </c>
      <c r="H1295">
        <f t="shared" si="40"/>
        <v>0.39506105512744522</v>
      </c>
      <c r="J1295">
        <f>VLOOKUP(E1295,'Wind ENSPRESO CF Averages'!$H$4:$K$40,3,0)*'Wind ENSPRESO CF'!D403/VLOOKUP(E1295,'Wind ENSPRESO CF Averages'!$C$28:$F$64,2,0)</f>
        <v>0.39506105512744522</v>
      </c>
    </row>
    <row r="1296" spans="2:10">
      <c r="B1296" t="s">
        <v>180</v>
      </c>
      <c r="C1296" t="s">
        <v>181</v>
      </c>
      <c r="D1296" t="s">
        <v>192</v>
      </c>
      <c r="E1296" t="s">
        <v>40</v>
      </c>
      <c r="F1296" t="s">
        <v>132</v>
      </c>
      <c r="G1296">
        <f t="shared" si="41"/>
        <v>0.31320000000000003</v>
      </c>
      <c r="H1296">
        <f t="shared" si="40"/>
        <v>0.39150000000000001</v>
      </c>
      <c r="J1296">
        <f>VLOOKUP(E1296,'Wind ENSPRESO CF Averages'!$H$4:$K$40,3,0)*'Wind ENSPRESO CF'!D404/VLOOKUP(E1296,'Wind ENSPRESO CF Averages'!$C$28:$F$64,2,0)</f>
        <v>0.39150000000000001</v>
      </c>
    </row>
    <row r="1297" spans="2:10">
      <c r="B1297" t="s">
        <v>180</v>
      </c>
      <c r="C1297" t="s">
        <v>181</v>
      </c>
      <c r="D1297" t="s">
        <v>192</v>
      </c>
      <c r="E1297" t="s">
        <v>41</v>
      </c>
      <c r="F1297" t="s">
        <v>132</v>
      </c>
      <c r="G1297">
        <f t="shared" si="41"/>
        <v>0.27525663716814169</v>
      </c>
      <c r="H1297">
        <f t="shared" si="40"/>
        <v>0.34407079646017708</v>
      </c>
      <c r="J1297">
        <f>VLOOKUP(E1297,'Wind ENSPRESO CF Averages'!$H$4:$K$40,3,0)*'Wind ENSPRESO CF'!D405/VLOOKUP(E1297,'Wind ENSPRESO CF Averages'!$C$28:$F$64,2,0)</f>
        <v>0.34407079646017708</v>
      </c>
    </row>
    <row r="1298" spans="2:10">
      <c r="B1298" t="s">
        <v>180</v>
      </c>
      <c r="C1298" t="s">
        <v>181</v>
      </c>
      <c r="D1298" t="s">
        <v>192</v>
      </c>
      <c r="E1298" t="s">
        <v>27</v>
      </c>
      <c r="F1298" t="s">
        <v>132</v>
      </c>
      <c r="G1298">
        <f t="shared" si="41"/>
        <v>0.31785329670329654</v>
      </c>
      <c r="H1298">
        <f t="shared" si="40"/>
        <v>0.39731662087912067</v>
      </c>
      <c r="J1298">
        <f>VLOOKUP(E1298,'Wind ENSPRESO CF Averages'!$H$4:$K$40,3,0)*'Wind ENSPRESO CF'!D406/VLOOKUP(E1298,'Wind ENSPRESO CF Averages'!$C$28:$F$64,2,0)</f>
        <v>0.39731662087912067</v>
      </c>
    </row>
    <row r="1299" spans="2:10">
      <c r="B1299" t="s">
        <v>180</v>
      </c>
      <c r="C1299" t="s">
        <v>181</v>
      </c>
      <c r="D1299" t="s">
        <v>192</v>
      </c>
      <c r="E1299" t="s">
        <v>28</v>
      </c>
      <c r="F1299" t="s">
        <v>132</v>
      </c>
      <c r="G1299">
        <f t="shared" si="41"/>
        <v>0.35064774685968381</v>
      </c>
      <c r="H1299">
        <f t="shared" si="40"/>
        <v>0.43830968357460476</v>
      </c>
      <c r="J1299">
        <f>VLOOKUP(E1299,'Wind ENSPRESO CF Averages'!$H$4:$K$40,3,0)*'Wind ENSPRESO CF'!D407/VLOOKUP(E1299,'Wind ENSPRESO CF Averages'!$C$28:$F$64,2,0)</f>
        <v>0.43830968357460476</v>
      </c>
    </row>
    <row r="1300" spans="2:10">
      <c r="B1300" t="s">
        <v>180</v>
      </c>
      <c r="C1300" t="s">
        <v>181</v>
      </c>
      <c r="D1300" t="s">
        <v>192</v>
      </c>
      <c r="E1300" t="s">
        <v>29</v>
      </c>
      <c r="F1300" t="s">
        <v>132</v>
      </c>
      <c r="G1300">
        <f t="shared" si="41"/>
        <v>0.33003291624737641</v>
      </c>
      <c r="H1300">
        <f t="shared" si="40"/>
        <v>0.41254114530922048</v>
      </c>
      <c r="J1300">
        <f>VLOOKUP(E1300,'Wind ENSPRESO CF Averages'!$H$4:$K$40,3,0)*'Wind ENSPRESO CF'!D408/VLOOKUP(E1300,'Wind ENSPRESO CF Averages'!$C$28:$F$64,2,0)</f>
        <v>0.41254114530922048</v>
      </c>
    </row>
    <row r="1301" spans="2:10">
      <c r="B1301" t="s">
        <v>180</v>
      </c>
      <c r="C1301" t="s">
        <v>181</v>
      </c>
      <c r="D1301" t="s">
        <v>192</v>
      </c>
      <c r="E1301" t="s">
        <v>30</v>
      </c>
      <c r="F1301" t="s">
        <v>132</v>
      </c>
      <c r="G1301">
        <f t="shared" si="41"/>
        <v>0.3064583425414365</v>
      </c>
      <c r="H1301">
        <f t="shared" si="40"/>
        <v>0.38307292817679561</v>
      </c>
      <c r="J1301">
        <f>VLOOKUP(E1301,'Wind ENSPRESO CF Averages'!$H$4:$K$40,3,0)*'Wind ENSPRESO CF'!D409/VLOOKUP(E1301,'Wind ENSPRESO CF Averages'!$C$28:$F$64,2,0)</f>
        <v>0.38307292817679561</v>
      </c>
    </row>
    <row r="1302" spans="2:10">
      <c r="B1302" t="s">
        <v>180</v>
      </c>
      <c r="C1302" t="s">
        <v>181</v>
      </c>
      <c r="D1302" t="s">
        <v>192</v>
      </c>
      <c r="E1302" t="s">
        <v>31</v>
      </c>
      <c r="F1302" t="s">
        <v>132</v>
      </c>
      <c r="G1302">
        <f t="shared" si="41"/>
        <v>0.27280018954701651</v>
      </c>
      <c r="H1302">
        <f t="shared" si="40"/>
        <v>0.34100023693377063</v>
      </c>
      <c r="J1302">
        <f>VLOOKUP(E1302,'Wind ENSPRESO CF Averages'!$H$4:$K$40,3,0)*'Wind ENSPRESO CF'!D410/VLOOKUP(E1302,'Wind ENSPRESO CF Averages'!$C$28:$F$64,2,0)</f>
        <v>0.34100023693377063</v>
      </c>
    </row>
    <row r="1303" spans="2:10">
      <c r="B1303" t="s">
        <v>180</v>
      </c>
      <c r="C1303" t="s">
        <v>181</v>
      </c>
      <c r="D1303" t="s">
        <v>192</v>
      </c>
      <c r="E1303" t="s">
        <v>32</v>
      </c>
      <c r="F1303" t="s">
        <v>132</v>
      </c>
      <c r="G1303">
        <f t="shared" si="41"/>
        <v>0.28033548387096774</v>
      </c>
      <c r="H1303">
        <f t="shared" si="40"/>
        <v>0.35041935483870967</v>
      </c>
      <c r="J1303">
        <f>VLOOKUP(E1303,'Wind ENSPRESO CF Averages'!$H$4:$K$40,3,0)*'Wind ENSPRESO CF'!D411/VLOOKUP(E1303,'Wind ENSPRESO CF Averages'!$C$28:$F$64,2,0)</f>
        <v>0.35041935483870967</v>
      </c>
    </row>
    <row r="1304" spans="2:10">
      <c r="B1304" t="s">
        <v>180</v>
      </c>
      <c r="C1304" t="s">
        <v>181</v>
      </c>
      <c r="D1304" t="s">
        <v>192</v>
      </c>
      <c r="E1304" t="s">
        <v>33</v>
      </c>
      <c r="F1304" t="s">
        <v>132</v>
      </c>
      <c r="G1304">
        <f t="shared" si="41"/>
        <v>0.33166936284169368</v>
      </c>
      <c r="H1304">
        <f t="shared" ref="H1304:H1367" si="42">IF(D1304="WP",0,J1304)</f>
        <v>0.41458670355211708</v>
      </c>
      <c r="J1304">
        <f>VLOOKUP(E1304,'Wind ENSPRESO CF Averages'!$H$4:$K$40,3,0)*'Wind ENSPRESO CF'!D412/VLOOKUP(E1304,'Wind ENSPRESO CF Averages'!$C$28:$F$64,2,0)</f>
        <v>0.41458670355211708</v>
      </c>
    </row>
    <row r="1305" spans="2:10">
      <c r="B1305" t="s">
        <v>180</v>
      </c>
      <c r="C1305" t="s">
        <v>181</v>
      </c>
      <c r="D1305" t="s">
        <v>192</v>
      </c>
      <c r="E1305" t="s">
        <v>34</v>
      </c>
      <c r="F1305" t="s">
        <v>132</v>
      </c>
      <c r="G1305">
        <f t="shared" si="41"/>
        <v>0.28033948497854078</v>
      </c>
      <c r="H1305">
        <f t="shared" si="42"/>
        <v>0.35042435622317597</v>
      </c>
      <c r="J1305">
        <f>VLOOKUP(E1305,'Wind ENSPRESO CF Averages'!$H$4:$K$40,3,0)*'Wind ENSPRESO CF'!D413/VLOOKUP(E1305,'Wind ENSPRESO CF Averages'!$C$28:$F$64,2,0)</f>
        <v>0.35042435622317597</v>
      </c>
    </row>
    <row r="1306" spans="2:10">
      <c r="B1306" t="s">
        <v>180</v>
      </c>
      <c r="C1306" t="s">
        <v>181</v>
      </c>
      <c r="D1306" t="s">
        <v>192</v>
      </c>
      <c r="E1306" t="s">
        <v>35</v>
      </c>
      <c r="F1306" t="s">
        <v>132</v>
      </c>
      <c r="G1306">
        <f t="shared" si="41"/>
        <v>0.27748680456490732</v>
      </c>
      <c r="H1306">
        <f t="shared" si="42"/>
        <v>0.34685850570613413</v>
      </c>
      <c r="J1306">
        <f>VLOOKUP(E1306,'Wind ENSPRESO CF Averages'!$H$4:$K$40,3,0)*'Wind ENSPRESO CF'!D414/VLOOKUP(E1306,'Wind ENSPRESO CF Averages'!$C$28:$F$64,2,0)</f>
        <v>0.34685850570613413</v>
      </c>
    </row>
    <row r="1307" spans="2:10">
      <c r="B1307" t="s">
        <v>180</v>
      </c>
      <c r="C1307" t="s">
        <v>181</v>
      </c>
      <c r="D1307" t="s">
        <v>192</v>
      </c>
      <c r="E1307" t="s">
        <v>36</v>
      </c>
      <c r="F1307" t="s">
        <v>132</v>
      </c>
      <c r="G1307">
        <f t="shared" si="41"/>
        <v>0.3620518276621062</v>
      </c>
      <c r="H1307">
        <f t="shared" si="42"/>
        <v>0.45256478457763272</v>
      </c>
      <c r="J1307">
        <f>VLOOKUP(E1307,'Wind ENSPRESO CF Averages'!$H$4:$K$40,3,0)*'Wind ENSPRESO CF'!D415/VLOOKUP(E1307,'Wind ENSPRESO CF Averages'!$C$28:$F$64,2,0)</f>
        <v>0.45256478457763272</v>
      </c>
    </row>
    <row r="1308" spans="2:10">
      <c r="B1308" t="s">
        <v>180</v>
      </c>
      <c r="C1308" t="s">
        <v>181</v>
      </c>
      <c r="D1308" t="s">
        <v>193</v>
      </c>
      <c r="E1308" t="s">
        <v>37</v>
      </c>
      <c r="F1308" t="s">
        <v>132</v>
      </c>
      <c r="G1308">
        <f t="shared" si="41"/>
        <v>0</v>
      </c>
      <c r="H1308">
        <f t="shared" si="42"/>
        <v>0</v>
      </c>
      <c r="J1308">
        <f>VLOOKUP(E1308,'Wind ENSPRESO CF Averages'!$H$4:$K$40,3,0)*'Wind ENSPRESO CF'!D416/VLOOKUP(E1308,'Wind ENSPRESO CF Averages'!$C$28:$F$64,2,0)</f>
        <v>0.38315352697095439</v>
      </c>
    </row>
    <row r="1309" spans="2:10">
      <c r="B1309" t="s">
        <v>180</v>
      </c>
      <c r="C1309" t="s">
        <v>181</v>
      </c>
      <c r="D1309" t="s">
        <v>193</v>
      </c>
      <c r="E1309" t="s">
        <v>7</v>
      </c>
      <c r="F1309" t="s">
        <v>132</v>
      </c>
      <c r="G1309">
        <f t="shared" si="41"/>
        <v>0</v>
      </c>
      <c r="H1309">
        <f t="shared" si="42"/>
        <v>0</v>
      </c>
      <c r="J1309">
        <f>VLOOKUP(E1309,'Wind ENSPRESO CF Averages'!$H$4:$K$40,3,0)*'Wind ENSPRESO CF'!D417/VLOOKUP(E1309,'Wind ENSPRESO CF Averages'!$C$28:$F$64,2,0)</f>
        <v>0.38146270345241629</v>
      </c>
    </row>
    <row r="1310" spans="2:10">
      <c r="B1310" t="s">
        <v>180</v>
      </c>
      <c r="C1310" t="s">
        <v>181</v>
      </c>
      <c r="D1310" t="s">
        <v>193</v>
      </c>
      <c r="E1310" t="s">
        <v>38</v>
      </c>
      <c r="F1310" t="s">
        <v>132</v>
      </c>
      <c r="G1310">
        <f t="shared" si="41"/>
        <v>0</v>
      </c>
      <c r="H1310">
        <f t="shared" si="42"/>
        <v>0</v>
      </c>
      <c r="J1310">
        <f>VLOOKUP(E1310,'Wind ENSPRESO CF Averages'!$H$4:$K$40,3,0)*'Wind ENSPRESO CF'!D418/VLOOKUP(E1310,'Wind ENSPRESO CF Averages'!$C$28:$F$64,2,0)</f>
        <v>0.37823788546255505</v>
      </c>
    </row>
    <row r="1311" spans="2:10">
      <c r="B1311" t="s">
        <v>180</v>
      </c>
      <c r="C1311" t="s">
        <v>181</v>
      </c>
      <c r="D1311" t="s">
        <v>193</v>
      </c>
      <c r="E1311" t="s">
        <v>8</v>
      </c>
      <c r="F1311" t="s">
        <v>132</v>
      </c>
      <c r="G1311">
        <f t="shared" si="41"/>
        <v>0</v>
      </c>
      <c r="H1311">
        <f t="shared" si="42"/>
        <v>0</v>
      </c>
      <c r="J1311">
        <f>VLOOKUP(E1311,'Wind ENSPRESO CF Averages'!$H$4:$K$40,3,0)*'Wind ENSPRESO CF'!D419/VLOOKUP(E1311,'Wind ENSPRESO CF Averages'!$C$28:$F$64,2,0)</f>
        <v>0.45648443998682658</v>
      </c>
    </row>
    <row r="1312" spans="2:10">
      <c r="B1312" t="s">
        <v>180</v>
      </c>
      <c r="C1312" t="s">
        <v>181</v>
      </c>
      <c r="D1312" t="s">
        <v>193</v>
      </c>
      <c r="E1312" t="s">
        <v>9</v>
      </c>
      <c r="F1312" t="s">
        <v>132</v>
      </c>
      <c r="G1312">
        <f t="shared" si="41"/>
        <v>0</v>
      </c>
      <c r="H1312">
        <f t="shared" si="42"/>
        <v>0</v>
      </c>
      <c r="J1312">
        <f>VLOOKUP(E1312,'Wind ENSPRESO CF Averages'!$H$4:$K$40,3,0)*'Wind ENSPRESO CF'!D420/VLOOKUP(E1312,'Wind ENSPRESO CF Averages'!$C$28:$F$64,2,0)</f>
        <v>0.41067043121137864</v>
      </c>
    </row>
    <row r="1313" spans="2:10">
      <c r="B1313" t="s">
        <v>180</v>
      </c>
      <c r="C1313" t="s">
        <v>181</v>
      </c>
      <c r="D1313" t="s">
        <v>193</v>
      </c>
      <c r="E1313" t="s">
        <v>10</v>
      </c>
      <c r="F1313" t="s">
        <v>132</v>
      </c>
      <c r="G1313">
        <f t="shared" si="41"/>
        <v>0</v>
      </c>
      <c r="H1313">
        <f t="shared" si="42"/>
        <v>0</v>
      </c>
      <c r="J1313">
        <f>VLOOKUP(E1313,'Wind ENSPRESO CF Averages'!$H$4:$K$40,3,0)*'Wind ENSPRESO CF'!D421/VLOOKUP(E1313,'Wind ENSPRESO CF Averages'!$C$28:$F$64,2,0)</f>
        <v>0.38576495133799704</v>
      </c>
    </row>
    <row r="1314" spans="2:10">
      <c r="B1314" t="s">
        <v>180</v>
      </c>
      <c r="C1314" t="s">
        <v>181</v>
      </c>
      <c r="D1314" t="s">
        <v>193</v>
      </c>
      <c r="E1314" t="s">
        <v>42</v>
      </c>
      <c r="F1314" t="s">
        <v>132</v>
      </c>
      <c r="G1314">
        <f t="shared" si="41"/>
        <v>0</v>
      </c>
      <c r="H1314">
        <f t="shared" si="42"/>
        <v>0</v>
      </c>
      <c r="J1314">
        <f>VLOOKUP(E1314,'Wind ENSPRESO CF Averages'!$H$4:$K$40,3,0)*'Wind ENSPRESO CF'!D422/VLOOKUP(E1314,'Wind ENSPRESO CF Averages'!$C$28:$F$64,2,0)</f>
        <v>0.42177514792899407</v>
      </c>
    </row>
    <row r="1315" spans="2:10">
      <c r="B1315" t="s">
        <v>180</v>
      </c>
      <c r="C1315" t="s">
        <v>181</v>
      </c>
      <c r="D1315" t="s">
        <v>193</v>
      </c>
      <c r="E1315" t="s">
        <v>11</v>
      </c>
      <c r="F1315" t="s">
        <v>132</v>
      </c>
      <c r="G1315">
        <f t="shared" si="41"/>
        <v>0</v>
      </c>
      <c r="H1315">
        <f t="shared" si="42"/>
        <v>0</v>
      </c>
      <c r="J1315">
        <f>VLOOKUP(E1315,'Wind ENSPRESO CF Averages'!$H$4:$K$40,3,0)*'Wind ENSPRESO CF'!D423/VLOOKUP(E1315,'Wind ENSPRESO CF Averages'!$C$28:$F$64,2,0)</f>
        <v>0.38679245283018865</v>
      </c>
    </row>
    <row r="1316" spans="2:10">
      <c r="B1316" t="s">
        <v>180</v>
      </c>
      <c r="C1316" t="s">
        <v>181</v>
      </c>
      <c r="D1316" t="s">
        <v>193</v>
      </c>
      <c r="E1316" t="s">
        <v>12</v>
      </c>
      <c r="F1316" t="s">
        <v>132</v>
      </c>
      <c r="G1316">
        <f t="shared" si="41"/>
        <v>0</v>
      </c>
      <c r="H1316">
        <f t="shared" si="42"/>
        <v>0</v>
      </c>
      <c r="J1316">
        <f>VLOOKUP(E1316,'Wind ENSPRESO CF Averages'!$H$4:$K$40,3,0)*'Wind ENSPRESO CF'!D424/VLOOKUP(E1316,'Wind ENSPRESO CF Averages'!$C$28:$F$64,2,0)</f>
        <v>0.37075333923398779</v>
      </c>
    </row>
    <row r="1317" spans="2:10">
      <c r="B1317" t="s">
        <v>180</v>
      </c>
      <c r="C1317" t="s">
        <v>181</v>
      </c>
      <c r="D1317" t="s">
        <v>193</v>
      </c>
      <c r="E1317" t="s">
        <v>13</v>
      </c>
      <c r="F1317" t="s">
        <v>132</v>
      </c>
      <c r="G1317">
        <f t="shared" si="41"/>
        <v>0</v>
      </c>
      <c r="H1317">
        <f t="shared" si="42"/>
        <v>0</v>
      </c>
      <c r="J1317">
        <f>VLOOKUP(E1317,'Wind ENSPRESO CF Averages'!$H$4:$K$40,3,0)*'Wind ENSPRESO CF'!D425/VLOOKUP(E1317,'Wind ENSPRESO CF Averages'!$C$28:$F$64,2,0)</f>
        <v>0.38356054688315638</v>
      </c>
    </row>
    <row r="1318" spans="2:10">
      <c r="B1318" t="s">
        <v>180</v>
      </c>
      <c r="C1318" t="s">
        <v>181</v>
      </c>
      <c r="D1318" t="s">
        <v>193</v>
      </c>
      <c r="E1318" t="s">
        <v>14</v>
      </c>
      <c r="F1318" t="s">
        <v>132</v>
      </c>
      <c r="G1318">
        <f t="shared" si="41"/>
        <v>0</v>
      </c>
      <c r="H1318">
        <f t="shared" si="42"/>
        <v>0</v>
      </c>
      <c r="J1318">
        <f>VLOOKUP(E1318,'Wind ENSPRESO CF Averages'!$H$4:$K$40,3,0)*'Wind ENSPRESO CF'!D426/VLOOKUP(E1318,'Wind ENSPRESO CF Averages'!$C$28:$F$64,2,0)</f>
        <v>0.45514464285714284</v>
      </c>
    </row>
    <row r="1319" spans="2:10">
      <c r="B1319" t="s">
        <v>180</v>
      </c>
      <c r="C1319" t="s">
        <v>181</v>
      </c>
      <c r="D1319" t="s">
        <v>193</v>
      </c>
      <c r="E1319" t="s">
        <v>15</v>
      </c>
      <c r="F1319" t="s">
        <v>132</v>
      </c>
      <c r="G1319">
        <f t="shared" si="41"/>
        <v>0</v>
      </c>
      <c r="H1319">
        <f t="shared" si="42"/>
        <v>0</v>
      </c>
      <c r="J1319">
        <f>VLOOKUP(E1319,'Wind ENSPRESO CF Averages'!$H$4:$K$40,3,0)*'Wind ENSPRESO CF'!D427/VLOOKUP(E1319,'Wind ENSPRESO CF Averages'!$C$28:$F$64,2,0)</f>
        <v>0.39363918629550332</v>
      </c>
    </row>
    <row r="1320" spans="2:10">
      <c r="B1320" t="s">
        <v>180</v>
      </c>
      <c r="C1320" t="s">
        <v>181</v>
      </c>
      <c r="D1320" t="s">
        <v>193</v>
      </c>
      <c r="E1320" t="s">
        <v>19</v>
      </c>
      <c r="F1320" t="s">
        <v>132</v>
      </c>
      <c r="G1320">
        <f t="shared" si="41"/>
        <v>0</v>
      </c>
      <c r="H1320">
        <f t="shared" si="42"/>
        <v>0</v>
      </c>
      <c r="J1320">
        <f>VLOOKUP(E1320,'Wind ENSPRESO CF Averages'!$H$4:$K$40,3,0)*'Wind ENSPRESO CF'!D428/VLOOKUP(E1320,'Wind ENSPRESO CF Averages'!$C$28:$F$64,2,0)</f>
        <v>0.40451015444139088</v>
      </c>
    </row>
    <row r="1321" spans="2:10">
      <c r="B1321" t="s">
        <v>180</v>
      </c>
      <c r="C1321" t="s">
        <v>181</v>
      </c>
      <c r="D1321" t="s">
        <v>193</v>
      </c>
      <c r="E1321" t="s">
        <v>16</v>
      </c>
      <c r="F1321" t="s">
        <v>132</v>
      </c>
      <c r="G1321">
        <f t="shared" si="41"/>
        <v>0</v>
      </c>
      <c r="H1321">
        <f t="shared" si="42"/>
        <v>0</v>
      </c>
      <c r="J1321">
        <f>VLOOKUP(E1321,'Wind ENSPRESO CF Averages'!$H$4:$K$40,3,0)*'Wind ENSPRESO CF'!D429/VLOOKUP(E1321,'Wind ENSPRESO CF Averages'!$C$28:$F$64,2,0)</f>
        <v>0.37792510151190095</v>
      </c>
    </row>
    <row r="1322" spans="2:10">
      <c r="B1322" t="s">
        <v>180</v>
      </c>
      <c r="C1322" t="s">
        <v>181</v>
      </c>
      <c r="D1322" t="s">
        <v>193</v>
      </c>
      <c r="E1322" t="s">
        <v>17</v>
      </c>
      <c r="F1322" t="s">
        <v>132</v>
      </c>
      <c r="G1322">
        <f t="shared" si="41"/>
        <v>0</v>
      </c>
      <c r="H1322">
        <f t="shared" si="42"/>
        <v>0</v>
      </c>
      <c r="J1322">
        <f>VLOOKUP(E1322,'Wind ENSPRESO CF Averages'!$H$4:$K$40,3,0)*'Wind ENSPRESO CF'!D430/VLOOKUP(E1322,'Wind ENSPRESO CF Averages'!$C$28:$F$64,2,0)</f>
        <v>0.39403424213643234</v>
      </c>
    </row>
    <row r="1323" spans="2:10">
      <c r="B1323" t="s">
        <v>180</v>
      </c>
      <c r="C1323" t="s">
        <v>181</v>
      </c>
      <c r="D1323" t="s">
        <v>193</v>
      </c>
      <c r="E1323" t="s">
        <v>18</v>
      </c>
      <c r="F1323" t="s">
        <v>132</v>
      </c>
      <c r="G1323">
        <f t="shared" si="41"/>
        <v>0</v>
      </c>
      <c r="H1323">
        <f t="shared" si="42"/>
        <v>0</v>
      </c>
      <c r="J1323">
        <f>VLOOKUP(E1323,'Wind ENSPRESO CF Averages'!$H$4:$K$40,3,0)*'Wind ENSPRESO CF'!D431/VLOOKUP(E1323,'Wind ENSPRESO CF Averages'!$C$28:$F$64,2,0)</f>
        <v>0.38679541332938183</v>
      </c>
    </row>
    <row r="1324" spans="2:10">
      <c r="B1324" t="s">
        <v>180</v>
      </c>
      <c r="C1324" t="s">
        <v>181</v>
      </c>
      <c r="D1324" t="s">
        <v>193</v>
      </c>
      <c r="E1324" t="s">
        <v>39</v>
      </c>
      <c r="F1324" t="s">
        <v>132</v>
      </c>
      <c r="G1324">
        <f t="shared" si="41"/>
        <v>0</v>
      </c>
      <c r="H1324">
        <f t="shared" si="42"/>
        <v>0</v>
      </c>
      <c r="J1324">
        <f>VLOOKUP(E1324,'Wind ENSPRESO CF Averages'!$H$4:$K$40,3,0)*'Wind ENSPRESO CF'!D432/VLOOKUP(E1324,'Wind ENSPRESO CF Averages'!$C$28:$F$64,2,0)</f>
        <v>0.41888782894736842</v>
      </c>
    </row>
    <row r="1325" spans="2:10">
      <c r="B1325" t="s">
        <v>180</v>
      </c>
      <c r="C1325" t="s">
        <v>181</v>
      </c>
      <c r="D1325" t="s">
        <v>193</v>
      </c>
      <c r="E1325" t="s">
        <v>20</v>
      </c>
      <c r="F1325" t="s">
        <v>132</v>
      </c>
      <c r="G1325">
        <f t="shared" si="41"/>
        <v>0</v>
      </c>
      <c r="H1325">
        <f t="shared" si="42"/>
        <v>0</v>
      </c>
      <c r="J1325">
        <f>VLOOKUP(E1325,'Wind ENSPRESO CF Averages'!$H$4:$K$40,3,0)*'Wind ENSPRESO CF'!D433/VLOOKUP(E1325,'Wind ENSPRESO CF Averages'!$C$28:$F$64,2,0)</f>
        <v>0.348039938891329</v>
      </c>
    </row>
    <row r="1326" spans="2:10">
      <c r="B1326" t="s">
        <v>180</v>
      </c>
      <c r="C1326" t="s">
        <v>181</v>
      </c>
      <c r="D1326" t="s">
        <v>193</v>
      </c>
      <c r="E1326" t="s">
        <v>21</v>
      </c>
      <c r="F1326" t="s">
        <v>132</v>
      </c>
      <c r="G1326">
        <f t="shared" si="41"/>
        <v>0</v>
      </c>
      <c r="H1326">
        <f t="shared" si="42"/>
        <v>0</v>
      </c>
      <c r="J1326">
        <f>VLOOKUP(E1326,'Wind ENSPRESO CF Averages'!$H$4:$K$40,3,0)*'Wind ENSPRESO CF'!D434/VLOOKUP(E1326,'Wind ENSPRESO CF Averages'!$C$28:$F$64,2,0)</f>
        <v>0.54525151315789477</v>
      </c>
    </row>
    <row r="1327" spans="2:10">
      <c r="B1327" t="s">
        <v>180</v>
      </c>
      <c r="C1327" t="s">
        <v>181</v>
      </c>
      <c r="D1327" t="s">
        <v>193</v>
      </c>
      <c r="E1327" t="s">
        <v>22</v>
      </c>
      <c r="F1327" t="s">
        <v>132</v>
      </c>
      <c r="G1327">
        <f t="shared" si="41"/>
        <v>0</v>
      </c>
      <c r="H1327">
        <f t="shared" si="42"/>
        <v>0</v>
      </c>
      <c r="J1327">
        <f>VLOOKUP(E1327,'Wind ENSPRESO CF Averages'!$H$4:$K$40,3,0)*'Wind ENSPRESO CF'!D435/VLOOKUP(E1327,'Wind ENSPRESO CF Averages'!$C$28:$F$64,2,0)</f>
        <v>0</v>
      </c>
    </row>
    <row r="1328" spans="2:10">
      <c r="B1328" t="s">
        <v>180</v>
      </c>
      <c r="C1328" t="s">
        <v>181</v>
      </c>
      <c r="D1328" t="s">
        <v>193</v>
      </c>
      <c r="E1328" t="s">
        <v>23</v>
      </c>
      <c r="F1328" t="s">
        <v>132</v>
      </c>
      <c r="G1328">
        <f t="shared" si="41"/>
        <v>0</v>
      </c>
      <c r="H1328">
        <f t="shared" si="42"/>
        <v>0</v>
      </c>
      <c r="J1328">
        <f>VLOOKUP(E1328,'Wind ENSPRESO CF Averages'!$H$4:$K$40,3,0)*'Wind ENSPRESO CF'!D436/VLOOKUP(E1328,'Wind ENSPRESO CF Averages'!$C$28:$F$64,2,0)</f>
        <v>0.37463188759523319</v>
      </c>
    </row>
    <row r="1329" spans="2:10">
      <c r="B1329" t="s">
        <v>180</v>
      </c>
      <c r="C1329" t="s">
        <v>181</v>
      </c>
      <c r="D1329" t="s">
        <v>193</v>
      </c>
      <c r="E1329" t="s">
        <v>43</v>
      </c>
      <c r="F1329" t="s">
        <v>132</v>
      </c>
      <c r="G1329">
        <f t="shared" si="41"/>
        <v>0</v>
      </c>
      <c r="H1329">
        <f t="shared" si="42"/>
        <v>0</v>
      </c>
      <c r="J1329">
        <f>VLOOKUP(E1329,'Wind ENSPRESO CF Averages'!$H$4:$K$40,3,0)*'Wind ENSPRESO CF'!D437/VLOOKUP(E1329,'Wind ENSPRESO CF Averages'!$C$28:$F$64,2,0)</f>
        <v>0.41910447761194042</v>
      </c>
    </row>
    <row r="1330" spans="2:10">
      <c r="B1330" t="s">
        <v>180</v>
      </c>
      <c r="C1330" t="s">
        <v>181</v>
      </c>
      <c r="D1330" t="s">
        <v>193</v>
      </c>
      <c r="E1330" t="s">
        <v>24</v>
      </c>
      <c r="F1330" t="s">
        <v>132</v>
      </c>
      <c r="G1330">
        <f t="shared" si="41"/>
        <v>0</v>
      </c>
      <c r="H1330">
        <f t="shared" si="42"/>
        <v>0</v>
      </c>
      <c r="J1330">
        <f>VLOOKUP(E1330,'Wind ENSPRESO CF Averages'!$H$4:$K$40,3,0)*'Wind ENSPRESO CF'!D438/VLOOKUP(E1330,'Wind ENSPRESO CF Averages'!$C$28:$F$64,2,0)</f>
        <v>0.40985715219665259</v>
      </c>
    </row>
    <row r="1331" spans="2:10">
      <c r="B1331" t="s">
        <v>180</v>
      </c>
      <c r="C1331" t="s">
        <v>181</v>
      </c>
      <c r="D1331" t="s">
        <v>193</v>
      </c>
      <c r="E1331" t="s">
        <v>25</v>
      </c>
      <c r="F1331" t="s">
        <v>132</v>
      </c>
      <c r="G1331">
        <f t="shared" si="41"/>
        <v>0</v>
      </c>
      <c r="H1331">
        <f t="shared" si="42"/>
        <v>0</v>
      </c>
      <c r="J1331">
        <f>VLOOKUP(E1331,'Wind ENSPRESO CF Averages'!$H$4:$K$40,3,0)*'Wind ENSPRESO CF'!D439/VLOOKUP(E1331,'Wind ENSPRESO CF Averages'!$C$28:$F$64,2,0)</f>
        <v>0.36075949367088611</v>
      </c>
    </row>
    <row r="1332" spans="2:10">
      <c r="B1332" t="s">
        <v>180</v>
      </c>
      <c r="C1332" t="s">
        <v>181</v>
      </c>
      <c r="D1332" t="s">
        <v>193</v>
      </c>
      <c r="E1332" t="s">
        <v>26</v>
      </c>
      <c r="F1332" t="s">
        <v>132</v>
      </c>
      <c r="G1332">
        <f t="shared" si="41"/>
        <v>0</v>
      </c>
      <c r="H1332">
        <f t="shared" si="42"/>
        <v>0</v>
      </c>
      <c r="J1332">
        <f>VLOOKUP(E1332,'Wind ENSPRESO CF Averages'!$H$4:$K$40,3,0)*'Wind ENSPRESO CF'!D440/VLOOKUP(E1332,'Wind ENSPRESO CF Averages'!$C$28:$F$64,2,0)</f>
        <v>0.40969294605809131</v>
      </c>
    </row>
    <row r="1333" spans="2:10">
      <c r="B1333" t="s">
        <v>180</v>
      </c>
      <c r="C1333" t="s">
        <v>181</v>
      </c>
      <c r="D1333" t="s">
        <v>193</v>
      </c>
      <c r="E1333" t="s">
        <v>40</v>
      </c>
      <c r="F1333" t="s">
        <v>132</v>
      </c>
      <c r="G1333">
        <f t="shared" si="41"/>
        <v>0</v>
      </c>
      <c r="H1333">
        <f t="shared" si="42"/>
        <v>0</v>
      </c>
      <c r="J1333">
        <f>VLOOKUP(E1333,'Wind ENSPRESO CF Averages'!$H$4:$K$40,3,0)*'Wind ENSPRESO CF'!D441/VLOOKUP(E1333,'Wind ENSPRESO CF Averages'!$C$28:$F$64,2,0)</f>
        <v>0.39150000000000001</v>
      </c>
    </row>
    <row r="1334" spans="2:10">
      <c r="B1334" t="s">
        <v>180</v>
      </c>
      <c r="C1334" t="s">
        <v>181</v>
      </c>
      <c r="D1334" t="s">
        <v>193</v>
      </c>
      <c r="E1334" t="s">
        <v>41</v>
      </c>
      <c r="F1334" t="s">
        <v>132</v>
      </c>
      <c r="G1334">
        <f t="shared" si="41"/>
        <v>0</v>
      </c>
      <c r="H1334">
        <f t="shared" si="42"/>
        <v>0</v>
      </c>
      <c r="J1334">
        <f>VLOOKUP(E1334,'Wind ENSPRESO CF Averages'!$H$4:$K$40,3,0)*'Wind ENSPRESO CF'!D442/VLOOKUP(E1334,'Wind ENSPRESO CF Averages'!$C$28:$F$64,2,0)</f>
        <v>0.36700884955752217</v>
      </c>
    </row>
    <row r="1335" spans="2:10">
      <c r="B1335" t="s">
        <v>180</v>
      </c>
      <c r="C1335" t="s">
        <v>181</v>
      </c>
      <c r="D1335" t="s">
        <v>193</v>
      </c>
      <c r="E1335" t="s">
        <v>27</v>
      </c>
      <c r="F1335" t="s">
        <v>132</v>
      </c>
      <c r="G1335">
        <f t="shared" si="41"/>
        <v>0</v>
      </c>
      <c r="H1335">
        <f t="shared" si="42"/>
        <v>0</v>
      </c>
      <c r="J1335">
        <f>VLOOKUP(E1335,'Wind ENSPRESO CF Averages'!$H$4:$K$40,3,0)*'Wind ENSPRESO CF'!D443/VLOOKUP(E1335,'Wind ENSPRESO CF Averages'!$C$28:$F$64,2,0)</f>
        <v>0.41938976648351628</v>
      </c>
    </row>
    <row r="1336" spans="2:10">
      <c r="B1336" t="s">
        <v>180</v>
      </c>
      <c r="C1336" t="s">
        <v>181</v>
      </c>
      <c r="D1336" t="s">
        <v>193</v>
      </c>
      <c r="E1336" t="s">
        <v>28</v>
      </c>
      <c r="F1336" t="s">
        <v>132</v>
      </c>
      <c r="G1336">
        <f t="shared" si="41"/>
        <v>0</v>
      </c>
      <c r="H1336">
        <f t="shared" si="42"/>
        <v>0</v>
      </c>
      <c r="J1336">
        <f>VLOOKUP(E1336,'Wind ENSPRESO CF Averages'!$H$4:$K$40,3,0)*'Wind ENSPRESO CF'!D444/VLOOKUP(E1336,'Wind ENSPRESO CF Averages'!$C$28:$F$64,2,0)</f>
        <v>0.44142267848585648</v>
      </c>
    </row>
    <row r="1337" spans="2:10">
      <c r="B1337" t="s">
        <v>180</v>
      </c>
      <c r="C1337" t="s">
        <v>181</v>
      </c>
      <c r="D1337" t="s">
        <v>193</v>
      </c>
      <c r="E1337" t="s">
        <v>29</v>
      </c>
      <c r="F1337" t="s">
        <v>132</v>
      </c>
      <c r="G1337">
        <f t="shared" si="41"/>
        <v>0</v>
      </c>
      <c r="H1337">
        <f t="shared" si="42"/>
        <v>0</v>
      </c>
      <c r="J1337">
        <f>VLOOKUP(E1337,'Wind ENSPRESO CF Averages'!$H$4:$K$40,3,0)*'Wind ENSPRESO CF'!D445/VLOOKUP(E1337,'Wind ENSPRESO CF Averages'!$C$28:$F$64,2,0)</f>
        <v>0.4091033024318142</v>
      </c>
    </row>
    <row r="1338" spans="2:10">
      <c r="B1338" t="s">
        <v>180</v>
      </c>
      <c r="C1338" t="s">
        <v>181</v>
      </c>
      <c r="D1338" t="s">
        <v>193</v>
      </c>
      <c r="E1338" t="s">
        <v>30</v>
      </c>
      <c r="F1338" t="s">
        <v>132</v>
      </c>
      <c r="G1338">
        <f t="shared" si="41"/>
        <v>0</v>
      </c>
      <c r="H1338">
        <f t="shared" si="42"/>
        <v>0</v>
      </c>
      <c r="J1338">
        <f>VLOOKUP(E1338,'Wind ENSPRESO CF Averages'!$H$4:$K$40,3,0)*'Wind ENSPRESO CF'!D446/VLOOKUP(E1338,'Wind ENSPRESO CF Averages'!$C$28:$F$64,2,0)</f>
        <v>0.38504498958311117</v>
      </c>
    </row>
    <row r="1339" spans="2:10">
      <c r="B1339" t="s">
        <v>180</v>
      </c>
      <c r="C1339" t="s">
        <v>181</v>
      </c>
      <c r="D1339" t="s">
        <v>193</v>
      </c>
      <c r="E1339" t="s">
        <v>31</v>
      </c>
      <c r="F1339" t="s">
        <v>132</v>
      </c>
      <c r="G1339">
        <f t="shared" si="41"/>
        <v>0</v>
      </c>
      <c r="H1339">
        <f t="shared" si="42"/>
        <v>0</v>
      </c>
      <c r="J1339">
        <f>VLOOKUP(E1339,'Wind ENSPRESO CF Averages'!$H$4:$K$40,3,0)*'Wind ENSPRESO CF'!D447/VLOOKUP(E1339,'Wind ENSPRESO CF Averages'!$C$28:$F$64,2,0)</f>
        <v>0.33139410624801191</v>
      </c>
    </row>
    <row r="1340" spans="2:10">
      <c r="B1340" t="s">
        <v>180</v>
      </c>
      <c r="C1340" t="s">
        <v>181</v>
      </c>
      <c r="D1340" t="s">
        <v>193</v>
      </c>
      <c r="E1340" t="s">
        <v>32</v>
      </c>
      <c r="F1340" t="s">
        <v>132</v>
      </c>
      <c r="G1340">
        <f t="shared" si="41"/>
        <v>0</v>
      </c>
      <c r="H1340">
        <f t="shared" si="42"/>
        <v>0</v>
      </c>
      <c r="J1340">
        <f>VLOOKUP(E1340,'Wind ENSPRESO CF Averages'!$H$4:$K$40,3,0)*'Wind ENSPRESO CF'!D448/VLOOKUP(E1340,'Wind ENSPRESO CF Averages'!$C$28:$F$64,2,0)</f>
        <v>0.38496774193548383</v>
      </c>
    </row>
    <row r="1341" spans="2:10">
      <c r="B1341" t="s">
        <v>180</v>
      </c>
      <c r="C1341" t="s">
        <v>181</v>
      </c>
      <c r="D1341" t="s">
        <v>193</v>
      </c>
      <c r="E1341" t="s">
        <v>33</v>
      </c>
      <c r="F1341" t="s">
        <v>132</v>
      </c>
      <c r="G1341">
        <f t="shared" si="41"/>
        <v>0</v>
      </c>
      <c r="H1341">
        <f t="shared" si="42"/>
        <v>0</v>
      </c>
      <c r="J1341">
        <f>VLOOKUP(E1341,'Wind ENSPRESO CF Averages'!$H$4:$K$40,3,0)*'Wind ENSPRESO CF'!D449/VLOOKUP(E1341,'Wind ENSPRESO CF Averages'!$C$28:$F$64,2,0)</f>
        <v>0.42062018988239741</v>
      </c>
    </row>
    <row r="1342" spans="2:10">
      <c r="B1342" t="s">
        <v>180</v>
      </c>
      <c r="C1342" t="s">
        <v>181</v>
      </c>
      <c r="D1342" t="s">
        <v>193</v>
      </c>
      <c r="E1342" t="s">
        <v>34</v>
      </c>
      <c r="F1342" t="s">
        <v>132</v>
      </c>
      <c r="G1342">
        <f t="shared" si="41"/>
        <v>0</v>
      </c>
      <c r="H1342">
        <f t="shared" si="42"/>
        <v>0</v>
      </c>
      <c r="J1342">
        <f>VLOOKUP(E1342,'Wind ENSPRESO CF Averages'!$H$4:$K$40,3,0)*'Wind ENSPRESO CF'!D450/VLOOKUP(E1342,'Wind ENSPRESO CF Averages'!$C$28:$F$64,2,0)</f>
        <v>0.34132242489270387</v>
      </c>
    </row>
    <row r="1343" spans="2:10">
      <c r="B1343" t="s">
        <v>180</v>
      </c>
      <c r="C1343" t="s">
        <v>181</v>
      </c>
      <c r="D1343" t="s">
        <v>193</v>
      </c>
      <c r="E1343" t="s">
        <v>35</v>
      </c>
      <c r="F1343" t="s">
        <v>132</v>
      </c>
      <c r="G1343">
        <f t="shared" si="41"/>
        <v>0</v>
      </c>
      <c r="H1343">
        <f t="shared" si="42"/>
        <v>0</v>
      </c>
      <c r="J1343">
        <f>VLOOKUP(E1343,'Wind ENSPRESO CF Averages'!$H$4:$K$40,3,0)*'Wind ENSPRESO CF'!D451/VLOOKUP(E1343,'Wind ENSPRESO CF Averages'!$C$28:$F$64,2,0)</f>
        <v>0.37029489122681886</v>
      </c>
    </row>
    <row r="1344" spans="2:10">
      <c r="B1344" t="s">
        <v>180</v>
      </c>
      <c r="C1344" t="s">
        <v>181</v>
      </c>
      <c r="D1344" t="s">
        <v>193</v>
      </c>
      <c r="E1344" t="s">
        <v>36</v>
      </c>
      <c r="F1344" t="s">
        <v>132</v>
      </c>
      <c r="G1344">
        <f t="shared" si="41"/>
        <v>0</v>
      </c>
      <c r="H1344">
        <f t="shared" si="42"/>
        <v>0</v>
      </c>
      <c r="J1344">
        <f>VLOOKUP(E1344,'Wind ENSPRESO CF Averages'!$H$4:$K$40,3,0)*'Wind ENSPRESO CF'!D452/VLOOKUP(E1344,'Wind ENSPRESO CF Averages'!$C$28:$F$64,2,0)</f>
        <v>0.44652539227330906</v>
      </c>
    </row>
    <row r="1345" spans="2:10">
      <c r="B1345" t="s">
        <v>180</v>
      </c>
      <c r="C1345" t="s">
        <v>181</v>
      </c>
      <c r="D1345" t="s">
        <v>179</v>
      </c>
      <c r="E1345" t="s">
        <v>37</v>
      </c>
      <c r="F1345" t="s">
        <v>130</v>
      </c>
      <c r="G1345">
        <f t="shared" si="41"/>
        <v>0.18700000000000003</v>
      </c>
      <c r="H1345">
        <f t="shared" si="42"/>
        <v>0.23375000000000001</v>
      </c>
      <c r="J1345">
        <f>0.85*'Wind ENSPRESO CF'!E453</f>
        <v>0.23375000000000001</v>
      </c>
    </row>
    <row r="1346" spans="2:10">
      <c r="B1346" t="s">
        <v>180</v>
      </c>
      <c r="C1346" t="s">
        <v>181</v>
      </c>
      <c r="D1346" t="s">
        <v>179</v>
      </c>
      <c r="E1346" t="s">
        <v>8</v>
      </c>
      <c r="F1346" t="s">
        <v>130</v>
      </c>
      <c r="G1346">
        <f t="shared" si="41"/>
        <v>0.3468</v>
      </c>
      <c r="H1346">
        <f t="shared" si="42"/>
        <v>0.4335</v>
      </c>
      <c r="J1346">
        <f>0.85*'Wind ENSPRESO CF'!E454</f>
        <v>0.4335</v>
      </c>
    </row>
    <row r="1347" spans="2:10">
      <c r="B1347" t="s">
        <v>180</v>
      </c>
      <c r="C1347" t="s">
        <v>181</v>
      </c>
      <c r="D1347" t="s">
        <v>179</v>
      </c>
      <c r="E1347" t="s">
        <v>9</v>
      </c>
      <c r="F1347" t="s">
        <v>130</v>
      </c>
      <c r="G1347">
        <f t="shared" si="41"/>
        <v>0.22780000000000006</v>
      </c>
      <c r="H1347">
        <f t="shared" si="42"/>
        <v>0.28475000000000006</v>
      </c>
      <c r="J1347">
        <f>0.85*'Wind ENSPRESO CF'!E455</f>
        <v>0.28475000000000006</v>
      </c>
    </row>
    <row r="1348" spans="2:10">
      <c r="B1348" t="s">
        <v>180</v>
      </c>
      <c r="C1348" t="s">
        <v>181</v>
      </c>
      <c r="D1348" t="s">
        <v>179</v>
      </c>
      <c r="E1348" t="s">
        <v>11</v>
      </c>
      <c r="F1348" t="s">
        <v>130</v>
      </c>
      <c r="G1348">
        <f t="shared" si="41"/>
        <v>0.12069999999999999</v>
      </c>
      <c r="H1348">
        <f t="shared" si="42"/>
        <v>0.15087499999999998</v>
      </c>
      <c r="J1348">
        <f>0.85*'Wind ENSPRESO CF'!E456</f>
        <v>0.15087499999999998</v>
      </c>
    </row>
    <row r="1349" spans="2:10">
      <c r="B1349" t="s">
        <v>180</v>
      </c>
      <c r="C1349" t="s">
        <v>181</v>
      </c>
      <c r="D1349" t="s">
        <v>179</v>
      </c>
      <c r="E1349" t="s">
        <v>13</v>
      </c>
      <c r="F1349" t="s">
        <v>130</v>
      </c>
      <c r="G1349">
        <f t="shared" si="41"/>
        <v>0.45389999999999997</v>
      </c>
      <c r="H1349">
        <f t="shared" si="42"/>
        <v>0.56737499999999996</v>
      </c>
      <c r="J1349">
        <f>0.85*'Wind ENSPRESO CF'!E457</f>
        <v>0.56737499999999996</v>
      </c>
    </row>
    <row r="1350" spans="2:10">
      <c r="B1350" t="s">
        <v>180</v>
      </c>
      <c r="C1350" t="s">
        <v>181</v>
      </c>
      <c r="D1350" t="s">
        <v>179</v>
      </c>
      <c r="E1350" t="s">
        <v>14</v>
      </c>
      <c r="F1350" t="s">
        <v>130</v>
      </c>
      <c r="G1350">
        <f t="shared" si="41"/>
        <v>0.4199</v>
      </c>
      <c r="H1350">
        <f t="shared" si="42"/>
        <v>0.52487499999999998</v>
      </c>
      <c r="J1350">
        <f>0.85*'Wind ENSPRESO CF'!E458</f>
        <v>0.52487499999999998</v>
      </c>
    </row>
    <row r="1351" spans="2:10">
      <c r="B1351" t="s">
        <v>180</v>
      </c>
      <c r="C1351" t="s">
        <v>181</v>
      </c>
      <c r="D1351" t="s">
        <v>179</v>
      </c>
      <c r="E1351" t="s">
        <v>15</v>
      </c>
      <c r="F1351" t="s">
        <v>130</v>
      </c>
      <c r="G1351">
        <f t="shared" si="41"/>
        <v>0.41139999999999999</v>
      </c>
      <c r="H1351">
        <f t="shared" si="42"/>
        <v>0.51424999999999998</v>
      </c>
      <c r="J1351">
        <f>0.85*'Wind ENSPRESO CF'!E459</f>
        <v>0.51424999999999998</v>
      </c>
    </row>
    <row r="1352" spans="2:10">
      <c r="B1352" t="s">
        <v>180</v>
      </c>
      <c r="C1352" t="s">
        <v>181</v>
      </c>
      <c r="D1352" t="s">
        <v>179</v>
      </c>
      <c r="E1352" t="s">
        <v>16</v>
      </c>
      <c r="F1352" t="s">
        <v>130</v>
      </c>
      <c r="G1352">
        <f t="shared" si="41"/>
        <v>0.21760000000000002</v>
      </c>
      <c r="H1352">
        <f t="shared" si="42"/>
        <v>0.27200000000000002</v>
      </c>
      <c r="J1352">
        <f>0.85*'Wind ENSPRESO CF'!E460</f>
        <v>0.27200000000000002</v>
      </c>
    </row>
    <row r="1353" spans="2:10">
      <c r="B1353" t="s">
        <v>180</v>
      </c>
      <c r="C1353" t="s">
        <v>181</v>
      </c>
      <c r="D1353" t="s">
        <v>179</v>
      </c>
      <c r="E1353" t="s">
        <v>17</v>
      </c>
      <c r="F1353" t="s">
        <v>130</v>
      </c>
      <c r="G1353">
        <f t="shared" si="41"/>
        <v>0.39609999999999995</v>
      </c>
      <c r="H1353">
        <f t="shared" si="42"/>
        <v>0.49512499999999993</v>
      </c>
      <c r="J1353">
        <f>0.85*'Wind ENSPRESO CF'!E461</f>
        <v>0.49512499999999993</v>
      </c>
    </row>
    <row r="1354" spans="2:10">
      <c r="B1354" t="s">
        <v>180</v>
      </c>
      <c r="C1354" t="s">
        <v>181</v>
      </c>
      <c r="D1354" t="s">
        <v>179</v>
      </c>
      <c r="E1354" t="s">
        <v>18</v>
      </c>
      <c r="F1354" t="s">
        <v>130</v>
      </c>
      <c r="G1354">
        <f t="shared" si="41"/>
        <v>0.34849999999999998</v>
      </c>
      <c r="H1354">
        <f t="shared" si="42"/>
        <v>0.43562499999999993</v>
      </c>
      <c r="J1354">
        <f>0.85*'Wind ENSPRESO CF'!E462</f>
        <v>0.43562499999999993</v>
      </c>
    </row>
    <row r="1355" spans="2:10">
      <c r="B1355" t="s">
        <v>180</v>
      </c>
      <c r="C1355" t="s">
        <v>181</v>
      </c>
      <c r="D1355" t="s">
        <v>179</v>
      </c>
      <c r="E1355" t="s">
        <v>19</v>
      </c>
      <c r="F1355" t="s">
        <v>130</v>
      </c>
      <c r="G1355">
        <f t="shared" si="41"/>
        <v>0.23799999999999999</v>
      </c>
      <c r="H1355">
        <f t="shared" si="42"/>
        <v>0.29749999999999999</v>
      </c>
      <c r="J1355">
        <f>0.85*'Wind ENSPRESO CF'!E463</f>
        <v>0.29749999999999999</v>
      </c>
    </row>
    <row r="1356" spans="2:10">
      <c r="B1356" t="s">
        <v>180</v>
      </c>
      <c r="C1356" t="s">
        <v>181</v>
      </c>
      <c r="D1356" t="s">
        <v>179</v>
      </c>
      <c r="E1356" t="s">
        <v>39</v>
      </c>
      <c r="F1356" t="s">
        <v>130</v>
      </c>
      <c r="G1356">
        <f t="shared" si="41"/>
        <v>0.1666</v>
      </c>
      <c r="H1356">
        <f t="shared" si="42"/>
        <v>0.20824999999999999</v>
      </c>
      <c r="J1356">
        <f>0.85*'Wind ENSPRESO CF'!E464</f>
        <v>0.20824999999999999</v>
      </c>
    </row>
    <row r="1357" spans="2:10">
      <c r="B1357" t="s">
        <v>180</v>
      </c>
      <c r="C1357" t="s">
        <v>181</v>
      </c>
      <c r="D1357" t="s">
        <v>179</v>
      </c>
      <c r="E1357" t="s">
        <v>21</v>
      </c>
      <c r="F1357" t="s">
        <v>130</v>
      </c>
      <c r="G1357">
        <f t="shared" si="41"/>
        <v>0.44370000000000004</v>
      </c>
      <c r="H1357">
        <f t="shared" si="42"/>
        <v>0.55462500000000003</v>
      </c>
      <c r="J1357">
        <f>0.85*'Wind ENSPRESO CF'!E465</f>
        <v>0.55462500000000003</v>
      </c>
    </row>
    <row r="1358" spans="2:10">
      <c r="B1358" t="s">
        <v>180</v>
      </c>
      <c r="C1358" t="s">
        <v>181</v>
      </c>
      <c r="D1358" t="s">
        <v>179</v>
      </c>
      <c r="E1358" t="s">
        <v>22</v>
      </c>
      <c r="F1358" t="s">
        <v>130</v>
      </c>
      <c r="G1358">
        <f t="shared" ref="G1358:G1421" si="43">H1358*0.8</f>
        <v>0</v>
      </c>
      <c r="H1358">
        <f t="shared" si="42"/>
        <v>0</v>
      </c>
      <c r="J1358">
        <f>0.85*'Wind ENSPRESO CF'!E466</f>
        <v>0</v>
      </c>
    </row>
    <row r="1359" spans="2:10">
      <c r="B1359" t="s">
        <v>180</v>
      </c>
      <c r="C1359" t="s">
        <v>181</v>
      </c>
      <c r="D1359" t="s">
        <v>179</v>
      </c>
      <c r="E1359" t="s">
        <v>23</v>
      </c>
      <c r="F1359" t="s">
        <v>130</v>
      </c>
      <c r="G1359">
        <f t="shared" si="43"/>
        <v>0.18190000000000001</v>
      </c>
      <c r="H1359">
        <f t="shared" si="42"/>
        <v>0.22737499999999999</v>
      </c>
      <c r="J1359">
        <f>0.85*'Wind ENSPRESO CF'!E467</f>
        <v>0.22737499999999999</v>
      </c>
    </row>
    <row r="1360" spans="2:10">
      <c r="B1360" t="s">
        <v>180</v>
      </c>
      <c r="C1360" t="s">
        <v>181</v>
      </c>
      <c r="D1360" t="s">
        <v>179</v>
      </c>
      <c r="E1360" t="s">
        <v>24</v>
      </c>
      <c r="F1360" t="s">
        <v>130</v>
      </c>
      <c r="G1360">
        <f t="shared" si="43"/>
        <v>0.40629999999999999</v>
      </c>
      <c r="H1360">
        <f t="shared" si="42"/>
        <v>0.50787499999999997</v>
      </c>
      <c r="J1360">
        <f>0.85*'Wind ENSPRESO CF'!E468</f>
        <v>0.50787499999999997</v>
      </c>
    </row>
    <row r="1361" spans="2:10">
      <c r="B1361" t="s">
        <v>180</v>
      </c>
      <c r="C1361" t="s">
        <v>181</v>
      </c>
      <c r="D1361" t="s">
        <v>179</v>
      </c>
      <c r="E1361" t="s">
        <v>26</v>
      </c>
      <c r="F1361" t="s">
        <v>130</v>
      </c>
      <c r="G1361">
        <f t="shared" si="43"/>
        <v>0.42669999999999997</v>
      </c>
      <c r="H1361">
        <f t="shared" si="42"/>
        <v>0.53337499999999993</v>
      </c>
      <c r="J1361">
        <f>0.85*'Wind ENSPRESO CF'!E469</f>
        <v>0.53337499999999993</v>
      </c>
    </row>
    <row r="1362" spans="2:10">
      <c r="B1362" t="s">
        <v>180</v>
      </c>
      <c r="C1362" t="s">
        <v>181</v>
      </c>
      <c r="D1362" t="s">
        <v>179</v>
      </c>
      <c r="E1362" t="s">
        <v>40</v>
      </c>
      <c r="F1362" t="s">
        <v>130</v>
      </c>
      <c r="G1362">
        <f t="shared" si="43"/>
        <v>0.1411</v>
      </c>
      <c r="H1362">
        <f t="shared" si="42"/>
        <v>0.176375</v>
      </c>
      <c r="J1362">
        <f>0.85*'Wind ENSPRESO CF'!E470</f>
        <v>0.176375</v>
      </c>
    </row>
    <row r="1363" spans="2:10">
      <c r="B1363" t="s">
        <v>180</v>
      </c>
      <c r="C1363" t="s">
        <v>181</v>
      </c>
      <c r="D1363" t="s">
        <v>179</v>
      </c>
      <c r="E1363" t="s">
        <v>27</v>
      </c>
      <c r="F1363" t="s">
        <v>130</v>
      </c>
      <c r="G1363">
        <f t="shared" si="43"/>
        <v>0.18190000000000001</v>
      </c>
      <c r="H1363">
        <f t="shared" si="42"/>
        <v>0.22737499999999999</v>
      </c>
      <c r="J1363">
        <f>0.85*'Wind ENSPRESO CF'!E471</f>
        <v>0.22737499999999999</v>
      </c>
    </row>
    <row r="1364" spans="2:10">
      <c r="B1364" t="s">
        <v>180</v>
      </c>
      <c r="C1364" t="s">
        <v>181</v>
      </c>
      <c r="D1364" t="s">
        <v>179</v>
      </c>
      <c r="E1364" t="s">
        <v>28</v>
      </c>
      <c r="F1364" t="s">
        <v>130</v>
      </c>
      <c r="G1364">
        <f t="shared" si="43"/>
        <v>0.39439999999999997</v>
      </c>
      <c r="H1364">
        <f t="shared" si="42"/>
        <v>0.49299999999999994</v>
      </c>
      <c r="J1364">
        <f>0.85*'Wind ENSPRESO CF'!E472</f>
        <v>0.49299999999999994</v>
      </c>
    </row>
    <row r="1365" spans="2:10">
      <c r="B1365" t="s">
        <v>180</v>
      </c>
      <c r="C1365" t="s">
        <v>181</v>
      </c>
      <c r="D1365" t="s">
        <v>179</v>
      </c>
      <c r="E1365" t="s">
        <v>29</v>
      </c>
      <c r="F1365" t="s">
        <v>130</v>
      </c>
      <c r="G1365">
        <f t="shared" si="43"/>
        <v>0.39270000000000005</v>
      </c>
      <c r="H1365">
        <f t="shared" si="42"/>
        <v>0.49087500000000001</v>
      </c>
      <c r="J1365">
        <f>0.85*'Wind ENSPRESO CF'!E473</f>
        <v>0.49087500000000001</v>
      </c>
    </row>
    <row r="1366" spans="2:10">
      <c r="B1366" t="s">
        <v>180</v>
      </c>
      <c r="C1366" t="s">
        <v>181</v>
      </c>
      <c r="D1366" t="s">
        <v>179</v>
      </c>
      <c r="E1366" t="s">
        <v>30</v>
      </c>
      <c r="F1366" t="s">
        <v>130</v>
      </c>
      <c r="G1366">
        <f t="shared" si="43"/>
        <v>0.39100000000000001</v>
      </c>
      <c r="H1366">
        <f t="shared" si="42"/>
        <v>0.48874999999999996</v>
      </c>
      <c r="J1366">
        <f>0.85*'Wind ENSPRESO CF'!E474</f>
        <v>0.48874999999999996</v>
      </c>
    </row>
    <row r="1367" spans="2:10">
      <c r="B1367" t="s">
        <v>180</v>
      </c>
      <c r="C1367" t="s">
        <v>181</v>
      </c>
      <c r="D1367" t="s">
        <v>179</v>
      </c>
      <c r="E1367" t="s">
        <v>31</v>
      </c>
      <c r="F1367" t="s">
        <v>130</v>
      </c>
      <c r="G1367">
        <f t="shared" si="43"/>
        <v>0.2142</v>
      </c>
      <c r="H1367">
        <f t="shared" si="42"/>
        <v>0.26774999999999999</v>
      </c>
      <c r="J1367">
        <f>0.85*'Wind ENSPRESO CF'!E475</f>
        <v>0.26774999999999999</v>
      </c>
    </row>
    <row r="1368" spans="2:10">
      <c r="B1368" t="s">
        <v>180</v>
      </c>
      <c r="C1368" t="s">
        <v>181</v>
      </c>
      <c r="D1368" t="s">
        <v>179</v>
      </c>
      <c r="E1368" t="s">
        <v>32</v>
      </c>
      <c r="F1368" t="s">
        <v>130</v>
      </c>
      <c r="G1368">
        <f t="shared" si="43"/>
        <v>0.28389999999999999</v>
      </c>
      <c r="H1368">
        <f t="shared" ref="H1368:H1431" si="44">IF(D1368="WP",0,J1368)</f>
        <v>0.354875</v>
      </c>
      <c r="J1368">
        <f>0.85*'Wind ENSPRESO CF'!E476</f>
        <v>0.354875</v>
      </c>
    </row>
    <row r="1369" spans="2:10">
      <c r="B1369" t="s">
        <v>180</v>
      </c>
      <c r="C1369" t="s">
        <v>181</v>
      </c>
      <c r="D1369" t="s">
        <v>179</v>
      </c>
      <c r="E1369" t="s">
        <v>33</v>
      </c>
      <c r="F1369" t="s">
        <v>130</v>
      </c>
      <c r="G1369">
        <f t="shared" si="43"/>
        <v>0.39439999999999997</v>
      </c>
      <c r="H1369">
        <f t="shared" si="44"/>
        <v>0.49299999999999994</v>
      </c>
      <c r="J1369">
        <f>0.85*'Wind ENSPRESO CF'!E477</f>
        <v>0.49299999999999994</v>
      </c>
    </row>
    <row r="1370" spans="2:10">
      <c r="B1370" t="s">
        <v>180</v>
      </c>
      <c r="C1370" t="s">
        <v>181</v>
      </c>
      <c r="D1370" t="s">
        <v>179</v>
      </c>
      <c r="E1370" t="s">
        <v>36</v>
      </c>
      <c r="F1370" t="s">
        <v>130</v>
      </c>
      <c r="G1370">
        <f t="shared" si="43"/>
        <v>0.46579999999999999</v>
      </c>
      <c r="H1370">
        <f t="shared" si="44"/>
        <v>0.58224999999999993</v>
      </c>
      <c r="J1370">
        <f>0.85*'Wind ENSPRESO CF'!E478</f>
        <v>0.58224999999999993</v>
      </c>
    </row>
    <row r="1371" spans="2:10">
      <c r="B1371" t="s">
        <v>180</v>
      </c>
      <c r="C1371" t="s">
        <v>181</v>
      </c>
      <c r="D1371" t="s">
        <v>183</v>
      </c>
      <c r="E1371" t="s">
        <v>37</v>
      </c>
      <c r="F1371" t="s">
        <v>130</v>
      </c>
      <c r="G1371">
        <f t="shared" si="43"/>
        <v>0.2142</v>
      </c>
      <c r="H1371">
        <f t="shared" si="44"/>
        <v>0.26774999999999999</v>
      </c>
      <c r="J1371">
        <f>0.85*'Wind ENSPRESO CF'!E479</f>
        <v>0.26774999999999999</v>
      </c>
    </row>
    <row r="1372" spans="2:10">
      <c r="B1372" t="s">
        <v>180</v>
      </c>
      <c r="C1372" t="s">
        <v>181</v>
      </c>
      <c r="D1372" t="s">
        <v>183</v>
      </c>
      <c r="E1372" t="s">
        <v>8</v>
      </c>
      <c r="F1372" t="s">
        <v>130</v>
      </c>
      <c r="G1372">
        <f t="shared" si="43"/>
        <v>0.38589999999999991</v>
      </c>
      <c r="H1372">
        <f t="shared" si="44"/>
        <v>0.48237499999999989</v>
      </c>
      <c r="J1372">
        <f>0.85*'Wind ENSPRESO CF'!E480</f>
        <v>0.48237499999999989</v>
      </c>
    </row>
    <row r="1373" spans="2:10">
      <c r="B1373" t="s">
        <v>180</v>
      </c>
      <c r="C1373" t="s">
        <v>181</v>
      </c>
      <c r="D1373" t="s">
        <v>183</v>
      </c>
      <c r="E1373" t="s">
        <v>9</v>
      </c>
      <c r="F1373" t="s">
        <v>130</v>
      </c>
      <c r="G1373">
        <f t="shared" si="43"/>
        <v>0.29070000000000001</v>
      </c>
      <c r="H1373">
        <f t="shared" si="44"/>
        <v>0.363375</v>
      </c>
      <c r="J1373">
        <f>0.85*'Wind ENSPRESO CF'!E481</f>
        <v>0.363375</v>
      </c>
    </row>
    <row r="1374" spans="2:10">
      <c r="B1374" t="s">
        <v>180</v>
      </c>
      <c r="C1374" t="s">
        <v>181</v>
      </c>
      <c r="D1374" t="s">
        <v>183</v>
      </c>
      <c r="E1374" t="s">
        <v>11</v>
      </c>
      <c r="F1374" t="s">
        <v>130</v>
      </c>
      <c r="G1374">
        <f t="shared" si="43"/>
        <v>0.13260000000000002</v>
      </c>
      <c r="H1374">
        <f t="shared" si="44"/>
        <v>0.16575000000000001</v>
      </c>
      <c r="J1374">
        <f>0.85*'Wind ENSPRESO CF'!E482</f>
        <v>0.16575000000000001</v>
      </c>
    </row>
    <row r="1375" spans="2:10">
      <c r="B1375" t="s">
        <v>180</v>
      </c>
      <c r="C1375" t="s">
        <v>181</v>
      </c>
      <c r="D1375" t="s">
        <v>183</v>
      </c>
      <c r="E1375" t="s">
        <v>13</v>
      </c>
      <c r="F1375" t="s">
        <v>130</v>
      </c>
      <c r="G1375">
        <f t="shared" si="43"/>
        <v>0.4335</v>
      </c>
      <c r="H1375">
        <f t="shared" si="44"/>
        <v>0.541875</v>
      </c>
      <c r="J1375">
        <f>0.85*'Wind ENSPRESO CF'!E483</f>
        <v>0.541875</v>
      </c>
    </row>
    <row r="1376" spans="2:10">
      <c r="B1376" t="s">
        <v>180</v>
      </c>
      <c r="C1376" t="s">
        <v>181</v>
      </c>
      <c r="D1376" t="s">
        <v>183</v>
      </c>
      <c r="E1376" t="s">
        <v>14</v>
      </c>
      <c r="F1376" t="s">
        <v>130</v>
      </c>
      <c r="G1376">
        <f t="shared" si="43"/>
        <v>0.43520000000000003</v>
      </c>
      <c r="H1376">
        <f t="shared" si="44"/>
        <v>0.54400000000000004</v>
      </c>
      <c r="J1376">
        <f>0.85*'Wind ENSPRESO CF'!E484</f>
        <v>0.54400000000000004</v>
      </c>
    </row>
    <row r="1377" spans="2:10">
      <c r="B1377" t="s">
        <v>180</v>
      </c>
      <c r="C1377" t="s">
        <v>181</v>
      </c>
      <c r="D1377" t="s">
        <v>183</v>
      </c>
      <c r="E1377" t="s">
        <v>15</v>
      </c>
      <c r="F1377" t="s">
        <v>130</v>
      </c>
      <c r="G1377">
        <f t="shared" si="43"/>
        <v>0.41819999999999996</v>
      </c>
      <c r="H1377">
        <f t="shared" si="44"/>
        <v>0.52274999999999994</v>
      </c>
      <c r="J1377">
        <f>0.85*'Wind ENSPRESO CF'!E485</f>
        <v>0.52274999999999994</v>
      </c>
    </row>
    <row r="1378" spans="2:10">
      <c r="B1378" t="s">
        <v>180</v>
      </c>
      <c r="C1378" t="s">
        <v>181</v>
      </c>
      <c r="D1378" t="s">
        <v>183</v>
      </c>
      <c r="E1378" t="s">
        <v>16</v>
      </c>
      <c r="F1378" t="s">
        <v>130</v>
      </c>
      <c r="G1378">
        <f t="shared" si="43"/>
        <v>0.27063999999999999</v>
      </c>
      <c r="H1378">
        <f t="shared" si="44"/>
        <v>0.33829999999999999</v>
      </c>
      <c r="J1378">
        <f>0.85*'Wind ENSPRESO CF'!E486</f>
        <v>0.33829999999999999</v>
      </c>
    </row>
    <row r="1379" spans="2:10">
      <c r="B1379" t="s">
        <v>180</v>
      </c>
      <c r="C1379" t="s">
        <v>181</v>
      </c>
      <c r="D1379" t="s">
        <v>183</v>
      </c>
      <c r="E1379" t="s">
        <v>17</v>
      </c>
      <c r="F1379" t="s">
        <v>130</v>
      </c>
      <c r="G1379">
        <f t="shared" si="43"/>
        <v>0.4284</v>
      </c>
      <c r="H1379">
        <f t="shared" si="44"/>
        <v>0.53549999999999998</v>
      </c>
      <c r="J1379">
        <f>0.85*'Wind ENSPRESO CF'!E487</f>
        <v>0.53549999999999998</v>
      </c>
    </row>
    <row r="1380" spans="2:10">
      <c r="B1380" t="s">
        <v>180</v>
      </c>
      <c r="C1380" t="s">
        <v>181</v>
      </c>
      <c r="D1380" t="s">
        <v>183</v>
      </c>
      <c r="E1380" t="s">
        <v>18</v>
      </c>
      <c r="F1380" t="s">
        <v>130</v>
      </c>
      <c r="G1380">
        <f t="shared" si="43"/>
        <v>0.36890000000000001</v>
      </c>
      <c r="H1380">
        <f t="shared" si="44"/>
        <v>0.46112499999999995</v>
      </c>
      <c r="J1380">
        <f>0.85*'Wind ENSPRESO CF'!E488</f>
        <v>0.46112499999999995</v>
      </c>
    </row>
    <row r="1381" spans="2:10">
      <c r="B1381" t="s">
        <v>180</v>
      </c>
      <c r="C1381" t="s">
        <v>181</v>
      </c>
      <c r="D1381" t="s">
        <v>183</v>
      </c>
      <c r="E1381" t="s">
        <v>19</v>
      </c>
      <c r="F1381" t="s">
        <v>130</v>
      </c>
      <c r="G1381">
        <f t="shared" si="43"/>
        <v>0.27029999999999998</v>
      </c>
      <c r="H1381">
        <f t="shared" si="44"/>
        <v>0.33787499999999998</v>
      </c>
      <c r="J1381">
        <f>0.85*'Wind ENSPRESO CF'!E489</f>
        <v>0.33787499999999998</v>
      </c>
    </row>
    <row r="1382" spans="2:10">
      <c r="B1382" t="s">
        <v>180</v>
      </c>
      <c r="C1382" t="s">
        <v>181</v>
      </c>
      <c r="D1382" t="s">
        <v>183</v>
      </c>
      <c r="E1382" t="s">
        <v>39</v>
      </c>
      <c r="F1382" t="s">
        <v>130</v>
      </c>
      <c r="G1382">
        <f t="shared" si="43"/>
        <v>0.22440000000000004</v>
      </c>
      <c r="H1382">
        <f t="shared" si="44"/>
        <v>0.28050000000000003</v>
      </c>
      <c r="J1382">
        <f>0.85*'Wind ENSPRESO CF'!E490</f>
        <v>0.28050000000000003</v>
      </c>
    </row>
    <row r="1383" spans="2:10">
      <c r="B1383" t="s">
        <v>180</v>
      </c>
      <c r="C1383" t="s">
        <v>181</v>
      </c>
      <c r="D1383" t="s">
        <v>183</v>
      </c>
      <c r="E1383" t="s">
        <v>21</v>
      </c>
      <c r="F1383" t="s">
        <v>130</v>
      </c>
      <c r="G1383">
        <f t="shared" si="43"/>
        <v>0.46070000000000005</v>
      </c>
      <c r="H1383">
        <f t="shared" si="44"/>
        <v>0.57587500000000003</v>
      </c>
      <c r="J1383">
        <f>0.85*'Wind ENSPRESO CF'!E491</f>
        <v>0.57587500000000003</v>
      </c>
    </row>
    <row r="1384" spans="2:10">
      <c r="B1384" t="s">
        <v>180</v>
      </c>
      <c r="C1384" t="s">
        <v>181</v>
      </c>
      <c r="D1384" t="s">
        <v>183</v>
      </c>
      <c r="E1384" t="s">
        <v>22</v>
      </c>
      <c r="F1384" t="s">
        <v>130</v>
      </c>
      <c r="G1384">
        <f t="shared" si="43"/>
        <v>0</v>
      </c>
      <c r="H1384">
        <f t="shared" si="44"/>
        <v>0</v>
      </c>
      <c r="J1384">
        <f>0.85*'Wind ENSPRESO CF'!E492</f>
        <v>0</v>
      </c>
    </row>
    <row r="1385" spans="2:10">
      <c r="B1385" t="s">
        <v>180</v>
      </c>
      <c r="C1385" t="s">
        <v>181</v>
      </c>
      <c r="D1385" t="s">
        <v>183</v>
      </c>
      <c r="E1385" t="s">
        <v>23</v>
      </c>
      <c r="F1385" t="s">
        <v>130</v>
      </c>
      <c r="G1385">
        <f t="shared" si="43"/>
        <v>0.22440000000000004</v>
      </c>
      <c r="H1385">
        <f t="shared" si="44"/>
        <v>0.28050000000000003</v>
      </c>
      <c r="J1385">
        <f>0.85*'Wind ENSPRESO CF'!E493</f>
        <v>0.28050000000000003</v>
      </c>
    </row>
    <row r="1386" spans="2:10">
      <c r="B1386" t="s">
        <v>180</v>
      </c>
      <c r="C1386" t="s">
        <v>181</v>
      </c>
      <c r="D1386" t="s">
        <v>183</v>
      </c>
      <c r="E1386" t="s">
        <v>24</v>
      </c>
      <c r="F1386" t="s">
        <v>130</v>
      </c>
      <c r="G1386">
        <f t="shared" si="43"/>
        <v>0.41309999999999997</v>
      </c>
      <c r="H1386">
        <f t="shared" si="44"/>
        <v>0.51637499999999992</v>
      </c>
      <c r="J1386">
        <f>0.85*'Wind ENSPRESO CF'!E494</f>
        <v>0.51637499999999992</v>
      </c>
    </row>
    <row r="1387" spans="2:10">
      <c r="B1387" t="s">
        <v>180</v>
      </c>
      <c r="C1387" t="s">
        <v>181</v>
      </c>
      <c r="D1387" t="s">
        <v>183</v>
      </c>
      <c r="E1387" t="s">
        <v>26</v>
      </c>
      <c r="F1387" t="s">
        <v>130</v>
      </c>
      <c r="G1387">
        <f t="shared" si="43"/>
        <v>0.42669999999999997</v>
      </c>
      <c r="H1387">
        <f t="shared" si="44"/>
        <v>0.53337499999999993</v>
      </c>
      <c r="J1387">
        <f>0.85*'Wind ENSPRESO CF'!E495</f>
        <v>0.53337499999999993</v>
      </c>
    </row>
    <row r="1388" spans="2:10">
      <c r="B1388" t="s">
        <v>180</v>
      </c>
      <c r="C1388" t="s">
        <v>181</v>
      </c>
      <c r="D1388" t="s">
        <v>183</v>
      </c>
      <c r="E1388" t="s">
        <v>40</v>
      </c>
      <c r="F1388" t="s">
        <v>130</v>
      </c>
      <c r="G1388">
        <f t="shared" si="43"/>
        <v>0.22780000000000006</v>
      </c>
      <c r="H1388">
        <f t="shared" si="44"/>
        <v>0.28475000000000006</v>
      </c>
      <c r="J1388">
        <f>0.85*'Wind ENSPRESO CF'!E496</f>
        <v>0.28475000000000006</v>
      </c>
    </row>
    <row r="1389" spans="2:10">
      <c r="B1389" t="s">
        <v>180</v>
      </c>
      <c r="C1389" t="s">
        <v>181</v>
      </c>
      <c r="D1389" t="s">
        <v>183</v>
      </c>
      <c r="E1389" t="s">
        <v>27</v>
      </c>
      <c r="F1389" t="s">
        <v>130</v>
      </c>
      <c r="G1389">
        <f t="shared" si="43"/>
        <v>0.21080000000000002</v>
      </c>
      <c r="H1389">
        <f t="shared" si="44"/>
        <v>0.26350000000000001</v>
      </c>
      <c r="J1389">
        <f>0.85*'Wind ENSPRESO CF'!E497</f>
        <v>0.26350000000000001</v>
      </c>
    </row>
    <row r="1390" spans="2:10">
      <c r="B1390" t="s">
        <v>180</v>
      </c>
      <c r="C1390" t="s">
        <v>181</v>
      </c>
      <c r="D1390" t="s">
        <v>183</v>
      </c>
      <c r="E1390" t="s">
        <v>28</v>
      </c>
      <c r="F1390" t="s">
        <v>130</v>
      </c>
      <c r="G1390">
        <f t="shared" si="43"/>
        <v>0.41819999999999996</v>
      </c>
      <c r="H1390">
        <f t="shared" si="44"/>
        <v>0.52274999999999994</v>
      </c>
      <c r="J1390">
        <f>0.85*'Wind ENSPRESO CF'!E498</f>
        <v>0.52274999999999994</v>
      </c>
    </row>
    <row r="1391" spans="2:10">
      <c r="B1391" t="s">
        <v>180</v>
      </c>
      <c r="C1391" t="s">
        <v>181</v>
      </c>
      <c r="D1391" t="s">
        <v>183</v>
      </c>
      <c r="E1391" t="s">
        <v>29</v>
      </c>
      <c r="F1391" t="s">
        <v>130</v>
      </c>
      <c r="G1391">
        <f t="shared" si="43"/>
        <v>0.39949999999999997</v>
      </c>
      <c r="H1391">
        <f t="shared" si="44"/>
        <v>0.4993749999999999</v>
      </c>
      <c r="J1391">
        <f>0.85*'Wind ENSPRESO CF'!E499</f>
        <v>0.4993749999999999</v>
      </c>
    </row>
    <row r="1392" spans="2:10">
      <c r="B1392" t="s">
        <v>180</v>
      </c>
      <c r="C1392" t="s">
        <v>181</v>
      </c>
      <c r="D1392" t="s">
        <v>183</v>
      </c>
      <c r="E1392" t="s">
        <v>30</v>
      </c>
      <c r="F1392" t="s">
        <v>130</v>
      </c>
      <c r="G1392">
        <f t="shared" si="43"/>
        <v>0.4199</v>
      </c>
      <c r="H1392">
        <f t="shared" si="44"/>
        <v>0.52487499999999998</v>
      </c>
      <c r="J1392">
        <f>0.85*'Wind ENSPRESO CF'!E500</f>
        <v>0.52487499999999998</v>
      </c>
    </row>
    <row r="1393" spans="2:10">
      <c r="B1393" t="s">
        <v>180</v>
      </c>
      <c r="C1393" t="s">
        <v>181</v>
      </c>
      <c r="D1393" t="s">
        <v>183</v>
      </c>
      <c r="E1393" t="s">
        <v>31</v>
      </c>
      <c r="F1393" t="s">
        <v>130</v>
      </c>
      <c r="G1393">
        <f t="shared" si="43"/>
        <v>0.267818</v>
      </c>
      <c r="H1393">
        <f t="shared" si="44"/>
        <v>0.33477249999999997</v>
      </c>
      <c r="J1393">
        <f>0.85*'Wind ENSPRESO CF'!E501</f>
        <v>0.33477249999999997</v>
      </c>
    </row>
    <row r="1394" spans="2:10">
      <c r="B1394" t="s">
        <v>180</v>
      </c>
      <c r="C1394" t="s">
        <v>181</v>
      </c>
      <c r="D1394" t="s">
        <v>183</v>
      </c>
      <c r="E1394" t="s">
        <v>32</v>
      </c>
      <c r="F1394" t="s">
        <v>130</v>
      </c>
      <c r="G1394">
        <f t="shared" si="43"/>
        <v>0.31110000000000004</v>
      </c>
      <c r="H1394">
        <f t="shared" si="44"/>
        <v>0.38887500000000003</v>
      </c>
      <c r="J1394">
        <f>0.85*'Wind ENSPRESO CF'!E502</f>
        <v>0.38887500000000003</v>
      </c>
    </row>
    <row r="1395" spans="2:10">
      <c r="B1395" t="s">
        <v>180</v>
      </c>
      <c r="C1395" t="s">
        <v>181</v>
      </c>
      <c r="D1395" t="s">
        <v>183</v>
      </c>
      <c r="E1395" t="s">
        <v>33</v>
      </c>
      <c r="F1395" t="s">
        <v>130</v>
      </c>
      <c r="G1395">
        <f t="shared" si="43"/>
        <v>0.42500000000000004</v>
      </c>
      <c r="H1395">
        <f t="shared" si="44"/>
        <v>0.53125</v>
      </c>
      <c r="J1395">
        <f>0.85*'Wind ENSPRESO CF'!E503</f>
        <v>0.53125</v>
      </c>
    </row>
    <row r="1396" spans="2:10">
      <c r="B1396" t="s">
        <v>180</v>
      </c>
      <c r="C1396" t="s">
        <v>181</v>
      </c>
      <c r="D1396" t="s">
        <v>183</v>
      </c>
      <c r="E1396" t="s">
        <v>36</v>
      </c>
      <c r="F1396" t="s">
        <v>130</v>
      </c>
      <c r="G1396">
        <f t="shared" si="43"/>
        <v>0.44370000000000004</v>
      </c>
      <c r="H1396">
        <f t="shared" si="44"/>
        <v>0.55462500000000003</v>
      </c>
      <c r="J1396">
        <f>0.85*'Wind ENSPRESO CF'!E504</f>
        <v>0.55462500000000003</v>
      </c>
    </row>
    <row r="1397" spans="2:10">
      <c r="B1397" t="s">
        <v>180</v>
      </c>
      <c r="C1397" t="s">
        <v>181</v>
      </c>
      <c r="D1397" t="s">
        <v>184</v>
      </c>
      <c r="E1397" t="s">
        <v>37</v>
      </c>
      <c r="F1397" t="s">
        <v>130</v>
      </c>
      <c r="G1397">
        <f t="shared" si="43"/>
        <v>0.24139999999999998</v>
      </c>
      <c r="H1397">
        <f t="shared" si="44"/>
        <v>0.30174999999999996</v>
      </c>
      <c r="J1397">
        <f>0.85*'Wind ENSPRESO CF'!E505</f>
        <v>0.30174999999999996</v>
      </c>
    </row>
    <row r="1398" spans="2:10">
      <c r="B1398" t="s">
        <v>180</v>
      </c>
      <c r="C1398" t="s">
        <v>181</v>
      </c>
      <c r="D1398" t="s">
        <v>184</v>
      </c>
      <c r="E1398" t="s">
        <v>8</v>
      </c>
      <c r="F1398" t="s">
        <v>130</v>
      </c>
      <c r="G1398">
        <f t="shared" si="43"/>
        <v>0.39270000000000005</v>
      </c>
      <c r="H1398">
        <f t="shared" si="44"/>
        <v>0.49087500000000001</v>
      </c>
      <c r="J1398">
        <f>0.85*'Wind ENSPRESO CF'!E506</f>
        <v>0.49087500000000001</v>
      </c>
    </row>
    <row r="1399" spans="2:10">
      <c r="B1399" t="s">
        <v>180</v>
      </c>
      <c r="C1399" t="s">
        <v>181</v>
      </c>
      <c r="D1399" t="s">
        <v>184</v>
      </c>
      <c r="E1399" t="s">
        <v>9</v>
      </c>
      <c r="F1399" t="s">
        <v>130</v>
      </c>
      <c r="G1399">
        <f t="shared" si="43"/>
        <v>0.33830000000000005</v>
      </c>
      <c r="H1399">
        <f t="shared" si="44"/>
        <v>0.422875</v>
      </c>
      <c r="J1399">
        <f>0.85*'Wind ENSPRESO CF'!E507</f>
        <v>0.422875</v>
      </c>
    </row>
    <row r="1400" spans="2:10">
      <c r="B1400" t="s">
        <v>180</v>
      </c>
      <c r="C1400" t="s">
        <v>181</v>
      </c>
      <c r="D1400" t="s">
        <v>184</v>
      </c>
      <c r="E1400" t="s">
        <v>11</v>
      </c>
      <c r="F1400" t="s">
        <v>130</v>
      </c>
      <c r="G1400">
        <f t="shared" si="43"/>
        <v>0.19209999999999999</v>
      </c>
      <c r="H1400">
        <f t="shared" si="44"/>
        <v>0.24012499999999998</v>
      </c>
      <c r="J1400">
        <f>0.85*'Wind ENSPRESO CF'!E508</f>
        <v>0.24012499999999998</v>
      </c>
    </row>
    <row r="1401" spans="2:10">
      <c r="B1401" t="s">
        <v>180</v>
      </c>
      <c r="C1401" t="s">
        <v>181</v>
      </c>
      <c r="D1401" t="s">
        <v>184</v>
      </c>
      <c r="E1401" t="s">
        <v>13</v>
      </c>
      <c r="F1401" t="s">
        <v>130</v>
      </c>
      <c r="G1401">
        <f t="shared" si="43"/>
        <v>0.45389999999999997</v>
      </c>
      <c r="H1401">
        <f t="shared" si="44"/>
        <v>0.56737499999999996</v>
      </c>
      <c r="J1401">
        <f>0.85*'Wind ENSPRESO CF'!E509</f>
        <v>0.56737499999999996</v>
      </c>
    </row>
    <row r="1402" spans="2:10">
      <c r="B1402" t="s">
        <v>180</v>
      </c>
      <c r="C1402" t="s">
        <v>181</v>
      </c>
      <c r="D1402" t="s">
        <v>184</v>
      </c>
      <c r="E1402" t="s">
        <v>14</v>
      </c>
      <c r="F1402" t="s">
        <v>130</v>
      </c>
      <c r="G1402">
        <f t="shared" si="43"/>
        <v>0.44200000000000012</v>
      </c>
      <c r="H1402">
        <f t="shared" si="44"/>
        <v>0.5525000000000001</v>
      </c>
      <c r="J1402">
        <f>0.85*'Wind ENSPRESO CF'!E510</f>
        <v>0.5525000000000001</v>
      </c>
    </row>
    <row r="1403" spans="2:10">
      <c r="B1403" t="s">
        <v>180</v>
      </c>
      <c r="C1403" t="s">
        <v>181</v>
      </c>
      <c r="D1403" t="s">
        <v>184</v>
      </c>
      <c r="E1403" t="s">
        <v>15</v>
      </c>
      <c r="F1403" t="s">
        <v>130</v>
      </c>
      <c r="G1403">
        <f t="shared" si="43"/>
        <v>0.45220000000000005</v>
      </c>
      <c r="H1403">
        <f t="shared" si="44"/>
        <v>0.56525000000000003</v>
      </c>
      <c r="J1403">
        <f>0.85*'Wind ENSPRESO CF'!E511</f>
        <v>0.56525000000000003</v>
      </c>
    </row>
    <row r="1404" spans="2:10">
      <c r="B1404" t="s">
        <v>180</v>
      </c>
      <c r="C1404" t="s">
        <v>181</v>
      </c>
      <c r="D1404" t="s">
        <v>184</v>
      </c>
      <c r="E1404" t="s">
        <v>16</v>
      </c>
      <c r="F1404" t="s">
        <v>130</v>
      </c>
      <c r="G1404">
        <f t="shared" si="43"/>
        <v>0.27184700000000001</v>
      </c>
      <c r="H1404">
        <f t="shared" si="44"/>
        <v>0.33980874999999999</v>
      </c>
      <c r="J1404">
        <f>0.85*'Wind ENSPRESO CF'!E512</f>
        <v>0.33980874999999999</v>
      </c>
    </row>
    <row r="1405" spans="2:10">
      <c r="B1405" t="s">
        <v>180</v>
      </c>
      <c r="C1405" t="s">
        <v>181</v>
      </c>
      <c r="D1405" t="s">
        <v>184</v>
      </c>
      <c r="E1405" t="s">
        <v>17</v>
      </c>
      <c r="F1405" t="s">
        <v>130</v>
      </c>
      <c r="G1405">
        <f t="shared" si="43"/>
        <v>0.43179999999999996</v>
      </c>
      <c r="H1405">
        <f t="shared" si="44"/>
        <v>0.53974999999999995</v>
      </c>
      <c r="J1405">
        <f>0.85*'Wind ENSPRESO CF'!E513</f>
        <v>0.53974999999999995</v>
      </c>
    </row>
    <row r="1406" spans="2:10">
      <c r="B1406" t="s">
        <v>180</v>
      </c>
      <c r="C1406" t="s">
        <v>181</v>
      </c>
      <c r="D1406" t="s">
        <v>184</v>
      </c>
      <c r="E1406" t="s">
        <v>18</v>
      </c>
      <c r="F1406" t="s">
        <v>130</v>
      </c>
      <c r="G1406">
        <f t="shared" si="43"/>
        <v>0.37570000000000009</v>
      </c>
      <c r="H1406">
        <f t="shared" si="44"/>
        <v>0.46962500000000007</v>
      </c>
      <c r="J1406">
        <f>0.85*'Wind ENSPRESO CF'!E514</f>
        <v>0.46962500000000007</v>
      </c>
    </row>
    <row r="1407" spans="2:10">
      <c r="B1407" t="s">
        <v>180</v>
      </c>
      <c r="C1407" t="s">
        <v>181</v>
      </c>
      <c r="D1407" t="s">
        <v>184</v>
      </c>
      <c r="E1407" t="s">
        <v>19</v>
      </c>
      <c r="F1407" t="s">
        <v>130</v>
      </c>
      <c r="G1407">
        <f t="shared" si="43"/>
        <v>0.3145</v>
      </c>
      <c r="H1407">
        <f t="shared" si="44"/>
        <v>0.39312499999999995</v>
      </c>
      <c r="J1407">
        <f>0.85*'Wind ENSPRESO CF'!E515</f>
        <v>0.39312499999999995</v>
      </c>
    </row>
    <row r="1408" spans="2:10">
      <c r="B1408" t="s">
        <v>180</v>
      </c>
      <c r="C1408" t="s">
        <v>181</v>
      </c>
      <c r="D1408" t="s">
        <v>184</v>
      </c>
      <c r="E1408" t="s">
        <v>39</v>
      </c>
      <c r="F1408" t="s">
        <v>130</v>
      </c>
      <c r="G1408">
        <f t="shared" si="43"/>
        <v>0.2074</v>
      </c>
      <c r="H1408">
        <f t="shared" si="44"/>
        <v>0.25924999999999998</v>
      </c>
      <c r="J1408">
        <f>0.85*'Wind ENSPRESO CF'!E516</f>
        <v>0.25924999999999998</v>
      </c>
    </row>
    <row r="1409" spans="2:10">
      <c r="B1409" t="s">
        <v>180</v>
      </c>
      <c r="C1409" t="s">
        <v>181</v>
      </c>
      <c r="D1409" t="s">
        <v>184</v>
      </c>
      <c r="E1409" t="s">
        <v>21</v>
      </c>
      <c r="F1409" t="s">
        <v>130</v>
      </c>
      <c r="G1409">
        <f t="shared" si="43"/>
        <v>0.45220000000000005</v>
      </c>
      <c r="H1409">
        <f t="shared" si="44"/>
        <v>0.56525000000000003</v>
      </c>
      <c r="J1409">
        <f>0.85*'Wind ENSPRESO CF'!E517</f>
        <v>0.56525000000000003</v>
      </c>
    </row>
    <row r="1410" spans="2:10">
      <c r="B1410" t="s">
        <v>180</v>
      </c>
      <c r="C1410" t="s">
        <v>181</v>
      </c>
      <c r="D1410" t="s">
        <v>184</v>
      </c>
      <c r="E1410" t="s">
        <v>22</v>
      </c>
      <c r="F1410" t="s">
        <v>130</v>
      </c>
      <c r="G1410">
        <f t="shared" si="43"/>
        <v>0</v>
      </c>
      <c r="H1410">
        <f t="shared" si="44"/>
        <v>0</v>
      </c>
      <c r="J1410">
        <f>0.85*'Wind ENSPRESO CF'!E518</f>
        <v>0</v>
      </c>
    </row>
    <row r="1411" spans="2:10">
      <c r="B1411" t="s">
        <v>180</v>
      </c>
      <c r="C1411" t="s">
        <v>181</v>
      </c>
      <c r="D1411" t="s">
        <v>184</v>
      </c>
      <c r="E1411" t="s">
        <v>23</v>
      </c>
      <c r="F1411" t="s">
        <v>130</v>
      </c>
      <c r="G1411">
        <f t="shared" si="43"/>
        <v>0.2329</v>
      </c>
      <c r="H1411">
        <f t="shared" si="44"/>
        <v>0.29112499999999997</v>
      </c>
      <c r="J1411">
        <f>0.85*'Wind ENSPRESO CF'!E519</f>
        <v>0.29112499999999997</v>
      </c>
    </row>
    <row r="1412" spans="2:10">
      <c r="B1412" t="s">
        <v>180</v>
      </c>
      <c r="C1412" t="s">
        <v>181</v>
      </c>
      <c r="D1412" t="s">
        <v>184</v>
      </c>
      <c r="E1412" t="s">
        <v>24</v>
      </c>
      <c r="F1412" t="s">
        <v>130</v>
      </c>
      <c r="G1412">
        <f t="shared" si="43"/>
        <v>0.442</v>
      </c>
      <c r="H1412">
        <f t="shared" si="44"/>
        <v>0.55249999999999999</v>
      </c>
      <c r="J1412">
        <f>0.85*'Wind ENSPRESO CF'!E520</f>
        <v>0.55249999999999999</v>
      </c>
    </row>
    <row r="1413" spans="2:10">
      <c r="B1413" t="s">
        <v>180</v>
      </c>
      <c r="C1413" t="s">
        <v>181</v>
      </c>
      <c r="D1413" t="s">
        <v>184</v>
      </c>
      <c r="E1413" t="s">
        <v>26</v>
      </c>
      <c r="F1413" t="s">
        <v>130</v>
      </c>
      <c r="G1413">
        <f t="shared" si="43"/>
        <v>0.46070000000000005</v>
      </c>
      <c r="H1413">
        <f t="shared" si="44"/>
        <v>0.57587500000000003</v>
      </c>
      <c r="J1413">
        <f>0.85*'Wind ENSPRESO CF'!E521</f>
        <v>0.57587500000000003</v>
      </c>
    </row>
    <row r="1414" spans="2:10">
      <c r="B1414" t="s">
        <v>180</v>
      </c>
      <c r="C1414" t="s">
        <v>181</v>
      </c>
      <c r="D1414" t="s">
        <v>184</v>
      </c>
      <c r="E1414" t="s">
        <v>40</v>
      </c>
      <c r="F1414" t="s">
        <v>130</v>
      </c>
      <c r="G1414">
        <f t="shared" si="43"/>
        <v>0.19209999999999999</v>
      </c>
      <c r="H1414">
        <f t="shared" si="44"/>
        <v>0.24012499999999998</v>
      </c>
      <c r="J1414">
        <f>0.85*'Wind ENSPRESO CF'!E522</f>
        <v>0.24012499999999998</v>
      </c>
    </row>
    <row r="1415" spans="2:10">
      <c r="B1415" t="s">
        <v>180</v>
      </c>
      <c r="C1415" t="s">
        <v>181</v>
      </c>
      <c r="D1415" t="s">
        <v>184</v>
      </c>
      <c r="E1415" t="s">
        <v>27</v>
      </c>
      <c r="F1415" t="s">
        <v>130</v>
      </c>
      <c r="G1415">
        <f t="shared" si="43"/>
        <v>0.23799999999999999</v>
      </c>
      <c r="H1415">
        <f t="shared" si="44"/>
        <v>0.29749999999999999</v>
      </c>
      <c r="J1415">
        <f>0.85*'Wind ENSPRESO CF'!E523</f>
        <v>0.29749999999999999</v>
      </c>
    </row>
    <row r="1416" spans="2:10">
      <c r="B1416" t="s">
        <v>180</v>
      </c>
      <c r="C1416" t="s">
        <v>181</v>
      </c>
      <c r="D1416" t="s">
        <v>184</v>
      </c>
      <c r="E1416" t="s">
        <v>28</v>
      </c>
      <c r="F1416" t="s">
        <v>130</v>
      </c>
      <c r="G1416">
        <f t="shared" si="43"/>
        <v>0.42500000000000004</v>
      </c>
      <c r="H1416">
        <f t="shared" si="44"/>
        <v>0.53125</v>
      </c>
      <c r="J1416">
        <f>0.85*'Wind ENSPRESO CF'!E524</f>
        <v>0.53125</v>
      </c>
    </row>
    <row r="1417" spans="2:10">
      <c r="B1417" t="s">
        <v>180</v>
      </c>
      <c r="C1417" t="s">
        <v>181</v>
      </c>
      <c r="D1417" t="s">
        <v>184</v>
      </c>
      <c r="E1417" t="s">
        <v>29</v>
      </c>
      <c r="F1417" t="s">
        <v>130</v>
      </c>
      <c r="G1417">
        <f t="shared" si="43"/>
        <v>0.40459999999999996</v>
      </c>
      <c r="H1417">
        <f t="shared" si="44"/>
        <v>0.50574999999999992</v>
      </c>
      <c r="J1417">
        <f>0.85*'Wind ENSPRESO CF'!E525</f>
        <v>0.50574999999999992</v>
      </c>
    </row>
    <row r="1418" spans="2:10">
      <c r="B1418" t="s">
        <v>180</v>
      </c>
      <c r="C1418" t="s">
        <v>181</v>
      </c>
      <c r="D1418" t="s">
        <v>184</v>
      </c>
      <c r="E1418" t="s">
        <v>30</v>
      </c>
      <c r="F1418" t="s">
        <v>130</v>
      </c>
      <c r="G1418">
        <f t="shared" si="43"/>
        <v>0.42500000000000004</v>
      </c>
      <c r="H1418">
        <f t="shared" si="44"/>
        <v>0.53125</v>
      </c>
      <c r="J1418">
        <f>0.85*'Wind ENSPRESO CF'!E526</f>
        <v>0.53125</v>
      </c>
    </row>
    <row r="1419" spans="2:10">
      <c r="B1419" t="s">
        <v>180</v>
      </c>
      <c r="C1419" t="s">
        <v>181</v>
      </c>
      <c r="D1419" t="s">
        <v>184</v>
      </c>
      <c r="E1419" t="s">
        <v>31</v>
      </c>
      <c r="F1419" t="s">
        <v>130</v>
      </c>
      <c r="G1419">
        <f t="shared" si="43"/>
        <v>0.29610600000000004</v>
      </c>
      <c r="H1419">
        <f t="shared" si="44"/>
        <v>0.37013250000000003</v>
      </c>
      <c r="J1419">
        <f>0.85*'Wind ENSPRESO CF'!E527</f>
        <v>0.37013250000000003</v>
      </c>
    </row>
    <row r="1420" spans="2:10">
      <c r="B1420" t="s">
        <v>180</v>
      </c>
      <c r="C1420" t="s">
        <v>181</v>
      </c>
      <c r="D1420" t="s">
        <v>184</v>
      </c>
      <c r="E1420" t="s">
        <v>32</v>
      </c>
      <c r="F1420" t="s">
        <v>130</v>
      </c>
      <c r="G1420">
        <f t="shared" si="43"/>
        <v>0.33150000000000007</v>
      </c>
      <c r="H1420">
        <f t="shared" si="44"/>
        <v>0.41437500000000005</v>
      </c>
      <c r="J1420">
        <f>0.85*'Wind ENSPRESO CF'!E528</f>
        <v>0.41437500000000005</v>
      </c>
    </row>
    <row r="1421" spans="2:10">
      <c r="B1421" t="s">
        <v>180</v>
      </c>
      <c r="C1421" t="s">
        <v>181</v>
      </c>
      <c r="D1421" t="s">
        <v>184</v>
      </c>
      <c r="E1421" t="s">
        <v>33</v>
      </c>
      <c r="F1421" t="s">
        <v>130</v>
      </c>
      <c r="G1421">
        <f t="shared" si="43"/>
        <v>0.43520000000000003</v>
      </c>
      <c r="H1421">
        <f t="shared" si="44"/>
        <v>0.54400000000000004</v>
      </c>
      <c r="J1421">
        <f>0.85*'Wind ENSPRESO CF'!E529</f>
        <v>0.54400000000000004</v>
      </c>
    </row>
    <row r="1422" spans="2:10">
      <c r="B1422" t="s">
        <v>180</v>
      </c>
      <c r="C1422" t="s">
        <v>181</v>
      </c>
      <c r="D1422" t="s">
        <v>184</v>
      </c>
      <c r="E1422" t="s">
        <v>36</v>
      </c>
      <c r="F1422" t="s">
        <v>130</v>
      </c>
      <c r="G1422">
        <f t="shared" ref="G1422:G1485" si="45">H1422*0.8</f>
        <v>0.48110000000000003</v>
      </c>
      <c r="H1422">
        <f t="shared" si="44"/>
        <v>0.60137499999999999</v>
      </c>
      <c r="J1422">
        <f>0.85*'Wind ENSPRESO CF'!E530</f>
        <v>0.60137499999999999</v>
      </c>
    </row>
    <row r="1423" spans="2:10">
      <c r="B1423" t="s">
        <v>180</v>
      </c>
      <c r="C1423" t="s">
        <v>181</v>
      </c>
      <c r="D1423" t="s">
        <v>185</v>
      </c>
      <c r="E1423" t="s">
        <v>37</v>
      </c>
      <c r="F1423" t="s">
        <v>130</v>
      </c>
      <c r="G1423">
        <f t="shared" si="45"/>
        <v>0.19889999999999999</v>
      </c>
      <c r="H1423">
        <f t="shared" si="44"/>
        <v>0.24862499999999998</v>
      </c>
      <c r="J1423">
        <f>0.85*'Wind ENSPRESO CF'!E531</f>
        <v>0.24862499999999998</v>
      </c>
    </row>
    <row r="1424" spans="2:10">
      <c r="B1424" t="s">
        <v>180</v>
      </c>
      <c r="C1424" t="s">
        <v>181</v>
      </c>
      <c r="D1424" t="s">
        <v>185</v>
      </c>
      <c r="E1424" t="s">
        <v>8</v>
      </c>
      <c r="F1424" t="s">
        <v>130</v>
      </c>
      <c r="G1424">
        <f t="shared" si="45"/>
        <v>0.31280000000000008</v>
      </c>
      <c r="H1424">
        <f t="shared" si="44"/>
        <v>0.39100000000000007</v>
      </c>
      <c r="J1424">
        <f>0.85*'Wind ENSPRESO CF'!E532</f>
        <v>0.39100000000000007</v>
      </c>
    </row>
    <row r="1425" spans="2:10">
      <c r="B1425" t="s">
        <v>180</v>
      </c>
      <c r="C1425" t="s">
        <v>181</v>
      </c>
      <c r="D1425" t="s">
        <v>185</v>
      </c>
      <c r="E1425" t="s">
        <v>9</v>
      </c>
      <c r="F1425" t="s">
        <v>130</v>
      </c>
      <c r="G1425">
        <f t="shared" si="45"/>
        <v>0.22780000000000006</v>
      </c>
      <c r="H1425">
        <f t="shared" si="44"/>
        <v>0.28475000000000006</v>
      </c>
      <c r="J1425">
        <f>0.85*'Wind ENSPRESO CF'!E533</f>
        <v>0.28475000000000006</v>
      </c>
    </row>
    <row r="1426" spans="2:10">
      <c r="B1426" t="s">
        <v>180</v>
      </c>
      <c r="C1426" t="s">
        <v>181</v>
      </c>
      <c r="D1426" t="s">
        <v>185</v>
      </c>
      <c r="E1426" t="s">
        <v>11</v>
      </c>
      <c r="F1426" t="s">
        <v>130</v>
      </c>
      <c r="G1426">
        <f t="shared" si="45"/>
        <v>0.18700000000000003</v>
      </c>
      <c r="H1426">
        <f t="shared" si="44"/>
        <v>0.23375000000000001</v>
      </c>
      <c r="J1426">
        <f>0.85*'Wind ENSPRESO CF'!E534</f>
        <v>0.23375000000000001</v>
      </c>
    </row>
    <row r="1427" spans="2:10">
      <c r="B1427" t="s">
        <v>180</v>
      </c>
      <c r="C1427" t="s">
        <v>181</v>
      </c>
      <c r="D1427" t="s">
        <v>185</v>
      </c>
      <c r="E1427" t="s">
        <v>13</v>
      </c>
      <c r="F1427" t="s">
        <v>130</v>
      </c>
      <c r="G1427">
        <f t="shared" si="45"/>
        <v>0.37400000000000005</v>
      </c>
      <c r="H1427">
        <f t="shared" si="44"/>
        <v>0.46750000000000003</v>
      </c>
      <c r="J1427">
        <f>0.85*'Wind ENSPRESO CF'!E535</f>
        <v>0.46750000000000003</v>
      </c>
    </row>
    <row r="1428" spans="2:10">
      <c r="B1428" t="s">
        <v>180</v>
      </c>
      <c r="C1428" t="s">
        <v>181</v>
      </c>
      <c r="D1428" t="s">
        <v>185</v>
      </c>
      <c r="E1428" t="s">
        <v>14</v>
      </c>
      <c r="F1428" t="s">
        <v>130</v>
      </c>
      <c r="G1428">
        <f t="shared" si="45"/>
        <v>0.33999999999999997</v>
      </c>
      <c r="H1428">
        <f t="shared" si="44"/>
        <v>0.42499999999999993</v>
      </c>
      <c r="J1428">
        <f>0.85*'Wind ENSPRESO CF'!E536</f>
        <v>0.42499999999999993</v>
      </c>
    </row>
    <row r="1429" spans="2:10">
      <c r="B1429" t="s">
        <v>180</v>
      </c>
      <c r="C1429" t="s">
        <v>181</v>
      </c>
      <c r="D1429" t="s">
        <v>185</v>
      </c>
      <c r="E1429" t="s">
        <v>15</v>
      </c>
      <c r="F1429" t="s">
        <v>130</v>
      </c>
      <c r="G1429">
        <f t="shared" si="45"/>
        <v>0.32469999999999999</v>
      </c>
      <c r="H1429">
        <f t="shared" si="44"/>
        <v>0.40587499999999999</v>
      </c>
      <c r="J1429">
        <f>0.85*'Wind ENSPRESO CF'!E537</f>
        <v>0.40587499999999999</v>
      </c>
    </row>
    <row r="1430" spans="2:10">
      <c r="B1430" t="s">
        <v>180</v>
      </c>
      <c r="C1430" t="s">
        <v>181</v>
      </c>
      <c r="D1430" t="s">
        <v>185</v>
      </c>
      <c r="E1430" t="s">
        <v>16</v>
      </c>
      <c r="F1430" t="s">
        <v>130</v>
      </c>
      <c r="G1430">
        <f t="shared" si="45"/>
        <v>0.24140000000000003</v>
      </c>
      <c r="H1430">
        <f t="shared" si="44"/>
        <v>0.30175000000000002</v>
      </c>
      <c r="J1430">
        <f>0.85*'Wind ENSPRESO CF'!E538</f>
        <v>0.30175000000000002</v>
      </c>
    </row>
    <row r="1431" spans="2:10">
      <c r="B1431" t="s">
        <v>180</v>
      </c>
      <c r="C1431" t="s">
        <v>181</v>
      </c>
      <c r="D1431" t="s">
        <v>185</v>
      </c>
      <c r="E1431" t="s">
        <v>17</v>
      </c>
      <c r="F1431" t="s">
        <v>130</v>
      </c>
      <c r="G1431">
        <f t="shared" si="45"/>
        <v>0.33830000000000005</v>
      </c>
      <c r="H1431">
        <f t="shared" si="44"/>
        <v>0.422875</v>
      </c>
      <c r="J1431">
        <f>0.85*'Wind ENSPRESO CF'!E539</f>
        <v>0.422875</v>
      </c>
    </row>
    <row r="1432" spans="2:10">
      <c r="B1432" t="s">
        <v>180</v>
      </c>
      <c r="C1432" t="s">
        <v>181</v>
      </c>
      <c r="D1432" t="s">
        <v>185</v>
      </c>
      <c r="E1432" t="s">
        <v>18</v>
      </c>
      <c r="F1432" t="s">
        <v>130</v>
      </c>
      <c r="G1432">
        <f t="shared" si="45"/>
        <v>0.34169999999999995</v>
      </c>
      <c r="H1432">
        <f t="shared" ref="H1432:H1495" si="46">IF(D1432="WP",0,J1432)</f>
        <v>0.42712499999999992</v>
      </c>
      <c r="J1432">
        <f>0.85*'Wind ENSPRESO CF'!E540</f>
        <v>0.42712499999999992</v>
      </c>
    </row>
    <row r="1433" spans="2:10">
      <c r="B1433" t="s">
        <v>180</v>
      </c>
      <c r="C1433" t="s">
        <v>181</v>
      </c>
      <c r="D1433" t="s">
        <v>185</v>
      </c>
      <c r="E1433" t="s">
        <v>19</v>
      </c>
      <c r="F1433" t="s">
        <v>130</v>
      </c>
      <c r="G1433">
        <f t="shared" si="45"/>
        <v>0.21589999999999998</v>
      </c>
      <c r="H1433">
        <f t="shared" si="46"/>
        <v>0.26987499999999998</v>
      </c>
      <c r="J1433">
        <f>0.85*'Wind ENSPRESO CF'!E541</f>
        <v>0.26987499999999998</v>
      </c>
    </row>
    <row r="1434" spans="2:10">
      <c r="B1434" t="s">
        <v>180</v>
      </c>
      <c r="C1434" t="s">
        <v>181</v>
      </c>
      <c r="D1434" t="s">
        <v>185</v>
      </c>
      <c r="E1434" t="s">
        <v>39</v>
      </c>
      <c r="F1434" t="s">
        <v>130</v>
      </c>
      <c r="G1434">
        <f t="shared" si="45"/>
        <v>0.1666</v>
      </c>
      <c r="H1434">
        <f t="shared" si="46"/>
        <v>0.20824999999999999</v>
      </c>
      <c r="J1434">
        <f>0.85*'Wind ENSPRESO CF'!E542</f>
        <v>0.20824999999999999</v>
      </c>
    </row>
    <row r="1435" spans="2:10">
      <c r="B1435" t="s">
        <v>180</v>
      </c>
      <c r="C1435" t="s">
        <v>181</v>
      </c>
      <c r="D1435" t="s">
        <v>185</v>
      </c>
      <c r="E1435" t="s">
        <v>21</v>
      </c>
      <c r="F1435" t="s">
        <v>130</v>
      </c>
      <c r="G1435">
        <f t="shared" si="45"/>
        <v>0.38929999999999998</v>
      </c>
      <c r="H1435">
        <f t="shared" si="46"/>
        <v>0.48662499999999997</v>
      </c>
      <c r="J1435">
        <f>0.85*'Wind ENSPRESO CF'!E543</f>
        <v>0.48662499999999997</v>
      </c>
    </row>
    <row r="1436" spans="2:10">
      <c r="B1436" t="s">
        <v>180</v>
      </c>
      <c r="C1436" t="s">
        <v>181</v>
      </c>
      <c r="D1436" t="s">
        <v>185</v>
      </c>
      <c r="E1436" t="s">
        <v>22</v>
      </c>
      <c r="F1436" t="s">
        <v>130</v>
      </c>
      <c r="G1436">
        <f t="shared" si="45"/>
        <v>0</v>
      </c>
      <c r="H1436">
        <f t="shared" si="46"/>
        <v>0</v>
      </c>
      <c r="J1436">
        <f>0.85*'Wind ENSPRESO CF'!E544</f>
        <v>0</v>
      </c>
    </row>
    <row r="1437" spans="2:10">
      <c r="B1437" t="s">
        <v>180</v>
      </c>
      <c r="C1437" t="s">
        <v>181</v>
      </c>
      <c r="D1437" t="s">
        <v>185</v>
      </c>
      <c r="E1437" t="s">
        <v>23</v>
      </c>
      <c r="F1437" t="s">
        <v>130</v>
      </c>
      <c r="G1437">
        <f t="shared" si="45"/>
        <v>0.19720000000000004</v>
      </c>
      <c r="H1437">
        <f t="shared" si="46"/>
        <v>0.24650000000000002</v>
      </c>
      <c r="J1437">
        <f>0.85*'Wind ENSPRESO CF'!E545</f>
        <v>0.24650000000000002</v>
      </c>
    </row>
    <row r="1438" spans="2:10">
      <c r="B1438" t="s">
        <v>180</v>
      </c>
      <c r="C1438" t="s">
        <v>181</v>
      </c>
      <c r="D1438" t="s">
        <v>185</v>
      </c>
      <c r="E1438" t="s">
        <v>24</v>
      </c>
      <c r="F1438" t="s">
        <v>130</v>
      </c>
      <c r="G1438">
        <f t="shared" si="45"/>
        <v>0.29920000000000008</v>
      </c>
      <c r="H1438">
        <f t="shared" si="46"/>
        <v>0.37400000000000005</v>
      </c>
      <c r="J1438">
        <f>0.85*'Wind ENSPRESO CF'!E546</f>
        <v>0.37400000000000005</v>
      </c>
    </row>
    <row r="1439" spans="2:10">
      <c r="B1439" t="s">
        <v>180</v>
      </c>
      <c r="C1439" t="s">
        <v>181</v>
      </c>
      <c r="D1439" t="s">
        <v>185</v>
      </c>
      <c r="E1439" t="s">
        <v>26</v>
      </c>
      <c r="F1439" t="s">
        <v>130</v>
      </c>
      <c r="G1439">
        <f t="shared" si="45"/>
        <v>0.31789999999999996</v>
      </c>
      <c r="H1439">
        <f t="shared" si="46"/>
        <v>0.39737499999999992</v>
      </c>
      <c r="J1439">
        <f>0.85*'Wind ENSPRESO CF'!E547</f>
        <v>0.39737499999999992</v>
      </c>
    </row>
    <row r="1440" spans="2:10">
      <c r="B1440" t="s">
        <v>180</v>
      </c>
      <c r="C1440" t="s">
        <v>181</v>
      </c>
      <c r="D1440" t="s">
        <v>185</v>
      </c>
      <c r="E1440" t="s">
        <v>40</v>
      </c>
      <c r="F1440" t="s">
        <v>130</v>
      </c>
      <c r="G1440">
        <f t="shared" si="45"/>
        <v>0.14620000000000002</v>
      </c>
      <c r="H1440">
        <f t="shared" si="46"/>
        <v>0.18275000000000002</v>
      </c>
      <c r="J1440">
        <f>0.85*'Wind ENSPRESO CF'!E548</f>
        <v>0.18275000000000002</v>
      </c>
    </row>
    <row r="1441" spans="2:10">
      <c r="B1441" t="s">
        <v>180</v>
      </c>
      <c r="C1441" t="s">
        <v>181</v>
      </c>
      <c r="D1441" t="s">
        <v>185</v>
      </c>
      <c r="E1441" t="s">
        <v>27</v>
      </c>
      <c r="F1441" t="s">
        <v>130</v>
      </c>
      <c r="G1441">
        <f t="shared" si="45"/>
        <v>0.26350000000000001</v>
      </c>
      <c r="H1441">
        <f t="shared" si="46"/>
        <v>0.32937500000000003</v>
      </c>
      <c r="J1441">
        <f>0.85*'Wind ENSPRESO CF'!E549</f>
        <v>0.32937500000000003</v>
      </c>
    </row>
    <row r="1442" spans="2:10">
      <c r="B1442" t="s">
        <v>180</v>
      </c>
      <c r="C1442" t="s">
        <v>181</v>
      </c>
      <c r="D1442" t="s">
        <v>185</v>
      </c>
      <c r="E1442" t="s">
        <v>28</v>
      </c>
      <c r="F1442" t="s">
        <v>130</v>
      </c>
      <c r="G1442">
        <f t="shared" si="45"/>
        <v>0.32810000000000006</v>
      </c>
      <c r="H1442">
        <f t="shared" si="46"/>
        <v>0.41012500000000002</v>
      </c>
      <c r="J1442">
        <f>0.85*'Wind ENSPRESO CF'!E550</f>
        <v>0.41012500000000002</v>
      </c>
    </row>
    <row r="1443" spans="2:10">
      <c r="B1443" t="s">
        <v>180</v>
      </c>
      <c r="C1443" t="s">
        <v>181</v>
      </c>
      <c r="D1443" t="s">
        <v>185</v>
      </c>
      <c r="E1443" t="s">
        <v>29</v>
      </c>
      <c r="F1443" t="s">
        <v>130</v>
      </c>
      <c r="G1443">
        <f t="shared" si="45"/>
        <v>0.34339999999999998</v>
      </c>
      <c r="H1443">
        <f t="shared" si="46"/>
        <v>0.42924999999999996</v>
      </c>
      <c r="J1443">
        <f>0.85*'Wind ENSPRESO CF'!E551</f>
        <v>0.42924999999999996</v>
      </c>
    </row>
    <row r="1444" spans="2:10">
      <c r="B1444" t="s">
        <v>180</v>
      </c>
      <c r="C1444" t="s">
        <v>181</v>
      </c>
      <c r="D1444" t="s">
        <v>185</v>
      </c>
      <c r="E1444" t="s">
        <v>30</v>
      </c>
      <c r="F1444" t="s">
        <v>130</v>
      </c>
      <c r="G1444">
        <f t="shared" si="45"/>
        <v>0.30940000000000006</v>
      </c>
      <c r="H1444">
        <f t="shared" si="46"/>
        <v>0.38675000000000004</v>
      </c>
      <c r="J1444">
        <f>0.85*'Wind ENSPRESO CF'!E552</f>
        <v>0.38675000000000004</v>
      </c>
    </row>
    <row r="1445" spans="2:10">
      <c r="B1445" t="s">
        <v>180</v>
      </c>
      <c r="C1445" t="s">
        <v>181</v>
      </c>
      <c r="D1445" t="s">
        <v>185</v>
      </c>
      <c r="E1445" t="s">
        <v>31</v>
      </c>
      <c r="F1445" t="s">
        <v>130</v>
      </c>
      <c r="G1445">
        <f t="shared" si="45"/>
        <v>0.26180000000000003</v>
      </c>
      <c r="H1445">
        <f t="shared" si="46"/>
        <v>0.32725000000000004</v>
      </c>
      <c r="J1445">
        <f>0.85*'Wind ENSPRESO CF'!E553</f>
        <v>0.32725000000000004</v>
      </c>
    </row>
    <row r="1446" spans="2:10">
      <c r="B1446" t="s">
        <v>180</v>
      </c>
      <c r="C1446" t="s">
        <v>181</v>
      </c>
      <c r="D1446" t="s">
        <v>185</v>
      </c>
      <c r="E1446" t="s">
        <v>32</v>
      </c>
      <c r="F1446" t="s">
        <v>130</v>
      </c>
      <c r="G1446">
        <f t="shared" si="45"/>
        <v>0.27710000000000001</v>
      </c>
      <c r="H1446">
        <f t="shared" si="46"/>
        <v>0.34637499999999999</v>
      </c>
      <c r="J1446">
        <f>0.85*'Wind ENSPRESO CF'!E554</f>
        <v>0.34637499999999999</v>
      </c>
    </row>
    <row r="1447" spans="2:10">
      <c r="B1447" t="s">
        <v>180</v>
      </c>
      <c r="C1447" t="s">
        <v>181</v>
      </c>
      <c r="D1447" t="s">
        <v>185</v>
      </c>
      <c r="E1447" t="s">
        <v>33</v>
      </c>
      <c r="F1447" t="s">
        <v>130</v>
      </c>
      <c r="G1447">
        <f t="shared" si="45"/>
        <v>0.30770000000000008</v>
      </c>
      <c r="H1447">
        <f t="shared" si="46"/>
        <v>0.38462500000000005</v>
      </c>
      <c r="J1447">
        <f>0.85*'Wind ENSPRESO CF'!E555</f>
        <v>0.38462500000000005</v>
      </c>
    </row>
    <row r="1448" spans="2:10">
      <c r="B1448" t="s">
        <v>180</v>
      </c>
      <c r="C1448" t="s">
        <v>181</v>
      </c>
      <c r="D1448" t="s">
        <v>185</v>
      </c>
      <c r="E1448" t="s">
        <v>36</v>
      </c>
      <c r="F1448" t="s">
        <v>130</v>
      </c>
      <c r="G1448">
        <f t="shared" si="45"/>
        <v>0.39439999999999997</v>
      </c>
      <c r="H1448">
        <f t="shared" si="46"/>
        <v>0.49299999999999994</v>
      </c>
      <c r="J1448">
        <f>0.85*'Wind ENSPRESO CF'!E556</f>
        <v>0.49299999999999994</v>
      </c>
    </row>
    <row r="1449" spans="2:10">
      <c r="B1449" t="s">
        <v>180</v>
      </c>
      <c r="C1449" t="s">
        <v>181</v>
      </c>
      <c r="D1449" t="s">
        <v>186</v>
      </c>
      <c r="E1449" t="s">
        <v>37</v>
      </c>
      <c r="F1449" t="s">
        <v>130</v>
      </c>
      <c r="G1449">
        <f t="shared" si="45"/>
        <v>0.21080000000000002</v>
      </c>
      <c r="H1449">
        <f t="shared" si="46"/>
        <v>0.26350000000000001</v>
      </c>
      <c r="J1449">
        <f>0.85*'Wind ENSPRESO CF'!E557</f>
        <v>0.26350000000000001</v>
      </c>
    </row>
    <row r="1450" spans="2:10">
      <c r="B1450" t="s">
        <v>180</v>
      </c>
      <c r="C1450" t="s">
        <v>181</v>
      </c>
      <c r="D1450" t="s">
        <v>186</v>
      </c>
      <c r="E1450" t="s">
        <v>8</v>
      </c>
      <c r="F1450" t="s">
        <v>130</v>
      </c>
      <c r="G1450">
        <f t="shared" si="45"/>
        <v>0.3519000000000001</v>
      </c>
      <c r="H1450">
        <f t="shared" si="46"/>
        <v>0.43987500000000007</v>
      </c>
      <c r="J1450">
        <f>0.85*'Wind ENSPRESO CF'!E558</f>
        <v>0.43987500000000007</v>
      </c>
    </row>
    <row r="1451" spans="2:10">
      <c r="B1451" t="s">
        <v>180</v>
      </c>
      <c r="C1451" t="s">
        <v>181</v>
      </c>
      <c r="D1451" t="s">
        <v>186</v>
      </c>
      <c r="E1451" t="s">
        <v>9</v>
      </c>
      <c r="F1451" t="s">
        <v>130</v>
      </c>
      <c r="G1451">
        <f t="shared" si="45"/>
        <v>0.25669999999999998</v>
      </c>
      <c r="H1451">
        <f t="shared" si="46"/>
        <v>0.32087499999999997</v>
      </c>
      <c r="J1451">
        <f>0.85*'Wind ENSPRESO CF'!E559</f>
        <v>0.32087499999999997</v>
      </c>
    </row>
    <row r="1452" spans="2:10">
      <c r="B1452" t="s">
        <v>180</v>
      </c>
      <c r="C1452" t="s">
        <v>181</v>
      </c>
      <c r="D1452" t="s">
        <v>186</v>
      </c>
      <c r="E1452" t="s">
        <v>11</v>
      </c>
      <c r="F1452" t="s">
        <v>130</v>
      </c>
      <c r="G1452">
        <f t="shared" si="45"/>
        <v>0.16830000000000001</v>
      </c>
      <c r="H1452">
        <f t="shared" si="46"/>
        <v>0.21037500000000001</v>
      </c>
      <c r="J1452">
        <f>0.85*'Wind ENSPRESO CF'!E560</f>
        <v>0.21037500000000001</v>
      </c>
    </row>
    <row r="1453" spans="2:10">
      <c r="B1453" t="s">
        <v>180</v>
      </c>
      <c r="C1453" t="s">
        <v>181</v>
      </c>
      <c r="D1453" t="s">
        <v>186</v>
      </c>
      <c r="E1453" t="s">
        <v>13</v>
      </c>
      <c r="F1453" t="s">
        <v>130</v>
      </c>
      <c r="G1453">
        <f t="shared" si="45"/>
        <v>0.3791000000000001</v>
      </c>
      <c r="H1453">
        <f t="shared" si="46"/>
        <v>0.4738750000000001</v>
      </c>
      <c r="J1453">
        <f>0.85*'Wind ENSPRESO CF'!E561</f>
        <v>0.4738750000000001</v>
      </c>
    </row>
    <row r="1454" spans="2:10">
      <c r="B1454" t="s">
        <v>180</v>
      </c>
      <c r="C1454" t="s">
        <v>181</v>
      </c>
      <c r="D1454" t="s">
        <v>186</v>
      </c>
      <c r="E1454" t="s">
        <v>14</v>
      </c>
      <c r="F1454" t="s">
        <v>130</v>
      </c>
      <c r="G1454">
        <f t="shared" si="45"/>
        <v>0.34849999999999998</v>
      </c>
      <c r="H1454">
        <f t="shared" si="46"/>
        <v>0.43562499999999993</v>
      </c>
      <c r="J1454">
        <f>0.85*'Wind ENSPRESO CF'!E562</f>
        <v>0.43562499999999993</v>
      </c>
    </row>
    <row r="1455" spans="2:10">
      <c r="B1455" t="s">
        <v>180</v>
      </c>
      <c r="C1455" t="s">
        <v>181</v>
      </c>
      <c r="D1455" t="s">
        <v>186</v>
      </c>
      <c r="E1455" t="s">
        <v>15</v>
      </c>
      <c r="F1455" t="s">
        <v>130</v>
      </c>
      <c r="G1455">
        <f t="shared" si="45"/>
        <v>0.32980000000000004</v>
      </c>
      <c r="H1455">
        <f t="shared" si="46"/>
        <v>0.41225000000000001</v>
      </c>
      <c r="J1455">
        <f>0.85*'Wind ENSPRESO CF'!E563</f>
        <v>0.41225000000000001</v>
      </c>
    </row>
    <row r="1456" spans="2:10">
      <c r="B1456" t="s">
        <v>180</v>
      </c>
      <c r="C1456" t="s">
        <v>181</v>
      </c>
      <c r="D1456" t="s">
        <v>186</v>
      </c>
      <c r="E1456" t="s">
        <v>16</v>
      </c>
      <c r="F1456" t="s">
        <v>130</v>
      </c>
      <c r="G1456">
        <f t="shared" si="45"/>
        <v>0.29410000000000008</v>
      </c>
      <c r="H1456">
        <f t="shared" si="46"/>
        <v>0.36762500000000009</v>
      </c>
      <c r="J1456">
        <f>0.85*'Wind ENSPRESO CF'!E564</f>
        <v>0.36762500000000009</v>
      </c>
    </row>
    <row r="1457" spans="2:10">
      <c r="B1457" t="s">
        <v>180</v>
      </c>
      <c r="C1457" t="s">
        <v>181</v>
      </c>
      <c r="D1457" t="s">
        <v>186</v>
      </c>
      <c r="E1457" t="s">
        <v>17</v>
      </c>
      <c r="F1457" t="s">
        <v>130</v>
      </c>
      <c r="G1457">
        <f t="shared" si="45"/>
        <v>0.34339999999999993</v>
      </c>
      <c r="H1457">
        <f t="shared" si="46"/>
        <v>0.42924999999999991</v>
      </c>
      <c r="J1457">
        <f>0.85*'Wind ENSPRESO CF'!E565</f>
        <v>0.42924999999999991</v>
      </c>
    </row>
    <row r="1458" spans="2:10">
      <c r="B1458" t="s">
        <v>180</v>
      </c>
      <c r="C1458" t="s">
        <v>181</v>
      </c>
      <c r="D1458" t="s">
        <v>186</v>
      </c>
      <c r="E1458" t="s">
        <v>18</v>
      </c>
      <c r="F1458" t="s">
        <v>130</v>
      </c>
      <c r="G1458">
        <f t="shared" si="45"/>
        <v>0.37230000000000002</v>
      </c>
      <c r="H1458">
        <f t="shared" si="46"/>
        <v>0.46537499999999998</v>
      </c>
      <c r="J1458">
        <f>0.85*'Wind ENSPRESO CF'!E566</f>
        <v>0.46537499999999998</v>
      </c>
    </row>
    <row r="1459" spans="2:10">
      <c r="B1459" t="s">
        <v>180</v>
      </c>
      <c r="C1459" t="s">
        <v>181</v>
      </c>
      <c r="D1459" t="s">
        <v>186</v>
      </c>
      <c r="E1459" t="s">
        <v>19</v>
      </c>
      <c r="F1459" t="s">
        <v>130</v>
      </c>
      <c r="G1459">
        <f t="shared" si="45"/>
        <v>0.23630000000000001</v>
      </c>
      <c r="H1459">
        <f t="shared" si="46"/>
        <v>0.295375</v>
      </c>
      <c r="J1459">
        <f>0.85*'Wind ENSPRESO CF'!E567</f>
        <v>0.295375</v>
      </c>
    </row>
    <row r="1460" spans="2:10">
      <c r="B1460" t="s">
        <v>180</v>
      </c>
      <c r="C1460" t="s">
        <v>181</v>
      </c>
      <c r="D1460" t="s">
        <v>186</v>
      </c>
      <c r="E1460" t="s">
        <v>39</v>
      </c>
      <c r="F1460" t="s">
        <v>130</v>
      </c>
      <c r="G1460">
        <f t="shared" si="45"/>
        <v>0.22780000000000006</v>
      </c>
      <c r="H1460">
        <f t="shared" si="46"/>
        <v>0.28475000000000006</v>
      </c>
      <c r="J1460">
        <f>0.85*'Wind ENSPRESO CF'!E568</f>
        <v>0.28475000000000006</v>
      </c>
    </row>
    <row r="1461" spans="2:10">
      <c r="B1461" t="s">
        <v>180</v>
      </c>
      <c r="C1461" t="s">
        <v>181</v>
      </c>
      <c r="D1461" t="s">
        <v>186</v>
      </c>
      <c r="E1461" t="s">
        <v>21</v>
      </c>
      <c r="F1461" t="s">
        <v>130</v>
      </c>
      <c r="G1461">
        <f t="shared" si="45"/>
        <v>0.4284</v>
      </c>
      <c r="H1461">
        <f t="shared" si="46"/>
        <v>0.53549999999999998</v>
      </c>
      <c r="J1461">
        <f>0.85*'Wind ENSPRESO CF'!E569</f>
        <v>0.53549999999999998</v>
      </c>
    </row>
    <row r="1462" spans="2:10">
      <c r="B1462" t="s">
        <v>180</v>
      </c>
      <c r="C1462" t="s">
        <v>181</v>
      </c>
      <c r="D1462" t="s">
        <v>186</v>
      </c>
      <c r="E1462" t="s">
        <v>22</v>
      </c>
      <c r="F1462" t="s">
        <v>130</v>
      </c>
      <c r="G1462">
        <f t="shared" si="45"/>
        <v>0</v>
      </c>
      <c r="H1462">
        <f t="shared" si="46"/>
        <v>0</v>
      </c>
      <c r="J1462">
        <f>0.85*'Wind ENSPRESO CF'!E570</f>
        <v>0</v>
      </c>
    </row>
    <row r="1463" spans="2:10">
      <c r="B1463" t="s">
        <v>180</v>
      </c>
      <c r="C1463" t="s">
        <v>181</v>
      </c>
      <c r="D1463" t="s">
        <v>186</v>
      </c>
      <c r="E1463" t="s">
        <v>23</v>
      </c>
      <c r="F1463" t="s">
        <v>130</v>
      </c>
      <c r="G1463">
        <f t="shared" si="45"/>
        <v>0.2278</v>
      </c>
      <c r="H1463">
        <f t="shared" si="46"/>
        <v>0.28475</v>
      </c>
      <c r="J1463">
        <f>0.85*'Wind ENSPRESO CF'!E571</f>
        <v>0.28475</v>
      </c>
    </row>
    <row r="1464" spans="2:10">
      <c r="B1464" t="s">
        <v>180</v>
      </c>
      <c r="C1464" t="s">
        <v>181</v>
      </c>
      <c r="D1464" t="s">
        <v>186</v>
      </c>
      <c r="E1464" t="s">
        <v>24</v>
      </c>
      <c r="F1464" t="s">
        <v>130</v>
      </c>
      <c r="G1464">
        <f t="shared" si="45"/>
        <v>0.31959999999999994</v>
      </c>
      <c r="H1464">
        <f t="shared" si="46"/>
        <v>0.39949999999999991</v>
      </c>
      <c r="J1464">
        <f>0.85*'Wind ENSPRESO CF'!E572</f>
        <v>0.39949999999999991</v>
      </c>
    </row>
    <row r="1465" spans="2:10">
      <c r="B1465" t="s">
        <v>180</v>
      </c>
      <c r="C1465" t="s">
        <v>181</v>
      </c>
      <c r="D1465" t="s">
        <v>186</v>
      </c>
      <c r="E1465" t="s">
        <v>26</v>
      </c>
      <c r="F1465" t="s">
        <v>130</v>
      </c>
      <c r="G1465">
        <f t="shared" si="45"/>
        <v>0.32469999999999999</v>
      </c>
      <c r="H1465">
        <f t="shared" si="46"/>
        <v>0.40587499999999999</v>
      </c>
      <c r="J1465">
        <f>0.85*'Wind ENSPRESO CF'!E573</f>
        <v>0.40587499999999999</v>
      </c>
    </row>
    <row r="1466" spans="2:10">
      <c r="B1466" t="s">
        <v>180</v>
      </c>
      <c r="C1466" t="s">
        <v>181</v>
      </c>
      <c r="D1466" t="s">
        <v>186</v>
      </c>
      <c r="E1466" t="s">
        <v>40</v>
      </c>
      <c r="F1466" t="s">
        <v>130</v>
      </c>
      <c r="G1466">
        <f t="shared" si="45"/>
        <v>0.20229999999999998</v>
      </c>
      <c r="H1466">
        <f t="shared" si="46"/>
        <v>0.25287499999999996</v>
      </c>
      <c r="J1466">
        <f>0.85*'Wind ENSPRESO CF'!E574</f>
        <v>0.25287499999999996</v>
      </c>
    </row>
    <row r="1467" spans="2:10">
      <c r="B1467" t="s">
        <v>180</v>
      </c>
      <c r="C1467" t="s">
        <v>181</v>
      </c>
      <c r="D1467" t="s">
        <v>186</v>
      </c>
      <c r="E1467" t="s">
        <v>27</v>
      </c>
      <c r="F1467" t="s">
        <v>130</v>
      </c>
      <c r="G1467">
        <f t="shared" si="45"/>
        <v>0.26350000000000001</v>
      </c>
      <c r="H1467">
        <f t="shared" si="46"/>
        <v>0.32937500000000003</v>
      </c>
      <c r="J1467">
        <f>0.85*'Wind ENSPRESO CF'!E575</f>
        <v>0.32937500000000003</v>
      </c>
    </row>
    <row r="1468" spans="2:10">
      <c r="B1468" t="s">
        <v>180</v>
      </c>
      <c r="C1468" t="s">
        <v>181</v>
      </c>
      <c r="D1468" t="s">
        <v>186</v>
      </c>
      <c r="E1468" t="s">
        <v>28</v>
      </c>
      <c r="F1468" t="s">
        <v>130</v>
      </c>
      <c r="G1468">
        <f t="shared" si="45"/>
        <v>0.37230000000000002</v>
      </c>
      <c r="H1468">
        <f t="shared" si="46"/>
        <v>0.46537499999999998</v>
      </c>
      <c r="J1468">
        <f>0.85*'Wind ENSPRESO CF'!E576</f>
        <v>0.46537499999999998</v>
      </c>
    </row>
    <row r="1469" spans="2:10">
      <c r="B1469" t="s">
        <v>180</v>
      </c>
      <c r="C1469" t="s">
        <v>181</v>
      </c>
      <c r="D1469" t="s">
        <v>186</v>
      </c>
      <c r="E1469" t="s">
        <v>29</v>
      </c>
      <c r="F1469" t="s">
        <v>130</v>
      </c>
      <c r="G1469">
        <f t="shared" si="45"/>
        <v>0.35360000000000014</v>
      </c>
      <c r="H1469">
        <f t="shared" si="46"/>
        <v>0.44200000000000012</v>
      </c>
      <c r="J1469">
        <f>0.85*'Wind ENSPRESO CF'!E577</f>
        <v>0.44200000000000012</v>
      </c>
    </row>
    <row r="1470" spans="2:10">
      <c r="B1470" t="s">
        <v>180</v>
      </c>
      <c r="C1470" t="s">
        <v>181</v>
      </c>
      <c r="D1470" t="s">
        <v>186</v>
      </c>
      <c r="E1470" t="s">
        <v>30</v>
      </c>
      <c r="F1470" t="s">
        <v>130</v>
      </c>
      <c r="G1470">
        <f t="shared" si="45"/>
        <v>0.33150000000000007</v>
      </c>
      <c r="H1470">
        <f t="shared" si="46"/>
        <v>0.41437500000000005</v>
      </c>
      <c r="J1470">
        <f>0.85*'Wind ENSPRESO CF'!E578</f>
        <v>0.41437500000000005</v>
      </c>
    </row>
    <row r="1471" spans="2:10">
      <c r="B1471" t="s">
        <v>180</v>
      </c>
      <c r="C1471" t="s">
        <v>181</v>
      </c>
      <c r="D1471" t="s">
        <v>186</v>
      </c>
      <c r="E1471" t="s">
        <v>31</v>
      </c>
      <c r="F1471" t="s">
        <v>130</v>
      </c>
      <c r="G1471">
        <f t="shared" si="45"/>
        <v>0.31449999999999995</v>
      </c>
      <c r="H1471">
        <f t="shared" si="46"/>
        <v>0.39312499999999989</v>
      </c>
      <c r="J1471">
        <f>0.85*'Wind ENSPRESO CF'!E579</f>
        <v>0.39312499999999989</v>
      </c>
    </row>
    <row r="1472" spans="2:10">
      <c r="B1472" t="s">
        <v>180</v>
      </c>
      <c r="C1472" t="s">
        <v>181</v>
      </c>
      <c r="D1472" t="s">
        <v>186</v>
      </c>
      <c r="E1472" t="s">
        <v>32</v>
      </c>
      <c r="F1472" t="s">
        <v>130</v>
      </c>
      <c r="G1472">
        <f t="shared" si="45"/>
        <v>0.29070000000000001</v>
      </c>
      <c r="H1472">
        <f t="shared" si="46"/>
        <v>0.363375</v>
      </c>
      <c r="J1472">
        <f>0.85*'Wind ENSPRESO CF'!E580</f>
        <v>0.363375</v>
      </c>
    </row>
    <row r="1473" spans="2:10">
      <c r="B1473" t="s">
        <v>180</v>
      </c>
      <c r="C1473" t="s">
        <v>181</v>
      </c>
      <c r="D1473" t="s">
        <v>186</v>
      </c>
      <c r="E1473" t="s">
        <v>33</v>
      </c>
      <c r="F1473" t="s">
        <v>130</v>
      </c>
      <c r="G1473">
        <f t="shared" si="45"/>
        <v>0.33660000000000001</v>
      </c>
      <c r="H1473">
        <f t="shared" si="46"/>
        <v>0.42075000000000001</v>
      </c>
      <c r="J1473">
        <f>0.85*'Wind ENSPRESO CF'!E581</f>
        <v>0.42075000000000001</v>
      </c>
    </row>
    <row r="1474" spans="2:10">
      <c r="B1474" t="s">
        <v>180</v>
      </c>
      <c r="C1474" t="s">
        <v>181</v>
      </c>
      <c r="D1474" t="s">
        <v>186</v>
      </c>
      <c r="E1474" t="s">
        <v>36</v>
      </c>
      <c r="F1474" t="s">
        <v>130</v>
      </c>
      <c r="G1474">
        <f t="shared" si="45"/>
        <v>0.39439999999999997</v>
      </c>
      <c r="H1474">
        <f t="shared" si="46"/>
        <v>0.49299999999999994</v>
      </c>
      <c r="J1474">
        <f>0.85*'Wind ENSPRESO CF'!E582</f>
        <v>0.49299999999999994</v>
      </c>
    </row>
    <row r="1475" spans="2:10">
      <c r="B1475" t="s">
        <v>180</v>
      </c>
      <c r="C1475" t="s">
        <v>181</v>
      </c>
      <c r="D1475" t="s">
        <v>187</v>
      </c>
      <c r="E1475" t="s">
        <v>37</v>
      </c>
      <c r="F1475" t="s">
        <v>130</v>
      </c>
      <c r="G1475">
        <f t="shared" si="45"/>
        <v>0.23459999999999998</v>
      </c>
      <c r="H1475">
        <f t="shared" si="46"/>
        <v>0.29324999999999996</v>
      </c>
      <c r="J1475">
        <f>0.85*'Wind ENSPRESO CF'!E583</f>
        <v>0.29324999999999996</v>
      </c>
    </row>
    <row r="1476" spans="2:10">
      <c r="B1476" t="s">
        <v>180</v>
      </c>
      <c r="C1476" t="s">
        <v>181</v>
      </c>
      <c r="D1476" t="s">
        <v>187</v>
      </c>
      <c r="E1476" t="s">
        <v>8</v>
      </c>
      <c r="F1476" t="s">
        <v>130</v>
      </c>
      <c r="G1476">
        <f t="shared" si="45"/>
        <v>0.35360000000000003</v>
      </c>
      <c r="H1476">
        <f t="shared" si="46"/>
        <v>0.442</v>
      </c>
      <c r="J1476">
        <f>0.85*'Wind ENSPRESO CF'!E584</f>
        <v>0.442</v>
      </c>
    </row>
    <row r="1477" spans="2:10">
      <c r="B1477" t="s">
        <v>180</v>
      </c>
      <c r="C1477" t="s">
        <v>181</v>
      </c>
      <c r="D1477" t="s">
        <v>187</v>
      </c>
      <c r="E1477" t="s">
        <v>9</v>
      </c>
      <c r="F1477" t="s">
        <v>130</v>
      </c>
      <c r="G1477">
        <f t="shared" si="45"/>
        <v>0.27710000000000001</v>
      </c>
      <c r="H1477">
        <f t="shared" si="46"/>
        <v>0.34637499999999999</v>
      </c>
      <c r="J1477">
        <f>0.85*'Wind ENSPRESO CF'!E585</f>
        <v>0.34637499999999999</v>
      </c>
    </row>
    <row r="1478" spans="2:10">
      <c r="B1478" t="s">
        <v>180</v>
      </c>
      <c r="C1478" t="s">
        <v>181</v>
      </c>
      <c r="D1478" t="s">
        <v>187</v>
      </c>
      <c r="E1478" t="s">
        <v>11</v>
      </c>
      <c r="F1478" t="s">
        <v>130</v>
      </c>
      <c r="G1478">
        <f t="shared" si="45"/>
        <v>0.22440000000000004</v>
      </c>
      <c r="H1478">
        <f t="shared" si="46"/>
        <v>0.28050000000000003</v>
      </c>
      <c r="J1478">
        <f>0.85*'Wind ENSPRESO CF'!E586</f>
        <v>0.28050000000000003</v>
      </c>
    </row>
    <row r="1479" spans="2:10">
      <c r="B1479" t="s">
        <v>180</v>
      </c>
      <c r="C1479" t="s">
        <v>181</v>
      </c>
      <c r="D1479" t="s">
        <v>187</v>
      </c>
      <c r="E1479" t="s">
        <v>13</v>
      </c>
      <c r="F1479" t="s">
        <v>130</v>
      </c>
      <c r="G1479">
        <f t="shared" si="45"/>
        <v>0.37230000000000002</v>
      </c>
      <c r="H1479">
        <f t="shared" si="46"/>
        <v>0.46537499999999998</v>
      </c>
      <c r="J1479">
        <f>0.85*'Wind ENSPRESO CF'!E587</f>
        <v>0.46537499999999998</v>
      </c>
    </row>
    <row r="1480" spans="2:10">
      <c r="B1480" t="s">
        <v>180</v>
      </c>
      <c r="C1480" t="s">
        <v>181</v>
      </c>
      <c r="D1480" t="s">
        <v>187</v>
      </c>
      <c r="E1480" t="s">
        <v>14</v>
      </c>
      <c r="F1480" t="s">
        <v>130</v>
      </c>
      <c r="G1480">
        <f t="shared" si="45"/>
        <v>0.34169999999999995</v>
      </c>
      <c r="H1480">
        <f t="shared" si="46"/>
        <v>0.42712499999999992</v>
      </c>
      <c r="J1480">
        <f>0.85*'Wind ENSPRESO CF'!E588</f>
        <v>0.42712499999999992</v>
      </c>
    </row>
    <row r="1481" spans="2:10">
      <c r="B1481" t="s">
        <v>180</v>
      </c>
      <c r="C1481" t="s">
        <v>181</v>
      </c>
      <c r="D1481" t="s">
        <v>187</v>
      </c>
      <c r="E1481" t="s">
        <v>15</v>
      </c>
      <c r="F1481" t="s">
        <v>130</v>
      </c>
      <c r="G1481">
        <f t="shared" si="45"/>
        <v>0.32980000000000004</v>
      </c>
      <c r="H1481">
        <f t="shared" si="46"/>
        <v>0.41225000000000001</v>
      </c>
      <c r="J1481">
        <f>0.85*'Wind ENSPRESO CF'!E589</f>
        <v>0.41225000000000001</v>
      </c>
    </row>
    <row r="1482" spans="2:10">
      <c r="B1482" t="s">
        <v>180</v>
      </c>
      <c r="C1482" t="s">
        <v>181</v>
      </c>
      <c r="D1482" t="s">
        <v>187</v>
      </c>
      <c r="E1482" t="s">
        <v>16</v>
      </c>
      <c r="F1482" t="s">
        <v>130</v>
      </c>
      <c r="G1482">
        <f t="shared" si="45"/>
        <v>0.29409999999999992</v>
      </c>
      <c r="H1482">
        <f t="shared" si="46"/>
        <v>0.36762499999999987</v>
      </c>
      <c r="J1482">
        <f>0.85*'Wind ENSPRESO CF'!E590</f>
        <v>0.36762499999999987</v>
      </c>
    </row>
    <row r="1483" spans="2:10">
      <c r="B1483" t="s">
        <v>180</v>
      </c>
      <c r="C1483" t="s">
        <v>181</v>
      </c>
      <c r="D1483" t="s">
        <v>187</v>
      </c>
      <c r="E1483" t="s">
        <v>17</v>
      </c>
      <c r="F1483" t="s">
        <v>130</v>
      </c>
      <c r="G1483">
        <f t="shared" si="45"/>
        <v>0.34339999999999993</v>
      </c>
      <c r="H1483">
        <f t="shared" si="46"/>
        <v>0.42924999999999991</v>
      </c>
      <c r="J1483">
        <f>0.85*'Wind ENSPRESO CF'!E591</f>
        <v>0.42924999999999991</v>
      </c>
    </row>
    <row r="1484" spans="2:10">
      <c r="B1484" t="s">
        <v>180</v>
      </c>
      <c r="C1484" t="s">
        <v>181</v>
      </c>
      <c r="D1484" t="s">
        <v>187</v>
      </c>
      <c r="E1484" t="s">
        <v>18</v>
      </c>
      <c r="F1484" t="s">
        <v>130</v>
      </c>
      <c r="G1484">
        <f t="shared" si="45"/>
        <v>0.36720000000000003</v>
      </c>
      <c r="H1484">
        <f t="shared" si="46"/>
        <v>0.45900000000000002</v>
      </c>
      <c r="J1484">
        <f>0.85*'Wind ENSPRESO CF'!E592</f>
        <v>0.45900000000000002</v>
      </c>
    </row>
    <row r="1485" spans="2:10">
      <c r="B1485" t="s">
        <v>180</v>
      </c>
      <c r="C1485" t="s">
        <v>181</v>
      </c>
      <c r="D1485" t="s">
        <v>187</v>
      </c>
      <c r="E1485" t="s">
        <v>19</v>
      </c>
      <c r="F1485" t="s">
        <v>130</v>
      </c>
      <c r="G1485">
        <f t="shared" si="45"/>
        <v>0.28219999999999995</v>
      </c>
      <c r="H1485">
        <f t="shared" si="46"/>
        <v>0.35274999999999995</v>
      </c>
      <c r="J1485">
        <f>0.85*'Wind ENSPRESO CF'!E593</f>
        <v>0.35274999999999995</v>
      </c>
    </row>
    <row r="1486" spans="2:10">
      <c r="B1486" t="s">
        <v>180</v>
      </c>
      <c r="C1486" t="s">
        <v>181</v>
      </c>
      <c r="D1486" t="s">
        <v>187</v>
      </c>
      <c r="E1486" t="s">
        <v>39</v>
      </c>
      <c r="F1486" t="s">
        <v>130</v>
      </c>
      <c r="G1486">
        <f t="shared" ref="G1486:G1549" si="47">H1486*0.8</f>
        <v>0.2074</v>
      </c>
      <c r="H1486">
        <f t="shared" si="46"/>
        <v>0.25924999999999998</v>
      </c>
      <c r="J1486">
        <f>0.85*'Wind ENSPRESO CF'!E594</f>
        <v>0.25924999999999998</v>
      </c>
    </row>
    <row r="1487" spans="2:10">
      <c r="B1487" t="s">
        <v>180</v>
      </c>
      <c r="C1487" t="s">
        <v>181</v>
      </c>
      <c r="D1487" t="s">
        <v>187</v>
      </c>
      <c r="E1487" t="s">
        <v>21</v>
      </c>
      <c r="F1487" t="s">
        <v>130</v>
      </c>
      <c r="G1487">
        <f t="shared" si="47"/>
        <v>0.41309999999999997</v>
      </c>
      <c r="H1487">
        <f t="shared" si="46"/>
        <v>0.51637499999999992</v>
      </c>
      <c r="J1487">
        <f>0.85*'Wind ENSPRESO CF'!E595</f>
        <v>0.51637499999999992</v>
      </c>
    </row>
    <row r="1488" spans="2:10">
      <c r="B1488" t="s">
        <v>180</v>
      </c>
      <c r="C1488" t="s">
        <v>181</v>
      </c>
      <c r="D1488" t="s">
        <v>187</v>
      </c>
      <c r="E1488" t="s">
        <v>22</v>
      </c>
      <c r="F1488" t="s">
        <v>130</v>
      </c>
      <c r="G1488">
        <f t="shared" si="47"/>
        <v>0</v>
      </c>
      <c r="H1488">
        <f t="shared" si="46"/>
        <v>0</v>
      </c>
      <c r="J1488">
        <f>0.85*'Wind ENSPRESO CF'!E596</f>
        <v>0</v>
      </c>
    </row>
    <row r="1489" spans="2:10">
      <c r="B1489" t="s">
        <v>180</v>
      </c>
      <c r="C1489" t="s">
        <v>181</v>
      </c>
      <c r="D1489" t="s">
        <v>187</v>
      </c>
      <c r="E1489" t="s">
        <v>23</v>
      </c>
      <c r="F1489" t="s">
        <v>130</v>
      </c>
      <c r="G1489">
        <f t="shared" si="47"/>
        <v>0.2465</v>
      </c>
      <c r="H1489">
        <f t="shared" si="46"/>
        <v>0.30812499999999998</v>
      </c>
      <c r="J1489">
        <f>0.85*'Wind ENSPRESO CF'!E597</f>
        <v>0.30812499999999998</v>
      </c>
    </row>
    <row r="1490" spans="2:10">
      <c r="B1490" t="s">
        <v>180</v>
      </c>
      <c r="C1490" t="s">
        <v>181</v>
      </c>
      <c r="D1490" t="s">
        <v>187</v>
      </c>
      <c r="E1490" t="s">
        <v>24</v>
      </c>
      <c r="F1490" t="s">
        <v>130</v>
      </c>
      <c r="G1490">
        <f t="shared" si="47"/>
        <v>0.29750000000000004</v>
      </c>
      <c r="H1490">
        <f t="shared" si="46"/>
        <v>0.37187500000000001</v>
      </c>
      <c r="J1490">
        <f>0.85*'Wind ENSPRESO CF'!E598</f>
        <v>0.37187500000000001</v>
      </c>
    </row>
    <row r="1491" spans="2:10">
      <c r="B1491" t="s">
        <v>180</v>
      </c>
      <c r="C1491" t="s">
        <v>181</v>
      </c>
      <c r="D1491" t="s">
        <v>187</v>
      </c>
      <c r="E1491" t="s">
        <v>26</v>
      </c>
      <c r="F1491" t="s">
        <v>130</v>
      </c>
      <c r="G1491">
        <f t="shared" si="47"/>
        <v>0.31619999999999998</v>
      </c>
      <c r="H1491">
        <f t="shared" si="46"/>
        <v>0.39524999999999993</v>
      </c>
      <c r="J1491">
        <f>0.85*'Wind ENSPRESO CF'!E599</f>
        <v>0.39524999999999993</v>
      </c>
    </row>
    <row r="1492" spans="2:10">
      <c r="B1492" t="s">
        <v>180</v>
      </c>
      <c r="C1492" t="s">
        <v>181</v>
      </c>
      <c r="D1492" t="s">
        <v>187</v>
      </c>
      <c r="E1492" t="s">
        <v>40</v>
      </c>
      <c r="F1492" t="s">
        <v>130</v>
      </c>
      <c r="G1492">
        <f t="shared" si="47"/>
        <v>0.18020000000000003</v>
      </c>
      <c r="H1492">
        <f t="shared" si="46"/>
        <v>0.22525000000000001</v>
      </c>
      <c r="J1492">
        <f>0.85*'Wind ENSPRESO CF'!E600</f>
        <v>0.22525000000000001</v>
      </c>
    </row>
    <row r="1493" spans="2:10">
      <c r="B1493" t="s">
        <v>180</v>
      </c>
      <c r="C1493" t="s">
        <v>181</v>
      </c>
      <c r="D1493" t="s">
        <v>187</v>
      </c>
      <c r="E1493" t="s">
        <v>27</v>
      </c>
      <c r="F1493" t="s">
        <v>130</v>
      </c>
      <c r="G1493">
        <f t="shared" si="47"/>
        <v>0.29750000000000004</v>
      </c>
      <c r="H1493">
        <f t="shared" si="46"/>
        <v>0.37187500000000001</v>
      </c>
      <c r="J1493">
        <f>0.85*'Wind ENSPRESO CF'!E601</f>
        <v>0.37187500000000001</v>
      </c>
    </row>
    <row r="1494" spans="2:10">
      <c r="B1494" t="s">
        <v>180</v>
      </c>
      <c r="C1494" t="s">
        <v>181</v>
      </c>
      <c r="D1494" t="s">
        <v>187</v>
      </c>
      <c r="E1494" t="s">
        <v>28</v>
      </c>
      <c r="F1494" t="s">
        <v>130</v>
      </c>
      <c r="G1494">
        <f t="shared" si="47"/>
        <v>0.3519000000000001</v>
      </c>
      <c r="H1494">
        <f t="shared" si="46"/>
        <v>0.43987500000000007</v>
      </c>
      <c r="J1494">
        <f>0.85*'Wind ENSPRESO CF'!E602</f>
        <v>0.43987500000000007</v>
      </c>
    </row>
    <row r="1495" spans="2:10">
      <c r="B1495" t="s">
        <v>180</v>
      </c>
      <c r="C1495" t="s">
        <v>181</v>
      </c>
      <c r="D1495" t="s">
        <v>187</v>
      </c>
      <c r="E1495" t="s">
        <v>29</v>
      </c>
      <c r="F1495" t="s">
        <v>130</v>
      </c>
      <c r="G1495">
        <f t="shared" si="47"/>
        <v>0.36040000000000005</v>
      </c>
      <c r="H1495">
        <f t="shared" si="46"/>
        <v>0.45050000000000001</v>
      </c>
      <c r="J1495">
        <f>0.85*'Wind ENSPRESO CF'!E603</f>
        <v>0.45050000000000001</v>
      </c>
    </row>
    <row r="1496" spans="2:10">
      <c r="B1496" t="s">
        <v>180</v>
      </c>
      <c r="C1496" t="s">
        <v>181</v>
      </c>
      <c r="D1496" t="s">
        <v>187</v>
      </c>
      <c r="E1496" t="s">
        <v>30</v>
      </c>
      <c r="F1496" t="s">
        <v>130</v>
      </c>
      <c r="G1496">
        <f t="shared" si="47"/>
        <v>0.31789999999999996</v>
      </c>
      <c r="H1496">
        <f t="shared" ref="H1496:H1559" si="48">IF(D1496="WP",0,J1496)</f>
        <v>0.39737499999999992</v>
      </c>
      <c r="J1496">
        <f>0.85*'Wind ENSPRESO CF'!E604</f>
        <v>0.39737499999999992</v>
      </c>
    </row>
    <row r="1497" spans="2:10">
      <c r="B1497" t="s">
        <v>180</v>
      </c>
      <c r="C1497" t="s">
        <v>181</v>
      </c>
      <c r="D1497" t="s">
        <v>187</v>
      </c>
      <c r="E1497" t="s">
        <v>31</v>
      </c>
      <c r="F1497" t="s">
        <v>130</v>
      </c>
      <c r="G1497">
        <f t="shared" si="47"/>
        <v>0.36210000000000009</v>
      </c>
      <c r="H1497">
        <f t="shared" si="48"/>
        <v>0.45262500000000006</v>
      </c>
      <c r="J1497">
        <f>0.85*'Wind ENSPRESO CF'!E605</f>
        <v>0.45262500000000006</v>
      </c>
    </row>
    <row r="1498" spans="2:10">
      <c r="B1498" t="s">
        <v>180</v>
      </c>
      <c r="C1498" t="s">
        <v>181</v>
      </c>
      <c r="D1498" t="s">
        <v>187</v>
      </c>
      <c r="E1498" t="s">
        <v>32</v>
      </c>
      <c r="F1498" t="s">
        <v>130</v>
      </c>
      <c r="G1498">
        <f t="shared" si="47"/>
        <v>0.26860000000000001</v>
      </c>
      <c r="H1498">
        <f t="shared" si="48"/>
        <v>0.33574999999999999</v>
      </c>
      <c r="J1498">
        <f>0.85*'Wind ENSPRESO CF'!E606</f>
        <v>0.33574999999999999</v>
      </c>
    </row>
    <row r="1499" spans="2:10">
      <c r="B1499" t="s">
        <v>180</v>
      </c>
      <c r="C1499" t="s">
        <v>181</v>
      </c>
      <c r="D1499" t="s">
        <v>187</v>
      </c>
      <c r="E1499" t="s">
        <v>33</v>
      </c>
      <c r="F1499" t="s">
        <v>130</v>
      </c>
      <c r="G1499">
        <f t="shared" si="47"/>
        <v>0.34339999999999993</v>
      </c>
      <c r="H1499">
        <f t="shared" si="48"/>
        <v>0.42924999999999991</v>
      </c>
      <c r="J1499">
        <f>0.85*'Wind ENSPRESO CF'!E607</f>
        <v>0.42924999999999991</v>
      </c>
    </row>
    <row r="1500" spans="2:10">
      <c r="B1500" t="s">
        <v>180</v>
      </c>
      <c r="C1500" t="s">
        <v>181</v>
      </c>
      <c r="D1500" t="s">
        <v>187</v>
      </c>
      <c r="E1500" t="s">
        <v>36</v>
      </c>
      <c r="F1500" t="s">
        <v>130</v>
      </c>
      <c r="G1500">
        <f t="shared" si="47"/>
        <v>0.39269999999999994</v>
      </c>
      <c r="H1500">
        <f t="shared" si="48"/>
        <v>0.49087499999999989</v>
      </c>
      <c r="J1500">
        <f>0.85*'Wind ENSPRESO CF'!E608</f>
        <v>0.49087499999999989</v>
      </c>
    </row>
    <row r="1501" spans="2:10">
      <c r="B1501" t="s">
        <v>180</v>
      </c>
      <c r="C1501" t="s">
        <v>181</v>
      </c>
      <c r="D1501" t="s">
        <v>188</v>
      </c>
      <c r="E1501" t="s">
        <v>37</v>
      </c>
      <c r="F1501" t="s">
        <v>130</v>
      </c>
      <c r="G1501">
        <f t="shared" si="47"/>
        <v>0.2142</v>
      </c>
      <c r="H1501">
        <f t="shared" si="48"/>
        <v>0.26774999999999999</v>
      </c>
      <c r="J1501">
        <f>0.85*'Wind ENSPRESO CF'!E609</f>
        <v>0.26774999999999999</v>
      </c>
    </row>
    <row r="1502" spans="2:10">
      <c r="B1502" t="s">
        <v>180</v>
      </c>
      <c r="C1502" t="s">
        <v>181</v>
      </c>
      <c r="D1502" t="s">
        <v>188</v>
      </c>
      <c r="E1502" t="s">
        <v>8</v>
      </c>
      <c r="F1502" t="s">
        <v>130</v>
      </c>
      <c r="G1502">
        <f t="shared" si="47"/>
        <v>0.28560000000000002</v>
      </c>
      <c r="H1502">
        <f t="shared" si="48"/>
        <v>0.35700000000000004</v>
      </c>
      <c r="J1502">
        <f>0.85*'Wind ENSPRESO CF'!E610</f>
        <v>0.35700000000000004</v>
      </c>
    </row>
    <row r="1503" spans="2:10">
      <c r="B1503" t="s">
        <v>180</v>
      </c>
      <c r="C1503" t="s">
        <v>181</v>
      </c>
      <c r="D1503" t="s">
        <v>188</v>
      </c>
      <c r="E1503" t="s">
        <v>9</v>
      </c>
      <c r="F1503" t="s">
        <v>130</v>
      </c>
      <c r="G1503">
        <f t="shared" si="47"/>
        <v>0.22950000000000001</v>
      </c>
      <c r="H1503">
        <f t="shared" si="48"/>
        <v>0.28687499999999999</v>
      </c>
      <c r="J1503">
        <f>0.85*'Wind ENSPRESO CF'!E611</f>
        <v>0.28687499999999999</v>
      </c>
    </row>
    <row r="1504" spans="2:10">
      <c r="B1504" t="s">
        <v>180</v>
      </c>
      <c r="C1504" t="s">
        <v>181</v>
      </c>
      <c r="D1504" t="s">
        <v>188</v>
      </c>
      <c r="E1504" t="s">
        <v>11</v>
      </c>
      <c r="F1504" t="s">
        <v>130</v>
      </c>
      <c r="G1504">
        <f t="shared" si="47"/>
        <v>0.19380000000000003</v>
      </c>
      <c r="H1504">
        <f t="shared" si="48"/>
        <v>0.24225000000000002</v>
      </c>
      <c r="J1504">
        <f>0.85*'Wind ENSPRESO CF'!E612</f>
        <v>0.24225000000000002</v>
      </c>
    </row>
    <row r="1505" spans="2:10">
      <c r="B1505" t="s">
        <v>180</v>
      </c>
      <c r="C1505" t="s">
        <v>181</v>
      </c>
      <c r="D1505" t="s">
        <v>188</v>
      </c>
      <c r="E1505" t="s">
        <v>13</v>
      </c>
      <c r="F1505" t="s">
        <v>130</v>
      </c>
      <c r="G1505">
        <f t="shared" si="47"/>
        <v>0.33150000000000007</v>
      </c>
      <c r="H1505">
        <f t="shared" si="48"/>
        <v>0.41437500000000005</v>
      </c>
      <c r="J1505">
        <f>0.85*'Wind ENSPRESO CF'!E613</f>
        <v>0.41437500000000005</v>
      </c>
    </row>
    <row r="1506" spans="2:10">
      <c r="B1506" t="s">
        <v>180</v>
      </c>
      <c r="C1506" t="s">
        <v>181</v>
      </c>
      <c r="D1506" t="s">
        <v>188</v>
      </c>
      <c r="E1506" t="s">
        <v>14</v>
      </c>
      <c r="F1506" t="s">
        <v>130</v>
      </c>
      <c r="G1506">
        <f t="shared" si="47"/>
        <v>0.32640000000000002</v>
      </c>
      <c r="H1506">
        <f t="shared" si="48"/>
        <v>0.40800000000000003</v>
      </c>
      <c r="J1506">
        <f>0.85*'Wind ENSPRESO CF'!E614</f>
        <v>0.40800000000000003</v>
      </c>
    </row>
    <row r="1507" spans="2:10">
      <c r="B1507" t="s">
        <v>180</v>
      </c>
      <c r="C1507" t="s">
        <v>181</v>
      </c>
      <c r="D1507" t="s">
        <v>188</v>
      </c>
      <c r="E1507" t="s">
        <v>15</v>
      </c>
      <c r="F1507" t="s">
        <v>130</v>
      </c>
      <c r="G1507">
        <f t="shared" si="47"/>
        <v>0.29580000000000001</v>
      </c>
      <c r="H1507">
        <f t="shared" si="48"/>
        <v>0.36975000000000002</v>
      </c>
      <c r="J1507">
        <f>0.85*'Wind ENSPRESO CF'!E615</f>
        <v>0.36975000000000002</v>
      </c>
    </row>
    <row r="1508" spans="2:10">
      <c r="B1508" t="s">
        <v>180</v>
      </c>
      <c r="C1508" t="s">
        <v>181</v>
      </c>
      <c r="D1508" t="s">
        <v>188</v>
      </c>
      <c r="E1508" t="s">
        <v>16</v>
      </c>
      <c r="F1508" t="s">
        <v>130</v>
      </c>
      <c r="G1508">
        <f t="shared" si="47"/>
        <v>0.22610000000000002</v>
      </c>
      <c r="H1508">
        <f t="shared" si="48"/>
        <v>0.28262500000000002</v>
      </c>
      <c r="J1508">
        <f>0.85*'Wind ENSPRESO CF'!E616</f>
        <v>0.28262500000000002</v>
      </c>
    </row>
    <row r="1509" spans="2:10">
      <c r="B1509" t="s">
        <v>180</v>
      </c>
      <c r="C1509" t="s">
        <v>181</v>
      </c>
      <c r="D1509" t="s">
        <v>188</v>
      </c>
      <c r="E1509" t="s">
        <v>17</v>
      </c>
      <c r="F1509" t="s">
        <v>130</v>
      </c>
      <c r="G1509">
        <f t="shared" si="47"/>
        <v>0.29580000000000001</v>
      </c>
      <c r="H1509">
        <f t="shared" si="48"/>
        <v>0.36975000000000002</v>
      </c>
      <c r="J1509">
        <f>0.85*'Wind ENSPRESO CF'!E617</f>
        <v>0.36975000000000002</v>
      </c>
    </row>
    <row r="1510" spans="2:10">
      <c r="B1510" t="s">
        <v>180</v>
      </c>
      <c r="C1510" t="s">
        <v>181</v>
      </c>
      <c r="D1510" t="s">
        <v>188</v>
      </c>
      <c r="E1510" t="s">
        <v>18</v>
      </c>
      <c r="F1510" t="s">
        <v>130</v>
      </c>
      <c r="G1510">
        <f t="shared" si="47"/>
        <v>0.29410000000000003</v>
      </c>
      <c r="H1510">
        <f t="shared" si="48"/>
        <v>0.36762500000000004</v>
      </c>
      <c r="J1510">
        <f>0.85*'Wind ENSPRESO CF'!E618</f>
        <v>0.36762500000000004</v>
      </c>
    </row>
    <row r="1511" spans="2:10">
      <c r="B1511" t="s">
        <v>180</v>
      </c>
      <c r="C1511" t="s">
        <v>181</v>
      </c>
      <c r="D1511" t="s">
        <v>188</v>
      </c>
      <c r="E1511" t="s">
        <v>19</v>
      </c>
      <c r="F1511" t="s">
        <v>130</v>
      </c>
      <c r="G1511">
        <f t="shared" si="47"/>
        <v>0.38250000000000001</v>
      </c>
      <c r="H1511">
        <f t="shared" si="48"/>
        <v>0.47812499999999997</v>
      </c>
      <c r="J1511">
        <f>0.85*'Wind ENSPRESO CF'!E619</f>
        <v>0.47812499999999997</v>
      </c>
    </row>
    <row r="1512" spans="2:10">
      <c r="B1512" t="s">
        <v>180</v>
      </c>
      <c r="C1512" t="s">
        <v>181</v>
      </c>
      <c r="D1512" t="s">
        <v>188</v>
      </c>
      <c r="E1512" t="s">
        <v>39</v>
      </c>
      <c r="F1512" t="s">
        <v>130</v>
      </c>
      <c r="G1512">
        <f t="shared" si="47"/>
        <v>0.14450000000000002</v>
      </c>
      <c r="H1512">
        <f t="shared" si="48"/>
        <v>0.18062500000000001</v>
      </c>
      <c r="J1512">
        <f>0.85*'Wind ENSPRESO CF'!E620</f>
        <v>0.18062500000000001</v>
      </c>
    </row>
    <row r="1513" spans="2:10">
      <c r="B1513" t="s">
        <v>180</v>
      </c>
      <c r="C1513" t="s">
        <v>181</v>
      </c>
      <c r="D1513" t="s">
        <v>188</v>
      </c>
      <c r="E1513" t="s">
        <v>21</v>
      </c>
      <c r="F1513" t="s">
        <v>130</v>
      </c>
      <c r="G1513">
        <f t="shared" si="47"/>
        <v>0.3570000000000001</v>
      </c>
      <c r="H1513">
        <f t="shared" si="48"/>
        <v>0.44625000000000009</v>
      </c>
      <c r="J1513">
        <f>0.85*'Wind ENSPRESO CF'!E621</f>
        <v>0.44625000000000009</v>
      </c>
    </row>
    <row r="1514" spans="2:10">
      <c r="B1514" t="s">
        <v>180</v>
      </c>
      <c r="C1514" t="s">
        <v>181</v>
      </c>
      <c r="D1514" t="s">
        <v>188</v>
      </c>
      <c r="E1514" t="s">
        <v>22</v>
      </c>
      <c r="F1514" t="s">
        <v>130</v>
      </c>
      <c r="G1514">
        <f t="shared" si="47"/>
        <v>0</v>
      </c>
      <c r="H1514">
        <f t="shared" si="48"/>
        <v>0</v>
      </c>
      <c r="J1514">
        <f>0.85*'Wind ENSPRESO CF'!E622</f>
        <v>0</v>
      </c>
    </row>
    <row r="1515" spans="2:10">
      <c r="B1515" t="s">
        <v>180</v>
      </c>
      <c r="C1515" t="s">
        <v>181</v>
      </c>
      <c r="D1515" t="s">
        <v>188</v>
      </c>
      <c r="E1515" t="s">
        <v>23</v>
      </c>
      <c r="F1515" t="s">
        <v>130</v>
      </c>
      <c r="G1515">
        <f t="shared" si="47"/>
        <v>0.18020000000000003</v>
      </c>
      <c r="H1515">
        <f t="shared" si="48"/>
        <v>0.22525000000000001</v>
      </c>
      <c r="J1515">
        <f>0.85*'Wind ENSPRESO CF'!E623</f>
        <v>0.22525000000000001</v>
      </c>
    </row>
    <row r="1516" spans="2:10">
      <c r="B1516" t="s">
        <v>180</v>
      </c>
      <c r="C1516" t="s">
        <v>181</v>
      </c>
      <c r="D1516" t="s">
        <v>188</v>
      </c>
      <c r="E1516" t="s">
        <v>24</v>
      </c>
      <c r="F1516" t="s">
        <v>130</v>
      </c>
      <c r="G1516">
        <f t="shared" si="47"/>
        <v>0.29920000000000008</v>
      </c>
      <c r="H1516">
        <f t="shared" si="48"/>
        <v>0.37400000000000005</v>
      </c>
      <c r="J1516">
        <f>0.85*'Wind ENSPRESO CF'!E624</f>
        <v>0.37400000000000005</v>
      </c>
    </row>
    <row r="1517" spans="2:10">
      <c r="B1517" t="s">
        <v>180</v>
      </c>
      <c r="C1517" t="s">
        <v>181</v>
      </c>
      <c r="D1517" t="s">
        <v>188</v>
      </c>
      <c r="E1517" t="s">
        <v>26</v>
      </c>
      <c r="F1517" t="s">
        <v>130</v>
      </c>
      <c r="G1517">
        <f t="shared" si="47"/>
        <v>0.31110000000000004</v>
      </c>
      <c r="H1517">
        <f t="shared" si="48"/>
        <v>0.38887500000000003</v>
      </c>
      <c r="J1517">
        <f>0.85*'Wind ENSPRESO CF'!E625</f>
        <v>0.38887500000000003</v>
      </c>
    </row>
    <row r="1518" spans="2:10">
      <c r="B1518" t="s">
        <v>180</v>
      </c>
      <c r="C1518" t="s">
        <v>181</v>
      </c>
      <c r="D1518" t="s">
        <v>188</v>
      </c>
      <c r="E1518" t="s">
        <v>40</v>
      </c>
      <c r="F1518" t="s">
        <v>130</v>
      </c>
      <c r="G1518">
        <f t="shared" si="47"/>
        <v>0.1615</v>
      </c>
      <c r="H1518">
        <f t="shared" si="48"/>
        <v>0.201875</v>
      </c>
      <c r="J1518">
        <f>0.85*'Wind ENSPRESO CF'!E626</f>
        <v>0.201875</v>
      </c>
    </row>
    <row r="1519" spans="2:10">
      <c r="B1519" t="s">
        <v>180</v>
      </c>
      <c r="C1519" t="s">
        <v>181</v>
      </c>
      <c r="D1519" t="s">
        <v>188</v>
      </c>
      <c r="E1519" t="s">
        <v>27</v>
      </c>
      <c r="F1519" t="s">
        <v>130</v>
      </c>
      <c r="G1519">
        <f t="shared" si="47"/>
        <v>0.16320000000000001</v>
      </c>
      <c r="H1519">
        <f t="shared" si="48"/>
        <v>0.20399999999999999</v>
      </c>
      <c r="J1519">
        <f>0.85*'Wind ENSPRESO CF'!E627</f>
        <v>0.20399999999999999</v>
      </c>
    </row>
    <row r="1520" spans="2:10">
      <c r="B1520" t="s">
        <v>180</v>
      </c>
      <c r="C1520" t="s">
        <v>181</v>
      </c>
      <c r="D1520" t="s">
        <v>188</v>
      </c>
      <c r="E1520" t="s">
        <v>28</v>
      </c>
      <c r="F1520" t="s">
        <v>130</v>
      </c>
      <c r="G1520">
        <f t="shared" si="47"/>
        <v>0.28899999999999998</v>
      </c>
      <c r="H1520">
        <f t="shared" si="48"/>
        <v>0.36124999999999996</v>
      </c>
      <c r="J1520">
        <f>0.85*'Wind ENSPRESO CF'!E628</f>
        <v>0.36124999999999996</v>
      </c>
    </row>
    <row r="1521" spans="2:10">
      <c r="B1521" t="s">
        <v>180</v>
      </c>
      <c r="C1521" t="s">
        <v>181</v>
      </c>
      <c r="D1521" t="s">
        <v>188</v>
      </c>
      <c r="E1521" t="s">
        <v>29</v>
      </c>
      <c r="F1521" t="s">
        <v>130</v>
      </c>
      <c r="G1521">
        <f t="shared" si="47"/>
        <v>0.26520000000000005</v>
      </c>
      <c r="H1521">
        <f t="shared" si="48"/>
        <v>0.33150000000000002</v>
      </c>
      <c r="J1521">
        <f>0.85*'Wind ENSPRESO CF'!E629</f>
        <v>0.33150000000000002</v>
      </c>
    </row>
    <row r="1522" spans="2:10">
      <c r="B1522" t="s">
        <v>180</v>
      </c>
      <c r="C1522" t="s">
        <v>181</v>
      </c>
      <c r="D1522" t="s">
        <v>188</v>
      </c>
      <c r="E1522" t="s">
        <v>30</v>
      </c>
      <c r="F1522" t="s">
        <v>130</v>
      </c>
      <c r="G1522">
        <f t="shared" si="47"/>
        <v>0.29410000000000003</v>
      </c>
      <c r="H1522">
        <f t="shared" si="48"/>
        <v>0.36762500000000004</v>
      </c>
      <c r="J1522">
        <f>0.85*'Wind ENSPRESO CF'!E630</f>
        <v>0.36762500000000004</v>
      </c>
    </row>
    <row r="1523" spans="2:10">
      <c r="B1523" t="s">
        <v>180</v>
      </c>
      <c r="C1523" t="s">
        <v>181</v>
      </c>
      <c r="D1523" t="s">
        <v>188</v>
      </c>
      <c r="E1523" t="s">
        <v>31</v>
      </c>
      <c r="F1523" t="s">
        <v>130</v>
      </c>
      <c r="G1523">
        <f t="shared" si="47"/>
        <v>0.36040000000000005</v>
      </c>
      <c r="H1523">
        <f t="shared" si="48"/>
        <v>0.45050000000000001</v>
      </c>
      <c r="J1523">
        <f>0.85*'Wind ENSPRESO CF'!E631</f>
        <v>0.45050000000000001</v>
      </c>
    </row>
    <row r="1524" spans="2:10">
      <c r="B1524" t="s">
        <v>180</v>
      </c>
      <c r="C1524" t="s">
        <v>181</v>
      </c>
      <c r="D1524" t="s">
        <v>188</v>
      </c>
      <c r="E1524" t="s">
        <v>32</v>
      </c>
      <c r="F1524" t="s">
        <v>130</v>
      </c>
      <c r="G1524">
        <f t="shared" si="47"/>
        <v>0.21589999999999998</v>
      </c>
      <c r="H1524">
        <f t="shared" si="48"/>
        <v>0.26987499999999998</v>
      </c>
      <c r="J1524">
        <f>0.85*'Wind ENSPRESO CF'!E632</f>
        <v>0.26987499999999998</v>
      </c>
    </row>
    <row r="1525" spans="2:10">
      <c r="B1525" t="s">
        <v>180</v>
      </c>
      <c r="C1525" t="s">
        <v>181</v>
      </c>
      <c r="D1525" t="s">
        <v>188</v>
      </c>
      <c r="E1525" t="s">
        <v>33</v>
      </c>
      <c r="F1525" t="s">
        <v>130</v>
      </c>
      <c r="G1525">
        <f t="shared" si="47"/>
        <v>0.30430000000000001</v>
      </c>
      <c r="H1525">
        <f t="shared" si="48"/>
        <v>0.38037500000000002</v>
      </c>
      <c r="J1525">
        <f>0.85*'Wind ENSPRESO CF'!E633</f>
        <v>0.38037500000000002</v>
      </c>
    </row>
    <row r="1526" spans="2:10">
      <c r="B1526" t="s">
        <v>180</v>
      </c>
      <c r="C1526" t="s">
        <v>181</v>
      </c>
      <c r="D1526" t="s">
        <v>188</v>
      </c>
      <c r="E1526" t="s">
        <v>36</v>
      </c>
      <c r="F1526" t="s">
        <v>130</v>
      </c>
      <c r="G1526">
        <f t="shared" si="47"/>
        <v>0.34339999999999993</v>
      </c>
      <c r="H1526">
        <f t="shared" si="48"/>
        <v>0.42924999999999991</v>
      </c>
      <c r="J1526">
        <f>0.85*'Wind ENSPRESO CF'!E634</f>
        <v>0.42924999999999991</v>
      </c>
    </row>
    <row r="1527" spans="2:10">
      <c r="B1527" t="s">
        <v>180</v>
      </c>
      <c r="C1527" t="s">
        <v>181</v>
      </c>
      <c r="D1527" t="s">
        <v>189</v>
      </c>
      <c r="E1527" t="s">
        <v>37</v>
      </c>
      <c r="F1527" t="s">
        <v>130</v>
      </c>
      <c r="G1527">
        <f t="shared" si="47"/>
        <v>0.1258</v>
      </c>
      <c r="H1527">
        <f t="shared" si="48"/>
        <v>0.15725</v>
      </c>
      <c r="J1527">
        <f>0.85*'Wind ENSPRESO CF'!E635</f>
        <v>0.15725</v>
      </c>
    </row>
    <row r="1528" spans="2:10">
      <c r="B1528" t="s">
        <v>180</v>
      </c>
      <c r="C1528" t="s">
        <v>181</v>
      </c>
      <c r="D1528" t="s">
        <v>189</v>
      </c>
      <c r="E1528" t="s">
        <v>8</v>
      </c>
      <c r="F1528" t="s">
        <v>130</v>
      </c>
      <c r="G1528">
        <f t="shared" si="47"/>
        <v>0.28560000000000002</v>
      </c>
      <c r="H1528">
        <f t="shared" si="48"/>
        <v>0.35700000000000004</v>
      </c>
      <c r="J1528">
        <f>0.85*'Wind ENSPRESO CF'!E636</f>
        <v>0.35700000000000004</v>
      </c>
    </row>
    <row r="1529" spans="2:10">
      <c r="B1529" t="s">
        <v>180</v>
      </c>
      <c r="C1529" t="s">
        <v>181</v>
      </c>
      <c r="D1529" t="s">
        <v>189</v>
      </c>
      <c r="E1529" t="s">
        <v>9</v>
      </c>
      <c r="F1529" t="s">
        <v>130</v>
      </c>
      <c r="G1529">
        <f t="shared" si="47"/>
        <v>0.20229999999999998</v>
      </c>
      <c r="H1529">
        <f t="shared" si="48"/>
        <v>0.25287499999999996</v>
      </c>
      <c r="J1529">
        <f>0.85*'Wind ENSPRESO CF'!E637</f>
        <v>0.25287499999999996</v>
      </c>
    </row>
    <row r="1530" spans="2:10">
      <c r="B1530" t="s">
        <v>180</v>
      </c>
      <c r="C1530" t="s">
        <v>181</v>
      </c>
      <c r="D1530" t="s">
        <v>189</v>
      </c>
      <c r="E1530" t="s">
        <v>11</v>
      </c>
      <c r="F1530" t="s">
        <v>130</v>
      </c>
      <c r="G1530">
        <f t="shared" si="47"/>
        <v>0.10880000000000001</v>
      </c>
      <c r="H1530">
        <f t="shared" si="48"/>
        <v>0.13600000000000001</v>
      </c>
      <c r="J1530">
        <f>0.85*'Wind ENSPRESO CF'!E638</f>
        <v>0.13600000000000001</v>
      </c>
    </row>
    <row r="1531" spans="2:10">
      <c r="B1531" t="s">
        <v>180</v>
      </c>
      <c r="C1531" t="s">
        <v>181</v>
      </c>
      <c r="D1531" t="s">
        <v>189</v>
      </c>
      <c r="E1531" t="s">
        <v>13</v>
      </c>
      <c r="F1531" t="s">
        <v>130</v>
      </c>
      <c r="G1531">
        <f t="shared" si="47"/>
        <v>0.33830000000000005</v>
      </c>
      <c r="H1531">
        <f t="shared" si="48"/>
        <v>0.422875</v>
      </c>
      <c r="J1531">
        <f>0.85*'Wind ENSPRESO CF'!E639</f>
        <v>0.422875</v>
      </c>
    </row>
    <row r="1532" spans="2:10">
      <c r="B1532" t="s">
        <v>180</v>
      </c>
      <c r="C1532" t="s">
        <v>181</v>
      </c>
      <c r="D1532" t="s">
        <v>189</v>
      </c>
      <c r="E1532" t="s">
        <v>14</v>
      </c>
      <c r="F1532" t="s">
        <v>130</v>
      </c>
      <c r="G1532">
        <f t="shared" si="47"/>
        <v>0.31279999999999997</v>
      </c>
      <c r="H1532">
        <f t="shared" si="48"/>
        <v>0.3909999999999999</v>
      </c>
      <c r="J1532">
        <f>0.85*'Wind ENSPRESO CF'!E640</f>
        <v>0.3909999999999999</v>
      </c>
    </row>
    <row r="1533" spans="2:10">
      <c r="B1533" t="s">
        <v>180</v>
      </c>
      <c r="C1533" t="s">
        <v>181</v>
      </c>
      <c r="D1533" t="s">
        <v>189</v>
      </c>
      <c r="E1533" t="s">
        <v>15</v>
      </c>
      <c r="F1533" t="s">
        <v>130</v>
      </c>
      <c r="G1533">
        <f t="shared" si="47"/>
        <v>0.28220000000000001</v>
      </c>
      <c r="H1533">
        <f t="shared" si="48"/>
        <v>0.35275000000000001</v>
      </c>
      <c r="J1533">
        <f>0.85*'Wind ENSPRESO CF'!E641</f>
        <v>0.35275000000000001</v>
      </c>
    </row>
    <row r="1534" spans="2:10">
      <c r="B1534" t="s">
        <v>180</v>
      </c>
      <c r="C1534" t="s">
        <v>181</v>
      </c>
      <c r="D1534" t="s">
        <v>189</v>
      </c>
      <c r="E1534" t="s">
        <v>16</v>
      </c>
      <c r="F1534" t="s">
        <v>130</v>
      </c>
      <c r="G1534">
        <f t="shared" si="47"/>
        <v>0.20910000000000004</v>
      </c>
      <c r="H1534">
        <f t="shared" si="48"/>
        <v>0.26137500000000002</v>
      </c>
      <c r="J1534">
        <f>0.85*'Wind ENSPRESO CF'!E642</f>
        <v>0.26137500000000002</v>
      </c>
    </row>
    <row r="1535" spans="2:10">
      <c r="B1535" t="s">
        <v>180</v>
      </c>
      <c r="C1535" t="s">
        <v>181</v>
      </c>
      <c r="D1535" t="s">
        <v>189</v>
      </c>
      <c r="E1535" t="s">
        <v>17</v>
      </c>
      <c r="F1535" t="s">
        <v>130</v>
      </c>
      <c r="G1535">
        <f t="shared" si="47"/>
        <v>0.28899999999999998</v>
      </c>
      <c r="H1535">
        <f t="shared" si="48"/>
        <v>0.36124999999999996</v>
      </c>
      <c r="J1535">
        <f>0.85*'Wind ENSPRESO CF'!E643</f>
        <v>0.36124999999999996</v>
      </c>
    </row>
    <row r="1536" spans="2:10">
      <c r="B1536" t="s">
        <v>180</v>
      </c>
      <c r="C1536" t="s">
        <v>181</v>
      </c>
      <c r="D1536" t="s">
        <v>189</v>
      </c>
      <c r="E1536" t="s">
        <v>18</v>
      </c>
      <c r="F1536" t="s">
        <v>130</v>
      </c>
      <c r="G1536">
        <f t="shared" si="47"/>
        <v>0.26859999999999995</v>
      </c>
      <c r="H1536">
        <f t="shared" si="48"/>
        <v>0.33574999999999994</v>
      </c>
      <c r="J1536">
        <f>0.85*'Wind ENSPRESO CF'!E644</f>
        <v>0.33574999999999994</v>
      </c>
    </row>
    <row r="1537" spans="2:10">
      <c r="B1537" t="s">
        <v>180</v>
      </c>
      <c r="C1537" t="s">
        <v>181</v>
      </c>
      <c r="D1537" t="s">
        <v>189</v>
      </c>
      <c r="E1537" t="s">
        <v>19</v>
      </c>
      <c r="F1537" t="s">
        <v>130</v>
      </c>
      <c r="G1537">
        <f t="shared" si="47"/>
        <v>0.31279999999999997</v>
      </c>
      <c r="H1537">
        <f t="shared" si="48"/>
        <v>0.3909999999999999</v>
      </c>
      <c r="J1537">
        <f>0.85*'Wind ENSPRESO CF'!E645</f>
        <v>0.3909999999999999</v>
      </c>
    </row>
    <row r="1538" spans="2:10">
      <c r="B1538" t="s">
        <v>180</v>
      </c>
      <c r="C1538" t="s">
        <v>181</v>
      </c>
      <c r="D1538" t="s">
        <v>189</v>
      </c>
      <c r="E1538" t="s">
        <v>39</v>
      </c>
      <c r="F1538" t="s">
        <v>130</v>
      </c>
      <c r="G1538">
        <f t="shared" si="47"/>
        <v>0.16490000000000002</v>
      </c>
      <c r="H1538">
        <f t="shared" si="48"/>
        <v>0.206125</v>
      </c>
      <c r="J1538">
        <f>0.85*'Wind ENSPRESO CF'!E646</f>
        <v>0.206125</v>
      </c>
    </row>
    <row r="1539" spans="2:10">
      <c r="B1539" t="s">
        <v>180</v>
      </c>
      <c r="C1539" t="s">
        <v>181</v>
      </c>
      <c r="D1539" t="s">
        <v>189</v>
      </c>
      <c r="E1539" t="s">
        <v>21</v>
      </c>
      <c r="F1539" t="s">
        <v>130</v>
      </c>
      <c r="G1539">
        <f t="shared" si="47"/>
        <v>0.35020000000000001</v>
      </c>
      <c r="H1539">
        <f t="shared" si="48"/>
        <v>0.43774999999999997</v>
      </c>
      <c r="J1539">
        <f>0.85*'Wind ENSPRESO CF'!E647</f>
        <v>0.43774999999999997</v>
      </c>
    </row>
    <row r="1540" spans="2:10">
      <c r="B1540" t="s">
        <v>180</v>
      </c>
      <c r="C1540" t="s">
        <v>181</v>
      </c>
      <c r="D1540" t="s">
        <v>189</v>
      </c>
      <c r="E1540" t="s">
        <v>22</v>
      </c>
      <c r="F1540" t="s">
        <v>130</v>
      </c>
      <c r="G1540">
        <f t="shared" si="47"/>
        <v>0</v>
      </c>
      <c r="H1540">
        <f t="shared" si="48"/>
        <v>0</v>
      </c>
      <c r="J1540">
        <f>0.85*'Wind ENSPRESO CF'!E648</f>
        <v>0</v>
      </c>
    </row>
    <row r="1541" spans="2:10">
      <c r="B1541" t="s">
        <v>180</v>
      </c>
      <c r="C1541" t="s">
        <v>181</v>
      </c>
      <c r="D1541" t="s">
        <v>189</v>
      </c>
      <c r="E1541" t="s">
        <v>23</v>
      </c>
      <c r="F1541" t="s">
        <v>130</v>
      </c>
      <c r="G1541">
        <f t="shared" si="47"/>
        <v>0.153</v>
      </c>
      <c r="H1541">
        <f t="shared" si="48"/>
        <v>0.19124999999999998</v>
      </c>
      <c r="J1541">
        <f>0.85*'Wind ENSPRESO CF'!E649</f>
        <v>0.19124999999999998</v>
      </c>
    </row>
    <row r="1542" spans="2:10">
      <c r="B1542" t="s">
        <v>180</v>
      </c>
      <c r="C1542" t="s">
        <v>181</v>
      </c>
      <c r="D1542" t="s">
        <v>189</v>
      </c>
      <c r="E1542" t="s">
        <v>24</v>
      </c>
      <c r="F1542" t="s">
        <v>130</v>
      </c>
      <c r="G1542">
        <f t="shared" si="47"/>
        <v>0.29920000000000008</v>
      </c>
      <c r="H1542">
        <f t="shared" si="48"/>
        <v>0.37400000000000005</v>
      </c>
      <c r="J1542">
        <f>0.85*'Wind ENSPRESO CF'!E650</f>
        <v>0.37400000000000005</v>
      </c>
    </row>
    <row r="1543" spans="2:10">
      <c r="B1543" t="s">
        <v>180</v>
      </c>
      <c r="C1543" t="s">
        <v>181</v>
      </c>
      <c r="D1543" t="s">
        <v>189</v>
      </c>
      <c r="E1543" t="s">
        <v>26</v>
      </c>
      <c r="F1543" t="s">
        <v>130</v>
      </c>
      <c r="G1543">
        <f t="shared" si="47"/>
        <v>0.29070000000000001</v>
      </c>
      <c r="H1543">
        <f t="shared" si="48"/>
        <v>0.363375</v>
      </c>
      <c r="J1543">
        <f>0.85*'Wind ENSPRESO CF'!E651</f>
        <v>0.363375</v>
      </c>
    </row>
    <row r="1544" spans="2:10">
      <c r="B1544" t="s">
        <v>180</v>
      </c>
      <c r="C1544" t="s">
        <v>181</v>
      </c>
      <c r="D1544" t="s">
        <v>189</v>
      </c>
      <c r="E1544" t="s">
        <v>40</v>
      </c>
      <c r="F1544" t="s">
        <v>130</v>
      </c>
      <c r="G1544">
        <f t="shared" si="47"/>
        <v>0.1411</v>
      </c>
      <c r="H1544">
        <f t="shared" si="48"/>
        <v>0.176375</v>
      </c>
      <c r="J1544">
        <f>0.85*'Wind ENSPRESO CF'!E652</f>
        <v>0.176375</v>
      </c>
    </row>
    <row r="1545" spans="2:10">
      <c r="B1545" t="s">
        <v>180</v>
      </c>
      <c r="C1545" t="s">
        <v>181</v>
      </c>
      <c r="D1545" t="s">
        <v>189</v>
      </c>
      <c r="E1545" t="s">
        <v>27</v>
      </c>
      <c r="F1545" t="s">
        <v>130</v>
      </c>
      <c r="G1545">
        <f t="shared" si="47"/>
        <v>0.12240000000000001</v>
      </c>
      <c r="H1545">
        <f t="shared" si="48"/>
        <v>0.153</v>
      </c>
      <c r="J1545">
        <f>0.85*'Wind ENSPRESO CF'!E653</f>
        <v>0.153</v>
      </c>
    </row>
    <row r="1546" spans="2:10">
      <c r="B1546" t="s">
        <v>180</v>
      </c>
      <c r="C1546" t="s">
        <v>181</v>
      </c>
      <c r="D1546" t="s">
        <v>189</v>
      </c>
      <c r="E1546" t="s">
        <v>28</v>
      </c>
      <c r="F1546" t="s">
        <v>130</v>
      </c>
      <c r="G1546">
        <f t="shared" si="47"/>
        <v>0.30259999999999998</v>
      </c>
      <c r="H1546">
        <f t="shared" si="48"/>
        <v>0.37824999999999998</v>
      </c>
      <c r="J1546">
        <f>0.85*'Wind ENSPRESO CF'!E654</f>
        <v>0.37824999999999998</v>
      </c>
    </row>
    <row r="1547" spans="2:10">
      <c r="B1547" t="s">
        <v>180</v>
      </c>
      <c r="C1547" t="s">
        <v>181</v>
      </c>
      <c r="D1547" t="s">
        <v>189</v>
      </c>
      <c r="E1547" t="s">
        <v>29</v>
      </c>
      <c r="F1547" t="s">
        <v>130</v>
      </c>
      <c r="G1547">
        <f t="shared" si="47"/>
        <v>0.26010000000000005</v>
      </c>
      <c r="H1547">
        <f t="shared" si="48"/>
        <v>0.32512500000000005</v>
      </c>
      <c r="J1547">
        <f>0.85*'Wind ENSPRESO CF'!E655</f>
        <v>0.32512500000000005</v>
      </c>
    </row>
    <row r="1548" spans="2:10">
      <c r="B1548" t="s">
        <v>180</v>
      </c>
      <c r="C1548" t="s">
        <v>181</v>
      </c>
      <c r="D1548" t="s">
        <v>189</v>
      </c>
      <c r="E1548" t="s">
        <v>30</v>
      </c>
      <c r="F1548" t="s">
        <v>130</v>
      </c>
      <c r="G1548">
        <f t="shared" si="47"/>
        <v>0.31110000000000004</v>
      </c>
      <c r="H1548">
        <f t="shared" si="48"/>
        <v>0.38887500000000003</v>
      </c>
      <c r="J1548">
        <f>0.85*'Wind ENSPRESO CF'!E656</f>
        <v>0.38887500000000003</v>
      </c>
    </row>
    <row r="1549" spans="2:10">
      <c r="B1549" t="s">
        <v>180</v>
      </c>
      <c r="C1549" t="s">
        <v>181</v>
      </c>
      <c r="D1549" t="s">
        <v>189</v>
      </c>
      <c r="E1549" t="s">
        <v>31</v>
      </c>
      <c r="F1549" t="s">
        <v>130</v>
      </c>
      <c r="G1549">
        <f t="shared" si="47"/>
        <v>0.29240000000000005</v>
      </c>
      <c r="H1549">
        <f t="shared" si="48"/>
        <v>0.36550000000000005</v>
      </c>
      <c r="J1549">
        <f>0.85*'Wind ENSPRESO CF'!E657</f>
        <v>0.36550000000000005</v>
      </c>
    </row>
    <row r="1550" spans="2:10">
      <c r="B1550" t="s">
        <v>180</v>
      </c>
      <c r="C1550" t="s">
        <v>181</v>
      </c>
      <c r="D1550" t="s">
        <v>189</v>
      </c>
      <c r="E1550" t="s">
        <v>32</v>
      </c>
      <c r="F1550" t="s">
        <v>130</v>
      </c>
      <c r="G1550">
        <f t="shared" ref="G1550:G1613" si="49">H1550*0.8</f>
        <v>0.23630000000000001</v>
      </c>
      <c r="H1550">
        <f t="shared" si="48"/>
        <v>0.295375</v>
      </c>
      <c r="J1550">
        <f>0.85*'Wind ENSPRESO CF'!E658</f>
        <v>0.295375</v>
      </c>
    </row>
    <row r="1551" spans="2:10">
      <c r="B1551" t="s">
        <v>180</v>
      </c>
      <c r="C1551" t="s">
        <v>181</v>
      </c>
      <c r="D1551" t="s">
        <v>189</v>
      </c>
      <c r="E1551" t="s">
        <v>33</v>
      </c>
      <c r="F1551" t="s">
        <v>130</v>
      </c>
      <c r="G1551">
        <f t="shared" si="49"/>
        <v>0.29580000000000001</v>
      </c>
      <c r="H1551">
        <f t="shared" si="48"/>
        <v>0.36975000000000002</v>
      </c>
      <c r="J1551">
        <f>0.85*'Wind ENSPRESO CF'!E659</f>
        <v>0.36975000000000002</v>
      </c>
    </row>
    <row r="1552" spans="2:10">
      <c r="B1552" t="s">
        <v>180</v>
      </c>
      <c r="C1552" t="s">
        <v>181</v>
      </c>
      <c r="D1552" t="s">
        <v>189</v>
      </c>
      <c r="E1552" t="s">
        <v>36</v>
      </c>
      <c r="F1552" t="s">
        <v>130</v>
      </c>
      <c r="G1552">
        <f t="shared" si="49"/>
        <v>0.34339999999999993</v>
      </c>
      <c r="H1552">
        <f t="shared" si="48"/>
        <v>0.42924999999999991</v>
      </c>
      <c r="J1552">
        <f>0.85*'Wind ENSPRESO CF'!E660</f>
        <v>0.42924999999999991</v>
      </c>
    </row>
    <row r="1553" spans="2:10">
      <c r="B1553" t="s">
        <v>180</v>
      </c>
      <c r="C1553" t="s">
        <v>181</v>
      </c>
      <c r="D1553" t="s">
        <v>190</v>
      </c>
      <c r="E1553" t="s">
        <v>37</v>
      </c>
      <c r="F1553" t="s">
        <v>130</v>
      </c>
      <c r="G1553">
        <f t="shared" si="49"/>
        <v>0.19889999999999999</v>
      </c>
      <c r="H1553">
        <f t="shared" si="48"/>
        <v>0.24862499999999998</v>
      </c>
      <c r="J1553">
        <f>0.85*'Wind ENSPRESO CF'!E661</f>
        <v>0.24862499999999998</v>
      </c>
    </row>
    <row r="1554" spans="2:10">
      <c r="B1554" t="s">
        <v>180</v>
      </c>
      <c r="C1554" t="s">
        <v>181</v>
      </c>
      <c r="D1554" t="s">
        <v>190</v>
      </c>
      <c r="E1554" t="s">
        <v>8</v>
      </c>
      <c r="F1554" t="s">
        <v>130</v>
      </c>
      <c r="G1554">
        <f t="shared" si="49"/>
        <v>0.25159999999999999</v>
      </c>
      <c r="H1554">
        <f t="shared" si="48"/>
        <v>0.3145</v>
      </c>
      <c r="J1554">
        <f>0.85*'Wind ENSPRESO CF'!E662</f>
        <v>0.3145</v>
      </c>
    </row>
    <row r="1555" spans="2:10">
      <c r="B1555" t="s">
        <v>180</v>
      </c>
      <c r="C1555" t="s">
        <v>181</v>
      </c>
      <c r="D1555" t="s">
        <v>190</v>
      </c>
      <c r="E1555" t="s">
        <v>9</v>
      </c>
      <c r="F1555" t="s">
        <v>130</v>
      </c>
      <c r="G1555">
        <f t="shared" si="49"/>
        <v>0.18870000000000001</v>
      </c>
      <c r="H1555">
        <f t="shared" si="48"/>
        <v>0.235875</v>
      </c>
      <c r="J1555">
        <f>0.85*'Wind ENSPRESO CF'!E663</f>
        <v>0.235875</v>
      </c>
    </row>
    <row r="1556" spans="2:10">
      <c r="B1556" t="s">
        <v>180</v>
      </c>
      <c r="C1556" t="s">
        <v>181</v>
      </c>
      <c r="D1556" t="s">
        <v>190</v>
      </c>
      <c r="E1556" t="s">
        <v>11</v>
      </c>
      <c r="F1556" t="s">
        <v>130</v>
      </c>
      <c r="G1556">
        <f t="shared" si="49"/>
        <v>0.14450000000000002</v>
      </c>
      <c r="H1556">
        <f t="shared" si="48"/>
        <v>0.18062500000000001</v>
      </c>
      <c r="J1556">
        <f>0.85*'Wind ENSPRESO CF'!E664</f>
        <v>0.18062500000000001</v>
      </c>
    </row>
    <row r="1557" spans="2:10">
      <c r="B1557" t="s">
        <v>180</v>
      </c>
      <c r="C1557" t="s">
        <v>181</v>
      </c>
      <c r="D1557" t="s">
        <v>190</v>
      </c>
      <c r="E1557" t="s">
        <v>13</v>
      </c>
      <c r="F1557" t="s">
        <v>130</v>
      </c>
      <c r="G1557">
        <f t="shared" si="49"/>
        <v>0.33150000000000007</v>
      </c>
      <c r="H1557">
        <f t="shared" si="48"/>
        <v>0.41437500000000005</v>
      </c>
      <c r="J1557">
        <f>0.85*'Wind ENSPRESO CF'!E665</f>
        <v>0.41437500000000005</v>
      </c>
    </row>
    <row r="1558" spans="2:10">
      <c r="B1558" t="s">
        <v>180</v>
      </c>
      <c r="C1558" t="s">
        <v>181</v>
      </c>
      <c r="D1558" t="s">
        <v>190</v>
      </c>
      <c r="E1558" t="s">
        <v>14</v>
      </c>
      <c r="F1558" t="s">
        <v>130</v>
      </c>
      <c r="G1558">
        <f t="shared" si="49"/>
        <v>0.30430000000000001</v>
      </c>
      <c r="H1558">
        <f t="shared" si="48"/>
        <v>0.38037500000000002</v>
      </c>
      <c r="J1558">
        <f>0.85*'Wind ENSPRESO CF'!E666</f>
        <v>0.38037500000000002</v>
      </c>
    </row>
    <row r="1559" spans="2:10">
      <c r="B1559" t="s">
        <v>180</v>
      </c>
      <c r="C1559" t="s">
        <v>181</v>
      </c>
      <c r="D1559" t="s">
        <v>190</v>
      </c>
      <c r="E1559" t="s">
        <v>15</v>
      </c>
      <c r="F1559" t="s">
        <v>130</v>
      </c>
      <c r="G1559">
        <f t="shared" si="49"/>
        <v>0.28220000000000001</v>
      </c>
      <c r="H1559">
        <f t="shared" si="48"/>
        <v>0.35275000000000001</v>
      </c>
      <c r="J1559">
        <f>0.85*'Wind ENSPRESO CF'!E667</f>
        <v>0.35275000000000001</v>
      </c>
    </row>
    <row r="1560" spans="2:10">
      <c r="B1560" t="s">
        <v>180</v>
      </c>
      <c r="C1560" t="s">
        <v>181</v>
      </c>
      <c r="D1560" t="s">
        <v>190</v>
      </c>
      <c r="E1560" t="s">
        <v>16</v>
      </c>
      <c r="F1560" t="s">
        <v>130</v>
      </c>
      <c r="G1560">
        <f t="shared" si="49"/>
        <v>0.16320000000000004</v>
      </c>
      <c r="H1560">
        <f t="shared" ref="H1560:H1623" si="50">IF(D1560="WP",0,J1560)</f>
        <v>0.20400000000000004</v>
      </c>
      <c r="J1560">
        <f>0.85*'Wind ENSPRESO CF'!E668</f>
        <v>0.20400000000000004</v>
      </c>
    </row>
    <row r="1561" spans="2:10">
      <c r="B1561" t="s">
        <v>180</v>
      </c>
      <c r="C1561" t="s">
        <v>181</v>
      </c>
      <c r="D1561" t="s">
        <v>190</v>
      </c>
      <c r="E1561" t="s">
        <v>17</v>
      </c>
      <c r="F1561" t="s">
        <v>130</v>
      </c>
      <c r="G1561">
        <f t="shared" si="49"/>
        <v>0.29580000000000001</v>
      </c>
      <c r="H1561">
        <f t="shared" si="50"/>
        <v>0.36975000000000002</v>
      </c>
      <c r="J1561">
        <f>0.85*'Wind ENSPRESO CF'!E669</f>
        <v>0.36975000000000002</v>
      </c>
    </row>
    <row r="1562" spans="2:10">
      <c r="B1562" t="s">
        <v>180</v>
      </c>
      <c r="C1562" t="s">
        <v>181</v>
      </c>
      <c r="D1562" t="s">
        <v>190</v>
      </c>
      <c r="E1562" t="s">
        <v>18</v>
      </c>
      <c r="F1562" t="s">
        <v>130</v>
      </c>
      <c r="G1562">
        <f t="shared" si="49"/>
        <v>0.23290000000000002</v>
      </c>
      <c r="H1562">
        <f t="shared" si="50"/>
        <v>0.29112500000000002</v>
      </c>
      <c r="J1562">
        <f>0.85*'Wind ENSPRESO CF'!E670</f>
        <v>0.29112500000000002</v>
      </c>
    </row>
    <row r="1563" spans="2:10">
      <c r="B1563" t="s">
        <v>180</v>
      </c>
      <c r="C1563" t="s">
        <v>181</v>
      </c>
      <c r="D1563" t="s">
        <v>190</v>
      </c>
      <c r="E1563" t="s">
        <v>19</v>
      </c>
      <c r="F1563" t="s">
        <v>130</v>
      </c>
      <c r="G1563">
        <f t="shared" si="49"/>
        <v>0.29919999999999997</v>
      </c>
      <c r="H1563">
        <f t="shared" si="50"/>
        <v>0.37399999999999994</v>
      </c>
      <c r="J1563">
        <f>0.85*'Wind ENSPRESO CF'!E671</f>
        <v>0.37399999999999994</v>
      </c>
    </row>
    <row r="1564" spans="2:10">
      <c r="B1564" t="s">
        <v>180</v>
      </c>
      <c r="C1564" t="s">
        <v>181</v>
      </c>
      <c r="D1564" t="s">
        <v>190</v>
      </c>
      <c r="E1564" t="s">
        <v>39</v>
      </c>
      <c r="F1564" t="s">
        <v>130</v>
      </c>
      <c r="G1564">
        <f t="shared" si="49"/>
        <v>8.3299999999999999E-2</v>
      </c>
      <c r="H1564">
        <f t="shared" si="50"/>
        <v>0.104125</v>
      </c>
      <c r="J1564">
        <f>0.85*'Wind ENSPRESO CF'!E672</f>
        <v>0.104125</v>
      </c>
    </row>
    <row r="1565" spans="2:10">
      <c r="B1565" t="s">
        <v>180</v>
      </c>
      <c r="C1565" t="s">
        <v>181</v>
      </c>
      <c r="D1565" t="s">
        <v>190</v>
      </c>
      <c r="E1565" t="s">
        <v>21</v>
      </c>
      <c r="F1565" t="s">
        <v>130</v>
      </c>
      <c r="G1565">
        <f t="shared" si="49"/>
        <v>0.35020000000000001</v>
      </c>
      <c r="H1565">
        <f t="shared" si="50"/>
        <v>0.43774999999999997</v>
      </c>
      <c r="J1565">
        <f>0.85*'Wind ENSPRESO CF'!E673</f>
        <v>0.43774999999999997</v>
      </c>
    </row>
    <row r="1566" spans="2:10">
      <c r="B1566" t="s">
        <v>180</v>
      </c>
      <c r="C1566" t="s">
        <v>181</v>
      </c>
      <c r="D1566" t="s">
        <v>190</v>
      </c>
      <c r="E1566" t="s">
        <v>22</v>
      </c>
      <c r="F1566" t="s">
        <v>130</v>
      </c>
      <c r="G1566">
        <f t="shared" si="49"/>
        <v>0</v>
      </c>
      <c r="H1566">
        <f t="shared" si="50"/>
        <v>0</v>
      </c>
      <c r="J1566">
        <f>0.85*'Wind ENSPRESO CF'!E674</f>
        <v>0</v>
      </c>
    </row>
    <row r="1567" spans="2:10">
      <c r="B1567" t="s">
        <v>180</v>
      </c>
      <c r="C1567" t="s">
        <v>181</v>
      </c>
      <c r="D1567" t="s">
        <v>190</v>
      </c>
      <c r="E1567" t="s">
        <v>23</v>
      </c>
      <c r="F1567" t="s">
        <v>130</v>
      </c>
      <c r="G1567">
        <f t="shared" si="49"/>
        <v>0.13260000000000002</v>
      </c>
      <c r="H1567">
        <f t="shared" si="50"/>
        <v>0.16575000000000001</v>
      </c>
      <c r="J1567">
        <f>0.85*'Wind ENSPRESO CF'!E675</f>
        <v>0.16575000000000001</v>
      </c>
    </row>
    <row r="1568" spans="2:10">
      <c r="B1568" t="s">
        <v>180</v>
      </c>
      <c r="C1568" t="s">
        <v>181</v>
      </c>
      <c r="D1568" t="s">
        <v>190</v>
      </c>
      <c r="E1568" t="s">
        <v>24</v>
      </c>
      <c r="F1568" t="s">
        <v>130</v>
      </c>
      <c r="G1568">
        <f t="shared" si="49"/>
        <v>0.29070000000000001</v>
      </c>
      <c r="H1568">
        <f t="shared" si="50"/>
        <v>0.363375</v>
      </c>
      <c r="J1568">
        <f>0.85*'Wind ENSPRESO CF'!E676</f>
        <v>0.363375</v>
      </c>
    </row>
    <row r="1569" spans="2:10">
      <c r="B1569" t="s">
        <v>180</v>
      </c>
      <c r="C1569" t="s">
        <v>181</v>
      </c>
      <c r="D1569" t="s">
        <v>190</v>
      </c>
      <c r="E1569" t="s">
        <v>26</v>
      </c>
      <c r="F1569" t="s">
        <v>130</v>
      </c>
      <c r="G1569">
        <f t="shared" si="49"/>
        <v>0.30259999999999998</v>
      </c>
      <c r="H1569">
        <f t="shared" si="50"/>
        <v>0.37824999999999998</v>
      </c>
      <c r="J1569">
        <f>0.85*'Wind ENSPRESO CF'!E677</f>
        <v>0.37824999999999998</v>
      </c>
    </row>
    <row r="1570" spans="2:10">
      <c r="B1570" t="s">
        <v>180</v>
      </c>
      <c r="C1570" t="s">
        <v>181</v>
      </c>
      <c r="D1570" t="s">
        <v>190</v>
      </c>
      <c r="E1570" t="s">
        <v>40</v>
      </c>
      <c r="F1570" t="s">
        <v>130</v>
      </c>
      <c r="G1570">
        <f t="shared" si="49"/>
        <v>0.10200000000000001</v>
      </c>
      <c r="H1570">
        <f t="shared" si="50"/>
        <v>0.1275</v>
      </c>
      <c r="J1570">
        <f>0.85*'Wind ENSPRESO CF'!E678</f>
        <v>0.1275</v>
      </c>
    </row>
    <row r="1571" spans="2:10">
      <c r="B1571" t="s">
        <v>180</v>
      </c>
      <c r="C1571" t="s">
        <v>181</v>
      </c>
      <c r="D1571" t="s">
        <v>190</v>
      </c>
      <c r="E1571" t="s">
        <v>27</v>
      </c>
      <c r="F1571" t="s">
        <v>130</v>
      </c>
      <c r="G1571">
        <f t="shared" si="49"/>
        <v>0.11560000000000002</v>
      </c>
      <c r="H1571">
        <f t="shared" si="50"/>
        <v>0.14450000000000002</v>
      </c>
      <c r="J1571">
        <f>0.85*'Wind ENSPRESO CF'!E679</f>
        <v>0.14450000000000002</v>
      </c>
    </row>
    <row r="1572" spans="2:10">
      <c r="B1572" t="s">
        <v>180</v>
      </c>
      <c r="C1572" t="s">
        <v>181</v>
      </c>
      <c r="D1572" t="s">
        <v>190</v>
      </c>
      <c r="E1572" t="s">
        <v>28</v>
      </c>
      <c r="F1572" t="s">
        <v>130</v>
      </c>
      <c r="G1572">
        <f t="shared" si="49"/>
        <v>0.28050000000000003</v>
      </c>
      <c r="H1572">
        <f t="shared" si="50"/>
        <v>0.35062500000000002</v>
      </c>
      <c r="J1572">
        <f>0.85*'Wind ENSPRESO CF'!E680</f>
        <v>0.35062500000000002</v>
      </c>
    </row>
    <row r="1573" spans="2:10">
      <c r="B1573" t="s">
        <v>180</v>
      </c>
      <c r="C1573" t="s">
        <v>181</v>
      </c>
      <c r="D1573" t="s">
        <v>190</v>
      </c>
      <c r="E1573" t="s">
        <v>29</v>
      </c>
      <c r="F1573" t="s">
        <v>130</v>
      </c>
      <c r="G1573">
        <f t="shared" si="49"/>
        <v>0.23799999999999999</v>
      </c>
      <c r="H1573">
        <f t="shared" si="50"/>
        <v>0.29749999999999999</v>
      </c>
      <c r="J1573">
        <f>0.85*'Wind ENSPRESO CF'!E681</f>
        <v>0.29749999999999999</v>
      </c>
    </row>
    <row r="1574" spans="2:10">
      <c r="B1574" t="s">
        <v>180</v>
      </c>
      <c r="C1574" t="s">
        <v>181</v>
      </c>
      <c r="D1574" t="s">
        <v>190</v>
      </c>
      <c r="E1574" t="s">
        <v>30</v>
      </c>
      <c r="F1574" t="s">
        <v>130</v>
      </c>
      <c r="G1574">
        <f t="shared" si="49"/>
        <v>0.29580000000000001</v>
      </c>
      <c r="H1574">
        <f t="shared" si="50"/>
        <v>0.36975000000000002</v>
      </c>
      <c r="J1574">
        <f>0.85*'Wind ENSPRESO CF'!E682</f>
        <v>0.36975000000000002</v>
      </c>
    </row>
    <row r="1575" spans="2:10">
      <c r="B1575" t="s">
        <v>180</v>
      </c>
      <c r="C1575" t="s">
        <v>181</v>
      </c>
      <c r="D1575" t="s">
        <v>190</v>
      </c>
      <c r="E1575" t="s">
        <v>31</v>
      </c>
      <c r="F1575" t="s">
        <v>130</v>
      </c>
      <c r="G1575">
        <f t="shared" si="49"/>
        <v>0.21250000000000002</v>
      </c>
      <c r="H1575">
        <f t="shared" si="50"/>
        <v>0.265625</v>
      </c>
      <c r="J1575">
        <f>0.85*'Wind ENSPRESO CF'!E683</f>
        <v>0.265625</v>
      </c>
    </row>
    <row r="1576" spans="2:10">
      <c r="B1576" t="s">
        <v>180</v>
      </c>
      <c r="C1576" t="s">
        <v>181</v>
      </c>
      <c r="D1576" t="s">
        <v>190</v>
      </c>
      <c r="E1576" t="s">
        <v>32</v>
      </c>
      <c r="F1576" t="s">
        <v>130</v>
      </c>
      <c r="G1576">
        <f t="shared" si="49"/>
        <v>0.19550000000000001</v>
      </c>
      <c r="H1576">
        <f t="shared" si="50"/>
        <v>0.24437499999999998</v>
      </c>
      <c r="J1576">
        <f>0.85*'Wind ENSPRESO CF'!E684</f>
        <v>0.24437499999999998</v>
      </c>
    </row>
    <row r="1577" spans="2:10">
      <c r="B1577" t="s">
        <v>180</v>
      </c>
      <c r="C1577" t="s">
        <v>181</v>
      </c>
      <c r="D1577" t="s">
        <v>190</v>
      </c>
      <c r="E1577" t="s">
        <v>33</v>
      </c>
      <c r="F1577" t="s">
        <v>130</v>
      </c>
      <c r="G1577">
        <f t="shared" si="49"/>
        <v>0.2873</v>
      </c>
      <c r="H1577">
        <f t="shared" si="50"/>
        <v>0.35912499999999997</v>
      </c>
      <c r="J1577">
        <f>0.85*'Wind ENSPRESO CF'!E685</f>
        <v>0.35912499999999997</v>
      </c>
    </row>
    <row r="1578" spans="2:10">
      <c r="B1578" t="s">
        <v>180</v>
      </c>
      <c r="C1578" t="s">
        <v>181</v>
      </c>
      <c r="D1578" t="s">
        <v>190</v>
      </c>
      <c r="E1578" t="s">
        <v>36</v>
      </c>
      <c r="F1578" t="s">
        <v>130</v>
      </c>
      <c r="G1578">
        <f t="shared" si="49"/>
        <v>0.33660000000000001</v>
      </c>
      <c r="H1578">
        <f t="shared" si="50"/>
        <v>0.42075000000000001</v>
      </c>
      <c r="J1578">
        <f>0.85*'Wind ENSPRESO CF'!E686</f>
        <v>0.42075000000000001</v>
      </c>
    </row>
    <row r="1579" spans="2:10">
      <c r="B1579" t="s">
        <v>180</v>
      </c>
      <c r="C1579" t="s">
        <v>181</v>
      </c>
      <c r="D1579" t="s">
        <v>191</v>
      </c>
      <c r="E1579" t="s">
        <v>37</v>
      </c>
      <c r="F1579" t="s">
        <v>130</v>
      </c>
      <c r="G1579">
        <f t="shared" si="49"/>
        <v>0.24990000000000001</v>
      </c>
      <c r="H1579">
        <f t="shared" si="50"/>
        <v>0.31237500000000001</v>
      </c>
      <c r="J1579">
        <f>0.85*'Wind ENSPRESO CF'!E687</f>
        <v>0.31237500000000001</v>
      </c>
    </row>
    <row r="1580" spans="2:10">
      <c r="B1580" t="s">
        <v>180</v>
      </c>
      <c r="C1580" t="s">
        <v>181</v>
      </c>
      <c r="D1580" t="s">
        <v>191</v>
      </c>
      <c r="E1580" t="s">
        <v>8</v>
      </c>
      <c r="F1580" t="s">
        <v>130</v>
      </c>
      <c r="G1580">
        <f t="shared" si="49"/>
        <v>0.4199</v>
      </c>
      <c r="H1580">
        <f t="shared" si="50"/>
        <v>0.52487499999999998</v>
      </c>
      <c r="J1580">
        <f>0.85*'Wind ENSPRESO CF'!E688</f>
        <v>0.52487499999999998</v>
      </c>
    </row>
    <row r="1581" spans="2:10">
      <c r="B1581" t="s">
        <v>180</v>
      </c>
      <c r="C1581" t="s">
        <v>181</v>
      </c>
      <c r="D1581" t="s">
        <v>191</v>
      </c>
      <c r="E1581" t="s">
        <v>9</v>
      </c>
      <c r="F1581" t="s">
        <v>130</v>
      </c>
      <c r="G1581">
        <f t="shared" si="49"/>
        <v>0.30940000000000006</v>
      </c>
      <c r="H1581">
        <f t="shared" si="50"/>
        <v>0.38675000000000004</v>
      </c>
      <c r="J1581">
        <f>0.85*'Wind ENSPRESO CF'!E689</f>
        <v>0.38675000000000004</v>
      </c>
    </row>
    <row r="1582" spans="2:10">
      <c r="B1582" t="s">
        <v>180</v>
      </c>
      <c r="C1582" t="s">
        <v>181</v>
      </c>
      <c r="D1582" t="s">
        <v>191</v>
      </c>
      <c r="E1582" t="s">
        <v>11</v>
      </c>
      <c r="F1582" t="s">
        <v>130</v>
      </c>
      <c r="G1582">
        <f t="shared" si="49"/>
        <v>0.20229999999999998</v>
      </c>
      <c r="H1582">
        <f t="shared" si="50"/>
        <v>0.25287499999999996</v>
      </c>
      <c r="J1582">
        <f>0.85*'Wind ENSPRESO CF'!E690</f>
        <v>0.25287499999999996</v>
      </c>
    </row>
    <row r="1583" spans="2:10">
      <c r="B1583" t="s">
        <v>180</v>
      </c>
      <c r="C1583" t="s">
        <v>181</v>
      </c>
      <c r="D1583" t="s">
        <v>191</v>
      </c>
      <c r="E1583" t="s">
        <v>13</v>
      </c>
      <c r="F1583" t="s">
        <v>130</v>
      </c>
      <c r="G1583">
        <f t="shared" si="49"/>
        <v>0.48110000000000003</v>
      </c>
      <c r="H1583">
        <f t="shared" si="50"/>
        <v>0.60137499999999999</v>
      </c>
      <c r="J1583">
        <f>0.85*'Wind ENSPRESO CF'!E691</f>
        <v>0.60137499999999999</v>
      </c>
    </row>
    <row r="1584" spans="2:10">
      <c r="B1584" t="s">
        <v>180</v>
      </c>
      <c r="C1584" t="s">
        <v>181</v>
      </c>
      <c r="D1584" t="s">
        <v>191</v>
      </c>
      <c r="E1584" t="s">
        <v>14</v>
      </c>
      <c r="F1584" t="s">
        <v>130</v>
      </c>
      <c r="G1584">
        <f t="shared" si="49"/>
        <v>0.45560000000000012</v>
      </c>
      <c r="H1584">
        <f t="shared" si="50"/>
        <v>0.56950000000000012</v>
      </c>
      <c r="J1584">
        <f>0.85*'Wind ENSPRESO CF'!E692</f>
        <v>0.56950000000000012</v>
      </c>
    </row>
    <row r="1585" spans="2:10">
      <c r="B1585" t="s">
        <v>180</v>
      </c>
      <c r="C1585" t="s">
        <v>181</v>
      </c>
      <c r="D1585" t="s">
        <v>191</v>
      </c>
      <c r="E1585" t="s">
        <v>15</v>
      </c>
      <c r="F1585" t="s">
        <v>130</v>
      </c>
      <c r="G1585">
        <f t="shared" si="49"/>
        <v>0.45389999999999997</v>
      </c>
      <c r="H1585">
        <f t="shared" si="50"/>
        <v>0.56737499999999996</v>
      </c>
      <c r="J1585">
        <f>0.85*'Wind ENSPRESO CF'!E693</f>
        <v>0.56737499999999996</v>
      </c>
    </row>
    <row r="1586" spans="2:10">
      <c r="B1586" t="s">
        <v>180</v>
      </c>
      <c r="C1586" t="s">
        <v>181</v>
      </c>
      <c r="D1586" t="s">
        <v>191</v>
      </c>
      <c r="E1586" t="s">
        <v>16</v>
      </c>
      <c r="F1586" t="s">
        <v>130</v>
      </c>
      <c r="G1586">
        <f t="shared" si="49"/>
        <v>0.29508600000000007</v>
      </c>
      <c r="H1586">
        <f t="shared" si="50"/>
        <v>0.36885750000000006</v>
      </c>
      <c r="J1586">
        <f>0.85*'Wind ENSPRESO CF'!E694</f>
        <v>0.36885750000000006</v>
      </c>
    </row>
    <row r="1587" spans="2:10">
      <c r="B1587" t="s">
        <v>180</v>
      </c>
      <c r="C1587" t="s">
        <v>181</v>
      </c>
      <c r="D1587" t="s">
        <v>191</v>
      </c>
      <c r="E1587" t="s">
        <v>17</v>
      </c>
      <c r="F1587" t="s">
        <v>130</v>
      </c>
      <c r="G1587">
        <f t="shared" si="49"/>
        <v>0.44370000000000004</v>
      </c>
      <c r="H1587">
        <f t="shared" si="50"/>
        <v>0.55462500000000003</v>
      </c>
      <c r="J1587">
        <f>0.85*'Wind ENSPRESO CF'!E695</f>
        <v>0.55462500000000003</v>
      </c>
    </row>
    <row r="1588" spans="2:10">
      <c r="B1588" t="s">
        <v>180</v>
      </c>
      <c r="C1588" t="s">
        <v>181</v>
      </c>
      <c r="D1588" t="s">
        <v>191</v>
      </c>
      <c r="E1588" t="s">
        <v>18</v>
      </c>
      <c r="F1588" t="s">
        <v>130</v>
      </c>
      <c r="G1588">
        <f t="shared" si="49"/>
        <v>0.4284</v>
      </c>
      <c r="H1588">
        <f t="shared" si="50"/>
        <v>0.53549999999999998</v>
      </c>
      <c r="J1588">
        <f>0.85*'Wind ENSPRESO CF'!E696</f>
        <v>0.53549999999999998</v>
      </c>
    </row>
    <row r="1589" spans="2:10">
      <c r="B1589" t="s">
        <v>180</v>
      </c>
      <c r="C1589" t="s">
        <v>181</v>
      </c>
      <c r="D1589" t="s">
        <v>191</v>
      </c>
      <c r="E1589" t="s">
        <v>19</v>
      </c>
      <c r="F1589" t="s">
        <v>130</v>
      </c>
      <c r="G1589">
        <f t="shared" si="49"/>
        <v>0.27710000000000001</v>
      </c>
      <c r="H1589">
        <f t="shared" si="50"/>
        <v>0.34637499999999999</v>
      </c>
      <c r="J1589">
        <f>0.85*'Wind ENSPRESO CF'!E697</f>
        <v>0.34637499999999999</v>
      </c>
    </row>
    <row r="1590" spans="2:10">
      <c r="B1590" t="s">
        <v>180</v>
      </c>
      <c r="C1590" t="s">
        <v>181</v>
      </c>
      <c r="D1590" t="s">
        <v>191</v>
      </c>
      <c r="E1590" t="s">
        <v>39</v>
      </c>
      <c r="F1590" t="s">
        <v>130</v>
      </c>
      <c r="G1590">
        <f t="shared" si="49"/>
        <v>0.24139999999999998</v>
      </c>
      <c r="H1590">
        <f t="shared" si="50"/>
        <v>0.30174999999999996</v>
      </c>
      <c r="J1590">
        <f>0.85*'Wind ENSPRESO CF'!E698</f>
        <v>0.30174999999999996</v>
      </c>
    </row>
    <row r="1591" spans="2:10">
      <c r="B1591" t="s">
        <v>180</v>
      </c>
      <c r="C1591" t="s">
        <v>181</v>
      </c>
      <c r="D1591" t="s">
        <v>191</v>
      </c>
      <c r="E1591" t="s">
        <v>21</v>
      </c>
      <c r="F1591" t="s">
        <v>130</v>
      </c>
      <c r="G1591">
        <f t="shared" si="49"/>
        <v>0.50660000000000005</v>
      </c>
      <c r="H1591">
        <f t="shared" si="50"/>
        <v>0.63324999999999998</v>
      </c>
      <c r="J1591">
        <f>0.85*'Wind ENSPRESO CF'!E699</f>
        <v>0.63324999999999998</v>
      </c>
    </row>
    <row r="1592" spans="2:10">
      <c r="B1592" t="s">
        <v>180</v>
      </c>
      <c r="C1592" t="s">
        <v>181</v>
      </c>
      <c r="D1592" t="s">
        <v>191</v>
      </c>
      <c r="E1592" t="s">
        <v>22</v>
      </c>
      <c r="F1592" t="s">
        <v>130</v>
      </c>
      <c r="G1592">
        <f t="shared" si="49"/>
        <v>0</v>
      </c>
      <c r="H1592">
        <f t="shared" si="50"/>
        <v>0</v>
      </c>
      <c r="J1592">
        <f>0.85*'Wind ENSPRESO CF'!E700</f>
        <v>0</v>
      </c>
    </row>
    <row r="1593" spans="2:10">
      <c r="B1593" t="s">
        <v>180</v>
      </c>
      <c r="C1593" t="s">
        <v>181</v>
      </c>
      <c r="D1593" t="s">
        <v>191</v>
      </c>
      <c r="E1593" t="s">
        <v>23</v>
      </c>
      <c r="F1593" t="s">
        <v>130</v>
      </c>
      <c r="G1593">
        <f t="shared" si="49"/>
        <v>0.26859999999999995</v>
      </c>
      <c r="H1593">
        <f t="shared" si="50"/>
        <v>0.33574999999999994</v>
      </c>
      <c r="J1593">
        <f>0.85*'Wind ENSPRESO CF'!E701</f>
        <v>0.33574999999999994</v>
      </c>
    </row>
    <row r="1594" spans="2:10">
      <c r="B1594" t="s">
        <v>180</v>
      </c>
      <c r="C1594" t="s">
        <v>181</v>
      </c>
      <c r="D1594" t="s">
        <v>191</v>
      </c>
      <c r="E1594" t="s">
        <v>24</v>
      </c>
      <c r="F1594" t="s">
        <v>130</v>
      </c>
      <c r="G1594">
        <f t="shared" si="49"/>
        <v>0.442</v>
      </c>
      <c r="H1594">
        <f t="shared" si="50"/>
        <v>0.55249999999999999</v>
      </c>
      <c r="J1594">
        <f>0.85*'Wind ENSPRESO CF'!E702</f>
        <v>0.55249999999999999</v>
      </c>
    </row>
    <row r="1595" spans="2:10">
      <c r="B1595" t="s">
        <v>180</v>
      </c>
      <c r="C1595" t="s">
        <v>181</v>
      </c>
      <c r="D1595" t="s">
        <v>191</v>
      </c>
      <c r="E1595" t="s">
        <v>26</v>
      </c>
      <c r="F1595" t="s">
        <v>130</v>
      </c>
      <c r="G1595">
        <f t="shared" si="49"/>
        <v>0.45389999999999997</v>
      </c>
      <c r="H1595">
        <f t="shared" si="50"/>
        <v>0.56737499999999996</v>
      </c>
      <c r="J1595">
        <f>0.85*'Wind ENSPRESO CF'!E703</f>
        <v>0.56737499999999996</v>
      </c>
    </row>
    <row r="1596" spans="2:10">
      <c r="B1596" t="s">
        <v>180</v>
      </c>
      <c r="C1596" t="s">
        <v>181</v>
      </c>
      <c r="D1596" t="s">
        <v>191</v>
      </c>
      <c r="E1596" t="s">
        <v>40</v>
      </c>
      <c r="F1596" t="s">
        <v>130</v>
      </c>
      <c r="G1596">
        <f t="shared" si="49"/>
        <v>0.24309999999999998</v>
      </c>
      <c r="H1596">
        <f t="shared" si="50"/>
        <v>0.30387499999999995</v>
      </c>
      <c r="J1596">
        <f>0.85*'Wind ENSPRESO CF'!E704</f>
        <v>0.30387499999999995</v>
      </c>
    </row>
    <row r="1597" spans="2:10">
      <c r="B1597" t="s">
        <v>180</v>
      </c>
      <c r="C1597" t="s">
        <v>181</v>
      </c>
      <c r="D1597" t="s">
        <v>191</v>
      </c>
      <c r="E1597" t="s">
        <v>27</v>
      </c>
      <c r="F1597" t="s">
        <v>130</v>
      </c>
      <c r="G1597">
        <f t="shared" si="49"/>
        <v>0.33320000000000005</v>
      </c>
      <c r="H1597">
        <f t="shared" si="50"/>
        <v>0.41650000000000004</v>
      </c>
      <c r="J1597">
        <f>0.85*'Wind ENSPRESO CF'!E705</f>
        <v>0.41650000000000004</v>
      </c>
    </row>
    <row r="1598" spans="2:10">
      <c r="B1598" t="s">
        <v>180</v>
      </c>
      <c r="C1598" t="s">
        <v>181</v>
      </c>
      <c r="D1598" t="s">
        <v>191</v>
      </c>
      <c r="E1598" t="s">
        <v>28</v>
      </c>
      <c r="F1598" t="s">
        <v>130</v>
      </c>
      <c r="G1598">
        <f t="shared" si="49"/>
        <v>0.45220000000000005</v>
      </c>
      <c r="H1598">
        <f t="shared" si="50"/>
        <v>0.56525000000000003</v>
      </c>
      <c r="J1598">
        <f>0.85*'Wind ENSPRESO CF'!E706</f>
        <v>0.56525000000000003</v>
      </c>
    </row>
    <row r="1599" spans="2:10">
      <c r="B1599" t="s">
        <v>180</v>
      </c>
      <c r="C1599" t="s">
        <v>181</v>
      </c>
      <c r="D1599" t="s">
        <v>191</v>
      </c>
      <c r="E1599" t="s">
        <v>29</v>
      </c>
      <c r="F1599" t="s">
        <v>130</v>
      </c>
      <c r="G1599">
        <f t="shared" si="49"/>
        <v>0.45900000000000002</v>
      </c>
      <c r="H1599">
        <f t="shared" si="50"/>
        <v>0.57374999999999998</v>
      </c>
      <c r="J1599">
        <f>0.85*'Wind ENSPRESO CF'!E707</f>
        <v>0.57374999999999998</v>
      </c>
    </row>
    <row r="1600" spans="2:10">
      <c r="B1600" t="s">
        <v>180</v>
      </c>
      <c r="C1600" t="s">
        <v>181</v>
      </c>
      <c r="D1600" t="s">
        <v>191</v>
      </c>
      <c r="E1600" t="s">
        <v>30</v>
      </c>
      <c r="F1600" t="s">
        <v>130</v>
      </c>
      <c r="G1600">
        <f t="shared" si="49"/>
        <v>0.44029999999999997</v>
      </c>
      <c r="H1600">
        <f t="shared" si="50"/>
        <v>0.55037499999999995</v>
      </c>
      <c r="J1600">
        <f>0.85*'Wind ENSPRESO CF'!E708</f>
        <v>0.55037499999999995</v>
      </c>
    </row>
    <row r="1601" spans="2:10">
      <c r="B1601" t="s">
        <v>180</v>
      </c>
      <c r="C1601" t="s">
        <v>181</v>
      </c>
      <c r="D1601" t="s">
        <v>191</v>
      </c>
      <c r="E1601" t="s">
        <v>31</v>
      </c>
      <c r="F1601" t="s">
        <v>130</v>
      </c>
      <c r="G1601">
        <f t="shared" si="49"/>
        <v>0.29863899999999993</v>
      </c>
      <c r="H1601">
        <f t="shared" si="50"/>
        <v>0.3732987499999999</v>
      </c>
      <c r="J1601">
        <f>0.85*'Wind ENSPRESO CF'!E709</f>
        <v>0.3732987499999999</v>
      </c>
    </row>
    <row r="1602" spans="2:10">
      <c r="B1602" t="s">
        <v>180</v>
      </c>
      <c r="C1602" t="s">
        <v>181</v>
      </c>
      <c r="D1602" t="s">
        <v>191</v>
      </c>
      <c r="E1602" t="s">
        <v>32</v>
      </c>
      <c r="F1602" t="s">
        <v>130</v>
      </c>
      <c r="G1602">
        <f t="shared" si="49"/>
        <v>0.3791000000000001</v>
      </c>
      <c r="H1602">
        <f t="shared" si="50"/>
        <v>0.4738750000000001</v>
      </c>
      <c r="J1602">
        <f>0.85*'Wind ENSPRESO CF'!E710</f>
        <v>0.4738750000000001</v>
      </c>
    </row>
    <row r="1603" spans="2:10">
      <c r="B1603" t="s">
        <v>180</v>
      </c>
      <c r="C1603" t="s">
        <v>181</v>
      </c>
      <c r="D1603" t="s">
        <v>191</v>
      </c>
      <c r="E1603" t="s">
        <v>33</v>
      </c>
      <c r="F1603" t="s">
        <v>130</v>
      </c>
      <c r="G1603">
        <f t="shared" si="49"/>
        <v>0.43520000000000003</v>
      </c>
      <c r="H1603">
        <f t="shared" si="50"/>
        <v>0.54400000000000004</v>
      </c>
      <c r="J1603">
        <f>0.85*'Wind ENSPRESO CF'!E711</f>
        <v>0.54400000000000004</v>
      </c>
    </row>
    <row r="1604" spans="2:10">
      <c r="B1604" t="s">
        <v>180</v>
      </c>
      <c r="C1604" t="s">
        <v>181</v>
      </c>
      <c r="D1604" t="s">
        <v>191</v>
      </c>
      <c r="E1604" t="s">
        <v>36</v>
      </c>
      <c r="F1604" t="s">
        <v>130</v>
      </c>
      <c r="G1604">
        <f t="shared" si="49"/>
        <v>0.50830000000000009</v>
      </c>
      <c r="H1604">
        <f t="shared" si="50"/>
        <v>0.63537500000000002</v>
      </c>
      <c r="J1604">
        <f>0.85*'Wind ENSPRESO CF'!E712</f>
        <v>0.63537500000000002</v>
      </c>
    </row>
    <row r="1605" spans="2:10">
      <c r="B1605" t="s">
        <v>180</v>
      </c>
      <c r="C1605" t="s">
        <v>181</v>
      </c>
      <c r="D1605" t="s">
        <v>192</v>
      </c>
      <c r="E1605" t="s">
        <v>37</v>
      </c>
      <c r="F1605" t="s">
        <v>130</v>
      </c>
      <c r="G1605">
        <f t="shared" si="49"/>
        <v>0.30940000000000006</v>
      </c>
      <c r="H1605">
        <f t="shared" si="50"/>
        <v>0.38675000000000004</v>
      </c>
      <c r="J1605">
        <f>0.85*'Wind ENSPRESO CF'!E713</f>
        <v>0.38675000000000004</v>
      </c>
    </row>
    <row r="1606" spans="2:10">
      <c r="B1606" t="s">
        <v>180</v>
      </c>
      <c r="C1606" t="s">
        <v>181</v>
      </c>
      <c r="D1606" t="s">
        <v>192</v>
      </c>
      <c r="E1606" t="s">
        <v>8</v>
      </c>
      <c r="F1606" t="s">
        <v>130</v>
      </c>
      <c r="G1606">
        <f t="shared" si="49"/>
        <v>0.45389999999999997</v>
      </c>
      <c r="H1606">
        <f t="shared" si="50"/>
        <v>0.56737499999999996</v>
      </c>
      <c r="J1606">
        <f>0.85*'Wind ENSPRESO CF'!E714</f>
        <v>0.56737499999999996</v>
      </c>
    </row>
    <row r="1607" spans="2:10">
      <c r="B1607" t="s">
        <v>180</v>
      </c>
      <c r="C1607" t="s">
        <v>181</v>
      </c>
      <c r="D1607" t="s">
        <v>192</v>
      </c>
      <c r="E1607" t="s">
        <v>9</v>
      </c>
      <c r="F1607" t="s">
        <v>130</v>
      </c>
      <c r="G1607">
        <f t="shared" si="49"/>
        <v>0.3791000000000001</v>
      </c>
      <c r="H1607">
        <f t="shared" si="50"/>
        <v>0.4738750000000001</v>
      </c>
      <c r="J1607">
        <f>0.85*'Wind ENSPRESO CF'!E715</f>
        <v>0.4738750000000001</v>
      </c>
    </row>
    <row r="1608" spans="2:10">
      <c r="B1608" t="s">
        <v>180</v>
      </c>
      <c r="C1608" t="s">
        <v>181</v>
      </c>
      <c r="D1608" t="s">
        <v>192</v>
      </c>
      <c r="E1608" t="s">
        <v>11</v>
      </c>
      <c r="F1608" t="s">
        <v>130</v>
      </c>
      <c r="G1608">
        <f t="shared" si="49"/>
        <v>0.255</v>
      </c>
      <c r="H1608">
        <f t="shared" si="50"/>
        <v>0.31874999999999998</v>
      </c>
      <c r="J1608">
        <f>0.85*'Wind ENSPRESO CF'!E716</f>
        <v>0.31874999999999998</v>
      </c>
    </row>
    <row r="1609" spans="2:10">
      <c r="B1609" t="s">
        <v>180</v>
      </c>
      <c r="C1609" t="s">
        <v>181</v>
      </c>
      <c r="D1609" t="s">
        <v>192</v>
      </c>
      <c r="E1609" t="s">
        <v>13</v>
      </c>
      <c r="F1609" t="s">
        <v>130</v>
      </c>
      <c r="G1609">
        <f t="shared" si="49"/>
        <v>0.47430000000000005</v>
      </c>
      <c r="H1609">
        <f t="shared" si="50"/>
        <v>0.59287500000000004</v>
      </c>
      <c r="J1609">
        <f>0.85*'Wind ENSPRESO CF'!E717</f>
        <v>0.59287500000000004</v>
      </c>
    </row>
    <row r="1610" spans="2:10">
      <c r="B1610" t="s">
        <v>180</v>
      </c>
      <c r="C1610" t="s">
        <v>181</v>
      </c>
      <c r="D1610" t="s">
        <v>192</v>
      </c>
      <c r="E1610" t="s">
        <v>14</v>
      </c>
      <c r="F1610" t="s">
        <v>130</v>
      </c>
      <c r="G1610">
        <f t="shared" si="49"/>
        <v>0.45560000000000012</v>
      </c>
      <c r="H1610">
        <f t="shared" si="50"/>
        <v>0.56950000000000012</v>
      </c>
      <c r="J1610">
        <f>0.85*'Wind ENSPRESO CF'!E718</f>
        <v>0.56950000000000012</v>
      </c>
    </row>
    <row r="1611" spans="2:10">
      <c r="B1611" t="s">
        <v>180</v>
      </c>
      <c r="C1611" t="s">
        <v>181</v>
      </c>
      <c r="D1611" t="s">
        <v>192</v>
      </c>
      <c r="E1611" t="s">
        <v>15</v>
      </c>
      <c r="F1611" t="s">
        <v>130</v>
      </c>
      <c r="G1611">
        <f t="shared" si="49"/>
        <v>0.46070000000000005</v>
      </c>
      <c r="H1611">
        <f t="shared" si="50"/>
        <v>0.57587500000000003</v>
      </c>
      <c r="J1611">
        <f>0.85*'Wind ENSPRESO CF'!E719</f>
        <v>0.57587500000000003</v>
      </c>
    </row>
    <row r="1612" spans="2:10">
      <c r="B1612" t="s">
        <v>180</v>
      </c>
      <c r="C1612" t="s">
        <v>181</v>
      </c>
      <c r="D1612" t="s">
        <v>192</v>
      </c>
      <c r="E1612" t="s">
        <v>16</v>
      </c>
      <c r="F1612" t="s">
        <v>130</v>
      </c>
      <c r="G1612">
        <f t="shared" si="49"/>
        <v>0.34481099999999998</v>
      </c>
      <c r="H1612">
        <f t="shared" si="50"/>
        <v>0.43101374999999992</v>
      </c>
      <c r="J1612">
        <f>0.85*'Wind ENSPRESO CF'!E720</f>
        <v>0.43101374999999992</v>
      </c>
    </row>
    <row r="1613" spans="2:10">
      <c r="B1613" t="s">
        <v>180</v>
      </c>
      <c r="C1613" t="s">
        <v>181</v>
      </c>
      <c r="D1613" t="s">
        <v>192</v>
      </c>
      <c r="E1613" t="s">
        <v>17</v>
      </c>
      <c r="F1613" t="s">
        <v>130</v>
      </c>
      <c r="G1613">
        <f t="shared" si="49"/>
        <v>0.4284</v>
      </c>
      <c r="H1613">
        <f t="shared" si="50"/>
        <v>0.53549999999999998</v>
      </c>
      <c r="J1613">
        <f>0.85*'Wind ENSPRESO CF'!E721</f>
        <v>0.53549999999999998</v>
      </c>
    </row>
    <row r="1614" spans="2:10">
      <c r="B1614" t="s">
        <v>180</v>
      </c>
      <c r="C1614" t="s">
        <v>181</v>
      </c>
      <c r="D1614" t="s">
        <v>192</v>
      </c>
      <c r="E1614" t="s">
        <v>18</v>
      </c>
      <c r="F1614" t="s">
        <v>130</v>
      </c>
      <c r="G1614">
        <f t="shared" ref="G1614:G1677" si="51">H1614*0.8</f>
        <v>0.43690000000000001</v>
      </c>
      <c r="H1614">
        <f t="shared" si="50"/>
        <v>0.54612499999999997</v>
      </c>
      <c r="J1614">
        <f>0.85*'Wind ENSPRESO CF'!E722</f>
        <v>0.54612499999999997</v>
      </c>
    </row>
    <row r="1615" spans="2:10">
      <c r="B1615" t="s">
        <v>180</v>
      </c>
      <c r="C1615" t="s">
        <v>181</v>
      </c>
      <c r="D1615" t="s">
        <v>192</v>
      </c>
      <c r="E1615" t="s">
        <v>19</v>
      </c>
      <c r="F1615" t="s">
        <v>130</v>
      </c>
      <c r="G1615">
        <f t="shared" si="51"/>
        <v>0.31790000000000002</v>
      </c>
      <c r="H1615">
        <f t="shared" si="50"/>
        <v>0.39737499999999998</v>
      </c>
      <c r="J1615">
        <f>0.85*'Wind ENSPRESO CF'!E723</f>
        <v>0.39737499999999998</v>
      </c>
    </row>
    <row r="1616" spans="2:10">
      <c r="B1616" t="s">
        <v>180</v>
      </c>
      <c r="C1616" t="s">
        <v>181</v>
      </c>
      <c r="D1616" t="s">
        <v>192</v>
      </c>
      <c r="E1616" t="s">
        <v>39</v>
      </c>
      <c r="F1616" t="s">
        <v>130</v>
      </c>
      <c r="G1616">
        <f t="shared" si="51"/>
        <v>0.28560000000000002</v>
      </c>
      <c r="H1616">
        <f t="shared" si="50"/>
        <v>0.35699999999999998</v>
      </c>
      <c r="J1616">
        <f>0.85*'Wind ENSPRESO CF'!E724</f>
        <v>0.35699999999999998</v>
      </c>
    </row>
    <row r="1617" spans="2:10">
      <c r="B1617" t="s">
        <v>180</v>
      </c>
      <c r="C1617" t="s">
        <v>181</v>
      </c>
      <c r="D1617" t="s">
        <v>192</v>
      </c>
      <c r="E1617" t="s">
        <v>21</v>
      </c>
      <c r="F1617" t="s">
        <v>130</v>
      </c>
      <c r="G1617">
        <f t="shared" si="51"/>
        <v>0.50660000000000005</v>
      </c>
      <c r="H1617">
        <f t="shared" si="50"/>
        <v>0.63324999999999998</v>
      </c>
      <c r="J1617">
        <f>0.85*'Wind ENSPRESO CF'!E725</f>
        <v>0.63324999999999998</v>
      </c>
    </row>
    <row r="1618" spans="2:10">
      <c r="B1618" t="s">
        <v>180</v>
      </c>
      <c r="C1618" t="s">
        <v>181</v>
      </c>
      <c r="D1618" t="s">
        <v>192</v>
      </c>
      <c r="E1618" t="s">
        <v>22</v>
      </c>
      <c r="F1618" t="s">
        <v>130</v>
      </c>
      <c r="G1618">
        <f t="shared" si="51"/>
        <v>0</v>
      </c>
      <c r="H1618">
        <f t="shared" si="50"/>
        <v>0</v>
      </c>
      <c r="J1618">
        <f>0.85*'Wind ENSPRESO CF'!E726</f>
        <v>0</v>
      </c>
    </row>
    <row r="1619" spans="2:10">
      <c r="B1619" t="s">
        <v>180</v>
      </c>
      <c r="C1619" t="s">
        <v>181</v>
      </c>
      <c r="D1619" t="s">
        <v>192</v>
      </c>
      <c r="E1619" t="s">
        <v>23</v>
      </c>
      <c r="F1619" t="s">
        <v>130</v>
      </c>
      <c r="G1619">
        <f t="shared" si="51"/>
        <v>0.30600000000000005</v>
      </c>
      <c r="H1619">
        <f t="shared" si="50"/>
        <v>0.38250000000000006</v>
      </c>
      <c r="J1619">
        <f>0.85*'Wind ENSPRESO CF'!E727</f>
        <v>0.38250000000000006</v>
      </c>
    </row>
    <row r="1620" spans="2:10">
      <c r="B1620" t="s">
        <v>180</v>
      </c>
      <c r="C1620" t="s">
        <v>181</v>
      </c>
      <c r="D1620" t="s">
        <v>192</v>
      </c>
      <c r="E1620" t="s">
        <v>24</v>
      </c>
      <c r="F1620" t="s">
        <v>130</v>
      </c>
      <c r="G1620">
        <f t="shared" si="51"/>
        <v>0.45389999999999997</v>
      </c>
      <c r="H1620">
        <f t="shared" si="50"/>
        <v>0.56737499999999996</v>
      </c>
      <c r="J1620">
        <f>0.85*'Wind ENSPRESO CF'!E728</f>
        <v>0.56737499999999996</v>
      </c>
    </row>
    <row r="1621" spans="2:10">
      <c r="B1621" t="s">
        <v>180</v>
      </c>
      <c r="C1621" t="s">
        <v>181</v>
      </c>
      <c r="D1621" t="s">
        <v>192</v>
      </c>
      <c r="E1621" t="s">
        <v>26</v>
      </c>
      <c r="F1621" t="s">
        <v>130</v>
      </c>
      <c r="G1621">
        <f t="shared" si="51"/>
        <v>0.46750000000000003</v>
      </c>
      <c r="H1621">
        <f t="shared" si="50"/>
        <v>0.58437499999999998</v>
      </c>
      <c r="J1621">
        <f>0.85*'Wind ENSPRESO CF'!E729</f>
        <v>0.58437499999999998</v>
      </c>
    </row>
    <row r="1622" spans="2:10">
      <c r="B1622" t="s">
        <v>180</v>
      </c>
      <c r="C1622" t="s">
        <v>181</v>
      </c>
      <c r="D1622" t="s">
        <v>192</v>
      </c>
      <c r="E1622" t="s">
        <v>40</v>
      </c>
      <c r="F1622" t="s">
        <v>130</v>
      </c>
      <c r="G1622">
        <f t="shared" si="51"/>
        <v>0.31449999999999995</v>
      </c>
      <c r="H1622">
        <f t="shared" si="50"/>
        <v>0.39312499999999989</v>
      </c>
      <c r="J1622">
        <f>0.85*'Wind ENSPRESO CF'!E730</f>
        <v>0.39312499999999989</v>
      </c>
    </row>
    <row r="1623" spans="2:10">
      <c r="B1623" t="s">
        <v>180</v>
      </c>
      <c r="C1623" t="s">
        <v>181</v>
      </c>
      <c r="D1623" t="s">
        <v>192</v>
      </c>
      <c r="E1623" t="s">
        <v>27</v>
      </c>
      <c r="F1623" t="s">
        <v>130</v>
      </c>
      <c r="G1623">
        <f t="shared" si="51"/>
        <v>0.34509999999999996</v>
      </c>
      <c r="H1623">
        <f t="shared" si="50"/>
        <v>0.43137499999999995</v>
      </c>
      <c r="J1623">
        <f>0.85*'Wind ENSPRESO CF'!E731</f>
        <v>0.43137499999999995</v>
      </c>
    </row>
    <row r="1624" spans="2:10">
      <c r="B1624" t="s">
        <v>180</v>
      </c>
      <c r="C1624" t="s">
        <v>181</v>
      </c>
      <c r="D1624" t="s">
        <v>192</v>
      </c>
      <c r="E1624" t="s">
        <v>28</v>
      </c>
      <c r="F1624" t="s">
        <v>130</v>
      </c>
      <c r="G1624">
        <f t="shared" si="51"/>
        <v>0.47430000000000005</v>
      </c>
      <c r="H1624">
        <f t="shared" ref="H1624:H1687" si="52">IF(D1624="WP",0,J1624)</f>
        <v>0.59287500000000004</v>
      </c>
      <c r="J1624">
        <f>0.85*'Wind ENSPRESO CF'!E732</f>
        <v>0.59287500000000004</v>
      </c>
    </row>
    <row r="1625" spans="2:10">
      <c r="B1625" t="s">
        <v>180</v>
      </c>
      <c r="C1625" t="s">
        <v>181</v>
      </c>
      <c r="D1625" t="s">
        <v>192</v>
      </c>
      <c r="E1625" t="s">
        <v>29</v>
      </c>
      <c r="F1625" t="s">
        <v>130</v>
      </c>
      <c r="G1625">
        <f t="shared" si="51"/>
        <v>0.45900000000000002</v>
      </c>
      <c r="H1625">
        <f t="shared" si="52"/>
        <v>0.57374999999999998</v>
      </c>
      <c r="J1625">
        <f>0.85*'Wind ENSPRESO CF'!E733</f>
        <v>0.57374999999999998</v>
      </c>
    </row>
    <row r="1626" spans="2:10">
      <c r="B1626" t="s">
        <v>180</v>
      </c>
      <c r="C1626" t="s">
        <v>181</v>
      </c>
      <c r="D1626" t="s">
        <v>192</v>
      </c>
      <c r="E1626" t="s">
        <v>30</v>
      </c>
      <c r="F1626" t="s">
        <v>130</v>
      </c>
      <c r="G1626">
        <f t="shared" si="51"/>
        <v>0.45389999999999997</v>
      </c>
      <c r="H1626">
        <f t="shared" si="52"/>
        <v>0.56737499999999996</v>
      </c>
      <c r="J1626">
        <f>0.85*'Wind ENSPRESO CF'!E734</f>
        <v>0.56737499999999996</v>
      </c>
    </row>
    <row r="1627" spans="2:10">
      <c r="B1627" t="s">
        <v>180</v>
      </c>
      <c r="C1627" t="s">
        <v>181</v>
      </c>
      <c r="D1627" t="s">
        <v>192</v>
      </c>
      <c r="E1627" t="s">
        <v>31</v>
      </c>
      <c r="F1627" t="s">
        <v>130</v>
      </c>
      <c r="G1627">
        <f t="shared" si="51"/>
        <v>0.33755199999999996</v>
      </c>
      <c r="H1627">
        <f t="shared" si="52"/>
        <v>0.42193999999999993</v>
      </c>
      <c r="J1627">
        <f>0.85*'Wind ENSPRESO CF'!E735</f>
        <v>0.42193999999999993</v>
      </c>
    </row>
    <row r="1628" spans="2:10">
      <c r="B1628" t="s">
        <v>180</v>
      </c>
      <c r="C1628" t="s">
        <v>181</v>
      </c>
      <c r="D1628" t="s">
        <v>192</v>
      </c>
      <c r="E1628" t="s">
        <v>32</v>
      </c>
      <c r="F1628" t="s">
        <v>130</v>
      </c>
      <c r="G1628">
        <f t="shared" si="51"/>
        <v>0.38589999999999991</v>
      </c>
      <c r="H1628">
        <f t="shared" si="52"/>
        <v>0.48237499999999989</v>
      </c>
      <c r="J1628">
        <f>0.85*'Wind ENSPRESO CF'!E736</f>
        <v>0.48237499999999989</v>
      </c>
    </row>
    <row r="1629" spans="2:10">
      <c r="B1629" t="s">
        <v>180</v>
      </c>
      <c r="C1629" t="s">
        <v>181</v>
      </c>
      <c r="D1629" t="s">
        <v>192</v>
      </c>
      <c r="E1629" t="s">
        <v>33</v>
      </c>
      <c r="F1629" t="s">
        <v>130</v>
      </c>
      <c r="G1629">
        <f t="shared" si="51"/>
        <v>0.44370000000000004</v>
      </c>
      <c r="H1629">
        <f t="shared" si="52"/>
        <v>0.55462500000000003</v>
      </c>
      <c r="J1629">
        <f>0.85*'Wind ENSPRESO CF'!E737</f>
        <v>0.55462500000000003</v>
      </c>
    </row>
    <row r="1630" spans="2:10">
      <c r="B1630" t="s">
        <v>180</v>
      </c>
      <c r="C1630" t="s">
        <v>181</v>
      </c>
      <c r="D1630" t="s">
        <v>192</v>
      </c>
      <c r="E1630" t="s">
        <v>36</v>
      </c>
      <c r="F1630" t="s">
        <v>130</v>
      </c>
      <c r="G1630">
        <f t="shared" si="51"/>
        <v>0.50830000000000009</v>
      </c>
      <c r="H1630">
        <f t="shared" si="52"/>
        <v>0.63537500000000002</v>
      </c>
      <c r="J1630">
        <f>0.85*'Wind ENSPRESO CF'!E738</f>
        <v>0.63537500000000002</v>
      </c>
    </row>
    <row r="1631" spans="2:10">
      <c r="B1631" t="s">
        <v>180</v>
      </c>
      <c r="C1631" t="s">
        <v>181</v>
      </c>
      <c r="D1631" t="s">
        <v>193</v>
      </c>
      <c r="E1631" t="s">
        <v>37</v>
      </c>
      <c r="F1631" t="s">
        <v>130</v>
      </c>
      <c r="G1631">
        <f t="shared" si="51"/>
        <v>0</v>
      </c>
      <c r="H1631">
        <f t="shared" si="52"/>
        <v>0</v>
      </c>
      <c r="J1631">
        <f>0.85*'Wind ENSPRESO CF'!E739</f>
        <v>0.39949999999999991</v>
      </c>
    </row>
    <row r="1632" spans="2:10">
      <c r="B1632" t="s">
        <v>180</v>
      </c>
      <c r="C1632" t="s">
        <v>181</v>
      </c>
      <c r="D1632" t="s">
        <v>193</v>
      </c>
      <c r="E1632" t="s">
        <v>8</v>
      </c>
      <c r="F1632" t="s">
        <v>130</v>
      </c>
      <c r="G1632">
        <f t="shared" si="51"/>
        <v>0</v>
      </c>
      <c r="H1632">
        <f t="shared" si="52"/>
        <v>0</v>
      </c>
      <c r="J1632">
        <f>0.85*'Wind ENSPRESO CF'!E740</f>
        <v>0.57800000000000007</v>
      </c>
    </row>
    <row r="1633" spans="2:10">
      <c r="B1633" t="s">
        <v>180</v>
      </c>
      <c r="C1633" t="s">
        <v>181</v>
      </c>
      <c r="D1633" t="s">
        <v>193</v>
      </c>
      <c r="E1633" t="s">
        <v>9</v>
      </c>
      <c r="F1633" t="s">
        <v>130</v>
      </c>
      <c r="G1633">
        <f t="shared" si="51"/>
        <v>0</v>
      </c>
      <c r="H1633">
        <f t="shared" si="52"/>
        <v>0</v>
      </c>
      <c r="J1633">
        <f>0.85*'Wind ENSPRESO CF'!E741</f>
        <v>0.49724999999999997</v>
      </c>
    </row>
    <row r="1634" spans="2:10">
      <c r="B1634" t="s">
        <v>180</v>
      </c>
      <c r="C1634" t="s">
        <v>181</v>
      </c>
      <c r="D1634" t="s">
        <v>193</v>
      </c>
      <c r="E1634" t="s">
        <v>11</v>
      </c>
      <c r="F1634" t="s">
        <v>130</v>
      </c>
      <c r="G1634">
        <f t="shared" si="51"/>
        <v>0</v>
      </c>
      <c r="H1634">
        <f t="shared" si="52"/>
        <v>0</v>
      </c>
      <c r="J1634">
        <f>0.85*'Wind ENSPRESO CF'!E742</f>
        <v>0.35275000000000001</v>
      </c>
    </row>
    <row r="1635" spans="2:10">
      <c r="B1635" t="s">
        <v>180</v>
      </c>
      <c r="C1635" t="s">
        <v>181</v>
      </c>
      <c r="D1635" t="s">
        <v>193</v>
      </c>
      <c r="E1635" t="s">
        <v>13</v>
      </c>
      <c r="F1635" t="s">
        <v>130</v>
      </c>
      <c r="G1635">
        <f t="shared" si="51"/>
        <v>0</v>
      </c>
      <c r="H1635">
        <f t="shared" si="52"/>
        <v>0</v>
      </c>
      <c r="J1635">
        <f>0.85*'Wind ENSPRESO CF'!E743</f>
        <v>0.58437499999999998</v>
      </c>
    </row>
    <row r="1636" spans="2:10">
      <c r="B1636" t="s">
        <v>180</v>
      </c>
      <c r="C1636" t="s">
        <v>181</v>
      </c>
      <c r="D1636" t="s">
        <v>193</v>
      </c>
      <c r="E1636" t="s">
        <v>14</v>
      </c>
      <c r="F1636" t="s">
        <v>130</v>
      </c>
      <c r="G1636">
        <f t="shared" si="51"/>
        <v>0</v>
      </c>
      <c r="H1636">
        <f t="shared" si="52"/>
        <v>0</v>
      </c>
      <c r="J1636">
        <f>0.85*'Wind ENSPRESO CF'!E744</f>
        <v>0.59075</v>
      </c>
    </row>
    <row r="1637" spans="2:10">
      <c r="B1637" t="s">
        <v>180</v>
      </c>
      <c r="C1637" t="s">
        <v>181</v>
      </c>
      <c r="D1637" t="s">
        <v>193</v>
      </c>
      <c r="E1637" t="s">
        <v>15</v>
      </c>
      <c r="F1637" t="s">
        <v>130</v>
      </c>
      <c r="G1637">
        <f t="shared" si="51"/>
        <v>0</v>
      </c>
      <c r="H1637">
        <f t="shared" si="52"/>
        <v>0</v>
      </c>
      <c r="J1637">
        <f>0.85*'Wind ENSPRESO CF'!E745</f>
        <v>0.59287500000000004</v>
      </c>
    </row>
    <row r="1638" spans="2:10">
      <c r="B1638" t="s">
        <v>180</v>
      </c>
      <c r="C1638" t="s">
        <v>181</v>
      </c>
      <c r="D1638" t="s">
        <v>193</v>
      </c>
      <c r="E1638" t="s">
        <v>16</v>
      </c>
      <c r="F1638" t="s">
        <v>130</v>
      </c>
      <c r="G1638">
        <f t="shared" si="51"/>
        <v>0</v>
      </c>
      <c r="H1638">
        <f t="shared" si="52"/>
        <v>0</v>
      </c>
      <c r="J1638">
        <f>0.85*'Wind ENSPRESO CF'!E746</f>
        <v>0.40547125000000001</v>
      </c>
    </row>
    <row r="1639" spans="2:10">
      <c r="B1639" t="s">
        <v>180</v>
      </c>
      <c r="C1639" t="s">
        <v>181</v>
      </c>
      <c r="D1639" t="s">
        <v>193</v>
      </c>
      <c r="E1639" t="s">
        <v>17</v>
      </c>
      <c r="F1639" t="s">
        <v>130</v>
      </c>
      <c r="G1639">
        <f t="shared" si="51"/>
        <v>0</v>
      </c>
      <c r="H1639">
        <f t="shared" si="52"/>
        <v>0</v>
      </c>
      <c r="J1639">
        <f>0.85*'Wind ENSPRESO CF'!E747</f>
        <v>0.56525000000000003</v>
      </c>
    </row>
    <row r="1640" spans="2:10">
      <c r="B1640" t="s">
        <v>180</v>
      </c>
      <c r="C1640" t="s">
        <v>181</v>
      </c>
      <c r="D1640" t="s">
        <v>193</v>
      </c>
      <c r="E1640" t="s">
        <v>18</v>
      </c>
      <c r="F1640" t="s">
        <v>130</v>
      </c>
      <c r="G1640">
        <f t="shared" si="51"/>
        <v>0</v>
      </c>
      <c r="H1640">
        <f t="shared" si="52"/>
        <v>0</v>
      </c>
      <c r="J1640">
        <f>0.85*'Wind ENSPRESO CF'!E748</f>
        <v>0.5631250000000001</v>
      </c>
    </row>
    <row r="1641" spans="2:10">
      <c r="B1641" t="s">
        <v>180</v>
      </c>
      <c r="C1641" t="s">
        <v>181</v>
      </c>
      <c r="D1641" t="s">
        <v>193</v>
      </c>
      <c r="E1641" t="s">
        <v>19</v>
      </c>
      <c r="F1641" t="s">
        <v>130</v>
      </c>
      <c r="G1641">
        <f t="shared" si="51"/>
        <v>0</v>
      </c>
      <c r="H1641">
        <f t="shared" si="52"/>
        <v>0</v>
      </c>
      <c r="J1641">
        <f>0.85*'Wind ENSPRESO CF'!E749</f>
        <v>0.44200000000000012</v>
      </c>
    </row>
    <row r="1642" spans="2:10">
      <c r="B1642" t="s">
        <v>180</v>
      </c>
      <c r="C1642" t="s">
        <v>181</v>
      </c>
      <c r="D1642" t="s">
        <v>193</v>
      </c>
      <c r="E1642" t="s">
        <v>39</v>
      </c>
      <c r="F1642" t="s">
        <v>130</v>
      </c>
      <c r="G1642">
        <f t="shared" si="51"/>
        <v>0</v>
      </c>
      <c r="H1642">
        <f t="shared" si="52"/>
        <v>0</v>
      </c>
      <c r="J1642">
        <f>0.85*'Wind ENSPRESO CF'!E750</f>
        <v>0.34850000000000003</v>
      </c>
    </row>
    <row r="1643" spans="2:10">
      <c r="B1643" t="s">
        <v>180</v>
      </c>
      <c r="C1643" t="s">
        <v>181</v>
      </c>
      <c r="D1643" t="s">
        <v>193</v>
      </c>
      <c r="E1643" t="s">
        <v>21</v>
      </c>
      <c r="F1643" t="s">
        <v>130</v>
      </c>
      <c r="G1643">
        <f t="shared" si="51"/>
        <v>0</v>
      </c>
      <c r="H1643">
        <f t="shared" si="52"/>
        <v>0</v>
      </c>
      <c r="J1643">
        <f>0.85*'Wind ENSPRESO CF'!E751</f>
        <v>0.63324999999999998</v>
      </c>
    </row>
    <row r="1644" spans="2:10">
      <c r="B1644" t="s">
        <v>180</v>
      </c>
      <c r="C1644" t="s">
        <v>181</v>
      </c>
      <c r="D1644" t="s">
        <v>193</v>
      </c>
      <c r="E1644" t="s">
        <v>22</v>
      </c>
      <c r="F1644" t="s">
        <v>130</v>
      </c>
      <c r="G1644">
        <f t="shared" si="51"/>
        <v>0</v>
      </c>
      <c r="H1644">
        <f t="shared" si="52"/>
        <v>0</v>
      </c>
      <c r="J1644">
        <f>0.85*'Wind ENSPRESO CF'!E752</f>
        <v>0</v>
      </c>
    </row>
    <row r="1645" spans="2:10">
      <c r="B1645" t="s">
        <v>180</v>
      </c>
      <c r="C1645" t="s">
        <v>181</v>
      </c>
      <c r="D1645" t="s">
        <v>193</v>
      </c>
      <c r="E1645" t="s">
        <v>23</v>
      </c>
      <c r="F1645" t="s">
        <v>130</v>
      </c>
      <c r="G1645">
        <f t="shared" si="51"/>
        <v>0</v>
      </c>
      <c r="H1645">
        <f t="shared" si="52"/>
        <v>0</v>
      </c>
      <c r="J1645">
        <f>0.85*'Wind ENSPRESO CF'!E753</f>
        <v>0.38462499999999988</v>
      </c>
    </row>
    <row r="1646" spans="2:10">
      <c r="B1646" t="s">
        <v>180</v>
      </c>
      <c r="C1646" t="s">
        <v>181</v>
      </c>
      <c r="D1646" t="s">
        <v>193</v>
      </c>
      <c r="E1646" t="s">
        <v>24</v>
      </c>
      <c r="F1646" t="s">
        <v>130</v>
      </c>
      <c r="G1646">
        <f t="shared" si="51"/>
        <v>0</v>
      </c>
      <c r="H1646">
        <f t="shared" si="52"/>
        <v>0</v>
      </c>
      <c r="J1646">
        <f>0.85*'Wind ENSPRESO CF'!E754</f>
        <v>0.57587500000000003</v>
      </c>
    </row>
    <row r="1647" spans="2:10">
      <c r="B1647" t="s">
        <v>180</v>
      </c>
      <c r="C1647" t="s">
        <v>181</v>
      </c>
      <c r="D1647" t="s">
        <v>193</v>
      </c>
      <c r="E1647" t="s">
        <v>26</v>
      </c>
      <c r="F1647" t="s">
        <v>130</v>
      </c>
      <c r="G1647">
        <f t="shared" si="51"/>
        <v>0</v>
      </c>
      <c r="H1647">
        <f t="shared" si="52"/>
        <v>0</v>
      </c>
      <c r="J1647">
        <f>0.85*'Wind ENSPRESO CF'!E755</f>
        <v>0.60137499999999999</v>
      </c>
    </row>
    <row r="1648" spans="2:10">
      <c r="B1648" t="s">
        <v>180</v>
      </c>
      <c r="C1648" t="s">
        <v>181</v>
      </c>
      <c r="D1648" t="s">
        <v>193</v>
      </c>
      <c r="E1648" t="s">
        <v>40</v>
      </c>
      <c r="F1648" t="s">
        <v>130</v>
      </c>
      <c r="G1648">
        <f t="shared" si="51"/>
        <v>0</v>
      </c>
      <c r="H1648">
        <f t="shared" si="52"/>
        <v>0</v>
      </c>
      <c r="J1648">
        <f>0.85*'Wind ENSPRESO CF'!E756</f>
        <v>0.38887500000000003</v>
      </c>
    </row>
    <row r="1649" spans="2:10">
      <c r="B1649" t="s">
        <v>180</v>
      </c>
      <c r="C1649" t="s">
        <v>181</v>
      </c>
      <c r="D1649" t="s">
        <v>193</v>
      </c>
      <c r="E1649" t="s">
        <v>27</v>
      </c>
      <c r="F1649" t="s">
        <v>130</v>
      </c>
      <c r="G1649">
        <f t="shared" si="51"/>
        <v>0</v>
      </c>
      <c r="H1649">
        <f t="shared" si="52"/>
        <v>0</v>
      </c>
      <c r="J1649">
        <f>0.85*'Wind ENSPRESO CF'!E757</f>
        <v>0.46537499999999998</v>
      </c>
    </row>
    <row r="1650" spans="2:10">
      <c r="B1650" t="s">
        <v>180</v>
      </c>
      <c r="C1650" t="s">
        <v>181</v>
      </c>
      <c r="D1650" t="s">
        <v>193</v>
      </c>
      <c r="E1650" t="s">
        <v>28</v>
      </c>
      <c r="F1650" t="s">
        <v>130</v>
      </c>
      <c r="G1650">
        <f t="shared" si="51"/>
        <v>0</v>
      </c>
      <c r="H1650">
        <f t="shared" si="52"/>
        <v>0</v>
      </c>
      <c r="J1650">
        <f>0.85*'Wind ENSPRESO CF'!E758</f>
        <v>0.59499999999999997</v>
      </c>
    </row>
    <row r="1651" spans="2:10">
      <c r="B1651" t="s">
        <v>180</v>
      </c>
      <c r="C1651" t="s">
        <v>181</v>
      </c>
      <c r="D1651" t="s">
        <v>193</v>
      </c>
      <c r="E1651" t="s">
        <v>29</v>
      </c>
      <c r="F1651" t="s">
        <v>130</v>
      </c>
      <c r="G1651">
        <f t="shared" si="51"/>
        <v>0</v>
      </c>
      <c r="H1651">
        <f t="shared" si="52"/>
        <v>0</v>
      </c>
      <c r="J1651">
        <f>0.85*'Wind ENSPRESO CF'!E759</f>
        <v>0.58224999999999993</v>
      </c>
    </row>
    <row r="1652" spans="2:10">
      <c r="B1652" t="s">
        <v>180</v>
      </c>
      <c r="C1652" t="s">
        <v>181</v>
      </c>
      <c r="D1652" t="s">
        <v>193</v>
      </c>
      <c r="E1652" t="s">
        <v>30</v>
      </c>
      <c r="F1652" t="s">
        <v>130</v>
      </c>
      <c r="G1652">
        <f t="shared" si="51"/>
        <v>0</v>
      </c>
      <c r="H1652">
        <f t="shared" si="52"/>
        <v>0</v>
      </c>
      <c r="J1652">
        <f>0.85*'Wind ENSPRESO CF'!E760</f>
        <v>0.57374999999999998</v>
      </c>
    </row>
    <row r="1653" spans="2:10">
      <c r="B1653" t="s">
        <v>180</v>
      </c>
      <c r="C1653" t="s">
        <v>181</v>
      </c>
      <c r="D1653" t="s">
        <v>193</v>
      </c>
      <c r="E1653" t="s">
        <v>31</v>
      </c>
      <c r="F1653" t="s">
        <v>130</v>
      </c>
      <c r="G1653">
        <f t="shared" si="51"/>
        <v>0</v>
      </c>
      <c r="H1653">
        <f t="shared" si="52"/>
        <v>0</v>
      </c>
      <c r="J1653">
        <f>0.85*'Wind ENSPRESO CF'!E761</f>
        <v>0.41197375000000003</v>
      </c>
    </row>
    <row r="1654" spans="2:10">
      <c r="B1654" t="s">
        <v>180</v>
      </c>
      <c r="C1654" t="s">
        <v>181</v>
      </c>
      <c r="D1654" t="s">
        <v>193</v>
      </c>
      <c r="E1654" t="s">
        <v>32</v>
      </c>
      <c r="F1654" t="s">
        <v>130</v>
      </c>
      <c r="G1654">
        <f t="shared" si="51"/>
        <v>0</v>
      </c>
      <c r="H1654">
        <f t="shared" si="52"/>
        <v>0</v>
      </c>
      <c r="J1654">
        <f>0.85*'Wind ENSPRESO CF'!E762</f>
        <v>0.49724999999999997</v>
      </c>
    </row>
    <row r="1655" spans="2:10">
      <c r="B1655" t="s">
        <v>180</v>
      </c>
      <c r="C1655" t="s">
        <v>181</v>
      </c>
      <c r="D1655" t="s">
        <v>193</v>
      </c>
      <c r="E1655" t="s">
        <v>33</v>
      </c>
      <c r="F1655" t="s">
        <v>130</v>
      </c>
      <c r="G1655">
        <f t="shared" si="51"/>
        <v>0</v>
      </c>
      <c r="H1655">
        <f t="shared" si="52"/>
        <v>0</v>
      </c>
      <c r="J1655">
        <f>0.85*'Wind ENSPRESO CF'!E763</f>
        <v>0.55887500000000001</v>
      </c>
    </row>
    <row r="1656" spans="2:10">
      <c r="B1656" t="s">
        <v>180</v>
      </c>
      <c r="C1656" t="s">
        <v>181</v>
      </c>
      <c r="D1656" t="s">
        <v>193</v>
      </c>
      <c r="E1656" t="s">
        <v>36</v>
      </c>
      <c r="F1656" t="s">
        <v>130</v>
      </c>
      <c r="G1656">
        <f t="shared" si="51"/>
        <v>0</v>
      </c>
      <c r="H1656">
        <f t="shared" si="52"/>
        <v>0</v>
      </c>
      <c r="J1656">
        <f>0.85*'Wind ENSPRESO CF'!E764</f>
        <v>0.63749999999999996</v>
      </c>
    </row>
    <row r="1657" spans="2:10">
      <c r="B1657" t="s">
        <v>180</v>
      </c>
      <c r="C1657" t="s">
        <v>181</v>
      </c>
      <c r="D1657" t="s">
        <v>179</v>
      </c>
      <c r="E1657" t="s">
        <v>37</v>
      </c>
      <c r="F1657" t="s">
        <v>131</v>
      </c>
      <c r="G1657">
        <f t="shared" si="51"/>
        <v>0.20400000000000001</v>
      </c>
      <c r="H1657">
        <f t="shared" si="52"/>
        <v>0.255</v>
      </c>
      <c r="J1657">
        <f>0.85*'Wind ENSPRESO CF'!D453</f>
        <v>0.255</v>
      </c>
    </row>
    <row r="1658" spans="2:10">
      <c r="B1658" t="s">
        <v>180</v>
      </c>
      <c r="C1658" t="s">
        <v>181</v>
      </c>
      <c r="D1658" t="s">
        <v>179</v>
      </c>
      <c r="E1658" t="s">
        <v>8</v>
      </c>
      <c r="F1658" t="s">
        <v>131</v>
      </c>
      <c r="G1658">
        <f t="shared" si="51"/>
        <v>0.3468</v>
      </c>
      <c r="H1658">
        <f t="shared" si="52"/>
        <v>0.4335</v>
      </c>
      <c r="J1658">
        <f>0.85*'Wind ENSPRESO CF'!D454</f>
        <v>0.4335</v>
      </c>
    </row>
    <row r="1659" spans="2:10">
      <c r="B1659" t="s">
        <v>180</v>
      </c>
      <c r="C1659" t="s">
        <v>181</v>
      </c>
      <c r="D1659" t="s">
        <v>179</v>
      </c>
      <c r="E1659" t="s">
        <v>9</v>
      </c>
      <c r="F1659" t="s">
        <v>131</v>
      </c>
      <c r="G1659">
        <f t="shared" si="51"/>
        <v>0.24480000000000002</v>
      </c>
      <c r="H1659">
        <f t="shared" si="52"/>
        <v>0.30599999999999999</v>
      </c>
      <c r="J1659">
        <f>0.85*'Wind ENSPRESO CF'!D455</f>
        <v>0.30599999999999999</v>
      </c>
    </row>
    <row r="1660" spans="2:10">
      <c r="B1660" t="s">
        <v>180</v>
      </c>
      <c r="C1660" t="s">
        <v>181</v>
      </c>
      <c r="D1660" t="s">
        <v>179</v>
      </c>
      <c r="E1660" t="s">
        <v>11</v>
      </c>
      <c r="F1660" t="s">
        <v>131</v>
      </c>
      <c r="G1660">
        <f t="shared" si="51"/>
        <v>0.12920000000000001</v>
      </c>
      <c r="H1660">
        <f t="shared" si="52"/>
        <v>0.1615</v>
      </c>
      <c r="J1660">
        <f>0.85*'Wind ENSPRESO CF'!D456</f>
        <v>0.1615</v>
      </c>
    </row>
    <row r="1661" spans="2:10">
      <c r="B1661" t="s">
        <v>180</v>
      </c>
      <c r="C1661" t="s">
        <v>181</v>
      </c>
      <c r="D1661" t="s">
        <v>179</v>
      </c>
      <c r="E1661" t="s">
        <v>13</v>
      </c>
      <c r="F1661" t="s">
        <v>131</v>
      </c>
      <c r="G1661">
        <f t="shared" si="51"/>
        <v>0.46240000000000009</v>
      </c>
      <c r="H1661">
        <f t="shared" si="52"/>
        <v>0.57800000000000007</v>
      </c>
      <c r="J1661">
        <f>0.85*'Wind ENSPRESO CF'!D457</f>
        <v>0.57800000000000007</v>
      </c>
    </row>
    <row r="1662" spans="2:10">
      <c r="B1662" t="s">
        <v>180</v>
      </c>
      <c r="C1662" t="s">
        <v>181</v>
      </c>
      <c r="D1662" t="s">
        <v>179</v>
      </c>
      <c r="E1662" t="s">
        <v>14</v>
      </c>
      <c r="F1662" t="s">
        <v>131</v>
      </c>
      <c r="G1662">
        <f t="shared" si="51"/>
        <v>0.46240000000000009</v>
      </c>
      <c r="H1662">
        <f t="shared" si="52"/>
        <v>0.57800000000000007</v>
      </c>
      <c r="J1662">
        <f>0.85*'Wind ENSPRESO CF'!D458</f>
        <v>0.57800000000000007</v>
      </c>
    </row>
    <row r="1663" spans="2:10">
      <c r="B1663" t="s">
        <v>180</v>
      </c>
      <c r="C1663" t="s">
        <v>181</v>
      </c>
      <c r="D1663" t="s">
        <v>179</v>
      </c>
      <c r="E1663" t="s">
        <v>15</v>
      </c>
      <c r="F1663" t="s">
        <v>131</v>
      </c>
      <c r="G1663">
        <f t="shared" si="51"/>
        <v>0.4284</v>
      </c>
      <c r="H1663">
        <f t="shared" si="52"/>
        <v>0.53549999999999998</v>
      </c>
      <c r="J1663">
        <f>0.85*'Wind ENSPRESO CF'!D459</f>
        <v>0.53549999999999998</v>
      </c>
    </row>
    <row r="1664" spans="2:10">
      <c r="B1664" t="s">
        <v>180</v>
      </c>
      <c r="C1664" t="s">
        <v>181</v>
      </c>
      <c r="D1664" t="s">
        <v>179</v>
      </c>
      <c r="E1664" t="s">
        <v>16</v>
      </c>
      <c r="F1664" t="s">
        <v>131</v>
      </c>
      <c r="G1664">
        <f t="shared" si="51"/>
        <v>0.3196</v>
      </c>
      <c r="H1664">
        <f t="shared" si="52"/>
        <v>0.39949999999999997</v>
      </c>
      <c r="J1664">
        <f>0.85*'Wind ENSPRESO CF'!D460</f>
        <v>0.39949999999999997</v>
      </c>
    </row>
    <row r="1665" spans="2:10">
      <c r="B1665" t="s">
        <v>180</v>
      </c>
      <c r="C1665" t="s">
        <v>181</v>
      </c>
      <c r="D1665" t="s">
        <v>179</v>
      </c>
      <c r="E1665" t="s">
        <v>17</v>
      </c>
      <c r="F1665" t="s">
        <v>131</v>
      </c>
      <c r="G1665">
        <f t="shared" si="51"/>
        <v>0.42160000000000003</v>
      </c>
      <c r="H1665">
        <f t="shared" si="52"/>
        <v>0.52700000000000002</v>
      </c>
      <c r="J1665">
        <f>0.85*'Wind ENSPRESO CF'!D461</f>
        <v>0.52700000000000002</v>
      </c>
    </row>
    <row r="1666" spans="2:10">
      <c r="B1666" t="s">
        <v>180</v>
      </c>
      <c r="C1666" t="s">
        <v>181</v>
      </c>
      <c r="D1666" t="s">
        <v>179</v>
      </c>
      <c r="E1666" t="s">
        <v>18</v>
      </c>
      <c r="F1666" t="s">
        <v>131</v>
      </c>
      <c r="G1666">
        <f t="shared" si="51"/>
        <v>0.37400000000000005</v>
      </c>
      <c r="H1666">
        <f t="shared" si="52"/>
        <v>0.46750000000000003</v>
      </c>
      <c r="J1666">
        <f>0.85*'Wind ENSPRESO CF'!D462</f>
        <v>0.46750000000000003</v>
      </c>
    </row>
    <row r="1667" spans="2:10">
      <c r="B1667" t="s">
        <v>180</v>
      </c>
      <c r="C1667" t="s">
        <v>181</v>
      </c>
      <c r="D1667" t="s">
        <v>179</v>
      </c>
      <c r="E1667" t="s">
        <v>19</v>
      </c>
      <c r="F1667" t="s">
        <v>131</v>
      </c>
      <c r="G1667">
        <f t="shared" si="51"/>
        <v>0.27200000000000002</v>
      </c>
      <c r="H1667">
        <f t="shared" si="52"/>
        <v>0.34</v>
      </c>
      <c r="J1667">
        <f>0.85*'Wind ENSPRESO CF'!D463</f>
        <v>0.34</v>
      </c>
    </row>
    <row r="1668" spans="2:10">
      <c r="B1668" t="s">
        <v>180</v>
      </c>
      <c r="C1668" t="s">
        <v>181</v>
      </c>
      <c r="D1668" t="s">
        <v>179</v>
      </c>
      <c r="E1668" t="s">
        <v>39</v>
      </c>
      <c r="F1668" t="s">
        <v>131</v>
      </c>
      <c r="G1668">
        <f t="shared" si="51"/>
        <v>0.18360000000000001</v>
      </c>
      <c r="H1668">
        <f t="shared" si="52"/>
        <v>0.22950000000000001</v>
      </c>
      <c r="J1668">
        <f>0.85*'Wind ENSPRESO CF'!D464</f>
        <v>0.22950000000000001</v>
      </c>
    </row>
    <row r="1669" spans="2:10">
      <c r="B1669" t="s">
        <v>180</v>
      </c>
      <c r="C1669" t="s">
        <v>181</v>
      </c>
      <c r="D1669" t="s">
        <v>179</v>
      </c>
      <c r="E1669" t="s">
        <v>21</v>
      </c>
      <c r="F1669" t="s">
        <v>131</v>
      </c>
      <c r="G1669">
        <f t="shared" si="51"/>
        <v>0.46919999999999995</v>
      </c>
      <c r="H1669">
        <f t="shared" si="52"/>
        <v>0.58649999999999991</v>
      </c>
      <c r="J1669">
        <f>0.85*'Wind ENSPRESO CF'!D465</f>
        <v>0.58649999999999991</v>
      </c>
    </row>
    <row r="1670" spans="2:10">
      <c r="B1670" t="s">
        <v>180</v>
      </c>
      <c r="C1670" t="s">
        <v>181</v>
      </c>
      <c r="D1670" t="s">
        <v>179</v>
      </c>
      <c r="E1670" t="s">
        <v>22</v>
      </c>
      <c r="F1670" t="s">
        <v>131</v>
      </c>
      <c r="G1670">
        <f t="shared" si="51"/>
        <v>0</v>
      </c>
      <c r="H1670">
        <f t="shared" si="52"/>
        <v>0</v>
      </c>
      <c r="J1670">
        <f>0.85*'Wind ENSPRESO CF'!D466</f>
        <v>0</v>
      </c>
    </row>
    <row r="1671" spans="2:10">
      <c r="B1671" t="s">
        <v>180</v>
      </c>
      <c r="C1671" t="s">
        <v>181</v>
      </c>
      <c r="D1671" t="s">
        <v>179</v>
      </c>
      <c r="E1671" t="s">
        <v>23</v>
      </c>
      <c r="F1671" t="s">
        <v>131</v>
      </c>
      <c r="G1671">
        <f t="shared" si="51"/>
        <v>0.22440000000000004</v>
      </c>
      <c r="H1671">
        <f t="shared" si="52"/>
        <v>0.28050000000000003</v>
      </c>
      <c r="J1671">
        <f>0.85*'Wind ENSPRESO CF'!D467</f>
        <v>0.28050000000000003</v>
      </c>
    </row>
    <row r="1672" spans="2:10">
      <c r="B1672" t="s">
        <v>180</v>
      </c>
      <c r="C1672" t="s">
        <v>181</v>
      </c>
      <c r="D1672" t="s">
        <v>179</v>
      </c>
      <c r="E1672" t="s">
        <v>24</v>
      </c>
      <c r="F1672" t="s">
        <v>131</v>
      </c>
      <c r="G1672">
        <f t="shared" si="51"/>
        <v>0.4148</v>
      </c>
      <c r="H1672">
        <f t="shared" si="52"/>
        <v>0.51849999999999996</v>
      </c>
      <c r="J1672">
        <f>0.85*'Wind ENSPRESO CF'!D468</f>
        <v>0.51849999999999996</v>
      </c>
    </row>
    <row r="1673" spans="2:10">
      <c r="B1673" t="s">
        <v>180</v>
      </c>
      <c r="C1673" t="s">
        <v>181</v>
      </c>
      <c r="D1673" t="s">
        <v>179</v>
      </c>
      <c r="E1673" t="s">
        <v>26</v>
      </c>
      <c r="F1673" t="s">
        <v>131</v>
      </c>
      <c r="G1673">
        <f t="shared" si="51"/>
        <v>0.43520000000000003</v>
      </c>
      <c r="H1673">
        <f t="shared" si="52"/>
        <v>0.54400000000000004</v>
      </c>
      <c r="J1673">
        <f>0.85*'Wind ENSPRESO CF'!D469</f>
        <v>0.54400000000000004</v>
      </c>
    </row>
    <row r="1674" spans="2:10">
      <c r="B1674" t="s">
        <v>180</v>
      </c>
      <c r="C1674" t="s">
        <v>181</v>
      </c>
      <c r="D1674" t="s">
        <v>179</v>
      </c>
      <c r="E1674" t="s">
        <v>40</v>
      </c>
      <c r="F1674" t="s">
        <v>131</v>
      </c>
      <c r="G1674">
        <f t="shared" si="51"/>
        <v>0.14960000000000001</v>
      </c>
      <c r="H1674">
        <f t="shared" si="52"/>
        <v>0.187</v>
      </c>
      <c r="J1674">
        <f>0.85*'Wind ENSPRESO CF'!D470</f>
        <v>0.187</v>
      </c>
    </row>
    <row r="1675" spans="2:10">
      <c r="B1675" t="s">
        <v>180</v>
      </c>
      <c r="C1675" t="s">
        <v>181</v>
      </c>
      <c r="D1675" t="s">
        <v>179</v>
      </c>
      <c r="E1675" t="s">
        <v>27</v>
      </c>
      <c r="F1675" t="s">
        <v>131</v>
      </c>
      <c r="G1675">
        <f t="shared" si="51"/>
        <v>0.19040000000000001</v>
      </c>
      <c r="H1675">
        <f t="shared" si="52"/>
        <v>0.23800000000000002</v>
      </c>
      <c r="J1675">
        <f>0.85*'Wind ENSPRESO CF'!D471</f>
        <v>0.23800000000000002</v>
      </c>
    </row>
    <row r="1676" spans="2:10">
      <c r="B1676" t="s">
        <v>180</v>
      </c>
      <c r="C1676" t="s">
        <v>181</v>
      </c>
      <c r="D1676" t="s">
        <v>179</v>
      </c>
      <c r="E1676" t="s">
        <v>28</v>
      </c>
      <c r="F1676" t="s">
        <v>131</v>
      </c>
      <c r="G1676">
        <f t="shared" si="51"/>
        <v>0.4284</v>
      </c>
      <c r="H1676">
        <f t="shared" si="52"/>
        <v>0.53549999999999998</v>
      </c>
      <c r="J1676">
        <f>0.85*'Wind ENSPRESO CF'!D472</f>
        <v>0.53549999999999998</v>
      </c>
    </row>
    <row r="1677" spans="2:10">
      <c r="B1677" t="s">
        <v>180</v>
      </c>
      <c r="C1677" t="s">
        <v>181</v>
      </c>
      <c r="D1677" t="s">
        <v>179</v>
      </c>
      <c r="E1677" t="s">
        <v>29</v>
      </c>
      <c r="F1677" t="s">
        <v>131</v>
      </c>
      <c r="G1677">
        <f t="shared" si="51"/>
        <v>0.4012</v>
      </c>
      <c r="H1677">
        <f t="shared" si="52"/>
        <v>0.50149999999999995</v>
      </c>
      <c r="J1677">
        <f>0.85*'Wind ENSPRESO CF'!D473</f>
        <v>0.50149999999999995</v>
      </c>
    </row>
    <row r="1678" spans="2:10">
      <c r="B1678" t="s">
        <v>180</v>
      </c>
      <c r="C1678" t="s">
        <v>181</v>
      </c>
      <c r="D1678" t="s">
        <v>179</v>
      </c>
      <c r="E1678" t="s">
        <v>30</v>
      </c>
      <c r="F1678" t="s">
        <v>131</v>
      </c>
      <c r="G1678">
        <f t="shared" ref="G1678:G1741" si="53">H1678*0.8</f>
        <v>0.40800000000000003</v>
      </c>
      <c r="H1678">
        <f t="shared" si="52"/>
        <v>0.51</v>
      </c>
      <c r="J1678">
        <f>0.85*'Wind ENSPRESO CF'!D474</f>
        <v>0.51</v>
      </c>
    </row>
    <row r="1679" spans="2:10">
      <c r="B1679" t="s">
        <v>180</v>
      </c>
      <c r="C1679" t="s">
        <v>181</v>
      </c>
      <c r="D1679" t="s">
        <v>179</v>
      </c>
      <c r="E1679" t="s">
        <v>31</v>
      </c>
      <c r="F1679" t="s">
        <v>131</v>
      </c>
      <c r="G1679">
        <f t="shared" si="53"/>
        <v>0.23120000000000004</v>
      </c>
      <c r="H1679">
        <f t="shared" si="52"/>
        <v>0.28900000000000003</v>
      </c>
      <c r="J1679">
        <f>0.85*'Wind ENSPRESO CF'!D475</f>
        <v>0.28900000000000003</v>
      </c>
    </row>
    <row r="1680" spans="2:10">
      <c r="B1680" t="s">
        <v>180</v>
      </c>
      <c r="C1680" t="s">
        <v>181</v>
      </c>
      <c r="D1680" t="s">
        <v>179</v>
      </c>
      <c r="E1680" t="s">
        <v>32</v>
      </c>
      <c r="F1680" t="s">
        <v>131</v>
      </c>
      <c r="G1680">
        <f t="shared" si="53"/>
        <v>0.29239999999999999</v>
      </c>
      <c r="H1680">
        <f t="shared" si="52"/>
        <v>0.36549999999999999</v>
      </c>
      <c r="J1680">
        <f>0.85*'Wind ENSPRESO CF'!D476</f>
        <v>0.36549999999999999</v>
      </c>
    </row>
    <row r="1681" spans="2:10">
      <c r="B1681" t="s">
        <v>180</v>
      </c>
      <c r="C1681" t="s">
        <v>181</v>
      </c>
      <c r="D1681" t="s">
        <v>179</v>
      </c>
      <c r="E1681" t="s">
        <v>33</v>
      </c>
      <c r="F1681" t="s">
        <v>131</v>
      </c>
      <c r="G1681">
        <f t="shared" si="53"/>
        <v>0.4284</v>
      </c>
      <c r="H1681">
        <f t="shared" si="52"/>
        <v>0.53549999999999998</v>
      </c>
      <c r="J1681">
        <f>0.85*'Wind ENSPRESO CF'!D477</f>
        <v>0.53549999999999998</v>
      </c>
    </row>
    <row r="1682" spans="2:10">
      <c r="B1682" t="s">
        <v>180</v>
      </c>
      <c r="C1682" t="s">
        <v>181</v>
      </c>
      <c r="D1682" t="s">
        <v>179</v>
      </c>
      <c r="E1682" t="s">
        <v>36</v>
      </c>
      <c r="F1682" t="s">
        <v>131</v>
      </c>
      <c r="G1682">
        <f t="shared" si="53"/>
        <v>0.48279999999999995</v>
      </c>
      <c r="H1682">
        <f t="shared" si="52"/>
        <v>0.60349999999999993</v>
      </c>
      <c r="J1682">
        <f>0.85*'Wind ENSPRESO CF'!D478</f>
        <v>0.60349999999999993</v>
      </c>
    </row>
    <row r="1683" spans="2:10">
      <c r="B1683" t="s">
        <v>180</v>
      </c>
      <c r="C1683" t="s">
        <v>181</v>
      </c>
      <c r="D1683" t="s">
        <v>183</v>
      </c>
      <c r="E1683" t="s">
        <v>37</v>
      </c>
      <c r="F1683" t="s">
        <v>131</v>
      </c>
      <c r="G1683">
        <f t="shared" si="53"/>
        <v>0.23120000000000004</v>
      </c>
      <c r="H1683">
        <f t="shared" si="52"/>
        <v>0.28900000000000003</v>
      </c>
      <c r="J1683">
        <f>0.85*'Wind ENSPRESO CF'!D479</f>
        <v>0.28900000000000003</v>
      </c>
    </row>
    <row r="1684" spans="2:10">
      <c r="B1684" t="s">
        <v>180</v>
      </c>
      <c r="C1684" t="s">
        <v>181</v>
      </c>
      <c r="D1684" t="s">
        <v>183</v>
      </c>
      <c r="E1684" t="s">
        <v>8</v>
      </c>
      <c r="F1684" t="s">
        <v>131</v>
      </c>
      <c r="G1684">
        <f t="shared" si="53"/>
        <v>0.39439999999999997</v>
      </c>
      <c r="H1684">
        <f t="shared" si="52"/>
        <v>0.49299999999999994</v>
      </c>
      <c r="J1684">
        <f>0.85*'Wind ENSPRESO CF'!D480</f>
        <v>0.49299999999999994</v>
      </c>
    </row>
    <row r="1685" spans="2:10">
      <c r="B1685" t="s">
        <v>180</v>
      </c>
      <c r="C1685" t="s">
        <v>181</v>
      </c>
      <c r="D1685" t="s">
        <v>183</v>
      </c>
      <c r="E1685" t="s">
        <v>9</v>
      </c>
      <c r="F1685" t="s">
        <v>131</v>
      </c>
      <c r="G1685">
        <f t="shared" si="53"/>
        <v>0.29920000000000002</v>
      </c>
      <c r="H1685">
        <f t="shared" si="52"/>
        <v>0.374</v>
      </c>
      <c r="J1685">
        <f>0.85*'Wind ENSPRESO CF'!D481</f>
        <v>0.374</v>
      </c>
    </row>
    <row r="1686" spans="2:10">
      <c r="B1686" t="s">
        <v>180</v>
      </c>
      <c r="C1686" t="s">
        <v>181</v>
      </c>
      <c r="D1686" t="s">
        <v>183</v>
      </c>
      <c r="E1686" t="s">
        <v>11</v>
      </c>
      <c r="F1686" t="s">
        <v>131</v>
      </c>
      <c r="G1686">
        <f t="shared" si="53"/>
        <v>0.14960000000000001</v>
      </c>
      <c r="H1686">
        <f t="shared" si="52"/>
        <v>0.187</v>
      </c>
      <c r="J1686">
        <f>0.85*'Wind ENSPRESO CF'!D482</f>
        <v>0.187</v>
      </c>
    </row>
    <row r="1687" spans="2:10">
      <c r="B1687" t="s">
        <v>180</v>
      </c>
      <c r="C1687" t="s">
        <v>181</v>
      </c>
      <c r="D1687" t="s">
        <v>183</v>
      </c>
      <c r="E1687" t="s">
        <v>13</v>
      </c>
      <c r="F1687" t="s">
        <v>131</v>
      </c>
      <c r="G1687">
        <f t="shared" si="53"/>
        <v>0.442</v>
      </c>
      <c r="H1687">
        <f t="shared" si="52"/>
        <v>0.55249999999999999</v>
      </c>
      <c r="J1687">
        <f>0.85*'Wind ENSPRESO CF'!D483</f>
        <v>0.55249999999999999</v>
      </c>
    </row>
    <row r="1688" spans="2:10">
      <c r="B1688" t="s">
        <v>180</v>
      </c>
      <c r="C1688" t="s">
        <v>181</v>
      </c>
      <c r="D1688" t="s">
        <v>183</v>
      </c>
      <c r="E1688" t="s">
        <v>14</v>
      </c>
      <c r="F1688" t="s">
        <v>131</v>
      </c>
      <c r="G1688">
        <f t="shared" si="53"/>
        <v>0.46919999999999995</v>
      </c>
      <c r="H1688">
        <f t="shared" ref="H1688:H1751" si="54">IF(D1688="WP",0,J1688)</f>
        <v>0.58649999999999991</v>
      </c>
      <c r="J1688">
        <f>0.85*'Wind ENSPRESO CF'!D484</f>
        <v>0.58649999999999991</v>
      </c>
    </row>
    <row r="1689" spans="2:10">
      <c r="B1689" t="s">
        <v>180</v>
      </c>
      <c r="C1689" t="s">
        <v>181</v>
      </c>
      <c r="D1689" t="s">
        <v>183</v>
      </c>
      <c r="E1689" t="s">
        <v>15</v>
      </c>
      <c r="F1689" t="s">
        <v>131</v>
      </c>
      <c r="G1689">
        <f t="shared" si="53"/>
        <v>0.43520000000000003</v>
      </c>
      <c r="H1689">
        <f t="shared" si="54"/>
        <v>0.54400000000000004</v>
      </c>
      <c r="J1689">
        <f>0.85*'Wind ENSPRESO CF'!D485</f>
        <v>0.54400000000000004</v>
      </c>
    </row>
    <row r="1690" spans="2:10">
      <c r="B1690" t="s">
        <v>180</v>
      </c>
      <c r="C1690" t="s">
        <v>181</v>
      </c>
      <c r="D1690" t="s">
        <v>183</v>
      </c>
      <c r="E1690" t="s">
        <v>16</v>
      </c>
      <c r="F1690" t="s">
        <v>131</v>
      </c>
      <c r="G1690">
        <f t="shared" si="53"/>
        <v>0.35870000000000002</v>
      </c>
      <c r="H1690">
        <f t="shared" si="54"/>
        <v>0.44837499999999997</v>
      </c>
      <c r="J1690">
        <f>0.85*'Wind ENSPRESO CF'!D486</f>
        <v>0.44837499999999997</v>
      </c>
    </row>
    <row r="1691" spans="2:10">
      <c r="B1691" t="s">
        <v>180</v>
      </c>
      <c r="C1691" t="s">
        <v>181</v>
      </c>
      <c r="D1691" t="s">
        <v>183</v>
      </c>
      <c r="E1691" t="s">
        <v>17</v>
      </c>
      <c r="F1691" t="s">
        <v>131</v>
      </c>
      <c r="G1691">
        <f t="shared" si="53"/>
        <v>0.4284</v>
      </c>
      <c r="H1691">
        <f t="shared" si="54"/>
        <v>0.53549999999999998</v>
      </c>
      <c r="J1691">
        <f>0.85*'Wind ENSPRESO CF'!D487</f>
        <v>0.53549999999999998</v>
      </c>
    </row>
    <row r="1692" spans="2:10">
      <c r="B1692" t="s">
        <v>180</v>
      </c>
      <c r="C1692" t="s">
        <v>181</v>
      </c>
      <c r="D1692" t="s">
        <v>183</v>
      </c>
      <c r="E1692" t="s">
        <v>18</v>
      </c>
      <c r="F1692" t="s">
        <v>131</v>
      </c>
      <c r="G1692">
        <f t="shared" si="53"/>
        <v>0.39439999999999997</v>
      </c>
      <c r="H1692">
        <f t="shared" si="54"/>
        <v>0.49299999999999994</v>
      </c>
      <c r="J1692">
        <f>0.85*'Wind ENSPRESO CF'!D488</f>
        <v>0.49299999999999994</v>
      </c>
    </row>
    <row r="1693" spans="2:10">
      <c r="B1693" t="s">
        <v>180</v>
      </c>
      <c r="C1693" t="s">
        <v>181</v>
      </c>
      <c r="D1693" t="s">
        <v>183</v>
      </c>
      <c r="E1693" t="s">
        <v>19</v>
      </c>
      <c r="F1693" t="s">
        <v>131</v>
      </c>
      <c r="G1693">
        <f t="shared" si="53"/>
        <v>0.31280000000000002</v>
      </c>
      <c r="H1693">
        <f t="shared" si="54"/>
        <v>0.39100000000000001</v>
      </c>
      <c r="J1693">
        <f>0.85*'Wind ENSPRESO CF'!D489</f>
        <v>0.39100000000000001</v>
      </c>
    </row>
    <row r="1694" spans="2:10">
      <c r="B1694" t="s">
        <v>180</v>
      </c>
      <c r="C1694" t="s">
        <v>181</v>
      </c>
      <c r="D1694" t="s">
        <v>183</v>
      </c>
      <c r="E1694" t="s">
        <v>39</v>
      </c>
      <c r="F1694" t="s">
        <v>131</v>
      </c>
      <c r="G1694">
        <f t="shared" si="53"/>
        <v>0.25840000000000002</v>
      </c>
      <c r="H1694">
        <f t="shared" si="54"/>
        <v>0.32300000000000001</v>
      </c>
      <c r="J1694">
        <f>0.85*'Wind ENSPRESO CF'!D490</f>
        <v>0.32300000000000001</v>
      </c>
    </row>
    <row r="1695" spans="2:10">
      <c r="B1695" t="s">
        <v>180</v>
      </c>
      <c r="C1695" t="s">
        <v>181</v>
      </c>
      <c r="D1695" t="s">
        <v>183</v>
      </c>
      <c r="E1695" t="s">
        <v>21</v>
      </c>
      <c r="F1695" t="s">
        <v>131</v>
      </c>
      <c r="G1695">
        <f t="shared" si="53"/>
        <v>0.46919999999999995</v>
      </c>
      <c r="H1695">
        <f t="shared" si="54"/>
        <v>0.58649999999999991</v>
      </c>
      <c r="J1695">
        <f>0.85*'Wind ENSPRESO CF'!D491</f>
        <v>0.58649999999999991</v>
      </c>
    </row>
    <row r="1696" spans="2:10">
      <c r="B1696" t="s">
        <v>180</v>
      </c>
      <c r="C1696" t="s">
        <v>181</v>
      </c>
      <c r="D1696" t="s">
        <v>183</v>
      </c>
      <c r="E1696" t="s">
        <v>22</v>
      </c>
      <c r="F1696" t="s">
        <v>131</v>
      </c>
      <c r="G1696">
        <f t="shared" si="53"/>
        <v>0</v>
      </c>
      <c r="H1696">
        <f t="shared" si="54"/>
        <v>0</v>
      </c>
      <c r="J1696">
        <f>0.85*'Wind ENSPRESO CF'!D492</f>
        <v>0</v>
      </c>
    </row>
    <row r="1697" spans="2:10">
      <c r="B1697" t="s">
        <v>180</v>
      </c>
      <c r="C1697" t="s">
        <v>181</v>
      </c>
      <c r="D1697" t="s">
        <v>183</v>
      </c>
      <c r="E1697" t="s">
        <v>23</v>
      </c>
      <c r="F1697" t="s">
        <v>131</v>
      </c>
      <c r="G1697">
        <f t="shared" si="53"/>
        <v>0.25840000000000002</v>
      </c>
      <c r="H1697">
        <f t="shared" si="54"/>
        <v>0.32300000000000001</v>
      </c>
      <c r="J1697">
        <f>0.85*'Wind ENSPRESO CF'!D493</f>
        <v>0.32300000000000001</v>
      </c>
    </row>
    <row r="1698" spans="2:10">
      <c r="B1698" t="s">
        <v>180</v>
      </c>
      <c r="C1698" t="s">
        <v>181</v>
      </c>
      <c r="D1698" t="s">
        <v>183</v>
      </c>
      <c r="E1698" t="s">
        <v>24</v>
      </c>
      <c r="F1698" t="s">
        <v>131</v>
      </c>
      <c r="G1698">
        <f t="shared" si="53"/>
        <v>0.42160000000000003</v>
      </c>
      <c r="H1698">
        <f t="shared" si="54"/>
        <v>0.52700000000000002</v>
      </c>
      <c r="J1698">
        <f>0.85*'Wind ENSPRESO CF'!D494</f>
        <v>0.52700000000000002</v>
      </c>
    </row>
    <row r="1699" spans="2:10">
      <c r="B1699" t="s">
        <v>180</v>
      </c>
      <c r="C1699" t="s">
        <v>181</v>
      </c>
      <c r="D1699" t="s">
        <v>183</v>
      </c>
      <c r="E1699" t="s">
        <v>26</v>
      </c>
      <c r="F1699" t="s">
        <v>131</v>
      </c>
      <c r="G1699">
        <f t="shared" si="53"/>
        <v>0.43520000000000003</v>
      </c>
      <c r="H1699">
        <f t="shared" si="54"/>
        <v>0.54400000000000004</v>
      </c>
      <c r="J1699">
        <f>0.85*'Wind ENSPRESO CF'!D495</f>
        <v>0.54400000000000004</v>
      </c>
    </row>
    <row r="1700" spans="2:10">
      <c r="B1700" t="s">
        <v>180</v>
      </c>
      <c r="C1700" t="s">
        <v>181</v>
      </c>
      <c r="D1700" t="s">
        <v>183</v>
      </c>
      <c r="E1700" t="s">
        <v>40</v>
      </c>
      <c r="F1700" t="s">
        <v>131</v>
      </c>
      <c r="G1700">
        <f t="shared" si="53"/>
        <v>0.24480000000000002</v>
      </c>
      <c r="H1700">
        <f t="shared" si="54"/>
        <v>0.30599999999999999</v>
      </c>
      <c r="J1700">
        <f>0.85*'Wind ENSPRESO CF'!D496</f>
        <v>0.30599999999999999</v>
      </c>
    </row>
    <row r="1701" spans="2:10">
      <c r="B1701" t="s">
        <v>180</v>
      </c>
      <c r="C1701" t="s">
        <v>181</v>
      </c>
      <c r="D1701" t="s">
        <v>183</v>
      </c>
      <c r="E1701" t="s">
        <v>27</v>
      </c>
      <c r="F1701" t="s">
        <v>131</v>
      </c>
      <c r="G1701">
        <f t="shared" si="53"/>
        <v>0.21080000000000002</v>
      </c>
      <c r="H1701">
        <f t="shared" si="54"/>
        <v>0.26350000000000001</v>
      </c>
      <c r="J1701">
        <f>0.85*'Wind ENSPRESO CF'!D497</f>
        <v>0.26350000000000001</v>
      </c>
    </row>
    <row r="1702" spans="2:10">
      <c r="B1702" t="s">
        <v>180</v>
      </c>
      <c r="C1702" t="s">
        <v>181</v>
      </c>
      <c r="D1702" t="s">
        <v>183</v>
      </c>
      <c r="E1702" t="s">
        <v>28</v>
      </c>
      <c r="F1702" t="s">
        <v>131</v>
      </c>
      <c r="G1702">
        <f t="shared" si="53"/>
        <v>0.43520000000000003</v>
      </c>
      <c r="H1702">
        <f t="shared" si="54"/>
        <v>0.54400000000000004</v>
      </c>
      <c r="J1702">
        <f>0.85*'Wind ENSPRESO CF'!D498</f>
        <v>0.54400000000000004</v>
      </c>
    </row>
    <row r="1703" spans="2:10">
      <c r="B1703" t="s">
        <v>180</v>
      </c>
      <c r="C1703" t="s">
        <v>181</v>
      </c>
      <c r="D1703" t="s">
        <v>183</v>
      </c>
      <c r="E1703" t="s">
        <v>29</v>
      </c>
      <c r="F1703" t="s">
        <v>131</v>
      </c>
      <c r="G1703">
        <f t="shared" si="53"/>
        <v>0.40800000000000003</v>
      </c>
      <c r="H1703">
        <f t="shared" si="54"/>
        <v>0.51</v>
      </c>
      <c r="J1703">
        <f>0.85*'Wind ENSPRESO CF'!D499</f>
        <v>0.51</v>
      </c>
    </row>
    <row r="1704" spans="2:10">
      <c r="B1704" t="s">
        <v>180</v>
      </c>
      <c r="C1704" t="s">
        <v>181</v>
      </c>
      <c r="D1704" t="s">
        <v>183</v>
      </c>
      <c r="E1704" t="s">
        <v>30</v>
      </c>
      <c r="F1704" t="s">
        <v>131</v>
      </c>
      <c r="G1704">
        <f t="shared" si="53"/>
        <v>0.4284</v>
      </c>
      <c r="H1704">
        <f t="shared" si="54"/>
        <v>0.53549999999999998</v>
      </c>
      <c r="J1704">
        <f>0.85*'Wind ENSPRESO CF'!D500</f>
        <v>0.53549999999999998</v>
      </c>
    </row>
    <row r="1705" spans="2:10">
      <c r="B1705" t="s">
        <v>180</v>
      </c>
      <c r="C1705" t="s">
        <v>181</v>
      </c>
      <c r="D1705" t="s">
        <v>183</v>
      </c>
      <c r="E1705" t="s">
        <v>31</v>
      </c>
      <c r="F1705" t="s">
        <v>131</v>
      </c>
      <c r="G1705">
        <f t="shared" si="53"/>
        <v>0.27954800000000002</v>
      </c>
      <c r="H1705">
        <f t="shared" si="54"/>
        <v>0.349435</v>
      </c>
      <c r="J1705">
        <f>0.85*'Wind ENSPRESO CF'!D501</f>
        <v>0.349435</v>
      </c>
    </row>
    <row r="1706" spans="2:10">
      <c r="B1706" t="s">
        <v>180</v>
      </c>
      <c r="C1706" t="s">
        <v>181</v>
      </c>
      <c r="D1706" t="s">
        <v>183</v>
      </c>
      <c r="E1706" t="s">
        <v>32</v>
      </c>
      <c r="F1706" t="s">
        <v>131</v>
      </c>
      <c r="G1706">
        <f t="shared" si="53"/>
        <v>0.3196</v>
      </c>
      <c r="H1706">
        <f t="shared" si="54"/>
        <v>0.39949999999999997</v>
      </c>
      <c r="J1706">
        <f>0.85*'Wind ENSPRESO CF'!D502</f>
        <v>0.39949999999999997</v>
      </c>
    </row>
    <row r="1707" spans="2:10">
      <c r="B1707" t="s">
        <v>180</v>
      </c>
      <c r="C1707" t="s">
        <v>181</v>
      </c>
      <c r="D1707" t="s">
        <v>183</v>
      </c>
      <c r="E1707" t="s">
        <v>33</v>
      </c>
      <c r="F1707" t="s">
        <v>131</v>
      </c>
      <c r="G1707">
        <f t="shared" si="53"/>
        <v>0.442</v>
      </c>
      <c r="H1707">
        <f t="shared" si="54"/>
        <v>0.55249999999999999</v>
      </c>
      <c r="J1707">
        <f>0.85*'Wind ENSPRESO CF'!D503</f>
        <v>0.55249999999999999</v>
      </c>
    </row>
    <row r="1708" spans="2:10">
      <c r="B1708" t="s">
        <v>180</v>
      </c>
      <c r="C1708" t="s">
        <v>181</v>
      </c>
      <c r="D1708" t="s">
        <v>183</v>
      </c>
      <c r="E1708" t="s">
        <v>36</v>
      </c>
      <c r="F1708" t="s">
        <v>131</v>
      </c>
      <c r="G1708">
        <f t="shared" si="53"/>
        <v>0.46919999999999995</v>
      </c>
      <c r="H1708">
        <f t="shared" si="54"/>
        <v>0.58649999999999991</v>
      </c>
      <c r="J1708">
        <f>0.85*'Wind ENSPRESO CF'!D504</f>
        <v>0.58649999999999991</v>
      </c>
    </row>
    <row r="1709" spans="2:10">
      <c r="B1709" t="s">
        <v>180</v>
      </c>
      <c r="C1709" t="s">
        <v>181</v>
      </c>
      <c r="D1709" t="s">
        <v>184</v>
      </c>
      <c r="E1709" t="s">
        <v>37</v>
      </c>
      <c r="F1709" t="s">
        <v>131</v>
      </c>
      <c r="G1709">
        <f t="shared" si="53"/>
        <v>0.25840000000000002</v>
      </c>
      <c r="H1709">
        <f t="shared" si="54"/>
        <v>0.32300000000000001</v>
      </c>
      <c r="J1709">
        <f>0.85*'Wind ENSPRESO CF'!D505</f>
        <v>0.32300000000000001</v>
      </c>
    </row>
    <row r="1710" spans="2:10">
      <c r="B1710" t="s">
        <v>180</v>
      </c>
      <c r="C1710" t="s">
        <v>181</v>
      </c>
      <c r="D1710" t="s">
        <v>184</v>
      </c>
      <c r="E1710" t="s">
        <v>8</v>
      </c>
      <c r="F1710" t="s">
        <v>131</v>
      </c>
      <c r="G1710">
        <f t="shared" si="53"/>
        <v>0.4012</v>
      </c>
      <c r="H1710">
        <f t="shared" si="54"/>
        <v>0.50149999999999995</v>
      </c>
      <c r="J1710">
        <f>0.85*'Wind ENSPRESO CF'!D506</f>
        <v>0.50149999999999995</v>
      </c>
    </row>
    <row r="1711" spans="2:10">
      <c r="B1711" t="s">
        <v>180</v>
      </c>
      <c r="C1711" t="s">
        <v>181</v>
      </c>
      <c r="D1711" t="s">
        <v>184</v>
      </c>
      <c r="E1711" t="s">
        <v>9</v>
      </c>
      <c r="F1711" t="s">
        <v>131</v>
      </c>
      <c r="G1711">
        <f t="shared" si="53"/>
        <v>0.3468</v>
      </c>
      <c r="H1711">
        <f t="shared" si="54"/>
        <v>0.4335</v>
      </c>
      <c r="J1711">
        <f>0.85*'Wind ENSPRESO CF'!D507</f>
        <v>0.4335</v>
      </c>
    </row>
    <row r="1712" spans="2:10">
      <c r="B1712" t="s">
        <v>180</v>
      </c>
      <c r="C1712" t="s">
        <v>181</v>
      </c>
      <c r="D1712" t="s">
        <v>184</v>
      </c>
      <c r="E1712" t="s">
        <v>11</v>
      </c>
      <c r="F1712" t="s">
        <v>131</v>
      </c>
      <c r="G1712">
        <f t="shared" si="53"/>
        <v>0.21760000000000002</v>
      </c>
      <c r="H1712">
        <f t="shared" si="54"/>
        <v>0.27200000000000002</v>
      </c>
      <c r="J1712">
        <f>0.85*'Wind ENSPRESO CF'!D508</f>
        <v>0.27200000000000002</v>
      </c>
    </row>
    <row r="1713" spans="2:10">
      <c r="B1713" t="s">
        <v>180</v>
      </c>
      <c r="C1713" t="s">
        <v>181</v>
      </c>
      <c r="D1713" t="s">
        <v>184</v>
      </c>
      <c r="E1713" t="s">
        <v>13</v>
      </c>
      <c r="F1713" t="s">
        <v>131</v>
      </c>
      <c r="G1713">
        <f t="shared" si="53"/>
        <v>0.46240000000000009</v>
      </c>
      <c r="H1713">
        <f t="shared" si="54"/>
        <v>0.57800000000000007</v>
      </c>
      <c r="J1713">
        <f>0.85*'Wind ENSPRESO CF'!D509</f>
        <v>0.57800000000000007</v>
      </c>
    </row>
    <row r="1714" spans="2:10">
      <c r="B1714" t="s">
        <v>180</v>
      </c>
      <c r="C1714" t="s">
        <v>181</v>
      </c>
      <c r="D1714" t="s">
        <v>184</v>
      </c>
      <c r="E1714" t="s">
        <v>14</v>
      </c>
      <c r="F1714" t="s">
        <v>131</v>
      </c>
      <c r="G1714">
        <f t="shared" si="53"/>
        <v>0.47599999999999998</v>
      </c>
      <c r="H1714">
        <f t="shared" si="54"/>
        <v>0.59499999999999997</v>
      </c>
      <c r="J1714">
        <f>0.85*'Wind ENSPRESO CF'!D510</f>
        <v>0.59499999999999997</v>
      </c>
    </row>
    <row r="1715" spans="2:10">
      <c r="B1715" t="s">
        <v>180</v>
      </c>
      <c r="C1715" t="s">
        <v>181</v>
      </c>
      <c r="D1715" t="s">
        <v>184</v>
      </c>
      <c r="E1715" t="s">
        <v>15</v>
      </c>
      <c r="F1715" t="s">
        <v>131</v>
      </c>
      <c r="G1715">
        <f t="shared" si="53"/>
        <v>0.46919999999999995</v>
      </c>
      <c r="H1715">
        <f t="shared" si="54"/>
        <v>0.58649999999999991</v>
      </c>
      <c r="J1715">
        <f>0.85*'Wind ENSPRESO CF'!D511</f>
        <v>0.58649999999999991</v>
      </c>
    </row>
    <row r="1716" spans="2:10">
      <c r="B1716" t="s">
        <v>180</v>
      </c>
      <c r="C1716" t="s">
        <v>181</v>
      </c>
      <c r="D1716" t="s">
        <v>184</v>
      </c>
      <c r="E1716" t="s">
        <v>16</v>
      </c>
      <c r="F1716" t="s">
        <v>131</v>
      </c>
      <c r="G1716">
        <f t="shared" si="53"/>
        <v>0.37835200000000002</v>
      </c>
      <c r="H1716">
        <f t="shared" si="54"/>
        <v>0.47293999999999997</v>
      </c>
      <c r="J1716">
        <f>0.85*'Wind ENSPRESO CF'!D512</f>
        <v>0.47293999999999997</v>
      </c>
    </row>
    <row r="1717" spans="2:10">
      <c r="B1717" t="s">
        <v>180</v>
      </c>
      <c r="C1717" t="s">
        <v>181</v>
      </c>
      <c r="D1717" t="s">
        <v>184</v>
      </c>
      <c r="E1717" t="s">
        <v>17</v>
      </c>
      <c r="F1717" t="s">
        <v>131</v>
      </c>
      <c r="G1717">
        <f t="shared" si="53"/>
        <v>0.44880000000000009</v>
      </c>
      <c r="H1717">
        <f t="shared" si="54"/>
        <v>0.56100000000000005</v>
      </c>
      <c r="J1717">
        <f>0.85*'Wind ENSPRESO CF'!D513</f>
        <v>0.56100000000000005</v>
      </c>
    </row>
    <row r="1718" spans="2:10">
      <c r="B1718" t="s">
        <v>180</v>
      </c>
      <c r="C1718" t="s">
        <v>181</v>
      </c>
      <c r="D1718" t="s">
        <v>184</v>
      </c>
      <c r="E1718" t="s">
        <v>18</v>
      </c>
      <c r="F1718" t="s">
        <v>131</v>
      </c>
      <c r="G1718">
        <f t="shared" si="53"/>
        <v>0.4012</v>
      </c>
      <c r="H1718">
        <f t="shared" si="54"/>
        <v>0.50149999999999995</v>
      </c>
      <c r="J1718">
        <f>0.85*'Wind ENSPRESO CF'!D514</f>
        <v>0.50149999999999995</v>
      </c>
    </row>
    <row r="1719" spans="2:10">
      <c r="B1719" t="s">
        <v>180</v>
      </c>
      <c r="C1719" t="s">
        <v>181</v>
      </c>
      <c r="D1719" t="s">
        <v>184</v>
      </c>
      <c r="E1719" t="s">
        <v>19</v>
      </c>
      <c r="F1719" t="s">
        <v>131</v>
      </c>
      <c r="G1719">
        <f t="shared" si="53"/>
        <v>0.37400000000000005</v>
      </c>
      <c r="H1719">
        <f t="shared" si="54"/>
        <v>0.46750000000000003</v>
      </c>
      <c r="J1719">
        <f>0.85*'Wind ENSPRESO CF'!D515</f>
        <v>0.46750000000000003</v>
      </c>
    </row>
    <row r="1720" spans="2:10">
      <c r="B1720" t="s">
        <v>180</v>
      </c>
      <c r="C1720" t="s">
        <v>181</v>
      </c>
      <c r="D1720" t="s">
        <v>184</v>
      </c>
      <c r="E1720" t="s">
        <v>39</v>
      </c>
      <c r="F1720" t="s">
        <v>131</v>
      </c>
      <c r="G1720">
        <f t="shared" si="53"/>
        <v>0.22440000000000004</v>
      </c>
      <c r="H1720">
        <f t="shared" si="54"/>
        <v>0.28050000000000003</v>
      </c>
      <c r="J1720">
        <f>0.85*'Wind ENSPRESO CF'!D516</f>
        <v>0.28050000000000003</v>
      </c>
    </row>
    <row r="1721" spans="2:10">
      <c r="B1721" t="s">
        <v>180</v>
      </c>
      <c r="C1721" t="s">
        <v>181</v>
      </c>
      <c r="D1721" t="s">
        <v>184</v>
      </c>
      <c r="E1721" t="s">
        <v>21</v>
      </c>
      <c r="F1721" t="s">
        <v>131</v>
      </c>
      <c r="G1721">
        <f t="shared" si="53"/>
        <v>0.46919999999999995</v>
      </c>
      <c r="H1721">
        <f t="shared" si="54"/>
        <v>0.58649999999999991</v>
      </c>
      <c r="J1721">
        <f>0.85*'Wind ENSPRESO CF'!D517</f>
        <v>0.58649999999999991</v>
      </c>
    </row>
    <row r="1722" spans="2:10">
      <c r="B1722" t="s">
        <v>180</v>
      </c>
      <c r="C1722" t="s">
        <v>181</v>
      </c>
      <c r="D1722" t="s">
        <v>184</v>
      </c>
      <c r="E1722" t="s">
        <v>22</v>
      </c>
      <c r="F1722" t="s">
        <v>131</v>
      </c>
      <c r="G1722">
        <f t="shared" si="53"/>
        <v>0</v>
      </c>
      <c r="H1722">
        <f t="shared" si="54"/>
        <v>0</v>
      </c>
      <c r="J1722">
        <f>0.85*'Wind ENSPRESO CF'!D518</f>
        <v>0</v>
      </c>
    </row>
    <row r="1723" spans="2:10">
      <c r="B1723" t="s">
        <v>180</v>
      </c>
      <c r="C1723" t="s">
        <v>181</v>
      </c>
      <c r="D1723" t="s">
        <v>184</v>
      </c>
      <c r="E1723" t="s">
        <v>23</v>
      </c>
      <c r="F1723" t="s">
        <v>131</v>
      </c>
      <c r="G1723">
        <f t="shared" si="53"/>
        <v>0.29239999999999999</v>
      </c>
      <c r="H1723">
        <f t="shared" si="54"/>
        <v>0.36549999999999999</v>
      </c>
      <c r="J1723">
        <f>0.85*'Wind ENSPRESO CF'!D519</f>
        <v>0.36549999999999999</v>
      </c>
    </row>
    <row r="1724" spans="2:10">
      <c r="B1724" t="s">
        <v>180</v>
      </c>
      <c r="C1724" t="s">
        <v>181</v>
      </c>
      <c r="D1724" t="s">
        <v>184</v>
      </c>
      <c r="E1724" t="s">
        <v>24</v>
      </c>
      <c r="F1724" t="s">
        <v>131</v>
      </c>
      <c r="G1724">
        <f t="shared" si="53"/>
        <v>0.442</v>
      </c>
      <c r="H1724">
        <f t="shared" si="54"/>
        <v>0.55249999999999999</v>
      </c>
      <c r="J1724">
        <f>0.85*'Wind ENSPRESO CF'!D520</f>
        <v>0.55249999999999999</v>
      </c>
    </row>
    <row r="1725" spans="2:10">
      <c r="B1725" t="s">
        <v>180</v>
      </c>
      <c r="C1725" t="s">
        <v>181</v>
      </c>
      <c r="D1725" t="s">
        <v>184</v>
      </c>
      <c r="E1725" t="s">
        <v>26</v>
      </c>
      <c r="F1725" t="s">
        <v>131</v>
      </c>
      <c r="G1725">
        <f t="shared" si="53"/>
        <v>0.46919999999999995</v>
      </c>
      <c r="H1725">
        <f t="shared" si="54"/>
        <v>0.58649999999999991</v>
      </c>
      <c r="J1725">
        <f>0.85*'Wind ENSPRESO CF'!D521</f>
        <v>0.58649999999999991</v>
      </c>
    </row>
    <row r="1726" spans="2:10">
      <c r="B1726" t="s">
        <v>180</v>
      </c>
      <c r="C1726" t="s">
        <v>181</v>
      </c>
      <c r="D1726" t="s">
        <v>184</v>
      </c>
      <c r="E1726" t="s">
        <v>40</v>
      </c>
      <c r="F1726" t="s">
        <v>131</v>
      </c>
      <c r="G1726">
        <f t="shared" si="53"/>
        <v>0.21760000000000002</v>
      </c>
      <c r="H1726">
        <f t="shared" si="54"/>
        <v>0.27200000000000002</v>
      </c>
      <c r="J1726">
        <f>0.85*'Wind ENSPRESO CF'!D522</f>
        <v>0.27200000000000002</v>
      </c>
    </row>
    <row r="1727" spans="2:10">
      <c r="B1727" t="s">
        <v>180</v>
      </c>
      <c r="C1727" t="s">
        <v>181</v>
      </c>
      <c r="D1727" t="s">
        <v>184</v>
      </c>
      <c r="E1727" t="s">
        <v>27</v>
      </c>
      <c r="F1727" t="s">
        <v>131</v>
      </c>
      <c r="G1727">
        <f t="shared" si="53"/>
        <v>0.23799999999999999</v>
      </c>
      <c r="H1727">
        <f t="shared" si="54"/>
        <v>0.29749999999999999</v>
      </c>
      <c r="J1727">
        <f>0.85*'Wind ENSPRESO CF'!D523</f>
        <v>0.29749999999999999</v>
      </c>
    </row>
    <row r="1728" spans="2:10">
      <c r="B1728" t="s">
        <v>180</v>
      </c>
      <c r="C1728" t="s">
        <v>181</v>
      </c>
      <c r="D1728" t="s">
        <v>184</v>
      </c>
      <c r="E1728" t="s">
        <v>28</v>
      </c>
      <c r="F1728" t="s">
        <v>131</v>
      </c>
      <c r="G1728">
        <f t="shared" si="53"/>
        <v>0.442</v>
      </c>
      <c r="H1728">
        <f t="shared" si="54"/>
        <v>0.55249999999999999</v>
      </c>
      <c r="J1728">
        <f>0.85*'Wind ENSPRESO CF'!D524</f>
        <v>0.55249999999999999</v>
      </c>
    </row>
    <row r="1729" spans="2:10">
      <c r="B1729" t="s">
        <v>180</v>
      </c>
      <c r="C1729" t="s">
        <v>181</v>
      </c>
      <c r="D1729" t="s">
        <v>184</v>
      </c>
      <c r="E1729" t="s">
        <v>29</v>
      </c>
      <c r="F1729" t="s">
        <v>131</v>
      </c>
      <c r="G1729">
        <f t="shared" si="53"/>
        <v>0.42160000000000003</v>
      </c>
      <c r="H1729">
        <f t="shared" si="54"/>
        <v>0.52700000000000002</v>
      </c>
      <c r="J1729">
        <f>0.85*'Wind ENSPRESO CF'!D525</f>
        <v>0.52700000000000002</v>
      </c>
    </row>
    <row r="1730" spans="2:10">
      <c r="B1730" t="s">
        <v>180</v>
      </c>
      <c r="C1730" t="s">
        <v>181</v>
      </c>
      <c r="D1730" t="s">
        <v>184</v>
      </c>
      <c r="E1730" t="s">
        <v>30</v>
      </c>
      <c r="F1730" t="s">
        <v>131</v>
      </c>
      <c r="G1730">
        <f t="shared" si="53"/>
        <v>0.442</v>
      </c>
      <c r="H1730">
        <f t="shared" si="54"/>
        <v>0.55249999999999999</v>
      </c>
      <c r="J1730">
        <f>0.85*'Wind ENSPRESO CF'!D526</f>
        <v>0.55249999999999999</v>
      </c>
    </row>
    <row r="1731" spans="2:10">
      <c r="B1731" t="s">
        <v>180</v>
      </c>
      <c r="C1731" t="s">
        <v>181</v>
      </c>
      <c r="D1731" t="s">
        <v>184</v>
      </c>
      <c r="E1731" t="s">
        <v>31</v>
      </c>
      <c r="F1731" t="s">
        <v>131</v>
      </c>
      <c r="G1731">
        <f t="shared" si="53"/>
        <v>0.31803599999999999</v>
      </c>
      <c r="H1731">
        <f t="shared" si="54"/>
        <v>0.39754499999999998</v>
      </c>
      <c r="J1731">
        <f>0.85*'Wind ENSPRESO CF'!D527</f>
        <v>0.39754499999999998</v>
      </c>
    </row>
    <row r="1732" spans="2:10">
      <c r="B1732" t="s">
        <v>180</v>
      </c>
      <c r="C1732" t="s">
        <v>181</v>
      </c>
      <c r="D1732" t="s">
        <v>184</v>
      </c>
      <c r="E1732" t="s">
        <v>32</v>
      </c>
      <c r="F1732" t="s">
        <v>131</v>
      </c>
      <c r="G1732">
        <f t="shared" si="53"/>
        <v>0.34</v>
      </c>
      <c r="H1732">
        <f t="shared" si="54"/>
        <v>0.42499999999999999</v>
      </c>
      <c r="J1732">
        <f>0.85*'Wind ENSPRESO CF'!D528</f>
        <v>0.42499999999999999</v>
      </c>
    </row>
    <row r="1733" spans="2:10">
      <c r="B1733" t="s">
        <v>180</v>
      </c>
      <c r="C1733" t="s">
        <v>181</v>
      </c>
      <c r="D1733" t="s">
        <v>184</v>
      </c>
      <c r="E1733" t="s">
        <v>33</v>
      </c>
      <c r="F1733" t="s">
        <v>131</v>
      </c>
      <c r="G1733">
        <f t="shared" si="53"/>
        <v>0.46919999999999995</v>
      </c>
      <c r="H1733">
        <f t="shared" si="54"/>
        <v>0.58649999999999991</v>
      </c>
      <c r="J1733">
        <f>0.85*'Wind ENSPRESO CF'!D529</f>
        <v>0.58649999999999991</v>
      </c>
    </row>
    <row r="1734" spans="2:10">
      <c r="B1734" t="s">
        <v>180</v>
      </c>
      <c r="C1734" t="s">
        <v>181</v>
      </c>
      <c r="D1734" t="s">
        <v>184</v>
      </c>
      <c r="E1734" t="s">
        <v>36</v>
      </c>
      <c r="F1734" t="s">
        <v>131</v>
      </c>
      <c r="G1734">
        <f t="shared" si="53"/>
        <v>0.48960000000000004</v>
      </c>
      <c r="H1734">
        <f t="shared" si="54"/>
        <v>0.61199999999999999</v>
      </c>
      <c r="J1734">
        <f>0.85*'Wind ENSPRESO CF'!D530</f>
        <v>0.61199999999999999</v>
      </c>
    </row>
    <row r="1735" spans="2:10">
      <c r="B1735" t="s">
        <v>180</v>
      </c>
      <c r="C1735" t="s">
        <v>181</v>
      </c>
      <c r="D1735" t="s">
        <v>185</v>
      </c>
      <c r="E1735" t="s">
        <v>37</v>
      </c>
      <c r="F1735" t="s">
        <v>131</v>
      </c>
      <c r="G1735">
        <f t="shared" si="53"/>
        <v>0.22440000000000004</v>
      </c>
      <c r="H1735">
        <f t="shared" si="54"/>
        <v>0.28050000000000003</v>
      </c>
      <c r="J1735">
        <f>0.85*'Wind ENSPRESO CF'!D531</f>
        <v>0.28050000000000003</v>
      </c>
    </row>
    <row r="1736" spans="2:10">
      <c r="B1736" t="s">
        <v>180</v>
      </c>
      <c r="C1736" t="s">
        <v>181</v>
      </c>
      <c r="D1736" t="s">
        <v>185</v>
      </c>
      <c r="E1736" t="s">
        <v>8</v>
      </c>
      <c r="F1736" t="s">
        <v>131</v>
      </c>
      <c r="G1736">
        <f t="shared" si="53"/>
        <v>0.31280000000000002</v>
      </c>
      <c r="H1736">
        <f t="shared" si="54"/>
        <v>0.39100000000000001</v>
      </c>
      <c r="J1736">
        <f>0.85*'Wind ENSPRESO CF'!D532</f>
        <v>0.39100000000000001</v>
      </c>
    </row>
    <row r="1737" spans="2:10">
      <c r="B1737" t="s">
        <v>180</v>
      </c>
      <c r="C1737" t="s">
        <v>181</v>
      </c>
      <c r="D1737" t="s">
        <v>185</v>
      </c>
      <c r="E1737" t="s">
        <v>9</v>
      </c>
      <c r="F1737" t="s">
        <v>131</v>
      </c>
      <c r="G1737">
        <f t="shared" si="53"/>
        <v>0.24480000000000002</v>
      </c>
      <c r="H1737">
        <f t="shared" si="54"/>
        <v>0.30599999999999999</v>
      </c>
      <c r="J1737">
        <f>0.85*'Wind ENSPRESO CF'!D533</f>
        <v>0.30599999999999999</v>
      </c>
    </row>
    <row r="1738" spans="2:10">
      <c r="B1738" t="s">
        <v>180</v>
      </c>
      <c r="C1738" t="s">
        <v>181</v>
      </c>
      <c r="D1738" t="s">
        <v>185</v>
      </c>
      <c r="E1738" t="s">
        <v>11</v>
      </c>
      <c r="F1738" t="s">
        <v>131</v>
      </c>
      <c r="G1738">
        <f t="shared" si="53"/>
        <v>0.20400000000000001</v>
      </c>
      <c r="H1738">
        <f t="shared" si="54"/>
        <v>0.255</v>
      </c>
      <c r="J1738">
        <f>0.85*'Wind ENSPRESO CF'!D534</f>
        <v>0.255</v>
      </c>
    </row>
    <row r="1739" spans="2:10">
      <c r="B1739" t="s">
        <v>180</v>
      </c>
      <c r="C1739" t="s">
        <v>181</v>
      </c>
      <c r="D1739" t="s">
        <v>185</v>
      </c>
      <c r="E1739" t="s">
        <v>13</v>
      </c>
      <c r="F1739" t="s">
        <v>131</v>
      </c>
      <c r="G1739">
        <f t="shared" si="53"/>
        <v>0.37400000000000005</v>
      </c>
      <c r="H1739">
        <f t="shared" si="54"/>
        <v>0.46750000000000003</v>
      </c>
      <c r="J1739">
        <f>0.85*'Wind ENSPRESO CF'!D535</f>
        <v>0.46750000000000003</v>
      </c>
    </row>
    <row r="1740" spans="2:10">
      <c r="B1740" t="s">
        <v>180</v>
      </c>
      <c r="C1740" t="s">
        <v>181</v>
      </c>
      <c r="D1740" t="s">
        <v>185</v>
      </c>
      <c r="E1740" t="s">
        <v>14</v>
      </c>
      <c r="F1740" t="s">
        <v>131</v>
      </c>
      <c r="G1740">
        <f t="shared" si="53"/>
        <v>0.37400000000000005</v>
      </c>
      <c r="H1740">
        <f t="shared" si="54"/>
        <v>0.46750000000000003</v>
      </c>
      <c r="J1740">
        <f>0.85*'Wind ENSPRESO CF'!D536</f>
        <v>0.46750000000000003</v>
      </c>
    </row>
    <row r="1741" spans="2:10">
      <c r="B1741" t="s">
        <v>180</v>
      </c>
      <c r="C1741" t="s">
        <v>181</v>
      </c>
      <c r="D1741" t="s">
        <v>185</v>
      </c>
      <c r="E1741" t="s">
        <v>15</v>
      </c>
      <c r="F1741" t="s">
        <v>131</v>
      </c>
      <c r="G1741">
        <f t="shared" si="53"/>
        <v>0.3332</v>
      </c>
      <c r="H1741">
        <f t="shared" si="54"/>
        <v>0.41649999999999998</v>
      </c>
      <c r="J1741">
        <f>0.85*'Wind ENSPRESO CF'!D537</f>
        <v>0.41649999999999998</v>
      </c>
    </row>
    <row r="1742" spans="2:10">
      <c r="B1742" t="s">
        <v>180</v>
      </c>
      <c r="C1742" t="s">
        <v>181</v>
      </c>
      <c r="D1742" t="s">
        <v>185</v>
      </c>
      <c r="E1742" t="s">
        <v>16</v>
      </c>
      <c r="F1742" t="s">
        <v>131</v>
      </c>
      <c r="G1742">
        <f t="shared" ref="G1742:G1805" si="55">H1742*0.8</f>
        <v>0.36040000000000005</v>
      </c>
      <c r="H1742">
        <f t="shared" si="54"/>
        <v>0.45050000000000001</v>
      </c>
      <c r="J1742">
        <f>0.85*'Wind ENSPRESO CF'!D538</f>
        <v>0.45050000000000001</v>
      </c>
    </row>
    <row r="1743" spans="2:10">
      <c r="B1743" t="s">
        <v>180</v>
      </c>
      <c r="C1743" t="s">
        <v>181</v>
      </c>
      <c r="D1743" t="s">
        <v>185</v>
      </c>
      <c r="E1743" t="s">
        <v>17</v>
      </c>
      <c r="F1743" t="s">
        <v>131</v>
      </c>
      <c r="G1743">
        <f t="shared" si="55"/>
        <v>0.3468</v>
      </c>
      <c r="H1743">
        <f t="shared" si="54"/>
        <v>0.4335</v>
      </c>
      <c r="J1743">
        <f>0.85*'Wind ENSPRESO CF'!D539</f>
        <v>0.4335</v>
      </c>
    </row>
    <row r="1744" spans="2:10">
      <c r="B1744" t="s">
        <v>180</v>
      </c>
      <c r="C1744" t="s">
        <v>181</v>
      </c>
      <c r="D1744" t="s">
        <v>185</v>
      </c>
      <c r="E1744" t="s">
        <v>18</v>
      </c>
      <c r="F1744" t="s">
        <v>131</v>
      </c>
      <c r="G1744">
        <f t="shared" si="55"/>
        <v>0.36720000000000003</v>
      </c>
      <c r="H1744">
        <f t="shared" si="54"/>
        <v>0.45900000000000002</v>
      </c>
      <c r="J1744">
        <f>0.85*'Wind ENSPRESO CF'!D540</f>
        <v>0.45900000000000002</v>
      </c>
    </row>
    <row r="1745" spans="2:10">
      <c r="B1745" t="s">
        <v>180</v>
      </c>
      <c r="C1745" t="s">
        <v>181</v>
      </c>
      <c r="D1745" t="s">
        <v>185</v>
      </c>
      <c r="E1745" t="s">
        <v>19</v>
      </c>
      <c r="F1745" t="s">
        <v>131</v>
      </c>
      <c r="G1745">
        <f t="shared" si="55"/>
        <v>0.25840000000000002</v>
      </c>
      <c r="H1745">
        <f t="shared" si="54"/>
        <v>0.32300000000000001</v>
      </c>
      <c r="J1745">
        <f>0.85*'Wind ENSPRESO CF'!D541</f>
        <v>0.32300000000000001</v>
      </c>
    </row>
    <row r="1746" spans="2:10">
      <c r="B1746" t="s">
        <v>180</v>
      </c>
      <c r="C1746" t="s">
        <v>181</v>
      </c>
      <c r="D1746" t="s">
        <v>185</v>
      </c>
      <c r="E1746" t="s">
        <v>39</v>
      </c>
      <c r="F1746" t="s">
        <v>131</v>
      </c>
      <c r="G1746">
        <f t="shared" si="55"/>
        <v>0.18360000000000001</v>
      </c>
      <c r="H1746">
        <f t="shared" si="54"/>
        <v>0.22950000000000001</v>
      </c>
      <c r="J1746">
        <f>0.85*'Wind ENSPRESO CF'!D542</f>
        <v>0.22950000000000001</v>
      </c>
    </row>
    <row r="1747" spans="2:10">
      <c r="B1747" t="s">
        <v>180</v>
      </c>
      <c r="C1747" t="s">
        <v>181</v>
      </c>
      <c r="D1747" t="s">
        <v>185</v>
      </c>
      <c r="E1747" t="s">
        <v>21</v>
      </c>
      <c r="F1747" t="s">
        <v>131</v>
      </c>
      <c r="G1747">
        <f t="shared" si="55"/>
        <v>0.4148</v>
      </c>
      <c r="H1747">
        <f t="shared" si="54"/>
        <v>0.51849999999999996</v>
      </c>
      <c r="J1747">
        <f>0.85*'Wind ENSPRESO CF'!D543</f>
        <v>0.51849999999999996</v>
      </c>
    </row>
    <row r="1748" spans="2:10">
      <c r="B1748" t="s">
        <v>180</v>
      </c>
      <c r="C1748" t="s">
        <v>181</v>
      </c>
      <c r="D1748" t="s">
        <v>185</v>
      </c>
      <c r="E1748" t="s">
        <v>22</v>
      </c>
      <c r="F1748" t="s">
        <v>131</v>
      </c>
      <c r="G1748">
        <f t="shared" si="55"/>
        <v>0</v>
      </c>
      <c r="H1748">
        <f t="shared" si="54"/>
        <v>0</v>
      </c>
      <c r="J1748">
        <f>0.85*'Wind ENSPRESO CF'!D544</f>
        <v>0</v>
      </c>
    </row>
    <row r="1749" spans="2:10">
      <c r="B1749" t="s">
        <v>180</v>
      </c>
      <c r="C1749" t="s">
        <v>181</v>
      </c>
      <c r="D1749" t="s">
        <v>185</v>
      </c>
      <c r="E1749" t="s">
        <v>23</v>
      </c>
      <c r="F1749" t="s">
        <v>131</v>
      </c>
      <c r="G1749">
        <f t="shared" si="55"/>
        <v>0.26520000000000005</v>
      </c>
      <c r="H1749">
        <f t="shared" si="54"/>
        <v>0.33150000000000002</v>
      </c>
      <c r="J1749">
        <f>0.85*'Wind ENSPRESO CF'!D545</f>
        <v>0.33150000000000002</v>
      </c>
    </row>
    <row r="1750" spans="2:10">
      <c r="B1750" t="s">
        <v>180</v>
      </c>
      <c r="C1750" t="s">
        <v>181</v>
      </c>
      <c r="D1750" t="s">
        <v>185</v>
      </c>
      <c r="E1750" t="s">
        <v>24</v>
      </c>
      <c r="F1750" t="s">
        <v>131</v>
      </c>
      <c r="G1750">
        <f t="shared" si="55"/>
        <v>0.29920000000000002</v>
      </c>
      <c r="H1750">
        <f t="shared" si="54"/>
        <v>0.374</v>
      </c>
      <c r="J1750">
        <f>0.85*'Wind ENSPRESO CF'!D546</f>
        <v>0.374</v>
      </c>
    </row>
    <row r="1751" spans="2:10">
      <c r="B1751" t="s">
        <v>180</v>
      </c>
      <c r="C1751" t="s">
        <v>181</v>
      </c>
      <c r="D1751" t="s">
        <v>185</v>
      </c>
      <c r="E1751" t="s">
        <v>26</v>
      </c>
      <c r="F1751" t="s">
        <v>131</v>
      </c>
      <c r="G1751">
        <f t="shared" si="55"/>
        <v>0.32640000000000002</v>
      </c>
      <c r="H1751">
        <f t="shared" si="54"/>
        <v>0.40799999999999997</v>
      </c>
      <c r="J1751">
        <f>0.85*'Wind ENSPRESO CF'!D547</f>
        <v>0.40799999999999997</v>
      </c>
    </row>
    <row r="1752" spans="2:10">
      <c r="B1752" t="s">
        <v>180</v>
      </c>
      <c r="C1752" t="s">
        <v>181</v>
      </c>
      <c r="D1752" t="s">
        <v>185</v>
      </c>
      <c r="E1752" t="s">
        <v>40</v>
      </c>
      <c r="F1752" t="s">
        <v>131</v>
      </c>
      <c r="G1752">
        <f t="shared" si="55"/>
        <v>0.16320000000000001</v>
      </c>
      <c r="H1752">
        <f t="shared" ref="H1752:H1815" si="56">IF(D1752="WP",0,J1752)</f>
        <v>0.20399999999999999</v>
      </c>
      <c r="J1752">
        <f>0.85*'Wind ENSPRESO CF'!D548</f>
        <v>0.20399999999999999</v>
      </c>
    </row>
    <row r="1753" spans="2:10">
      <c r="B1753" t="s">
        <v>180</v>
      </c>
      <c r="C1753" t="s">
        <v>181</v>
      </c>
      <c r="D1753" t="s">
        <v>185</v>
      </c>
      <c r="E1753" t="s">
        <v>27</v>
      </c>
      <c r="F1753" t="s">
        <v>131</v>
      </c>
      <c r="G1753">
        <f t="shared" si="55"/>
        <v>0.27200000000000002</v>
      </c>
      <c r="H1753">
        <f t="shared" si="56"/>
        <v>0.34</v>
      </c>
      <c r="J1753">
        <f>0.85*'Wind ENSPRESO CF'!D549</f>
        <v>0.34</v>
      </c>
    </row>
    <row r="1754" spans="2:10">
      <c r="B1754" t="s">
        <v>180</v>
      </c>
      <c r="C1754" t="s">
        <v>181</v>
      </c>
      <c r="D1754" t="s">
        <v>185</v>
      </c>
      <c r="E1754" t="s">
        <v>28</v>
      </c>
      <c r="F1754" t="s">
        <v>131</v>
      </c>
      <c r="G1754">
        <f t="shared" si="55"/>
        <v>0.35360000000000003</v>
      </c>
      <c r="H1754">
        <f t="shared" si="56"/>
        <v>0.442</v>
      </c>
      <c r="J1754">
        <f>0.85*'Wind ENSPRESO CF'!D550</f>
        <v>0.442</v>
      </c>
    </row>
    <row r="1755" spans="2:10">
      <c r="B1755" t="s">
        <v>180</v>
      </c>
      <c r="C1755" t="s">
        <v>181</v>
      </c>
      <c r="D1755" t="s">
        <v>185</v>
      </c>
      <c r="E1755" t="s">
        <v>29</v>
      </c>
      <c r="F1755" t="s">
        <v>131</v>
      </c>
      <c r="G1755">
        <f t="shared" si="55"/>
        <v>0.39439999999999997</v>
      </c>
      <c r="H1755">
        <f t="shared" si="56"/>
        <v>0.49299999999999994</v>
      </c>
      <c r="J1755">
        <f>0.85*'Wind ENSPRESO CF'!D551</f>
        <v>0.49299999999999994</v>
      </c>
    </row>
    <row r="1756" spans="2:10">
      <c r="B1756" t="s">
        <v>180</v>
      </c>
      <c r="C1756" t="s">
        <v>181</v>
      </c>
      <c r="D1756" t="s">
        <v>185</v>
      </c>
      <c r="E1756" t="s">
        <v>30</v>
      </c>
      <c r="F1756" t="s">
        <v>131</v>
      </c>
      <c r="G1756">
        <f t="shared" si="55"/>
        <v>0.32640000000000002</v>
      </c>
      <c r="H1756">
        <f t="shared" si="56"/>
        <v>0.40799999999999997</v>
      </c>
      <c r="J1756">
        <f>0.85*'Wind ENSPRESO CF'!D552</f>
        <v>0.40799999999999997</v>
      </c>
    </row>
    <row r="1757" spans="2:10">
      <c r="B1757" t="s">
        <v>180</v>
      </c>
      <c r="C1757" t="s">
        <v>181</v>
      </c>
      <c r="D1757" t="s">
        <v>185</v>
      </c>
      <c r="E1757" t="s">
        <v>31</v>
      </c>
      <c r="F1757" t="s">
        <v>131</v>
      </c>
      <c r="G1757">
        <f t="shared" si="55"/>
        <v>0.27879999999999999</v>
      </c>
      <c r="H1757">
        <f t="shared" si="56"/>
        <v>0.34849999999999998</v>
      </c>
      <c r="J1757">
        <f>0.85*'Wind ENSPRESO CF'!D553</f>
        <v>0.34849999999999998</v>
      </c>
    </row>
    <row r="1758" spans="2:10">
      <c r="B1758" t="s">
        <v>180</v>
      </c>
      <c r="C1758" t="s">
        <v>181</v>
      </c>
      <c r="D1758" t="s">
        <v>185</v>
      </c>
      <c r="E1758" t="s">
        <v>32</v>
      </c>
      <c r="F1758" t="s">
        <v>131</v>
      </c>
      <c r="G1758">
        <f t="shared" si="55"/>
        <v>0.28560000000000002</v>
      </c>
      <c r="H1758">
        <f t="shared" si="56"/>
        <v>0.35699999999999998</v>
      </c>
      <c r="J1758">
        <f>0.85*'Wind ENSPRESO CF'!D554</f>
        <v>0.35699999999999998</v>
      </c>
    </row>
    <row r="1759" spans="2:10">
      <c r="B1759" t="s">
        <v>180</v>
      </c>
      <c r="C1759" t="s">
        <v>181</v>
      </c>
      <c r="D1759" t="s">
        <v>185</v>
      </c>
      <c r="E1759" t="s">
        <v>33</v>
      </c>
      <c r="F1759" t="s">
        <v>131</v>
      </c>
      <c r="G1759">
        <f t="shared" si="55"/>
        <v>0.3332</v>
      </c>
      <c r="H1759">
        <f t="shared" si="56"/>
        <v>0.41649999999999998</v>
      </c>
      <c r="J1759">
        <f>0.85*'Wind ENSPRESO CF'!D555</f>
        <v>0.41649999999999998</v>
      </c>
    </row>
    <row r="1760" spans="2:10">
      <c r="B1760" t="s">
        <v>180</v>
      </c>
      <c r="C1760" t="s">
        <v>181</v>
      </c>
      <c r="D1760" t="s">
        <v>185</v>
      </c>
      <c r="E1760" t="s">
        <v>36</v>
      </c>
      <c r="F1760" t="s">
        <v>131</v>
      </c>
      <c r="G1760">
        <f t="shared" si="55"/>
        <v>0.4284</v>
      </c>
      <c r="H1760">
        <f t="shared" si="56"/>
        <v>0.53549999999999998</v>
      </c>
      <c r="J1760">
        <f>0.85*'Wind ENSPRESO CF'!D556</f>
        <v>0.53549999999999998</v>
      </c>
    </row>
    <row r="1761" spans="2:10">
      <c r="B1761" t="s">
        <v>180</v>
      </c>
      <c r="C1761" t="s">
        <v>181</v>
      </c>
      <c r="D1761" t="s">
        <v>186</v>
      </c>
      <c r="E1761" t="s">
        <v>37</v>
      </c>
      <c r="F1761" t="s">
        <v>131</v>
      </c>
      <c r="G1761">
        <f t="shared" si="55"/>
        <v>0.21080000000000002</v>
      </c>
      <c r="H1761">
        <f t="shared" si="56"/>
        <v>0.26350000000000001</v>
      </c>
      <c r="J1761">
        <f>0.85*'Wind ENSPRESO CF'!D557</f>
        <v>0.26350000000000001</v>
      </c>
    </row>
    <row r="1762" spans="2:10">
      <c r="B1762" t="s">
        <v>180</v>
      </c>
      <c r="C1762" t="s">
        <v>181</v>
      </c>
      <c r="D1762" t="s">
        <v>186</v>
      </c>
      <c r="E1762" t="s">
        <v>8</v>
      </c>
      <c r="F1762" t="s">
        <v>131</v>
      </c>
      <c r="G1762">
        <f t="shared" si="55"/>
        <v>0.36040000000000005</v>
      </c>
      <c r="H1762">
        <f t="shared" si="56"/>
        <v>0.45050000000000001</v>
      </c>
      <c r="J1762">
        <f>0.85*'Wind ENSPRESO CF'!D558</f>
        <v>0.45050000000000001</v>
      </c>
    </row>
    <row r="1763" spans="2:10">
      <c r="B1763" t="s">
        <v>180</v>
      </c>
      <c r="C1763" t="s">
        <v>181</v>
      </c>
      <c r="D1763" t="s">
        <v>186</v>
      </c>
      <c r="E1763" t="s">
        <v>9</v>
      </c>
      <c r="F1763" t="s">
        <v>131</v>
      </c>
      <c r="G1763">
        <f t="shared" si="55"/>
        <v>0.26520000000000005</v>
      </c>
      <c r="H1763">
        <f t="shared" si="56"/>
        <v>0.33150000000000002</v>
      </c>
      <c r="J1763">
        <f>0.85*'Wind ENSPRESO CF'!D559</f>
        <v>0.33150000000000002</v>
      </c>
    </row>
    <row r="1764" spans="2:10">
      <c r="B1764" t="s">
        <v>180</v>
      </c>
      <c r="C1764" t="s">
        <v>181</v>
      </c>
      <c r="D1764" t="s">
        <v>186</v>
      </c>
      <c r="E1764" t="s">
        <v>11</v>
      </c>
      <c r="F1764" t="s">
        <v>131</v>
      </c>
      <c r="G1764">
        <f t="shared" si="55"/>
        <v>0.17680000000000001</v>
      </c>
      <c r="H1764">
        <f t="shared" si="56"/>
        <v>0.221</v>
      </c>
      <c r="J1764">
        <f>0.85*'Wind ENSPRESO CF'!D560</f>
        <v>0.221</v>
      </c>
    </row>
    <row r="1765" spans="2:10">
      <c r="B1765" t="s">
        <v>180</v>
      </c>
      <c r="C1765" t="s">
        <v>181</v>
      </c>
      <c r="D1765" t="s">
        <v>186</v>
      </c>
      <c r="E1765" t="s">
        <v>13</v>
      </c>
      <c r="F1765" t="s">
        <v>131</v>
      </c>
      <c r="G1765">
        <f t="shared" si="55"/>
        <v>0.38759999999999994</v>
      </c>
      <c r="H1765">
        <f t="shared" si="56"/>
        <v>0.48449999999999993</v>
      </c>
      <c r="J1765">
        <f>0.85*'Wind ENSPRESO CF'!D561</f>
        <v>0.48449999999999993</v>
      </c>
    </row>
    <row r="1766" spans="2:10">
      <c r="B1766" t="s">
        <v>180</v>
      </c>
      <c r="C1766" t="s">
        <v>181</v>
      </c>
      <c r="D1766" t="s">
        <v>186</v>
      </c>
      <c r="E1766" t="s">
        <v>14</v>
      </c>
      <c r="F1766" t="s">
        <v>131</v>
      </c>
      <c r="G1766">
        <f t="shared" si="55"/>
        <v>0.37400000000000005</v>
      </c>
      <c r="H1766">
        <f t="shared" si="56"/>
        <v>0.46750000000000003</v>
      </c>
      <c r="J1766">
        <f>0.85*'Wind ENSPRESO CF'!D562</f>
        <v>0.46750000000000003</v>
      </c>
    </row>
    <row r="1767" spans="2:10">
      <c r="B1767" t="s">
        <v>180</v>
      </c>
      <c r="C1767" t="s">
        <v>181</v>
      </c>
      <c r="D1767" t="s">
        <v>186</v>
      </c>
      <c r="E1767" t="s">
        <v>15</v>
      </c>
      <c r="F1767" t="s">
        <v>131</v>
      </c>
      <c r="G1767">
        <f t="shared" si="55"/>
        <v>0.3468</v>
      </c>
      <c r="H1767">
        <f t="shared" si="56"/>
        <v>0.4335</v>
      </c>
      <c r="J1767">
        <f>0.85*'Wind ENSPRESO CF'!D563</f>
        <v>0.4335</v>
      </c>
    </row>
    <row r="1768" spans="2:10">
      <c r="B1768" t="s">
        <v>180</v>
      </c>
      <c r="C1768" t="s">
        <v>181</v>
      </c>
      <c r="D1768" t="s">
        <v>186</v>
      </c>
      <c r="E1768" t="s">
        <v>16</v>
      </c>
      <c r="F1768" t="s">
        <v>131</v>
      </c>
      <c r="G1768">
        <f t="shared" si="55"/>
        <v>0.38759999999999994</v>
      </c>
      <c r="H1768">
        <f t="shared" si="56"/>
        <v>0.48449999999999993</v>
      </c>
      <c r="J1768">
        <f>0.85*'Wind ENSPRESO CF'!D564</f>
        <v>0.48449999999999993</v>
      </c>
    </row>
    <row r="1769" spans="2:10">
      <c r="B1769" t="s">
        <v>180</v>
      </c>
      <c r="C1769" t="s">
        <v>181</v>
      </c>
      <c r="D1769" t="s">
        <v>186</v>
      </c>
      <c r="E1769" t="s">
        <v>17</v>
      </c>
      <c r="F1769" t="s">
        <v>131</v>
      </c>
      <c r="G1769">
        <f t="shared" si="55"/>
        <v>0.36040000000000005</v>
      </c>
      <c r="H1769">
        <f t="shared" si="56"/>
        <v>0.45050000000000001</v>
      </c>
      <c r="J1769">
        <f>0.85*'Wind ENSPRESO CF'!D565</f>
        <v>0.45050000000000001</v>
      </c>
    </row>
    <row r="1770" spans="2:10">
      <c r="B1770" t="s">
        <v>180</v>
      </c>
      <c r="C1770" t="s">
        <v>181</v>
      </c>
      <c r="D1770" t="s">
        <v>186</v>
      </c>
      <c r="E1770" t="s">
        <v>18</v>
      </c>
      <c r="F1770" t="s">
        <v>131</v>
      </c>
      <c r="G1770">
        <f t="shared" si="55"/>
        <v>0.38080000000000003</v>
      </c>
      <c r="H1770">
        <f t="shared" si="56"/>
        <v>0.47600000000000003</v>
      </c>
      <c r="J1770">
        <f>0.85*'Wind ENSPRESO CF'!D566</f>
        <v>0.47600000000000003</v>
      </c>
    </row>
    <row r="1771" spans="2:10">
      <c r="B1771" t="s">
        <v>180</v>
      </c>
      <c r="C1771" t="s">
        <v>181</v>
      </c>
      <c r="D1771" t="s">
        <v>186</v>
      </c>
      <c r="E1771" t="s">
        <v>19</v>
      </c>
      <c r="F1771" t="s">
        <v>131</v>
      </c>
      <c r="G1771">
        <f t="shared" si="55"/>
        <v>0.27879999999999999</v>
      </c>
      <c r="H1771">
        <f t="shared" si="56"/>
        <v>0.34849999999999998</v>
      </c>
      <c r="J1771">
        <f>0.85*'Wind ENSPRESO CF'!D567</f>
        <v>0.34849999999999998</v>
      </c>
    </row>
    <row r="1772" spans="2:10">
      <c r="B1772" t="s">
        <v>180</v>
      </c>
      <c r="C1772" t="s">
        <v>181</v>
      </c>
      <c r="D1772" t="s">
        <v>186</v>
      </c>
      <c r="E1772" t="s">
        <v>39</v>
      </c>
      <c r="F1772" t="s">
        <v>131</v>
      </c>
      <c r="G1772">
        <f t="shared" si="55"/>
        <v>0.24480000000000002</v>
      </c>
      <c r="H1772">
        <f t="shared" si="56"/>
        <v>0.30599999999999999</v>
      </c>
      <c r="J1772">
        <f>0.85*'Wind ENSPRESO CF'!D568</f>
        <v>0.30599999999999999</v>
      </c>
    </row>
    <row r="1773" spans="2:10">
      <c r="B1773" t="s">
        <v>180</v>
      </c>
      <c r="C1773" t="s">
        <v>181</v>
      </c>
      <c r="D1773" t="s">
        <v>186</v>
      </c>
      <c r="E1773" t="s">
        <v>21</v>
      </c>
      <c r="F1773" t="s">
        <v>131</v>
      </c>
      <c r="G1773">
        <f t="shared" si="55"/>
        <v>0.4284</v>
      </c>
      <c r="H1773">
        <f t="shared" si="56"/>
        <v>0.53549999999999998</v>
      </c>
      <c r="J1773">
        <f>0.85*'Wind ENSPRESO CF'!D569</f>
        <v>0.53549999999999998</v>
      </c>
    </row>
    <row r="1774" spans="2:10">
      <c r="B1774" t="s">
        <v>180</v>
      </c>
      <c r="C1774" t="s">
        <v>181</v>
      </c>
      <c r="D1774" t="s">
        <v>186</v>
      </c>
      <c r="E1774" t="s">
        <v>22</v>
      </c>
      <c r="F1774" t="s">
        <v>131</v>
      </c>
      <c r="G1774">
        <f t="shared" si="55"/>
        <v>0</v>
      </c>
      <c r="H1774">
        <f t="shared" si="56"/>
        <v>0</v>
      </c>
      <c r="J1774">
        <f>0.85*'Wind ENSPRESO CF'!D570</f>
        <v>0</v>
      </c>
    </row>
    <row r="1775" spans="2:10">
      <c r="B1775" t="s">
        <v>180</v>
      </c>
      <c r="C1775" t="s">
        <v>181</v>
      </c>
      <c r="D1775" t="s">
        <v>186</v>
      </c>
      <c r="E1775" t="s">
        <v>23</v>
      </c>
      <c r="F1775" t="s">
        <v>131</v>
      </c>
      <c r="G1775">
        <f t="shared" si="55"/>
        <v>0.27879999999999999</v>
      </c>
      <c r="H1775">
        <f t="shared" si="56"/>
        <v>0.34849999999999998</v>
      </c>
      <c r="J1775">
        <f>0.85*'Wind ENSPRESO CF'!D571</f>
        <v>0.34849999999999998</v>
      </c>
    </row>
    <row r="1776" spans="2:10">
      <c r="B1776" t="s">
        <v>180</v>
      </c>
      <c r="C1776" t="s">
        <v>181</v>
      </c>
      <c r="D1776" t="s">
        <v>186</v>
      </c>
      <c r="E1776" t="s">
        <v>24</v>
      </c>
      <c r="F1776" t="s">
        <v>131</v>
      </c>
      <c r="G1776">
        <f t="shared" si="55"/>
        <v>0.3196</v>
      </c>
      <c r="H1776">
        <f t="shared" si="56"/>
        <v>0.39949999999999997</v>
      </c>
      <c r="J1776">
        <f>0.85*'Wind ENSPRESO CF'!D572</f>
        <v>0.39949999999999997</v>
      </c>
    </row>
    <row r="1777" spans="2:10">
      <c r="B1777" t="s">
        <v>180</v>
      </c>
      <c r="C1777" t="s">
        <v>181</v>
      </c>
      <c r="D1777" t="s">
        <v>186</v>
      </c>
      <c r="E1777" t="s">
        <v>26</v>
      </c>
      <c r="F1777" t="s">
        <v>131</v>
      </c>
      <c r="G1777">
        <f t="shared" si="55"/>
        <v>0.3332</v>
      </c>
      <c r="H1777">
        <f t="shared" si="56"/>
        <v>0.41649999999999998</v>
      </c>
      <c r="J1777">
        <f>0.85*'Wind ENSPRESO CF'!D573</f>
        <v>0.41649999999999998</v>
      </c>
    </row>
    <row r="1778" spans="2:10">
      <c r="B1778" t="s">
        <v>180</v>
      </c>
      <c r="C1778" t="s">
        <v>181</v>
      </c>
      <c r="D1778" t="s">
        <v>186</v>
      </c>
      <c r="E1778" t="s">
        <v>40</v>
      </c>
      <c r="F1778" t="s">
        <v>131</v>
      </c>
      <c r="G1778">
        <f t="shared" si="55"/>
        <v>0.21080000000000002</v>
      </c>
      <c r="H1778">
        <f t="shared" si="56"/>
        <v>0.26350000000000001</v>
      </c>
      <c r="J1778">
        <f>0.85*'Wind ENSPRESO CF'!D574</f>
        <v>0.26350000000000001</v>
      </c>
    </row>
    <row r="1779" spans="2:10">
      <c r="B1779" t="s">
        <v>180</v>
      </c>
      <c r="C1779" t="s">
        <v>181</v>
      </c>
      <c r="D1779" t="s">
        <v>186</v>
      </c>
      <c r="E1779" t="s">
        <v>27</v>
      </c>
      <c r="F1779" t="s">
        <v>131</v>
      </c>
      <c r="G1779">
        <f t="shared" si="55"/>
        <v>0.27200000000000002</v>
      </c>
      <c r="H1779">
        <f t="shared" si="56"/>
        <v>0.34</v>
      </c>
      <c r="J1779">
        <f>0.85*'Wind ENSPRESO CF'!D575</f>
        <v>0.34</v>
      </c>
    </row>
    <row r="1780" spans="2:10">
      <c r="B1780" t="s">
        <v>180</v>
      </c>
      <c r="C1780" t="s">
        <v>181</v>
      </c>
      <c r="D1780" t="s">
        <v>186</v>
      </c>
      <c r="E1780" t="s">
        <v>28</v>
      </c>
      <c r="F1780" t="s">
        <v>131</v>
      </c>
      <c r="G1780">
        <f t="shared" si="55"/>
        <v>0.38080000000000003</v>
      </c>
      <c r="H1780">
        <f t="shared" si="56"/>
        <v>0.47600000000000003</v>
      </c>
      <c r="J1780">
        <f>0.85*'Wind ENSPRESO CF'!D576</f>
        <v>0.47600000000000003</v>
      </c>
    </row>
    <row r="1781" spans="2:10">
      <c r="B1781" t="s">
        <v>180</v>
      </c>
      <c r="C1781" t="s">
        <v>181</v>
      </c>
      <c r="D1781" t="s">
        <v>186</v>
      </c>
      <c r="E1781" t="s">
        <v>29</v>
      </c>
      <c r="F1781" t="s">
        <v>131</v>
      </c>
      <c r="G1781">
        <f t="shared" si="55"/>
        <v>0.38759999999999994</v>
      </c>
      <c r="H1781">
        <f t="shared" si="56"/>
        <v>0.48449999999999993</v>
      </c>
      <c r="J1781">
        <f>0.85*'Wind ENSPRESO CF'!D577</f>
        <v>0.48449999999999993</v>
      </c>
    </row>
    <row r="1782" spans="2:10">
      <c r="B1782" t="s">
        <v>180</v>
      </c>
      <c r="C1782" t="s">
        <v>181</v>
      </c>
      <c r="D1782" t="s">
        <v>186</v>
      </c>
      <c r="E1782" t="s">
        <v>30</v>
      </c>
      <c r="F1782" t="s">
        <v>131</v>
      </c>
      <c r="G1782">
        <f t="shared" si="55"/>
        <v>0.34</v>
      </c>
      <c r="H1782">
        <f t="shared" si="56"/>
        <v>0.42499999999999999</v>
      </c>
      <c r="J1782">
        <f>0.85*'Wind ENSPRESO CF'!D578</f>
        <v>0.42499999999999999</v>
      </c>
    </row>
    <row r="1783" spans="2:10">
      <c r="B1783" t="s">
        <v>180</v>
      </c>
      <c r="C1783" t="s">
        <v>181</v>
      </c>
      <c r="D1783" t="s">
        <v>186</v>
      </c>
      <c r="E1783" t="s">
        <v>31</v>
      </c>
      <c r="F1783" t="s">
        <v>131</v>
      </c>
      <c r="G1783">
        <f t="shared" si="55"/>
        <v>0.34</v>
      </c>
      <c r="H1783">
        <f t="shared" si="56"/>
        <v>0.42499999999999999</v>
      </c>
      <c r="J1783">
        <f>0.85*'Wind ENSPRESO CF'!D579</f>
        <v>0.42499999999999999</v>
      </c>
    </row>
    <row r="1784" spans="2:10">
      <c r="B1784" t="s">
        <v>180</v>
      </c>
      <c r="C1784" t="s">
        <v>181</v>
      </c>
      <c r="D1784" t="s">
        <v>186</v>
      </c>
      <c r="E1784" t="s">
        <v>32</v>
      </c>
      <c r="F1784" t="s">
        <v>131</v>
      </c>
      <c r="G1784">
        <f t="shared" si="55"/>
        <v>0.29920000000000002</v>
      </c>
      <c r="H1784">
        <f t="shared" si="56"/>
        <v>0.374</v>
      </c>
      <c r="J1784">
        <f>0.85*'Wind ENSPRESO CF'!D580</f>
        <v>0.374</v>
      </c>
    </row>
    <row r="1785" spans="2:10">
      <c r="B1785" t="s">
        <v>180</v>
      </c>
      <c r="C1785" t="s">
        <v>181</v>
      </c>
      <c r="D1785" t="s">
        <v>186</v>
      </c>
      <c r="E1785" t="s">
        <v>33</v>
      </c>
      <c r="F1785" t="s">
        <v>131</v>
      </c>
      <c r="G1785">
        <f t="shared" si="55"/>
        <v>0.35360000000000003</v>
      </c>
      <c r="H1785">
        <f t="shared" si="56"/>
        <v>0.442</v>
      </c>
      <c r="J1785">
        <f>0.85*'Wind ENSPRESO CF'!D581</f>
        <v>0.442</v>
      </c>
    </row>
    <row r="1786" spans="2:10">
      <c r="B1786" t="s">
        <v>180</v>
      </c>
      <c r="C1786" t="s">
        <v>181</v>
      </c>
      <c r="D1786" t="s">
        <v>186</v>
      </c>
      <c r="E1786" t="s">
        <v>36</v>
      </c>
      <c r="F1786" t="s">
        <v>131</v>
      </c>
      <c r="G1786">
        <f t="shared" si="55"/>
        <v>0.4284</v>
      </c>
      <c r="H1786">
        <f t="shared" si="56"/>
        <v>0.53549999999999998</v>
      </c>
      <c r="J1786">
        <f>0.85*'Wind ENSPRESO CF'!D582</f>
        <v>0.53549999999999998</v>
      </c>
    </row>
    <row r="1787" spans="2:10">
      <c r="B1787" t="s">
        <v>180</v>
      </c>
      <c r="C1787" t="s">
        <v>181</v>
      </c>
      <c r="D1787" t="s">
        <v>187</v>
      </c>
      <c r="E1787" t="s">
        <v>37</v>
      </c>
      <c r="F1787" t="s">
        <v>131</v>
      </c>
      <c r="G1787">
        <f t="shared" si="55"/>
        <v>0.25159999999999999</v>
      </c>
      <c r="H1787">
        <f t="shared" si="56"/>
        <v>0.3145</v>
      </c>
      <c r="J1787">
        <f>0.85*'Wind ENSPRESO CF'!D583</f>
        <v>0.3145</v>
      </c>
    </row>
    <row r="1788" spans="2:10">
      <c r="B1788" t="s">
        <v>180</v>
      </c>
      <c r="C1788" t="s">
        <v>181</v>
      </c>
      <c r="D1788" t="s">
        <v>187</v>
      </c>
      <c r="E1788" t="s">
        <v>8</v>
      </c>
      <c r="F1788" t="s">
        <v>131</v>
      </c>
      <c r="G1788">
        <f t="shared" si="55"/>
        <v>0.35360000000000003</v>
      </c>
      <c r="H1788">
        <f t="shared" si="56"/>
        <v>0.442</v>
      </c>
      <c r="J1788">
        <f>0.85*'Wind ENSPRESO CF'!D584</f>
        <v>0.442</v>
      </c>
    </row>
    <row r="1789" spans="2:10">
      <c r="B1789" t="s">
        <v>180</v>
      </c>
      <c r="C1789" t="s">
        <v>181</v>
      </c>
      <c r="D1789" t="s">
        <v>187</v>
      </c>
      <c r="E1789" t="s">
        <v>9</v>
      </c>
      <c r="F1789" t="s">
        <v>131</v>
      </c>
      <c r="G1789">
        <f t="shared" si="55"/>
        <v>0.28560000000000002</v>
      </c>
      <c r="H1789">
        <f t="shared" si="56"/>
        <v>0.35699999999999998</v>
      </c>
      <c r="J1789">
        <f>0.85*'Wind ENSPRESO CF'!D585</f>
        <v>0.35699999999999998</v>
      </c>
    </row>
    <row r="1790" spans="2:10">
      <c r="B1790" t="s">
        <v>180</v>
      </c>
      <c r="C1790" t="s">
        <v>181</v>
      </c>
      <c r="D1790" t="s">
        <v>187</v>
      </c>
      <c r="E1790" t="s">
        <v>11</v>
      </c>
      <c r="F1790" t="s">
        <v>131</v>
      </c>
      <c r="G1790">
        <f t="shared" si="55"/>
        <v>0.25840000000000002</v>
      </c>
      <c r="H1790">
        <f t="shared" si="56"/>
        <v>0.32300000000000001</v>
      </c>
      <c r="J1790">
        <f>0.85*'Wind ENSPRESO CF'!D586</f>
        <v>0.32300000000000001</v>
      </c>
    </row>
    <row r="1791" spans="2:10">
      <c r="B1791" t="s">
        <v>180</v>
      </c>
      <c r="C1791" t="s">
        <v>181</v>
      </c>
      <c r="D1791" t="s">
        <v>187</v>
      </c>
      <c r="E1791" t="s">
        <v>13</v>
      </c>
      <c r="F1791" t="s">
        <v>131</v>
      </c>
      <c r="G1791">
        <f t="shared" si="55"/>
        <v>0.38080000000000003</v>
      </c>
      <c r="H1791">
        <f t="shared" si="56"/>
        <v>0.47600000000000003</v>
      </c>
      <c r="J1791">
        <f>0.85*'Wind ENSPRESO CF'!D587</f>
        <v>0.47600000000000003</v>
      </c>
    </row>
    <row r="1792" spans="2:10">
      <c r="B1792" t="s">
        <v>180</v>
      </c>
      <c r="C1792" t="s">
        <v>181</v>
      </c>
      <c r="D1792" t="s">
        <v>187</v>
      </c>
      <c r="E1792" t="s">
        <v>14</v>
      </c>
      <c r="F1792" t="s">
        <v>131</v>
      </c>
      <c r="G1792">
        <f t="shared" si="55"/>
        <v>0.36720000000000003</v>
      </c>
      <c r="H1792">
        <f t="shared" si="56"/>
        <v>0.45900000000000002</v>
      </c>
      <c r="J1792">
        <f>0.85*'Wind ENSPRESO CF'!D588</f>
        <v>0.45900000000000002</v>
      </c>
    </row>
    <row r="1793" spans="2:10">
      <c r="B1793" t="s">
        <v>180</v>
      </c>
      <c r="C1793" t="s">
        <v>181</v>
      </c>
      <c r="D1793" t="s">
        <v>187</v>
      </c>
      <c r="E1793" t="s">
        <v>15</v>
      </c>
      <c r="F1793" t="s">
        <v>131</v>
      </c>
      <c r="G1793">
        <f t="shared" si="55"/>
        <v>0.3468</v>
      </c>
      <c r="H1793">
        <f t="shared" si="56"/>
        <v>0.4335</v>
      </c>
      <c r="J1793">
        <f>0.85*'Wind ENSPRESO CF'!D589</f>
        <v>0.4335</v>
      </c>
    </row>
    <row r="1794" spans="2:10">
      <c r="B1794" t="s">
        <v>180</v>
      </c>
      <c r="C1794" t="s">
        <v>181</v>
      </c>
      <c r="D1794" t="s">
        <v>187</v>
      </c>
      <c r="E1794" t="s">
        <v>16</v>
      </c>
      <c r="F1794" t="s">
        <v>131</v>
      </c>
      <c r="G1794">
        <f t="shared" si="55"/>
        <v>0.42160000000000003</v>
      </c>
      <c r="H1794">
        <f t="shared" si="56"/>
        <v>0.52700000000000002</v>
      </c>
      <c r="J1794">
        <f>0.85*'Wind ENSPRESO CF'!D590</f>
        <v>0.52700000000000002</v>
      </c>
    </row>
    <row r="1795" spans="2:10">
      <c r="B1795" t="s">
        <v>180</v>
      </c>
      <c r="C1795" t="s">
        <v>181</v>
      </c>
      <c r="D1795" t="s">
        <v>187</v>
      </c>
      <c r="E1795" t="s">
        <v>17</v>
      </c>
      <c r="F1795" t="s">
        <v>131</v>
      </c>
      <c r="G1795">
        <f t="shared" si="55"/>
        <v>0.36040000000000005</v>
      </c>
      <c r="H1795">
        <f t="shared" si="56"/>
        <v>0.45050000000000001</v>
      </c>
      <c r="J1795">
        <f>0.85*'Wind ENSPRESO CF'!D591</f>
        <v>0.45050000000000001</v>
      </c>
    </row>
    <row r="1796" spans="2:10">
      <c r="B1796" t="s">
        <v>180</v>
      </c>
      <c r="C1796" t="s">
        <v>181</v>
      </c>
      <c r="D1796" t="s">
        <v>187</v>
      </c>
      <c r="E1796" t="s">
        <v>18</v>
      </c>
      <c r="F1796" t="s">
        <v>131</v>
      </c>
      <c r="G1796">
        <f t="shared" si="55"/>
        <v>0.4012</v>
      </c>
      <c r="H1796">
        <f t="shared" si="56"/>
        <v>0.50149999999999995</v>
      </c>
      <c r="J1796">
        <f>0.85*'Wind ENSPRESO CF'!D592</f>
        <v>0.50149999999999995</v>
      </c>
    </row>
    <row r="1797" spans="2:10">
      <c r="B1797" t="s">
        <v>180</v>
      </c>
      <c r="C1797" t="s">
        <v>181</v>
      </c>
      <c r="D1797" t="s">
        <v>187</v>
      </c>
      <c r="E1797" t="s">
        <v>19</v>
      </c>
      <c r="F1797" t="s">
        <v>131</v>
      </c>
      <c r="G1797">
        <f t="shared" si="55"/>
        <v>0.3332</v>
      </c>
      <c r="H1797">
        <f t="shared" si="56"/>
        <v>0.41649999999999998</v>
      </c>
      <c r="J1797">
        <f>0.85*'Wind ENSPRESO CF'!D593</f>
        <v>0.41649999999999998</v>
      </c>
    </row>
    <row r="1798" spans="2:10">
      <c r="B1798" t="s">
        <v>180</v>
      </c>
      <c r="C1798" t="s">
        <v>181</v>
      </c>
      <c r="D1798" t="s">
        <v>187</v>
      </c>
      <c r="E1798" t="s">
        <v>39</v>
      </c>
      <c r="F1798" t="s">
        <v>131</v>
      </c>
      <c r="G1798">
        <f t="shared" si="55"/>
        <v>0.22440000000000004</v>
      </c>
      <c r="H1798">
        <f t="shared" si="56"/>
        <v>0.28050000000000003</v>
      </c>
      <c r="J1798">
        <f>0.85*'Wind ENSPRESO CF'!D594</f>
        <v>0.28050000000000003</v>
      </c>
    </row>
    <row r="1799" spans="2:10">
      <c r="B1799" t="s">
        <v>180</v>
      </c>
      <c r="C1799" t="s">
        <v>181</v>
      </c>
      <c r="D1799" t="s">
        <v>187</v>
      </c>
      <c r="E1799" t="s">
        <v>21</v>
      </c>
      <c r="F1799" t="s">
        <v>131</v>
      </c>
      <c r="G1799">
        <f t="shared" si="55"/>
        <v>0.42160000000000003</v>
      </c>
      <c r="H1799">
        <f t="shared" si="56"/>
        <v>0.52700000000000002</v>
      </c>
      <c r="J1799">
        <f>0.85*'Wind ENSPRESO CF'!D595</f>
        <v>0.52700000000000002</v>
      </c>
    </row>
    <row r="1800" spans="2:10">
      <c r="B1800" t="s">
        <v>180</v>
      </c>
      <c r="C1800" t="s">
        <v>181</v>
      </c>
      <c r="D1800" t="s">
        <v>187</v>
      </c>
      <c r="E1800" t="s">
        <v>22</v>
      </c>
      <c r="F1800" t="s">
        <v>131</v>
      </c>
      <c r="G1800">
        <f t="shared" si="55"/>
        <v>0</v>
      </c>
      <c r="H1800">
        <f t="shared" si="56"/>
        <v>0</v>
      </c>
      <c r="J1800">
        <f>0.85*'Wind ENSPRESO CF'!D596</f>
        <v>0</v>
      </c>
    </row>
    <row r="1801" spans="2:10">
      <c r="B1801" t="s">
        <v>180</v>
      </c>
      <c r="C1801" t="s">
        <v>181</v>
      </c>
      <c r="D1801" t="s">
        <v>187</v>
      </c>
      <c r="E1801" t="s">
        <v>23</v>
      </c>
      <c r="F1801" t="s">
        <v>131</v>
      </c>
      <c r="G1801">
        <f t="shared" si="55"/>
        <v>0.30600000000000005</v>
      </c>
      <c r="H1801">
        <f t="shared" si="56"/>
        <v>0.38250000000000001</v>
      </c>
      <c r="J1801">
        <f>0.85*'Wind ENSPRESO CF'!D597</f>
        <v>0.38250000000000001</v>
      </c>
    </row>
    <row r="1802" spans="2:10">
      <c r="B1802" t="s">
        <v>180</v>
      </c>
      <c r="C1802" t="s">
        <v>181</v>
      </c>
      <c r="D1802" t="s">
        <v>187</v>
      </c>
      <c r="E1802" t="s">
        <v>24</v>
      </c>
      <c r="F1802" t="s">
        <v>131</v>
      </c>
      <c r="G1802">
        <f t="shared" si="55"/>
        <v>0.30600000000000005</v>
      </c>
      <c r="H1802">
        <f t="shared" si="56"/>
        <v>0.38250000000000001</v>
      </c>
      <c r="J1802">
        <f>0.85*'Wind ENSPRESO CF'!D598</f>
        <v>0.38250000000000001</v>
      </c>
    </row>
    <row r="1803" spans="2:10">
      <c r="B1803" t="s">
        <v>180</v>
      </c>
      <c r="C1803" t="s">
        <v>181</v>
      </c>
      <c r="D1803" t="s">
        <v>187</v>
      </c>
      <c r="E1803" t="s">
        <v>26</v>
      </c>
      <c r="F1803" t="s">
        <v>131</v>
      </c>
      <c r="G1803">
        <f t="shared" si="55"/>
        <v>0.3332</v>
      </c>
      <c r="H1803">
        <f t="shared" si="56"/>
        <v>0.41649999999999998</v>
      </c>
      <c r="J1803">
        <f>0.85*'Wind ENSPRESO CF'!D599</f>
        <v>0.41649999999999998</v>
      </c>
    </row>
    <row r="1804" spans="2:10">
      <c r="B1804" t="s">
        <v>180</v>
      </c>
      <c r="C1804" t="s">
        <v>181</v>
      </c>
      <c r="D1804" t="s">
        <v>187</v>
      </c>
      <c r="E1804" t="s">
        <v>40</v>
      </c>
      <c r="F1804" t="s">
        <v>131</v>
      </c>
      <c r="G1804">
        <f t="shared" si="55"/>
        <v>0.19719999999999999</v>
      </c>
      <c r="H1804">
        <f t="shared" si="56"/>
        <v>0.24649999999999997</v>
      </c>
      <c r="J1804">
        <f>0.85*'Wind ENSPRESO CF'!D600</f>
        <v>0.24649999999999997</v>
      </c>
    </row>
    <row r="1805" spans="2:10">
      <c r="B1805" t="s">
        <v>180</v>
      </c>
      <c r="C1805" t="s">
        <v>181</v>
      </c>
      <c r="D1805" t="s">
        <v>187</v>
      </c>
      <c r="E1805" t="s">
        <v>27</v>
      </c>
      <c r="F1805" t="s">
        <v>131</v>
      </c>
      <c r="G1805">
        <f t="shared" si="55"/>
        <v>0.30600000000000005</v>
      </c>
      <c r="H1805">
        <f t="shared" si="56"/>
        <v>0.38250000000000001</v>
      </c>
      <c r="J1805">
        <f>0.85*'Wind ENSPRESO CF'!D601</f>
        <v>0.38250000000000001</v>
      </c>
    </row>
    <row r="1806" spans="2:10">
      <c r="B1806" t="s">
        <v>180</v>
      </c>
      <c r="C1806" t="s">
        <v>181</v>
      </c>
      <c r="D1806" t="s">
        <v>187</v>
      </c>
      <c r="E1806" t="s">
        <v>28</v>
      </c>
      <c r="F1806" t="s">
        <v>131</v>
      </c>
      <c r="G1806">
        <f t="shared" ref="G1806:G1869" si="57">H1806*0.8</f>
        <v>0.36040000000000005</v>
      </c>
      <c r="H1806">
        <f t="shared" si="56"/>
        <v>0.45050000000000001</v>
      </c>
      <c r="J1806">
        <f>0.85*'Wind ENSPRESO CF'!D602</f>
        <v>0.45050000000000001</v>
      </c>
    </row>
    <row r="1807" spans="2:10">
      <c r="B1807" t="s">
        <v>180</v>
      </c>
      <c r="C1807" t="s">
        <v>181</v>
      </c>
      <c r="D1807" t="s">
        <v>187</v>
      </c>
      <c r="E1807" t="s">
        <v>29</v>
      </c>
      <c r="F1807" t="s">
        <v>131</v>
      </c>
      <c r="G1807">
        <f t="shared" si="57"/>
        <v>0.39439999999999997</v>
      </c>
      <c r="H1807">
        <f t="shared" si="56"/>
        <v>0.49299999999999994</v>
      </c>
      <c r="J1807">
        <f>0.85*'Wind ENSPRESO CF'!D603</f>
        <v>0.49299999999999994</v>
      </c>
    </row>
    <row r="1808" spans="2:10">
      <c r="B1808" t="s">
        <v>180</v>
      </c>
      <c r="C1808" t="s">
        <v>181</v>
      </c>
      <c r="D1808" t="s">
        <v>187</v>
      </c>
      <c r="E1808" t="s">
        <v>30</v>
      </c>
      <c r="F1808" t="s">
        <v>131</v>
      </c>
      <c r="G1808">
        <f t="shared" si="57"/>
        <v>0.32640000000000002</v>
      </c>
      <c r="H1808">
        <f t="shared" si="56"/>
        <v>0.40799999999999997</v>
      </c>
      <c r="J1808">
        <f>0.85*'Wind ENSPRESO CF'!D604</f>
        <v>0.40799999999999997</v>
      </c>
    </row>
    <row r="1809" spans="2:10">
      <c r="B1809" t="s">
        <v>180</v>
      </c>
      <c r="C1809" t="s">
        <v>181</v>
      </c>
      <c r="D1809" t="s">
        <v>187</v>
      </c>
      <c r="E1809" t="s">
        <v>31</v>
      </c>
      <c r="F1809" t="s">
        <v>131</v>
      </c>
      <c r="G1809">
        <f t="shared" si="57"/>
        <v>0.38759999999999994</v>
      </c>
      <c r="H1809">
        <f t="shared" si="56"/>
        <v>0.48449999999999993</v>
      </c>
      <c r="J1809">
        <f>0.85*'Wind ENSPRESO CF'!D605</f>
        <v>0.48449999999999993</v>
      </c>
    </row>
    <row r="1810" spans="2:10">
      <c r="B1810" t="s">
        <v>180</v>
      </c>
      <c r="C1810" t="s">
        <v>181</v>
      </c>
      <c r="D1810" t="s">
        <v>187</v>
      </c>
      <c r="E1810" t="s">
        <v>32</v>
      </c>
      <c r="F1810" t="s">
        <v>131</v>
      </c>
      <c r="G1810">
        <f t="shared" si="57"/>
        <v>0.28560000000000002</v>
      </c>
      <c r="H1810">
        <f t="shared" si="56"/>
        <v>0.35699999999999998</v>
      </c>
      <c r="J1810">
        <f>0.85*'Wind ENSPRESO CF'!D606</f>
        <v>0.35699999999999998</v>
      </c>
    </row>
    <row r="1811" spans="2:10">
      <c r="B1811" t="s">
        <v>180</v>
      </c>
      <c r="C1811" t="s">
        <v>181</v>
      </c>
      <c r="D1811" t="s">
        <v>187</v>
      </c>
      <c r="E1811" t="s">
        <v>33</v>
      </c>
      <c r="F1811" t="s">
        <v>131</v>
      </c>
      <c r="G1811">
        <f t="shared" si="57"/>
        <v>0.36040000000000005</v>
      </c>
      <c r="H1811">
        <f t="shared" si="56"/>
        <v>0.45050000000000001</v>
      </c>
      <c r="J1811">
        <f>0.85*'Wind ENSPRESO CF'!D607</f>
        <v>0.45050000000000001</v>
      </c>
    </row>
    <row r="1812" spans="2:10">
      <c r="B1812" t="s">
        <v>180</v>
      </c>
      <c r="C1812" t="s">
        <v>181</v>
      </c>
      <c r="D1812" t="s">
        <v>187</v>
      </c>
      <c r="E1812" t="s">
        <v>36</v>
      </c>
      <c r="F1812" t="s">
        <v>131</v>
      </c>
      <c r="G1812">
        <f t="shared" si="57"/>
        <v>0.43520000000000003</v>
      </c>
      <c r="H1812">
        <f t="shared" si="56"/>
        <v>0.54400000000000004</v>
      </c>
      <c r="J1812">
        <f>0.85*'Wind ENSPRESO CF'!D608</f>
        <v>0.54400000000000004</v>
      </c>
    </row>
    <row r="1813" spans="2:10">
      <c r="B1813" t="s">
        <v>180</v>
      </c>
      <c r="C1813" t="s">
        <v>181</v>
      </c>
      <c r="D1813" t="s">
        <v>188</v>
      </c>
      <c r="E1813" t="s">
        <v>37</v>
      </c>
      <c r="F1813" t="s">
        <v>131</v>
      </c>
      <c r="G1813">
        <f t="shared" si="57"/>
        <v>0.23120000000000004</v>
      </c>
      <c r="H1813">
        <f t="shared" si="56"/>
        <v>0.28900000000000003</v>
      </c>
      <c r="J1813">
        <f>0.85*'Wind ENSPRESO CF'!D609</f>
        <v>0.28900000000000003</v>
      </c>
    </row>
    <row r="1814" spans="2:10">
      <c r="B1814" t="s">
        <v>180</v>
      </c>
      <c r="C1814" t="s">
        <v>181</v>
      </c>
      <c r="D1814" t="s">
        <v>188</v>
      </c>
      <c r="E1814" t="s">
        <v>8</v>
      </c>
      <c r="F1814" t="s">
        <v>131</v>
      </c>
      <c r="G1814">
        <f t="shared" si="57"/>
        <v>0.28560000000000002</v>
      </c>
      <c r="H1814">
        <f t="shared" si="56"/>
        <v>0.35699999999999998</v>
      </c>
      <c r="J1814">
        <f>0.85*'Wind ENSPRESO CF'!D610</f>
        <v>0.35699999999999998</v>
      </c>
    </row>
    <row r="1815" spans="2:10">
      <c r="B1815" t="s">
        <v>180</v>
      </c>
      <c r="C1815" t="s">
        <v>181</v>
      </c>
      <c r="D1815" t="s">
        <v>188</v>
      </c>
      <c r="E1815" t="s">
        <v>9</v>
      </c>
      <c r="F1815" t="s">
        <v>131</v>
      </c>
      <c r="G1815">
        <f t="shared" si="57"/>
        <v>0.23799999999999999</v>
      </c>
      <c r="H1815">
        <f t="shared" si="56"/>
        <v>0.29749999999999999</v>
      </c>
      <c r="J1815">
        <f>0.85*'Wind ENSPRESO CF'!D611</f>
        <v>0.29749999999999999</v>
      </c>
    </row>
    <row r="1816" spans="2:10">
      <c r="B1816" t="s">
        <v>180</v>
      </c>
      <c r="C1816" t="s">
        <v>181</v>
      </c>
      <c r="D1816" t="s">
        <v>188</v>
      </c>
      <c r="E1816" t="s">
        <v>11</v>
      </c>
      <c r="F1816" t="s">
        <v>131</v>
      </c>
      <c r="G1816">
        <f t="shared" si="57"/>
        <v>0.27879999999999999</v>
      </c>
      <c r="H1816">
        <f t="shared" ref="H1816:H1879" si="58">IF(D1816="WP",0,J1816)</f>
        <v>0.34849999999999998</v>
      </c>
      <c r="J1816">
        <f>0.85*'Wind ENSPRESO CF'!D612</f>
        <v>0.34849999999999998</v>
      </c>
    </row>
    <row r="1817" spans="2:10">
      <c r="B1817" t="s">
        <v>180</v>
      </c>
      <c r="C1817" t="s">
        <v>181</v>
      </c>
      <c r="D1817" t="s">
        <v>188</v>
      </c>
      <c r="E1817" t="s">
        <v>13</v>
      </c>
      <c r="F1817" t="s">
        <v>131</v>
      </c>
      <c r="G1817">
        <f t="shared" si="57"/>
        <v>0.34</v>
      </c>
      <c r="H1817">
        <f t="shared" si="58"/>
        <v>0.42499999999999999</v>
      </c>
      <c r="J1817">
        <f>0.85*'Wind ENSPRESO CF'!D613</f>
        <v>0.42499999999999999</v>
      </c>
    </row>
    <row r="1818" spans="2:10">
      <c r="B1818" t="s">
        <v>180</v>
      </c>
      <c r="C1818" t="s">
        <v>181</v>
      </c>
      <c r="D1818" t="s">
        <v>188</v>
      </c>
      <c r="E1818" t="s">
        <v>14</v>
      </c>
      <c r="F1818" t="s">
        <v>131</v>
      </c>
      <c r="G1818">
        <f t="shared" si="57"/>
        <v>0.36040000000000005</v>
      </c>
      <c r="H1818">
        <f t="shared" si="58"/>
        <v>0.45050000000000001</v>
      </c>
      <c r="J1818">
        <f>0.85*'Wind ENSPRESO CF'!D614</f>
        <v>0.45050000000000001</v>
      </c>
    </row>
    <row r="1819" spans="2:10">
      <c r="B1819" t="s">
        <v>180</v>
      </c>
      <c r="C1819" t="s">
        <v>181</v>
      </c>
      <c r="D1819" t="s">
        <v>188</v>
      </c>
      <c r="E1819" t="s">
        <v>15</v>
      </c>
      <c r="F1819" t="s">
        <v>131</v>
      </c>
      <c r="G1819">
        <f t="shared" si="57"/>
        <v>0.31280000000000002</v>
      </c>
      <c r="H1819">
        <f t="shared" si="58"/>
        <v>0.39100000000000001</v>
      </c>
      <c r="J1819">
        <f>0.85*'Wind ENSPRESO CF'!D615</f>
        <v>0.39100000000000001</v>
      </c>
    </row>
    <row r="1820" spans="2:10">
      <c r="B1820" t="s">
        <v>180</v>
      </c>
      <c r="C1820" t="s">
        <v>181</v>
      </c>
      <c r="D1820" t="s">
        <v>188</v>
      </c>
      <c r="E1820" t="s">
        <v>16</v>
      </c>
      <c r="F1820" t="s">
        <v>131</v>
      </c>
      <c r="G1820">
        <f t="shared" si="57"/>
        <v>0.35360000000000003</v>
      </c>
      <c r="H1820">
        <f t="shared" si="58"/>
        <v>0.442</v>
      </c>
      <c r="J1820">
        <f>0.85*'Wind ENSPRESO CF'!D616</f>
        <v>0.442</v>
      </c>
    </row>
    <row r="1821" spans="2:10">
      <c r="B1821" t="s">
        <v>180</v>
      </c>
      <c r="C1821" t="s">
        <v>181</v>
      </c>
      <c r="D1821" t="s">
        <v>188</v>
      </c>
      <c r="E1821" t="s">
        <v>17</v>
      </c>
      <c r="F1821" t="s">
        <v>131</v>
      </c>
      <c r="G1821">
        <f t="shared" si="57"/>
        <v>0.31280000000000002</v>
      </c>
      <c r="H1821">
        <f t="shared" si="58"/>
        <v>0.39100000000000001</v>
      </c>
      <c r="J1821">
        <f>0.85*'Wind ENSPRESO CF'!D617</f>
        <v>0.39100000000000001</v>
      </c>
    </row>
    <row r="1822" spans="2:10">
      <c r="B1822" t="s">
        <v>180</v>
      </c>
      <c r="C1822" t="s">
        <v>181</v>
      </c>
      <c r="D1822" t="s">
        <v>188</v>
      </c>
      <c r="E1822" t="s">
        <v>18</v>
      </c>
      <c r="F1822" t="s">
        <v>131</v>
      </c>
      <c r="G1822">
        <f t="shared" si="57"/>
        <v>0.3196</v>
      </c>
      <c r="H1822">
        <f t="shared" si="58"/>
        <v>0.39949999999999997</v>
      </c>
      <c r="J1822">
        <f>0.85*'Wind ENSPRESO CF'!D618</f>
        <v>0.39949999999999997</v>
      </c>
    </row>
    <row r="1823" spans="2:10">
      <c r="B1823" t="s">
        <v>180</v>
      </c>
      <c r="C1823" t="s">
        <v>181</v>
      </c>
      <c r="D1823" t="s">
        <v>188</v>
      </c>
      <c r="E1823" t="s">
        <v>19</v>
      </c>
      <c r="F1823" t="s">
        <v>131</v>
      </c>
      <c r="G1823">
        <f t="shared" si="57"/>
        <v>0.47599999999999998</v>
      </c>
      <c r="H1823">
        <f t="shared" si="58"/>
        <v>0.59499999999999997</v>
      </c>
      <c r="J1823">
        <f>0.85*'Wind ENSPRESO CF'!D619</f>
        <v>0.59499999999999997</v>
      </c>
    </row>
    <row r="1824" spans="2:10">
      <c r="B1824" t="s">
        <v>180</v>
      </c>
      <c r="C1824" t="s">
        <v>181</v>
      </c>
      <c r="D1824" t="s">
        <v>188</v>
      </c>
      <c r="E1824" t="s">
        <v>39</v>
      </c>
      <c r="F1824" t="s">
        <v>131</v>
      </c>
      <c r="G1824">
        <f t="shared" si="57"/>
        <v>0.17</v>
      </c>
      <c r="H1824">
        <f t="shared" si="58"/>
        <v>0.21249999999999999</v>
      </c>
      <c r="J1824">
        <f>0.85*'Wind ENSPRESO CF'!D620</f>
        <v>0.21249999999999999</v>
      </c>
    </row>
    <row r="1825" spans="2:10">
      <c r="B1825" t="s">
        <v>180</v>
      </c>
      <c r="C1825" t="s">
        <v>181</v>
      </c>
      <c r="D1825" t="s">
        <v>188</v>
      </c>
      <c r="E1825" t="s">
        <v>21</v>
      </c>
      <c r="F1825" t="s">
        <v>131</v>
      </c>
      <c r="G1825">
        <f t="shared" si="57"/>
        <v>0.37400000000000005</v>
      </c>
      <c r="H1825">
        <f t="shared" si="58"/>
        <v>0.46750000000000003</v>
      </c>
      <c r="J1825">
        <f>0.85*'Wind ENSPRESO CF'!D621</f>
        <v>0.46750000000000003</v>
      </c>
    </row>
    <row r="1826" spans="2:10">
      <c r="B1826" t="s">
        <v>180</v>
      </c>
      <c r="C1826" t="s">
        <v>181</v>
      </c>
      <c r="D1826" t="s">
        <v>188</v>
      </c>
      <c r="E1826" t="s">
        <v>22</v>
      </c>
      <c r="F1826" t="s">
        <v>131</v>
      </c>
      <c r="G1826">
        <f t="shared" si="57"/>
        <v>0</v>
      </c>
      <c r="H1826">
        <f t="shared" si="58"/>
        <v>0</v>
      </c>
      <c r="J1826">
        <f>0.85*'Wind ENSPRESO CF'!D622</f>
        <v>0</v>
      </c>
    </row>
    <row r="1827" spans="2:10">
      <c r="B1827" t="s">
        <v>180</v>
      </c>
      <c r="C1827" t="s">
        <v>181</v>
      </c>
      <c r="D1827" t="s">
        <v>188</v>
      </c>
      <c r="E1827" t="s">
        <v>23</v>
      </c>
      <c r="F1827" t="s">
        <v>131</v>
      </c>
      <c r="G1827">
        <f t="shared" si="57"/>
        <v>0.23120000000000004</v>
      </c>
      <c r="H1827">
        <f t="shared" si="58"/>
        <v>0.28900000000000003</v>
      </c>
      <c r="J1827">
        <f>0.85*'Wind ENSPRESO CF'!D623</f>
        <v>0.28900000000000003</v>
      </c>
    </row>
    <row r="1828" spans="2:10">
      <c r="B1828" t="s">
        <v>180</v>
      </c>
      <c r="C1828" t="s">
        <v>181</v>
      </c>
      <c r="D1828" t="s">
        <v>188</v>
      </c>
      <c r="E1828" t="s">
        <v>24</v>
      </c>
      <c r="F1828" t="s">
        <v>131</v>
      </c>
      <c r="G1828">
        <f t="shared" si="57"/>
        <v>0.29920000000000002</v>
      </c>
      <c r="H1828">
        <f t="shared" si="58"/>
        <v>0.374</v>
      </c>
      <c r="J1828">
        <f>0.85*'Wind ENSPRESO CF'!D624</f>
        <v>0.374</v>
      </c>
    </row>
    <row r="1829" spans="2:10">
      <c r="B1829" t="s">
        <v>180</v>
      </c>
      <c r="C1829" t="s">
        <v>181</v>
      </c>
      <c r="D1829" t="s">
        <v>188</v>
      </c>
      <c r="E1829" t="s">
        <v>26</v>
      </c>
      <c r="F1829" t="s">
        <v>131</v>
      </c>
      <c r="G1829">
        <f t="shared" si="57"/>
        <v>0.3196</v>
      </c>
      <c r="H1829">
        <f t="shared" si="58"/>
        <v>0.39949999999999997</v>
      </c>
      <c r="J1829">
        <f>0.85*'Wind ENSPRESO CF'!D625</f>
        <v>0.39949999999999997</v>
      </c>
    </row>
    <row r="1830" spans="2:10">
      <c r="B1830" t="s">
        <v>180</v>
      </c>
      <c r="C1830" t="s">
        <v>181</v>
      </c>
      <c r="D1830" t="s">
        <v>188</v>
      </c>
      <c r="E1830" t="s">
        <v>40</v>
      </c>
      <c r="F1830" t="s">
        <v>131</v>
      </c>
      <c r="G1830">
        <f t="shared" si="57"/>
        <v>0.17</v>
      </c>
      <c r="H1830">
        <f t="shared" si="58"/>
        <v>0.21249999999999999</v>
      </c>
      <c r="J1830">
        <f>0.85*'Wind ENSPRESO CF'!D626</f>
        <v>0.21249999999999999</v>
      </c>
    </row>
    <row r="1831" spans="2:10">
      <c r="B1831" t="s">
        <v>180</v>
      </c>
      <c r="C1831" t="s">
        <v>181</v>
      </c>
      <c r="D1831" t="s">
        <v>188</v>
      </c>
      <c r="E1831" t="s">
        <v>27</v>
      </c>
      <c r="F1831" t="s">
        <v>131</v>
      </c>
      <c r="G1831">
        <f t="shared" si="57"/>
        <v>0.16320000000000001</v>
      </c>
      <c r="H1831">
        <f t="shared" si="58"/>
        <v>0.20399999999999999</v>
      </c>
      <c r="J1831">
        <f>0.85*'Wind ENSPRESO CF'!D627</f>
        <v>0.20399999999999999</v>
      </c>
    </row>
    <row r="1832" spans="2:10">
      <c r="B1832" t="s">
        <v>180</v>
      </c>
      <c r="C1832" t="s">
        <v>181</v>
      </c>
      <c r="D1832" t="s">
        <v>188</v>
      </c>
      <c r="E1832" t="s">
        <v>28</v>
      </c>
      <c r="F1832" t="s">
        <v>131</v>
      </c>
      <c r="G1832">
        <f t="shared" si="57"/>
        <v>0.30600000000000005</v>
      </c>
      <c r="H1832">
        <f t="shared" si="58"/>
        <v>0.38250000000000001</v>
      </c>
      <c r="J1832">
        <f>0.85*'Wind ENSPRESO CF'!D628</f>
        <v>0.38250000000000001</v>
      </c>
    </row>
    <row r="1833" spans="2:10">
      <c r="B1833" t="s">
        <v>180</v>
      </c>
      <c r="C1833" t="s">
        <v>181</v>
      </c>
      <c r="D1833" t="s">
        <v>188</v>
      </c>
      <c r="E1833" t="s">
        <v>29</v>
      </c>
      <c r="F1833" t="s">
        <v>131</v>
      </c>
      <c r="G1833">
        <f t="shared" si="57"/>
        <v>0.29920000000000002</v>
      </c>
      <c r="H1833">
        <f t="shared" si="58"/>
        <v>0.374</v>
      </c>
      <c r="J1833">
        <f>0.85*'Wind ENSPRESO CF'!D629</f>
        <v>0.374</v>
      </c>
    </row>
    <row r="1834" spans="2:10">
      <c r="B1834" t="s">
        <v>180</v>
      </c>
      <c r="C1834" t="s">
        <v>181</v>
      </c>
      <c r="D1834" t="s">
        <v>188</v>
      </c>
      <c r="E1834" t="s">
        <v>30</v>
      </c>
      <c r="F1834" t="s">
        <v>131</v>
      </c>
      <c r="G1834">
        <f t="shared" si="57"/>
        <v>0.3196</v>
      </c>
      <c r="H1834">
        <f t="shared" si="58"/>
        <v>0.39949999999999997</v>
      </c>
      <c r="J1834">
        <f>0.85*'Wind ENSPRESO CF'!D630</f>
        <v>0.39949999999999997</v>
      </c>
    </row>
    <row r="1835" spans="2:10">
      <c r="B1835" t="s">
        <v>180</v>
      </c>
      <c r="C1835" t="s">
        <v>181</v>
      </c>
      <c r="D1835" t="s">
        <v>188</v>
      </c>
      <c r="E1835" t="s">
        <v>31</v>
      </c>
      <c r="F1835" t="s">
        <v>131</v>
      </c>
      <c r="G1835">
        <f t="shared" si="57"/>
        <v>0.39439999999999997</v>
      </c>
      <c r="H1835">
        <f t="shared" si="58"/>
        <v>0.49299999999999994</v>
      </c>
      <c r="J1835">
        <f>0.85*'Wind ENSPRESO CF'!D631</f>
        <v>0.49299999999999994</v>
      </c>
    </row>
    <row r="1836" spans="2:10">
      <c r="B1836" t="s">
        <v>180</v>
      </c>
      <c r="C1836" t="s">
        <v>181</v>
      </c>
      <c r="D1836" t="s">
        <v>188</v>
      </c>
      <c r="E1836" t="s">
        <v>32</v>
      </c>
      <c r="F1836" t="s">
        <v>131</v>
      </c>
      <c r="G1836">
        <f t="shared" si="57"/>
        <v>0.22440000000000004</v>
      </c>
      <c r="H1836">
        <f t="shared" si="58"/>
        <v>0.28050000000000003</v>
      </c>
      <c r="J1836">
        <f>0.85*'Wind ENSPRESO CF'!D632</f>
        <v>0.28050000000000003</v>
      </c>
    </row>
    <row r="1837" spans="2:10">
      <c r="B1837" t="s">
        <v>180</v>
      </c>
      <c r="C1837" t="s">
        <v>181</v>
      </c>
      <c r="D1837" t="s">
        <v>188</v>
      </c>
      <c r="E1837" t="s">
        <v>33</v>
      </c>
      <c r="F1837" t="s">
        <v>131</v>
      </c>
      <c r="G1837">
        <f t="shared" si="57"/>
        <v>0.3468</v>
      </c>
      <c r="H1837">
        <f t="shared" si="58"/>
        <v>0.4335</v>
      </c>
      <c r="J1837">
        <f>0.85*'Wind ENSPRESO CF'!D633</f>
        <v>0.4335</v>
      </c>
    </row>
    <row r="1838" spans="2:10">
      <c r="B1838" t="s">
        <v>180</v>
      </c>
      <c r="C1838" t="s">
        <v>181</v>
      </c>
      <c r="D1838" t="s">
        <v>188</v>
      </c>
      <c r="E1838" t="s">
        <v>36</v>
      </c>
      <c r="F1838" t="s">
        <v>131</v>
      </c>
      <c r="G1838">
        <f t="shared" si="57"/>
        <v>0.36040000000000005</v>
      </c>
      <c r="H1838">
        <f t="shared" si="58"/>
        <v>0.45050000000000001</v>
      </c>
      <c r="J1838">
        <f>0.85*'Wind ENSPRESO CF'!D634</f>
        <v>0.45050000000000001</v>
      </c>
    </row>
    <row r="1839" spans="2:10">
      <c r="B1839" t="s">
        <v>180</v>
      </c>
      <c r="C1839" t="s">
        <v>181</v>
      </c>
      <c r="D1839" t="s">
        <v>189</v>
      </c>
      <c r="E1839" t="s">
        <v>37</v>
      </c>
      <c r="F1839" t="s">
        <v>131</v>
      </c>
      <c r="G1839">
        <f t="shared" si="57"/>
        <v>0.14280000000000001</v>
      </c>
      <c r="H1839">
        <f t="shared" si="58"/>
        <v>0.17849999999999999</v>
      </c>
      <c r="J1839">
        <f>0.85*'Wind ENSPRESO CF'!D635</f>
        <v>0.17849999999999999</v>
      </c>
    </row>
    <row r="1840" spans="2:10">
      <c r="B1840" t="s">
        <v>180</v>
      </c>
      <c r="C1840" t="s">
        <v>181</v>
      </c>
      <c r="D1840" t="s">
        <v>189</v>
      </c>
      <c r="E1840" t="s">
        <v>8</v>
      </c>
      <c r="F1840" t="s">
        <v>131</v>
      </c>
      <c r="G1840">
        <f t="shared" si="57"/>
        <v>0.28560000000000002</v>
      </c>
      <c r="H1840">
        <f t="shared" si="58"/>
        <v>0.35699999999999998</v>
      </c>
      <c r="J1840">
        <f>0.85*'Wind ENSPRESO CF'!D636</f>
        <v>0.35699999999999998</v>
      </c>
    </row>
    <row r="1841" spans="2:10">
      <c r="B1841" t="s">
        <v>180</v>
      </c>
      <c r="C1841" t="s">
        <v>181</v>
      </c>
      <c r="D1841" t="s">
        <v>189</v>
      </c>
      <c r="E1841" t="s">
        <v>9</v>
      </c>
      <c r="F1841" t="s">
        <v>131</v>
      </c>
      <c r="G1841">
        <f t="shared" si="57"/>
        <v>0.21080000000000002</v>
      </c>
      <c r="H1841">
        <f t="shared" si="58"/>
        <v>0.26350000000000001</v>
      </c>
      <c r="J1841">
        <f>0.85*'Wind ENSPRESO CF'!D637</f>
        <v>0.26350000000000001</v>
      </c>
    </row>
    <row r="1842" spans="2:10">
      <c r="B1842" t="s">
        <v>180</v>
      </c>
      <c r="C1842" t="s">
        <v>181</v>
      </c>
      <c r="D1842" t="s">
        <v>189</v>
      </c>
      <c r="E1842" t="s">
        <v>11</v>
      </c>
      <c r="F1842" t="s">
        <v>131</v>
      </c>
      <c r="G1842">
        <f t="shared" si="57"/>
        <v>0.14280000000000001</v>
      </c>
      <c r="H1842">
        <f t="shared" si="58"/>
        <v>0.17849999999999999</v>
      </c>
      <c r="J1842">
        <f>0.85*'Wind ENSPRESO CF'!D638</f>
        <v>0.17849999999999999</v>
      </c>
    </row>
    <row r="1843" spans="2:10">
      <c r="B1843" t="s">
        <v>180</v>
      </c>
      <c r="C1843" t="s">
        <v>181</v>
      </c>
      <c r="D1843" t="s">
        <v>189</v>
      </c>
      <c r="E1843" t="s">
        <v>13</v>
      </c>
      <c r="F1843" t="s">
        <v>131</v>
      </c>
      <c r="G1843">
        <f t="shared" si="57"/>
        <v>0.3468</v>
      </c>
      <c r="H1843">
        <f t="shared" si="58"/>
        <v>0.4335</v>
      </c>
      <c r="J1843">
        <f>0.85*'Wind ENSPRESO CF'!D639</f>
        <v>0.4335</v>
      </c>
    </row>
    <row r="1844" spans="2:10">
      <c r="B1844" t="s">
        <v>180</v>
      </c>
      <c r="C1844" t="s">
        <v>181</v>
      </c>
      <c r="D1844" t="s">
        <v>189</v>
      </c>
      <c r="E1844" t="s">
        <v>14</v>
      </c>
      <c r="F1844" t="s">
        <v>131</v>
      </c>
      <c r="G1844">
        <f t="shared" si="57"/>
        <v>0.3468</v>
      </c>
      <c r="H1844">
        <f t="shared" si="58"/>
        <v>0.4335</v>
      </c>
      <c r="J1844">
        <f>0.85*'Wind ENSPRESO CF'!D640</f>
        <v>0.4335</v>
      </c>
    </row>
    <row r="1845" spans="2:10">
      <c r="B1845" t="s">
        <v>180</v>
      </c>
      <c r="C1845" t="s">
        <v>181</v>
      </c>
      <c r="D1845" t="s">
        <v>189</v>
      </c>
      <c r="E1845" t="s">
        <v>15</v>
      </c>
      <c r="F1845" t="s">
        <v>131</v>
      </c>
      <c r="G1845">
        <f t="shared" si="57"/>
        <v>0.29920000000000002</v>
      </c>
      <c r="H1845">
        <f t="shared" si="58"/>
        <v>0.374</v>
      </c>
      <c r="J1845">
        <f>0.85*'Wind ENSPRESO CF'!D641</f>
        <v>0.374</v>
      </c>
    </row>
    <row r="1846" spans="2:10">
      <c r="B1846" t="s">
        <v>180</v>
      </c>
      <c r="C1846" t="s">
        <v>181</v>
      </c>
      <c r="D1846" t="s">
        <v>189</v>
      </c>
      <c r="E1846" t="s">
        <v>16</v>
      </c>
      <c r="F1846" t="s">
        <v>131</v>
      </c>
      <c r="G1846">
        <f t="shared" si="57"/>
        <v>0.3196</v>
      </c>
      <c r="H1846">
        <f t="shared" si="58"/>
        <v>0.39949999999999997</v>
      </c>
      <c r="J1846">
        <f>0.85*'Wind ENSPRESO CF'!D642</f>
        <v>0.39949999999999997</v>
      </c>
    </row>
    <row r="1847" spans="2:10">
      <c r="B1847" t="s">
        <v>180</v>
      </c>
      <c r="C1847" t="s">
        <v>181</v>
      </c>
      <c r="D1847" t="s">
        <v>189</v>
      </c>
      <c r="E1847" t="s">
        <v>17</v>
      </c>
      <c r="F1847" t="s">
        <v>131</v>
      </c>
      <c r="G1847">
        <f t="shared" si="57"/>
        <v>0.30600000000000005</v>
      </c>
      <c r="H1847">
        <f t="shared" si="58"/>
        <v>0.38250000000000001</v>
      </c>
      <c r="J1847">
        <f>0.85*'Wind ENSPRESO CF'!D643</f>
        <v>0.38250000000000001</v>
      </c>
    </row>
    <row r="1848" spans="2:10">
      <c r="B1848" t="s">
        <v>180</v>
      </c>
      <c r="C1848" t="s">
        <v>181</v>
      </c>
      <c r="D1848" t="s">
        <v>189</v>
      </c>
      <c r="E1848" t="s">
        <v>18</v>
      </c>
      <c r="F1848" t="s">
        <v>131</v>
      </c>
      <c r="G1848">
        <f t="shared" si="57"/>
        <v>0.3196</v>
      </c>
      <c r="H1848">
        <f t="shared" si="58"/>
        <v>0.39949999999999997</v>
      </c>
      <c r="J1848">
        <f>0.85*'Wind ENSPRESO CF'!D644</f>
        <v>0.39949999999999997</v>
      </c>
    </row>
    <row r="1849" spans="2:10">
      <c r="B1849" t="s">
        <v>180</v>
      </c>
      <c r="C1849" t="s">
        <v>181</v>
      </c>
      <c r="D1849" t="s">
        <v>189</v>
      </c>
      <c r="E1849" t="s">
        <v>19</v>
      </c>
      <c r="F1849" t="s">
        <v>131</v>
      </c>
      <c r="G1849">
        <f t="shared" si="57"/>
        <v>0.3468</v>
      </c>
      <c r="H1849">
        <f t="shared" si="58"/>
        <v>0.4335</v>
      </c>
      <c r="J1849">
        <f>0.85*'Wind ENSPRESO CF'!D645</f>
        <v>0.4335</v>
      </c>
    </row>
    <row r="1850" spans="2:10">
      <c r="B1850" t="s">
        <v>180</v>
      </c>
      <c r="C1850" t="s">
        <v>181</v>
      </c>
      <c r="D1850" t="s">
        <v>189</v>
      </c>
      <c r="E1850" t="s">
        <v>39</v>
      </c>
      <c r="F1850" t="s">
        <v>131</v>
      </c>
      <c r="G1850">
        <f t="shared" si="57"/>
        <v>0.19040000000000001</v>
      </c>
      <c r="H1850">
        <f t="shared" si="58"/>
        <v>0.23800000000000002</v>
      </c>
      <c r="J1850">
        <f>0.85*'Wind ENSPRESO CF'!D646</f>
        <v>0.23800000000000002</v>
      </c>
    </row>
    <row r="1851" spans="2:10">
      <c r="B1851" t="s">
        <v>180</v>
      </c>
      <c r="C1851" t="s">
        <v>181</v>
      </c>
      <c r="D1851" t="s">
        <v>189</v>
      </c>
      <c r="E1851" t="s">
        <v>21</v>
      </c>
      <c r="F1851" t="s">
        <v>131</v>
      </c>
      <c r="G1851">
        <f t="shared" si="57"/>
        <v>0.36720000000000003</v>
      </c>
      <c r="H1851">
        <f t="shared" si="58"/>
        <v>0.45900000000000002</v>
      </c>
      <c r="J1851">
        <f>0.85*'Wind ENSPRESO CF'!D647</f>
        <v>0.45900000000000002</v>
      </c>
    </row>
    <row r="1852" spans="2:10">
      <c r="B1852" t="s">
        <v>180</v>
      </c>
      <c r="C1852" t="s">
        <v>181</v>
      </c>
      <c r="D1852" t="s">
        <v>189</v>
      </c>
      <c r="E1852" t="s">
        <v>22</v>
      </c>
      <c r="F1852" t="s">
        <v>131</v>
      </c>
      <c r="G1852">
        <f t="shared" si="57"/>
        <v>0</v>
      </c>
      <c r="H1852">
        <f t="shared" si="58"/>
        <v>0</v>
      </c>
      <c r="J1852">
        <f>0.85*'Wind ENSPRESO CF'!D648</f>
        <v>0</v>
      </c>
    </row>
    <row r="1853" spans="2:10">
      <c r="B1853" t="s">
        <v>180</v>
      </c>
      <c r="C1853" t="s">
        <v>181</v>
      </c>
      <c r="D1853" t="s">
        <v>189</v>
      </c>
      <c r="E1853" t="s">
        <v>23</v>
      </c>
      <c r="F1853" t="s">
        <v>131</v>
      </c>
      <c r="G1853">
        <f t="shared" si="57"/>
        <v>0.20400000000000001</v>
      </c>
      <c r="H1853">
        <f t="shared" si="58"/>
        <v>0.255</v>
      </c>
      <c r="J1853">
        <f>0.85*'Wind ENSPRESO CF'!D649</f>
        <v>0.255</v>
      </c>
    </row>
    <row r="1854" spans="2:10">
      <c r="B1854" t="s">
        <v>180</v>
      </c>
      <c r="C1854" t="s">
        <v>181</v>
      </c>
      <c r="D1854" t="s">
        <v>189</v>
      </c>
      <c r="E1854" t="s">
        <v>24</v>
      </c>
      <c r="F1854" t="s">
        <v>131</v>
      </c>
      <c r="G1854">
        <f t="shared" si="57"/>
        <v>0.29920000000000002</v>
      </c>
      <c r="H1854">
        <f t="shared" si="58"/>
        <v>0.374</v>
      </c>
      <c r="J1854">
        <f>0.85*'Wind ENSPRESO CF'!D650</f>
        <v>0.374</v>
      </c>
    </row>
    <row r="1855" spans="2:10">
      <c r="B1855" t="s">
        <v>180</v>
      </c>
      <c r="C1855" t="s">
        <v>181</v>
      </c>
      <c r="D1855" t="s">
        <v>189</v>
      </c>
      <c r="E1855" t="s">
        <v>26</v>
      </c>
      <c r="F1855" t="s">
        <v>131</v>
      </c>
      <c r="G1855">
        <f t="shared" si="57"/>
        <v>0.29920000000000002</v>
      </c>
      <c r="H1855">
        <f t="shared" si="58"/>
        <v>0.374</v>
      </c>
      <c r="J1855">
        <f>0.85*'Wind ENSPRESO CF'!D651</f>
        <v>0.374</v>
      </c>
    </row>
    <row r="1856" spans="2:10">
      <c r="B1856" t="s">
        <v>180</v>
      </c>
      <c r="C1856" t="s">
        <v>181</v>
      </c>
      <c r="D1856" t="s">
        <v>189</v>
      </c>
      <c r="E1856" t="s">
        <v>40</v>
      </c>
      <c r="F1856" t="s">
        <v>131</v>
      </c>
      <c r="G1856">
        <f t="shared" si="57"/>
        <v>0.14960000000000001</v>
      </c>
      <c r="H1856">
        <f t="shared" si="58"/>
        <v>0.187</v>
      </c>
      <c r="J1856">
        <f>0.85*'Wind ENSPRESO CF'!D652</f>
        <v>0.187</v>
      </c>
    </row>
    <row r="1857" spans="2:10">
      <c r="B1857" t="s">
        <v>180</v>
      </c>
      <c r="C1857" t="s">
        <v>181</v>
      </c>
      <c r="D1857" t="s">
        <v>189</v>
      </c>
      <c r="E1857" t="s">
        <v>27</v>
      </c>
      <c r="F1857" t="s">
        <v>131</v>
      </c>
      <c r="G1857">
        <f t="shared" si="57"/>
        <v>0.12240000000000001</v>
      </c>
      <c r="H1857">
        <f t="shared" si="58"/>
        <v>0.153</v>
      </c>
      <c r="J1857">
        <f>0.85*'Wind ENSPRESO CF'!D653</f>
        <v>0.153</v>
      </c>
    </row>
    <row r="1858" spans="2:10">
      <c r="B1858" t="s">
        <v>180</v>
      </c>
      <c r="C1858" t="s">
        <v>181</v>
      </c>
      <c r="D1858" t="s">
        <v>189</v>
      </c>
      <c r="E1858" t="s">
        <v>28</v>
      </c>
      <c r="F1858" t="s">
        <v>131</v>
      </c>
      <c r="G1858">
        <f t="shared" si="57"/>
        <v>0.3196</v>
      </c>
      <c r="H1858">
        <f t="shared" si="58"/>
        <v>0.39949999999999997</v>
      </c>
      <c r="J1858">
        <f>0.85*'Wind ENSPRESO CF'!D654</f>
        <v>0.39949999999999997</v>
      </c>
    </row>
    <row r="1859" spans="2:10">
      <c r="B1859" t="s">
        <v>180</v>
      </c>
      <c r="C1859" t="s">
        <v>181</v>
      </c>
      <c r="D1859" t="s">
        <v>189</v>
      </c>
      <c r="E1859" t="s">
        <v>29</v>
      </c>
      <c r="F1859" t="s">
        <v>131</v>
      </c>
      <c r="G1859">
        <f t="shared" si="57"/>
        <v>0.28560000000000002</v>
      </c>
      <c r="H1859">
        <f t="shared" si="58"/>
        <v>0.35699999999999998</v>
      </c>
      <c r="J1859">
        <f>0.85*'Wind ENSPRESO CF'!D655</f>
        <v>0.35699999999999998</v>
      </c>
    </row>
    <row r="1860" spans="2:10">
      <c r="B1860" t="s">
        <v>180</v>
      </c>
      <c r="C1860" t="s">
        <v>181</v>
      </c>
      <c r="D1860" t="s">
        <v>189</v>
      </c>
      <c r="E1860" t="s">
        <v>30</v>
      </c>
      <c r="F1860" t="s">
        <v>131</v>
      </c>
      <c r="G1860">
        <f t="shared" si="57"/>
        <v>0.3196</v>
      </c>
      <c r="H1860">
        <f t="shared" si="58"/>
        <v>0.39949999999999997</v>
      </c>
      <c r="J1860">
        <f>0.85*'Wind ENSPRESO CF'!D656</f>
        <v>0.39949999999999997</v>
      </c>
    </row>
    <row r="1861" spans="2:10">
      <c r="B1861" t="s">
        <v>180</v>
      </c>
      <c r="C1861" t="s">
        <v>181</v>
      </c>
      <c r="D1861" t="s">
        <v>189</v>
      </c>
      <c r="E1861" t="s">
        <v>31</v>
      </c>
      <c r="F1861" t="s">
        <v>131</v>
      </c>
      <c r="G1861">
        <f t="shared" si="57"/>
        <v>0.32640000000000002</v>
      </c>
      <c r="H1861">
        <f t="shared" si="58"/>
        <v>0.40799999999999997</v>
      </c>
      <c r="J1861">
        <f>0.85*'Wind ENSPRESO CF'!D657</f>
        <v>0.40799999999999997</v>
      </c>
    </row>
    <row r="1862" spans="2:10">
      <c r="B1862" t="s">
        <v>180</v>
      </c>
      <c r="C1862" t="s">
        <v>181</v>
      </c>
      <c r="D1862" t="s">
        <v>189</v>
      </c>
      <c r="E1862" t="s">
        <v>32</v>
      </c>
      <c r="F1862" t="s">
        <v>131</v>
      </c>
      <c r="G1862">
        <f t="shared" si="57"/>
        <v>0.24480000000000002</v>
      </c>
      <c r="H1862">
        <f t="shared" si="58"/>
        <v>0.30599999999999999</v>
      </c>
      <c r="J1862">
        <f>0.85*'Wind ENSPRESO CF'!D658</f>
        <v>0.30599999999999999</v>
      </c>
    </row>
    <row r="1863" spans="2:10">
      <c r="B1863" t="s">
        <v>180</v>
      </c>
      <c r="C1863" t="s">
        <v>181</v>
      </c>
      <c r="D1863" t="s">
        <v>189</v>
      </c>
      <c r="E1863" t="s">
        <v>33</v>
      </c>
      <c r="F1863" t="s">
        <v>131</v>
      </c>
      <c r="G1863">
        <f t="shared" si="57"/>
        <v>0.31280000000000002</v>
      </c>
      <c r="H1863">
        <f t="shared" si="58"/>
        <v>0.39100000000000001</v>
      </c>
      <c r="J1863">
        <f>0.85*'Wind ENSPRESO CF'!D659</f>
        <v>0.39100000000000001</v>
      </c>
    </row>
    <row r="1864" spans="2:10">
      <c r="B1864" t="s">
        <v>180</v>
      </c>
      <c r="C1864" t="s">
        <v>181</v>
      </c>
      <c r="D1864" t="s">
        <v>189</v>
      </c>
      <c r="E1864" t="s">
        <v>36</v>
      </c>
      <c r="F1864" t="s">
        <v>131</v>
      </c>
      <c r="G1864">
        <f t="shared" si="57"/>
        <v>0.36040000000000005</v>
      </c>
      <c r="H1864">
        <f t="shared" si="58"/>
        <v>0.45050000000000001</v>
      </c>
      <c r="J1864">
        <f>0.85*'Wind ENSPRESO CF'!D660</f>
        <v>0.45050000000000001</v>
      </c>
    </row>
    <row r="1865" spans="2:10">
      <c r="B1865" t="s">
        <v>180</v>
      </c>
      <c r="C1865" t="s">
        <v>181</v>
      </c>
      <c r="D1865" t="s">
        <v>190</v>
      </c>
      <c r="E1865" t="s">
        <v>37</v>
      </c>
      <c r="F1865" t="s">
        <v>131</v>
      </c>
      <c r="G1865">
        <f t="shared" si="57"/>
        <v>0.22440000000000004</v>
      </c>
      <c r="H1865">
        <f t="shared" si="58"/>
        <v>0.28050000000000003</v>
      </c>
      <c r="J1865">
        <f>0.85*'Wind ENSPRESO CF'!D661</f>
        <v>0.28050000000000003</v>
      </c>
    </row>
    <row r="1866" spans="2:10">
      <c r="B1866" t="s">
        <v>180</v>
      </c>
      <c r="C1866" t="s">
        <v>181</v>
      </c>
      <c r="D1866" t="s">
        <v>190</v>
      </c>
      <c r="E1866" t="s">
        <v>8</v>
      </c>
      <c r="F1866" t="s">
        <v>131</v>
      </c>
      <c r="G1866">
        <f t="shared" si="57"/>
        <v>0.25159999999999999</v>
      </c>
      <c r="H1866">
        <f t="shared" si="58"/>
        <v>0.3145</v>
      </c>
      <c r="J1866">
        <f>0.85*'Wind ENSPRESO CF'!D662</f>
        <v>0.3145</v>
      </c>
    </row>
    <row r="1867" spans="2:10">
      <c r="B1867" t="s">
        <v>180</v>
      </c>
      <c r="C1867" t="s">
        <v>181</v>
      </c>
      <c r="D1867" t="s">
        <v>190</v>
      </c>
      <c r="E1867" t="s">
        <v>9</v>
      </c>
      <c r="F1867" t="s">
        <v>131</v>
      </c>
      <c r="G1867">
        <f t="shared" si="57"/>
        <v>0.19719999999999999</v>
      </c>
      <c r="H1867">
        <f t="shared" si="58"/>
        <v>0.24649999999999997</v>
      </c>
      <c r="J1867">
        <f>0.85*'Wind ENSPRESO CF'!D663</f>
        <v>0.24649999999999997</v>
      </c>
    </row>
    <row r="1868" spans="2:10">
      <c r="B1868" t="s">
        <v>180</v>
      </c>
      <c r="C1868" t="s">
        <v>181</v>
      </c>
      <c r="D1868" t="s">
        <v>190</v>
      </c>
      <c r="E1868" t="s">
        <v>11</v>
      </c>
      <c r="F1868" t="s">
        <v>131</v>
      </c>
      <c r="G1868">
        <f t="shared" si="57"/>
        <v>0.17</v>
      </c>
      <c r="H1868">
        <f t="shared" si="58"/>
        <v>0.21249999999999999</v>
      </c>
      <c r="J1868">
        <f>0.85*'Wind ENSPRESO CF'!D664</f>
        <v>0.21249999999999999</v>
      </c>
    </row>
    <row r="1869" spans="2:10">
      <c r="B1869" t="s">
        <v>180</v>
      </c>
      <c r="C1869" t="s">
        <v>181</v>
      </c>
      <c r="D1869" t="s">
        <v>190</v>
      </c>
      <c r="E1869" t="s">
        <v>13</v>
      </c>
      <c r="F1869" t="s">
        <v>131</v>
      </c>
      <c r="G1869">
        <f t="shared" si="57"/>
        <v>0.34</v>
      </c>
      <c r="H1869">
        <f t="shared" si="58"/>
        <v>0.42499999999999999</v>
      </c>
      <c r="J1869">
        <f>0.85*'Wind ENSPRESO CF'!D665</f>
        <v>0.42499999999999999</v>
      </c>
    </row>
    <row r="1870" spans="2:10">
      <c r="B1870" t="s">
        <v>180</v>
      </c>
      <c r="C1870" t="s">
        <v>181</v>
      </c>
      <c r="D1870" t="s">
        <v>190</v>
      </c>
      <c r="E1870" t="s">
        <v>14</v>
      </c>
      <c r="F1870" t="s">
        <v>131</v>
      </c>
      <c r="G1870">
        <f t="shared" ref="G1870:G1933" si="59">H1870*0.8</f>
        <v>0.3468</v>
      </c>
      <c r="H1870">
        <f t="shared" si="58"/>
        <v>0.4335</v>
      </c>
      <c r="J1870">
        <f>0.85*'Wind ENSPRESO CF'!D666</f>
        <v>0.4335</v>
      </c>
    </row>
    <row r="1871" spans="2:10">
      <c r="B1871" t="s">
        <v>180</v>
      </c>
      <c r="C1871" t="s">
        <v>181</v>
      </c>
      <c r="D1871" t="s">
        <v>190</v>
      </c>
      <c r="E1871" t="s">
        <v>15</v>
      </c>
      <c r="F1871" t="s">
        <v>131</v>
      </c>
      <c r="G1871">
        <f t="shared" si="59"/>
        <v>0.29920000000000002</v>
      </c>
      <c r="H1871">
        <f t="shared" si="58"/>
        <v>0.374</v>
      </c>
      <c r="J1871">
        <f>0.85*'Wind ENSPRESO CF'!D667</f>
        <v>0.374</v>
      </c>
    </row>
    <row r="1872" spans="2:10">
      <c r="B1872" t="s">
        <v>180</v>
      </c>
      <c r="C1872" t="s">
        <v>181</v>
      </c>
      <c r="D1872" t="s">
        <v>190</v>
      </c>
      <c r="E1872" t="s">
        <v>16</v>
      </c>
      <c r="F1872" t="s">
        <v>131</v>
      </c>
      <c r="G1872">
        <f t="shared" si="59"/>
        <v>0.29920000000000002</v>
      </c>
      <c r="H1872">
        <f t="shared" si="58"/>
        <v>0.374</v>
      </c>
      <c r="J1872">
        <f>0.85*'Wind ENSPRESO CF'!D668</f>
        <v>0.374</v>
      </c>
    </row>
    <row r="1873" spans="2:10">
      <c r="B1873" t="s">
        <v>180</v>
      </c>
      <c r="C1873" t="s">
        <v>181</v>
      </c>
      <c r="D1873" t="s">
        <v>190</v>
      </c>
      <c r="E1873" t="s">
        <v>17</v>
      </c>
      <c r="F1873" t="s">
        <v>131</v>
      </c>
      <c r="G1873">
        <f t="shared" si="59"/>
        <v>0.31280000000000002</v>
      </c>
      <c r="H1873">
        <f t="shared" si="58"/>
        <v>0.39100000000000001</v>
      </c>
      <c r="J1873">
        <f>0.85*'Wind ENSPRESO CF'!D669</f>
        <v>0.39100000000000001</v>
      </c>
    </row>
    <row r="1874" spans="2:10">
      <c r="B1874" t="s">
        <v>180</v>
      </c>
      <c r="C1874" t="s">
        <v>181</v>
      </c>
      <c r="D1874" t="s">
        <v>190</v>
      </c>
      <c r="E1874" t="s">
        <v>18</v>
      </c>
      <c r="F1874" t="s">
        <v>131</v>
      </c>
      <c r="G1874">
        <f t="shared" si="59"/>
        <v>0.25840000000000002</v>
      </c>
      <c r="H1874">
        <f t="shared" si="58"/>
        <v>0.32300000000000001</v>
      </c>
      <c r="J1874">
        <f>0.85*'Wind ENSPRESO CF'!D670</f>
        <v>0.32300000000000001</v>
      </c>
    </row>
    <row r="1875" spans="2:10">
      <c r="B1875" t="s">
        <v>180</v>
      </c>
      <c r="C1875" t="s">
        <v>181</v>
      </c>
      <c r="D1875" t="s">
        <v>190</v>
      </c>
      <c r="E1875" t="s">
        <v>19</v>
      </c>
      <c r="F1875" t="s">
        <v>131</v>
      </c>
      <c r="G1875">
        <f t="shared" si="59"/>
        <v>0.4012</v>
      </c>
      <c r="H1875">
        <f t="shared" si="58"/>
        <v>0.50149999999999995</v>
      </c>
      <c r="J1875">
        <f>0.85*'Wind ENSPRESO CF'!D671</f>
        <v>0.50149999999999995</v>
      </c>
    </row>
    <row r="1876" spans="2:10">
      <c r="B1876" t="s">
        <v>180</v>
      </c>
      <c r="C1876" t="s">
        <v>181</v>
      </c>
      <c r="D1876" t="s">
        <v>190</v>
      </c>
      <c r="E1876" t="s">
        <v>39</v>
      </c>
      <c r="F1876" t="s">
        <v>131</v>
      </c>
      <c r="G1876">
        <f t="shared" si="59"/>
        <v>0.10880000000000001</v>
      </c>
      <c r="H1876">
        <f t="shared" si="58"/>
        <v>0.13600000000000001</v>
      </c>
      <c r="J1876">
        <f>0.85*'Wind ENSPRESO CF'!D672</f>
        <v>0.13600000000000001</v>
      </c>
    </row>
    <row r="1877" spans="2:10">
      <c r="B1877" t="s">
        <v>180</v>
      </c>
      <c r="C1877" t="s">
        <v>181</v>
      </c>
      <c r="D1877" t="s">
        <v>190</v>
      </c>
      <c r="E1877" t="s">
        <v>21</v>
      </c>
      <c r="F1877" t="s">
        <v>131</v>
      </c>
      <c r="G1877">
        <f t="shared" si="59"/>
        <v>0.36720000000000003</v>
      </c>
      <c r="H1877">
        <f t="shared" si="58"/>
        <v>0.45900000000000002</v>
      </c>
      <c r="J1877">
        <f>0.85*'Wind ENSPRESO CF'!D673</f>
        <v>0.45900000000000002</v>
      </c>
    </row>
    <row r="1878" spans="2:10">
      <c r="B1878" t="s">
        <v>180</v>
      </c>
      <c r="C1878" t="s">
        <v>181</v>
      </c>
      <c r="D1878" t="s">
        <v>190</v>
      </c>
      <c r="E1878" t="s">
        <v>22</v>
      </c>
      <c r="F1878" t="s">
        <v>131</v>
      </c>
      <c r="G1878">
        <f t="shared" si="59"/>
        <v>0</v>
      </c>
      <c r="H1878">
        <f t="shared" si="58"/>
        <v>0</v>
      </c>
      <c r="J1878">
        <f>0.85*'Wind ENSPRESO CF'!D674</f>
        <v>0</v>
      </c>
    </row>
    <row r="1879" spans="2:10">
      <c r="B1879" t="s">
        <v>180</v>
      </c>
      <c r="C1879" t="s">
        <v>181</v>
      </c>
      <c r="D1879" t="s">
        <v>190</v>
      </c>
      <c r="E1879" t="s">
        <v>23</v>
      </c>
      <c r="F1879" t="s">
        <v>131</v>
      </c>
      <c r="G1879">
        <f t="shared" si="59"/>
        <v>0.18360000000000001</v>
      </c>
      <c r="H1879">
        <f t="shared" si="58"/>
        <v>0.22950000000000001</v>
      </c>
      <c r="J1879">
        <f>0.85*'Wind ENSPRESO CF'!D675</f>
        <v>0.22950000000000001</v>
      </c>
    </row>
    <row r="1880" spans="2:10">
      <c r="B1880" t="s">
        <v>180</v>
      </c>
      <c r="C1880" t="s">
        <v>181</v>
      </c>
      <c r="D1880" t="s">
        <v>190</v>
      </c>
      <c r="E1880" t="s">
        <v>24</v>
      </c>
      <c r="F1880" t="s">
        <v>131</v>
      </c>
      <c r="G1880">
        <f t="shared" si="59"/>
        <v>0.29920000000000002</v>
      </c>
      <c r="H1880">
        <f t="shared" ref="H1880:H1943" si="60">IF(D1880="WP",0,J1880)</f>
        <v>0.374</v>
      </c>
      <c r="J1880">
        <f>0.85*'Wind ENSPRESO CF'!D676</f>
        <v>0.374</v>
      </c>
    </row>
    <row r="1881" spans="2:10">
      <c r="B1881" t="s">
        <v>180</v>
      </c>
      <c r="C1881" t="s">
        <v>181</v>
      </c>
      <c r="D1881" t="s">
        <v>190</v>
      </c>
      <c r="E1881" t="s">
        <v>26</v>
      </c>
      <c r="F1881" t="s">
        <v>131</v>
      </c>
      <c r="G1881">
        <f t="shared" si="59"/>
        <v>0.3196</v>
      </c>
      <c r="H1881">
        <f t="shared" si="60"/>
        <v>0.39949999999999997</v>
      </c>
      <c r="J1881">
        <f>0.85*'Wind ENSPRESO CF'!D677</f>
        <v>0.39949999999999997</v>
      </c>
    </row>
    <row r="1882" spans="2:10">
      <c r="B1882" t="s">
        <v>180</v>
      </c>
      <c r="C1882" t="s">
        <v>181</v>
      </c>
      <c r="D1882" t="s">
        <v>190</v>
      </c>
      <c r="E1882" t="s">
        <v>40</v>
      </c>
      <c r="F1882" t="s">
        <v>131</v>
      </c>
      <c r="G1882">
        <f t="shared" si="59"/>
        <v>0.13600000000000001</v>
      </c>
      <c r="H1882">
        <f t="shared" si="60"/>
        <v>0.17</v>
      </c>
      <c r="J1882">
        <f>0.85*'Wind ENSPRESO CF'!D678</f>
        <v>0.17</v>
      </c>
    </row>
    <row r="1883" spans="2:10">
      <c r="B1883" t="s">
        <v>180</v>
      </c>
      <c r="C1883" t="s">
        <v>181</v>
      </c>
      <c r="D1883" t="s">
        <v>190</v>
      </c>
      <c r="E1883" t="s">
        <v>27</v>
      </c>
      <c r="F1883" t="s">
        <v>131</v>
      </c>
      <c r="G1883">
        <f t="shared" si="59"/>
        <v>0.11560000000000002</v>
      </c>
      <c r="H1883">
        <f t="shared" si="60"/>
        <v>0.14450000000000002</v>
      </c>
      <c r="J1883">
        <f>0.85*'Wind ENSPRESO CF'!D679</f>
        <v>0.14450000000000002</v>
      </c>
    </row>
    <row r="1884" spans="2:10">
      <c r="B1884" t="s">
        <v>180</v>
      </c>
      <c r="C1884" t="s">
        <v>181</v>
      </c>
      <c r="D1884" t="s">
        <v>190</v>
      </c>
      <c r="E1884" t="s">
        <v>28</v>
      </c>
      <c r="F1884" t="s">
        <v>131</v>
      </c>
      <c r="G1884">
        <f t="shared" si="59"/>
        <v>0.30600000000000005</v>
      </c>
      <c r="H1884">
        <f t="shared" si="60"/>
        <v>0.38250000000000001</v>
      </c>
      <c r="J1884">
        <f>0.85*'Wind ENSPRESO CF'!D680</f>
        <v>0.38250000000000001</v>
      </c>
    </row>
    <row r="1885" spans="2:10">
      <c r="B1885" t="s">
        <v>180</v>
      </c>
      <c r="C1885" t="s">
        <v>181</v>
      </c>
      <c r="D1885" t="s">
        <v>190</v>
      </c>
      <c r="E1885" t="s">
        <v>29</v>
      </c>
      <c r="F1885" t="s">
        <v>131</v>
      </c>
      <c r="G1885">
        <f t="shared" si="59"/>
        <v>0.27200000000000002</v>
      </c>
      <c r="H1885">
        <f t="shared" si="60"/>
        <v>0.34</v>
      </c>
      <c r="J1885">
        <f>0.85*'Wind ENSPRESO CF'!D681</f>
        <v>0.34</v>
      </c>
    </row>
    <row r="1886" spans="2:10">
      <c r="B1886" t="s">
        <v>180</v>
      </c>
      <c r="C1886" t="s">
        <v>181</v>
      </c>
      <c r="D1886" t="s">
        <v>190</v>
      </c>
      <c r="E1886" t="s">
        <v>30</v>
      </c>
      <c r="F1886" t="s">
        <v>131</v>
      </c>
      <c r="G1886">
        <f t="shared" si="59"/>
        <v>0.31280000000000002</v>
      </c>
      <c r="H1886">
        <f t="shared" si="60"/>
        <v>0.39100000000000001</v>
      </c>
      <c r="J1886">
        <f>0.85*'Wind ENSPRESO CF'!D682</f>
        <v>0.39100000000000001</v>
      </c>
    </row>
    <row r="1887" spans="2:10">
      <c r="B1887" t="s">
        <v>180</v>
      </c>
      <c r="C1887" t="s">
        <v>181</v>
      </c>
      <c r="D1887" t="s">
        <v>190</v>
      </c>
      <c r="E1887" t="s">
        <v>31</v>
      </c>
      <c r="F1887" t="s">
        <v>131</v>
      </c>
      <c r="G1887">
        <f t="shared" si="59"/>
        <v>0.23799999999999999</v>
      </c>
      <c r="H1887">
        <f t="shared" si="60"/>
        <v>0.29749999999999999</v>
      </c>
      <c r="J1887">
        <f>0.85*'Wind ENSPRESO CF'!D683</f>
        <v>0.29749999999999999</v>
      </c>
    </row>
    <row r="1888" spans="2:10">
      <c r="B1888" t="s">
        <v>180</v>
      </c>
      <c r="C1888" t="s">
        <v>181</v>
      </c>
      <c r="D1888" t="s">
        <v>190</v>
      </c>
      <c r="E1888" t="s">
        <v>32</v>
      </c>
      <c r="F1888" t="s">
        <v>131</v>
      </c>
      <c r="G1888">
        <f t="shared" si="59"/>
        <v>0.20400000000000001</v>
      </c>
      <c r="H1888">
        <f t="shared" si="60"/>
        <v>0.255</v>
      </c>
      <c r="J1888">
        <f>0.85*'Wind ENSPRESO CF'!D684</f>
        <v>0.255</v>
      </c>
    </row>
    <row r="1889" spans="2:10">
      <c r="B1889" t="s">
        <v>180</v>
      </c>
      <c r="C1889" t="s">
        <v>181</v>
      </c>
      <c r="D1889" t="s">
        <v>190</v>
      </c>
      <c r="E1889" t="s">
        <v>33</v>
      </c>
      <c r="F1889" t="s">
        <v>131</v>
      </c>
      <c r="G1889">
        <f t="shared" si="59"/>
        <v>0.31280000000000002</v>
      </c>
      <c r="H1889">
        <f t="shared" si="60"/>
        <v>0.39100000000000001</v>
      </c>
      <c r="J1889">
        <f>0.85*'Wind ENSPRESO CF'!D685</f>
        <v>0.39100000000000001</v>
      </c>
    </row>
    <row r="1890" spans="2:10">
      <c r="B1890" t="s">
        <v>180</v>
      </c>
      <c r="C1890" t="s">
        <v>181</v>
      </c>
      <c r="D1890" t="s">
        <v>190</v>
      </c>
      <c r="E1890" t="s">
        <v>36</v>
      </c>
      <c r="F1890" t="s">
        <v>131</v>
      </c>
      <c r="G1890">
        <f t="shared" si="59"/>
        <v>0.35360000000000003</v>
      </c>
      <c r="H1890">
        <f t="shared" si="60"/>
        <v>0.442</v>
      </c>
      <c r="J1890">
        <f>0.85*'Wind ENSPRESO CF'!D686</f>
        <v>0.442</v>
      </c>
    </row>
    <row r="1891" spans="2:10">
      <c r="B1891" t="s">
        <v>180</v>
      </c>
      <c r="C1891" t="s">
        <v>181</v>
      </c>
      <c r="D1891" t="s">
        <v>191</v>
      </c>
      <c r="E1891" t="s">
        <v>37</v>
      </c>
      <c r="F1891" t="s">
        <v>131</v>
      </c>
      <c r="G1891">
        <f t="shared" si="59"/>
        <v>0.25840000000000002</v>
      </c>
      <c r="H1891">
        <f t="shared" si="60"/>
        <v>0.32300000000000001</v>
      </c>
      <c r="J1891">
        <f>0.85*'Wind ENSPRESO CF'!D687</f>
        <v>0.32300000000000001</v>
      </c>
    </row>
    <row r="1892" spans="2:10">
      <c r="B1892" t="s">
        <v>180</v>
      </c>
      <c r="C1892" t="s">
        <v>181</v>
      </c>
      <c r="D1892" t="s">
        <v>191</v>
      </c>
      <c r="E1892" t="s">
        <v>8</v>
      </c>
      <c r="F1892" t="s">
        <v>131</v>
      </c>
      <c r="G1892">
        <f t="shared" si="59"/>
        <v>0.4284</v>
      </c>
      <c r="H1892">
        <f t="shared" si="60"/>
        <v>0.53549999999999998</v>
      </c>
      <c r="J1892">
        <f>0.85*'Wind ENSPRESO CF'!D688</f>
        <v>0.53549999999999998</v>
      </c>
    </row>
    <row r="1893" spans="2:10">
      <c r="B1893" t="s">
        <v>180</v>
      </c>
      <c r="C1893" t="s">
        <v>181</v>
      </c>
      <c r="D1893" t="s">
        <v>191</v>
      </c>
      <c r="E1893" t="s">
        <v>9</v>
      </c>
      <c r="F1893" t="s">
        <v>131</v>
      </c>
      <c r="G1893">
        <f t="shared" si="59"/>
        <v>0.32640000000000002</v>
      </c>
      <c r="H1893">
        <f t="shared" si="60"/>
        <v>0.40799999999999997</v>
      </c>
      <c r="J1893">
        <f>0.85*'Wind ENSPRESO CF'!D689</f>
        <v>0.40799999999999997</v>
      </c>
    </row>
    <row r="1894" spans="2:10">
      <c r="B1894" t="s">
        <v>180</v>
      </c>
      <c r="C1894" t="s">
        <v>181</v>
      </c>
      <c r="D1894" t="s">
        <v>191</v>
      </c>
      <c r="E1894" t="s">
        <v>11</v>
      </c>
      <c r="F1894" t="s">
        <v>131</v>
      </c>
      <c r="G1894">
        <f t="shared" si="59"/>
        <v>0.21080000000000002</v>
      </c>
      <c r="H1894">
        <f t="shared" si="60"/>
        <v>0.26350000000000001</v>
      </c>
      <c r="J1894">
        <f>0.85*'Wind ENSPRESO CF'!D690</f>
        <v>0.26350000000000001</v>
      </c>
    </row>
    <row r="1895" spans="2:10">
      <c r="B1895" t="s">
        <v>180</v>
      </c>
      <c r="C1895" t="s">
        <v>181</v>
      </c>
      <c r="D1895" t="s">
        <v>191</v>
      </c>
      <c r="E1895" t="s">
        <v>13</v>
      </c>
      <c r="F1895" t="s">
        <v>131</v>
      </c>
      <c r="G1895">
        <f t="shared" si="59"/>
        <v>0.48960000000000004</v>
      </c>
      <c r="H1895">
        <f t="shared" si="60"/>
        <v>0.61199999999999999</v>
      </c>
      <c r="J1895">
        <f>0.85*'Wind ENSPRESO CF'!D691</f>
        <v>0.61199999999999999</v>
      </c>
    </row>
    <row r="1896" spans="2:10">
      <c r="B1896" t="s">
        <v>180</v>
      </c>
      <c r="C1896" t="s">
        <v>181</v>
      </c>
      <c r="D1896" t="s">
        <v>191</v>
      </c>
      <c r="E1896" t="s">
        <v>14</v>
      </c>
      <c r="F1896" t="s">
        <v>131</v>
      </c>
      <c r="G1896">
        <f t="shared" si="59"/>
        <v>0.48960000000000004</v>
      </c>
      <c r="H1896">
        <f t="shared" si="60"/>
        <v>0.61199999999999999</v>
      </c>
      <c r="J1896">
        <f>0.85*'Wind ENSPRESO CF'!D692</f>
        <v>0.61199999999999999</v>
      </c>
    </row>
    <row r="1897" spans="2:10">
      <c r="B1897" t="s">
        <v>180</v>
      </c>
      <c r="C1897" t="s">
        <v>181</v>
      </c>
      <c r="D1897" t="s">
        <v>191</v>
      </c>
      <c r="E1897" t="s">
        <v>15</v>
      </c>
      <c r="F1897" t="s">
        <v>131</v>
      </c>
      <c r="G1897">
        <f t="shared" si="59"/>
        <v>0.46240000000000009</v>
      </c>
      <c r="H1897">
        <f t="shared" si="60"/>
        <v>0.57800000000000007</v>
      </c>
      <c r="J1897">
        <f>0.85*'Wind ENSPRESO CF'!D693</f>
        <v>0.57800000000000007</v>
      </c>
    </row>
    <row r="1898" spans="2:10">
      <c r="B1898" t="s">
        <v>180</v>
      </c>
      <c r="C1898" t="s">
        <v>181</v>
      </c>
      <c r="D1898" t="s">
        <v>191</v>
      </c>
      <c r="E1898" t="s">
        <v>16</v>
      </c>
      <c r="F1898" t="s">
        <v>131</v>
      </c>
      <c r="G1898">
        <f t="shared" si="59"/>
        <v>0.39419599999999999</v>
      </c>
      <c r="H1898">
        <f t="shared" si="60"/>
        <v>0.49274499999999999</v>
      </c>
      <c r="J1898">
        <f>0.85*'Wind ENSPRESO CF'!D694</f>
        <v>0.49274499999999999</v>
      </c>
    </row>
    <row r="1899" spans="2:10">
      <c r="B1899" t="s">
        <v>180</v>
      </c>
      <c r="C1899" t="s">
        <v>181</v>
      </c>
      <c r="D1899" t="s">
        <v>191</v>
      </c>
      <c r="E1899" t="s">
        <v>17</v>
      </c>
      <c r="F1899" t="s">
        <v>131</v>
      </c>
      <c r="G1899">
        <f t="shared" si="59"/>
        <v>0.46919999999999995</v>
      </c>
      <c r="H1899">
        <f t="shared" si="60"/>
        <v>0.58649999999999991</v>
      </c>
      <c r="J1899">
        <f>0.85*'Wind ENSPRESO CF'!D695</f>
        <v>0.58649999999999991</v>
      </c>
    </row>
    <row r="1900" spans="2:10">
      <c r="B1900" t="s">
        <v>180</v>
      </c>
      <c r="C1900" t="s">
        <v>181</v>
      </c>
      <c r="D1900" t="s">
        <v>191</v>
      </c>
      <c r="E1900" t="s">
        <v>18</v>
      </c>
      <c r="F1900" t="s">
        <v>131</v>
      </c>
      <c r="G1900">
        <f t="shared" si="59"/>
        <v>0.46240000000000009</v>
      </c>
      <c r="H1900">
        <f t="shared" si="60"/>
        <v>0.57800000000000007</v>
      </c>
      <c r="J1900">
        <f>0.85*'Wind ENSPRESO CF'!D696</f>
        <v>0.57800000000000007</v>
      </c>
    </row>
    <row r="1901" spans="2:10">
      <c r="B1901" t="s">
        <v>180</v>
      </c>
      <c r="C1901" t="s">
        <v>181</v>
      </c>
      <c r="D1901" t="s">
        <v>191</v>
      </c>
      <c r="E1901" t="s">
        <v>19</v>
      </c>
      <c r="F1901" t="s">
        <v>131</v>
      </c>
      <c r="G1901">
        <f t="shared" si="59"/>
        <v>0.3196</v>
      </c>
      <c r="H1901">
        <f t="shared" si="60"/>
        <v>0.39949999999999997</v>
      </c>
      <c r="J1901">
        <f>0.85*'Wind ENSPRESO CF'!D697</f>
        <v>0.39949999999999997</v>
      </c>
    </row>
    <row r="1902" spans="2:10">
      <c r="B1902" t="s">
        <v>180</v>
      </c>
      <c r="C1902" t="s">
        <v>181</v>
      </c>
      <c r="D1902" t="s">
        <v>191</v>
      </c>
      <c r="E1902" t="s">
        <v>39</v>
      </c>
      <c r="F1902" t="s">
        <v>131</v>
      </c>
      <c r="G1902">
        <f t="shared" si="59"/>
        <v>0.25840000000000002</v>
      </c>
      <c r="H1902">
        <f t="shared" si="60"/>
        <v>0.32300000000000001</v>
      </c>
      <c r="J1902">
        <f>0.85*'Wind ENSPRESO CF'!D698</f>
        <v>0.32300000000000001</v>
      </c>
    </row>
    <row r="1903" spans="2:10">
      <c r="B1903" t="s">
        <v>180</v>
      </c>
      <c r="C1903" t="s">
        <v>181</v>
      </c>
      <c r="D1903" t="s">
        <v>191</v>
      </c>
      <c r="E1903" t="s">
        <v>21</v>
      </c>
      <c r="F1903" t="s">
        <v>131</v>
      </c>
      <c r="G1903">
        <f t="shared" si="59"/>
        <v>0.52359999999999995</v>
      </c>
      <c r="H1903">
        <f t="shared" si="60"/>
        <v>0.65449999999999997</v>
      </c>
      <c r="J1903">
        <f>0.85*'Wind ENSPRESO CF'!D699</f>
        <v>0.65449999999999997</v>
      </c>
    </row>
    <row r="1904" spans="2:10">
      <c r="B1904" t="s">
        <v>180</v>
      </c>
      <c r="C1904" t="s">
        <v>181</v>
      </c>
      <c r="D1904" t="s">
        <v>191</v>
      </c>
      <c r="E1904" t="s">
        <v>22</v>
      </c>
      <c r="F1904" t="s">
        <v>131</v>
      </c>
      <c r="G1904">
        <f t="shared" si="59"/>
        <v>0</v>
      </c>
      <c r="H1904">
        <f t="shared" si="60"/>
        <v>0</v>
      </c>
      <c r="J1904">
        <f>0.85*'Wind ENSPRESO CF'!D700</f>
        <v>0</v>
      </c>
    </row>
    <row r="1905" spans="2:10">
      <c r="B1905" t="s">
        <v>180</v>
      </c>
      <c r="C1905" t="s">
        <v>181</v>
      </c>
      <c r="D1905" t="s">
        <v>191</v>
      </c>
      <c r="E1905" t="s">
        <v>23</v>
      </c>
      <c r="F1905" t="s">
        <v>131</v>
      </c>
      <c r="G1905">
        <f t="shared" si="59"/>
        <v>0.3196</v>
      </c>
      <c r="H1905">
        <f t="shared" si="60"/>
        <v>0.39949999999999997</v>
      </c>
      <c r="J1905">
        <f>0.85*'Wind ENSPRESO CF'!D701</f>
        <v>0.39949999999999997</v>
      </c>
    </row>
    <row r="1906" spans="2:10">
      <c r="B1906" t="s">
        <v>180</v>
      </c>
      <c r="C1906" t="s">
        <v>181</v>
      </c>
      <c r="D1906" t="s">
        <v>191</v>
      </c>
      <c r="E1906" t="s">
        <v>24</v>
      </c>
      <c r="F1906" t="s">
        <v>131</v>
      </c>
      <c r="G1906">
        <f t="shared" si="59"/>
        <v>0.442</v>
      </c>
      <c r="H1906">
        <f t="shared" si="60"/>
        <v>0.55249999999999999</v>
      </c>
      <c r="J1906">
        <f>0.85*'Wind ENSPRESO CF'!D702</f>
        <v>0.55249999999999999</v>
      </c>
    </row>
    <row r="1907" spans="2:10">
      <c r="B1907" t="s">
        <v>180</v>
      </c>
      <c r="C1907" t="s">
        <v>181</v>
      </c>
      <c r="D1907" t="s">
        <v>191</v>
      </c>
      <c r="E1907" t="s">
        <v>26</v>
      </c>
      <c r="F1907" t="s">
        <v>131</v>
      </c>
      <c r="G1907">
        <f t="shared" si="59"/>
        <v>0.46240000000000009</v>
      </c>
      <c r="H1907">
        <f t="shared" si="60"/>
        <v>0.57800000000000007</v>
      </c>
      <c r="J1907">
        <f>0.85*'Wind ENSPRESO CF'!D703</f>
        <v>0.57800000000000007</v>
      </c>
    </row>
    <row r="1908" spans="2:10">
      <c r="B1908" t="s">
        <v>180</v>
      </c>
      <c r="C1908" t="s">
        <v>181</v>
      </c>
      <c r="D1908" t="s">
        <v>191</v>
      </c>
      <c r="E1908" t="s">
        <v>40</v>
      </c>
      <c r="F1908" t="s">
        <v>131</v>
      </c>
      <c r="G1908">
        <f t="shared" si="59"/>
        <v>0.25159999999999999</v>
      </c>
      <c r="H1908">
        <f t="shared" si="60"/>
        <v>0.3145</v>
      </c>
      <c r="J1908">
        <f>0.85*'Wind ENSPRESO CF'!D704</f>
        <v>0.3145</v>
      </c>
    </row>
    <row r="1909" spans="2:10">
      <c r="B1909" t="s">
        <v>180</v>
      </c>
      <c r="C1909" t="s">
        <v>181</v>
      </c>
      <c r="D1909" t="s">
        <v>191</v>
      </c>
      <c r="E1909" t="s">
        <v>27</v>
      </c>
      <c r="F1909" t="s">
        <v>131</v>
      </c>
      <c r="G1909">
        <f t="shared" si="59"/>
        <v>0.3332</v>
      </c>
      <c r="H1909">
        <f t="shared" si="60"/>
        <v>0.41649999999999998</v>
      </c>
      <c r="J1909">
        <f>0.85*'Wind ENSPRESO CF'!D705</f>
        <v>0.41649999999999998</v>
      </c>
    </row>
    <row r="1910" spans="2:10">
      <c r="B1910" t="s">
        <v>180</v>
      </c>
      <c r="C1910" t="s">
        <v>181</v>
      </c>
      <c r="D1910" t="s">
        <v>191</v>
      </c>
      <c r="E1910" t="s">
        <v>28</v>
      </c>
      <c r="F1910" t="s">
        <v>131</v>
      </c>
      <c r="G1910">
        <f t="shared" si="59"/>
        <v>0.46919999999999995</v>
      </c>
      <c r="H1910">
        <f t="shared" si="60"/>
        <v>0.58649999999999991</v>
      </c>
      <c r="J1910">
        <f>0.85*'Wind ENSPRESO CF'!D706</f>
        <v>0.58649999999999991</v>
      </c>
    </row>
    <row r="1911" spans="2:10">
      <c r="B1911" t="s">
        <v>180</v>
      </c>
      <c r="C1911" t="s">
        <v>181</v>
      </c>
      <c r="D1911" t="s">
        <v>191</v>
      </c>
      <c r="E1911" t="s">
        <v>29</v>
      </c>
      <c r="F1911" t="s">
        <v>131</v>
      </c>
      <c r="G1911">
        <f t="shared" si="59"/>
        <v>0.47599999999999998</v>
      </c>
      <c r="H1911">
        <f t="shared" si="60"/>
        <v>0.59499999999999997</v>
      </c>
      <c r="J1911">
        <f>0.85*'Wind ENSPRESO CF'!D707</f>
        <v>0.59499999999999997</v>
      </c>
    </row>
    <row r="1912" spans="2:10">
      <c r="B1912" t="s">
        <v>180</v>
      </c>
      <c r="C1912" t="s">
        <v>181</v>
      </c>
      <c r="D1912" t="s">
        <v>191</v>
      </c>
      <c r="E1912" t="s">
        <v>30</v>
      </c>
      <c r="F1912" t="s">
        <v>131</v>
      </c>
      <c r="G1912">
        <f t="shared" si="59"/>
        <v>0.44880000000000009</v>
      </c>
      <c r="H1912">
        <f t="shared" si="60"/>
        <v>0.56100000000000005</v>
      </c>
      <c r="J1912">
        <f>0.85*'Wind ENSPRESO CF'!D708</f>
        <v>0.56100000000000005</v>
      </c>
    </row>
    <row r="1913" spans="2:10">
      <c r="B1913" t="s">
        <v>180</v>
      </c>
      <c r="C1913" t="s">
        <v>181</v>
      </c>
      <c r="D1913" t="s">
        <v>191</v>
      </c>
      <c r="E1913" t="s">
        <v>31</v>
      </c>
      <c r="F1913" t="s">
        <v>131</v>
      </c>
      <c r="G1913">
        <f t="shared" si="59"/>
        <v>0.31232400000000005</v>
      </c>
      <c r="H1913">
        <f t="shared" si="60"/>
        <v>0.390405</v>
      </c>
      <c r="J1913">
        <f>0.85*'Wind ENSPRESO CF'!D709</f>
        <v>0.390405</v>
      </c>
    </row>
    <row r="1914" spans="2:10">
      <c r="B1914" t="s">
        <v>180</v>
      </c>
      <c r="C1914" t="s">
        <v>181</v>
      </c>
      <c r="D1914" t="s">
        <v>191</v>
      </c>
      <c r="E1914" t="s">
        <v>32</v>
      </c>
      <c r="F1914" t="s">
        <v>131</v>
      </c>
      <c r="G1914">
        <f t="shared" si="59"/>
        <v>0.38759999999999994</v>
      </c>
      <c r="H1914">
        <f t="shared" si="60"/>
        <v>0.48449999999999993</v>
      </c>
      <c r="J1914">
        <f>0.85*'Wind ENSPRESO CF'!D710</f>
        <v>0.48449999999999993</v>
      </c>
    </row>
    <row r="1915" spans="2:10">
      <c r="B1915" t="s">
        <v>180</v>
      </c>
      <c r="C1915" t="s">
        <v>181</v>
      </c>
      <c r="D1915" t="s">
        <v>191</v>
      </c>
      <c r="E1915" t="s">
        <v>33</v>
      </c>
      <c r="F1915" t="s">
        <v>131</v>
      </c>
      <c r="G1915">
        <f t="shared" si="59"/>
        <v>0.46919999999999995</v>
      </c>
      <c r="H1915">
        <f t="shared" si="60"/>
        <v>0.58649999999999991</v>
      </c>
      <c r="J1915">
        <f>0.85*'Wind ENSPRESO CF'!D711</f>
        <v>0.58649999999999991</v>
      </c>
    </row>
    <row r="1916" spans="2:10">
      <c r="B1916" t="s">
        <v>180</v>
      </c>
      <c r="C1916" t="s">
        <v>181</v>
      </c>
      <c r="D1916" t="s">
        <v>191</v>
      </c>
      <c r="E1916" t="s">
        <v>36</v>
      </c>
      <c r="F1916" t="s">
        <v>131</v>
      </c>
      <c r="G1916">
        <f t="shared" si="59"/>
        <v>0.51680000000000004</v>
      </c>
      <c r="H1916">
        <f t="shared" si="60"/>
        <v>0.64600000000000002</v>
      </c>
      <c r="J1916">
        <f>0.85*'Wind ENSPRESO CF'!D712</f>
        <v>0.64600000000000002</v>
      </c>
    </row>
    <row r="1917" spans="2:10">
      <c r="B1917" t="s">
        <v>180</v>
      </c>
      <c r="C1917" t="s">
        <v>181</v>
      </c>
      <c r="D1917" t="s">
        <v>192</v>
      </c>
      <c r="E1917" t="s">
        <v>37</v>
      </c>
      <c r="F1917" t="s">
        <v>131</v>
      </c>
      <c r="G1917">
        <f t="shared" si="59"/>
        <v>0.32640000000000002</v>
      </c>
      <c r="H1917">
        <f t="shared" si="60"/>
        <v>0.40799999999999997</v>
      </c>
      <c r="J1917">
        <f>0.85*'Wind ENSPRESO CF'!D713</f>
        <v>0.40799999999999997</v>
      </c>
    </row>
    <row r="1918" spans="2:10">
      <c r="B1918" t="s">
        <v>180</v>
      </c>
      <c r="C1918" t="s">
        <v>181</v>
      </c>
      <c r="D1918" t="s">
        <v>192</v>
      </c>
      <c r="E1918" t="s">
        <v>8</v>
      </c>
      <c r="F1918" t="s">
        <v>131</v>
      </c>
      <c r="G1918">
        <f t="shared" si="59"/>
        <v>0.46240000000000009</v>
      </c>
      <c r="H1918">
        <f t="shared" si="60"/>
        <v>0.57800000000000007</v>
      </c>
      <c r="J1918">
        <f>0.85*'Wind ENSPRESO CF'!D714</f>
        <v>0.57800000000000007</v>
      </c>
    </row>
    <row r="1919" spans="2:10">
      <c r="B1919" t="s">
        <v>180</v>
      </c>
      <c r="C1919" t="s">
        <v>181</v>
      </c>
      <c r="D1919" t="s">
        <v>192</v>
      </c>
      <c r="E1919" t="s">
        <v>9</v>
      </c>
      <c r="F1919" t="s">
        <v>131</v>
      </c>
      <c r="G1919">
        <f t="shared" si="59"/>
        <v>0.38759999999999994</v>
      </c>
      <c r="H1919">
        <f t="shared" si="60"/>
        <v>0.48449999999999993</v>
      </c>
      <c r="J1919">
        <f>0.85*'Wind ENSPRESO CF'!D715</f>
        <v>0.48449999999999993</v>
      </c>
    </row>
    <row r="1920" spans="2:10">
      <c r="B1920" t="s">
        <v>180</v>
      </c>
      <c r="C1920" t="s">
        <v>181</v>
      </c>
      <c r="D1920" t="s">
        <v>192</v>
      </c>
      <c r="E1920" t="s">
        <v>11</v>
      </c>
      <c r="F1920" t="s">
        <v>131</v>
      </c>
      <c r="G1920">
        <f t="shared" si="59"/>
        <v>0.27200000000000002</v>
      </c>
      <c r="H1920">
        <f t="shared" si="60"/>
        <v>0.34</v>
      </c>
      <c r="J1920">
        <f>0.85*'Wind ENSPRESO CF'!D716</f>
        <v>0.34</v>
      </c>
    </row>
    <row r="1921" spans="2:10">
      <c r="B1921" t="s">
        <v>180</v>
      </c>
      <c r="C1921" t="s">
        <v>181</v>
      </c>
      <c r="D1921" t="s">
        <v>192</v>
      </c>
      <c r="E1921" t="s">
        <v>13</v>
      </c>
      <c r="F1921" t="s">
        <v>131</v>
      </c>
      <c r="G1921">
        <f t="shared" si="59"/>
        <v>0.48279999999999995</v>
      </c>
      <c r="H1921">
        <f t="shared" si="60"/>
        <v>0.60349999999999993</v>
      </c>
      <c r="J1921">
        <f>0.85*'Wind ENSPRESO CF'!D717</f>
        <v>0.60349999999999993</v>
      </c>
    </row>
    <row r="1922" spans="2:10">
      <c r="B1922" t="s">
        <v>180</v>
      </c>
      <c r="C1922" t="s">
        <v>181</v>
      </c>
      <c r="D1922" t="s">
        <v>192</v>
      </c>
      <c r="E1922" t="s">
        <v>14</v>
      </c>
      <c r="F1922" t="s">
        <v>131</v>
      </c>
      <c r="G1922">
        <f t="shared" si="59"/>
        <v>0.48960000000000004</v>
      </c>
      <c r="H1922">
        <f t="shared" si="60"/>
        <v>0.61199999999999999</v>
      </c>
      <c r="J1922">
        <f>0.85*'Wind ENSPRESO CF'!D718</f>
        <v>0.61199999999999999</v>
      </c>
    </row>
    <row r="1923" spans="2:10">
      <c r="B1923" t="s">
        <v>180</v>
      </c>
      <c r="C1923" t="s">
        <v>181</v>
      </c>
      <c r="D1923" t="s">
        <v>192</v>
      </c>
      <c r="E1923" t="s">
        <v>15</v>
      </c>
      <c r="F1923" t="s">
        <v>131</v>
      </c>
      <c r="G1923">
        <f t="shared" si="59"/>
        <v>0.46919999999999995</v>
      </c>
      <c r="H1923">
        <f t="shared" si="60"/>
        <v>0.58649999999999991</v>
      </c>
      <c r="J1923">
        <f>0.85*'Wind ENSPRESO CF'!D719</f>
        <v>0.58649999999999991</v>
      </c>
    </row>
    <row r="1924" spans="2:10">
      <c r="B1924" t="s">
        <v>180</v>
      </c>
      <c r="C1924" t="s">
        <v>181</v>
      </c>
      <c r="D1924" t="s">
        <v>192</v>
      </c>
      <c r="E1924" t="s">
        <v>16</v>
      </c>
      <c r="F1924" t="s">
        <v>131</v>
      </c>
      <c r="G1924">
        <f t="shared" si="59"/>
        <v>0.42173599999999994</v>
      </c>
      <c r="H1924">
        <f t="shared" si="60"/>
        <v>0.52716999999999992</v>
      </c>
      <c r="J1924">
        <f>0.85*'Wind ENSPRESO CF'!D720</f>
        <v>0.52716999999999992</v>
      </c>
    </row>
    <row r="1925" spans="2:10">
      <c r="B1925" t="s">
        <v>180</v>
      </c>
      <c r="C1925" t="s">
        <v>181</v>
      </c>
      <c r="D1925" t="s">
        <v>192</v>
      </c>
      <c r="E1925" t="s">
        <v>17</v>
      </c>
      <c r="F1925" t="s">
        <v>131</v>
      </c>
      <c r="G1925">
        <f t="shared" si="59"/>
        <v>0.46240000000000009</v>
      </c>
      <c r="H1925">
        <f t="shared" si="60"/>
        <v>0.57800000000000007</v>
      </c>
      <c r="J1925">
        <f>0.85*'Wind ENSPRESO CF'!D721</f>
        <v>0.57800000000000007</v>
      </c>
    </row>
    <row r="1926" spans="2:10">
      <c r="B1926" t="s">
        <v>180</v>
      </c>
      <c r="C1926" t="s">
        <v>181</v>
      </c>
      <c r="D1926" t="s">
        <v>192</v>
      </c>
      <c r="E1926" t="s">
        <v>18</v>
      </c>
      <c r="F1926" t="s">
        <v>131</v>
      </c>
      <c r="G1926">
        <f t="shared" si="59"/>
        <v>0.46240000000000009</v>
      </c>
      <c r="H1926">
        <f t="shared" si="60"/>
        <v>0.57800000000000007</v>
      </c>
      <c r="J1926">
        <f>0.85*'Wind ENSPRESO CF'!D722</f>
        <v>0.57800000000000007</v>
      </c>
    </row>
    <row r="1927" spans="2:10">
      <c r="B1927" t="s">
        <v>180</v>
      </c>
      <c r="C1927" t="s">
        <v>181</v>
      </c>
      <c r="D1927" t="s">
        <v>192</v>
      </c>
      <c r="E1927" t="s">
        <v>19</v>
      </c>
      <c r="F1927" t="s">
        <v>131</v>
      </c>
      <c r="G1927">
        <f t="shared" si="59"/>
        <v>0.36040000000000005</v>
      </c>
      <c r="H1927">
        <f t="shared" si="60"/>
        <v>0.45050000000000001</v>
      </c>
      <c r="J1927">
        <f>0.85*'Wind ENSPRESO CF'!D723</f>
        <v>0.45050000000000001</v>
      </c>
    </row>
    <row r="1928" spans="2:10">
      <c r="B1928" t="s">
        <v>180</v>
      </c>
      <c r="C1928" t="s">
        <v>181</v>
      </c>
      <c r="D1928" t="s">
        <v>192</v>
      </c>
      <c r="E1928" t="s">
        <v>39</v>
      </c>
      <c r="F1928" t="s">
        <v>131</v>
      </c>
      <c r="G1928">
        <f t="shared" si="59"/>
        <v>0.3196</v>
      </c>
      <c r="H1928">
        <f t="shared" si="60"/>
        <v>0.39949999999999997</v>
      </c>
      <c r="J1928">
        <f>0.85*'Wind ENSPRESO CF'!D724</f>
        <v>0.39949999999999997</v>
      </c>
    </row>
    <row r="1929" spans="2:10">
      <c r="B1929" t="s">
        <v>180</v>
      </c>
      <c r="C1929" t="s">
        <v>181</v>
      </c>
      <c r="D1929" t="s">
        <v>192</v>
      </c>
      <c r="E1929" t="s">
        <v>21</v>
      </c>
      <c r="F1929" t="s">
        <v>131</v>
      </c>
      <c r="G1929">
        <f t="shared" si="59"/>
        <v>0.52359999999999995</v>
      </c>
      <c r="H1929">
        <f t="shared" si="60"/>
        <v>0.65449999999999997</v>
      </c>
      <c r="J1929">
        <f>0.85*'Wind ENSPRESO CF'!D725</f>
        <v>0.65449999999999997</v>
      </c>
    </row>
    <row r="1930" spans="2:10">
      <c r="B1930" t="s">
        <v>180</v>
      </c>
      <c r="C1930" t="s">
        <v>181</v>
      </c>
      <c r="D1930" t="s">
        <v>192</v>
      </c>
      <c r="E1930" t="s">
        <v>22</v>
      </c>
      <c r="F1930" t="s">
        <v>131</v>
      </c>
      <c r="G1930">
        <f t="shared" si="59"/>
        <v>0</v>
      </c>
      <c r="H1930">
        <f t="shared" si="60"/>
        <v>0</v>
      </c>
      <c r="J1930">
        <f>0.85*'Wind ENSPRESO CF'!D726</f>
        <v>0</v>
      </c>
    </row>
    <row r="1931" spans="2:10">
      <c r="B1931" t="s">
        <v>180</v>
      </c>
      <c r="C1931" t="s">
        <v>181</v>
      </c>
      <c r="D1931" t="s">
        <v>192</v>
      </c>
      <c r="E1931" t="s">
        <v>23</v>
      </c>
      <c r="F1931" t="s">
        <v>131</v>
      </c>
      <c r="G1931">
        <f t="shared" si="59"/>
        <v>0.34</v>
      </c>
      <c r="H1931">
        <f t="shared" si="60"/>
        <v>0.42499999999999999</v>
      </c>
      <c r="J1931">
        <f>0.85*'Wind ENSPRESO CF'!D727</f>
        <v>0.42499999999999999</v>
      </c>
    </row>
    <row r="1932" spans="2:10">
      <c r="B1932" t="s">
        <v>180</v>
      </c>
      <c r="C1932" t="s">
        <v>181</v>
      </c>
      <c r="D1932" t="s">
        <v>192</v>
      </c>
      <c r="E1932" t="s">
        <v>24</v>
      </c>
      <c r="F1932" t="s">
        <v>131</v>
      </c>
      <c r="G1932">
        <f t="shared" si="59"/>
        <v>0.46240000000000009</v>
      </c>
      <c r="H1932">
        <f t="shared" si="60"/>
        <v>0.57800000000000007</v>
      </c>
      <c r="J1932">
        <f>0.85*'Wind ENSPRESO CF'!D728</f>
        <v>0.57800000000000007</v>
      </c>
    </row>
    <row r="1933" spans="2:10">
      <c r="B1933" t="s">
        <v>180</v>
      </c>
      <c r="C1933" t="s">
        <v>181</v>
      </c>
      <c r="D1933" t="s">
        <v>192</v>
      </c>
      <c r="E1933" t="s">
        <v>26</v>
      </c>
      <c r="F1933" t="s">
        <v>131</v>
      </c>
      <c r="G1933">
        <f t="shared" si="59"/>
        <v>0.47599999999999998</v>
      </c>
      <c r="H1933">
        <f t="shared" si="60"/>
        <v>0.59499999999999997</v>
      </c>
      <c r="J1933">
        <f>0.85*'Wind ENSPRESO CF'!D729</f>
        <v>0.59499999999999997</v>
      </c>
    </row>
    <row r="1934" spans="2:10">
      <c r="B1934" t="s">
        <v>180</v>
      </c>
      <c r="C1934" t="s">
        <v>181</v>
      </c>
      <c r="D1934" t="s">
        <v>192</v>
      </c>
      <c r="E1934" t="s">
        <v>40</v>
      </c>
      <c r="F1934" t="s">
        <v>131</v>
      </c>
      <c r="G1934">
        <f t="shared" ref="G1934:G1968" si="61">H1934*0.8</f>
        <v>0.34</v>
      </c>
      <c r="H1934">
        <f t="shared" si="60"/>
        <v>0.42499999999999999</v>
      </c>
      <c r="J1934">
        <f>0.85*'Wind ENSPRESO CF'!D730</f>
        <v>0.42499999999999999</v>
      </c>
    </row>
    <row r="1935" spans="2:10">
      <c r="B1935" t="s">
        <v>180</v>
      </c>
      <c r="C1935" t="s">
        <v>181</v>
      </c>
      <c r="D1935" t="s">
        <v>192</v>
      </c>
      <c r="E1935" t="s">
        <v>27</v>
      </c>
      <c r="F1935" t="s">
        <v>131</v>
      </c>
      <c r="G1935">
        <f t="shared" si="61"/>
        <v>0.35360000000000003</v>
      </c>
      <c r="H1935">
        <f t="shared" si="60"/>
        <v>0.442</v>
      </c>
      <c r="J1935">
        <f>0.85*'Wind ENSPRESO CF'!D731</f>
        <v>0.442</v>
      </c>
    </row>
    <row r="1936" spans="2:10">
      <c r="B1936" t="s">
        <v>180</v>
      </c>
      <c r="C1936" t="s">
        <v>181</v>
      </c>
      <c r="D1936" t="s">
        <v>192</v>
      </c>
      <c r="E1936" t="s">
        <v>28</v>
      </c>
      <c r="F1936" t="s">
        <v>131</v>
      </c>
      <c r="G1936">
        <f t="shared" si="61"/>
        <v>0.48279999999999995</v>
      </c>
      <c r="H1936">
        <f t="shared" si="60"/>
        <v>0.60349999999999993</v>
      </c>
      <c r="J1936">
        <f>0.85*'Wind ENSPRESO CF'!D732</f>
        <v>0.60349999999999993</v>
      </c>
    </row>
    <row r="1937" spans="2:10">
      <c r="B1937" t="s">
        <v>180</v>
      </c>
      <c r="C1937" t="s">
        <v>181</v>
      </c>
      <c r="D1937" t="s">
        <v>192</v>
      </c>
      <c r="E1937" t="s">
        <v>29</v>
      </c>
      <c r="F1937" t="s">
        <v>131</v>
      </c>
      <c r="G1937">
        <f t="shared" si="61"/>
        <v>0.47599999999999998</v>
      </c>
      <c r="H1937">
        <f t="shared" si="60"/>
        <v>0.59499999999999997</v>
      </c>
      <c r="J1937">
        <f>0.85*'Wind ENSPRESO CF'!D733</f>
        <v>0.59499999999999997</v>
      </c>
    </row>
    <row r="1938" spans="2:10">
      <c r="B1938" t="s">
        <v>180</v>
      </c>
      <c r="C1938" t="s">
        <v>181</v>
      </c>
      <c r="D1938" t="s">
        <v>192</v>
      </c>
      <c r="E1938" t="s">
        <v>30</v>
      </c>
      <c r="F1938" t="s">
        <v>131</v>
      </c>
      <c r="G1938">
        <f t="shared" si="61"/>
        <v>0.46240000000000009</v>
      </c>
      <c r="H1938">
        <f t="shared" si="60"/>
        <v>0.57800000000000007</v>
      </c>
      <c r="J1938">
        <f>0.85*'Wind ENSPRESO CF'!D734</f>
        <v>0.57800000000000007</v>
      </c>
    </row>
    <row r="1939" spans="2:10">
      <c r="B1939" t="s">
        <v>180</v>
      </c>
      <c r="C1939" t="s">
        <v>181</v>
      </c>
      <c r="D1939" t="s">
        <v>192</v>
      </c>
      <c r="E1939" t="s">
        <v>31</v>
      </c>
      <c r="F1939" t="s">
        <v>131</v>
      </c>
      <c r="G1939">
        <f t="shared" si="61"/>
        <v>0.35455199999999998</v>
      </c>
      <c r="H1939">
        <f t="shared" si="60"/>
        <v>0.44318999999999997</v>
      </c>
      <c r="J1939">
        <f>0.85*'Wind ENSPRESO CF'!D735</f>
        <v>0.44318999999999997</v>
      </c>
    </row>
    <row r="1940" spans="2:10">
      <c r="B1940" t="s">
        <v>180</v>
      </c>
      <c r="C1940" t="s">
        <v>181</v>
      </c>
      <c r="D1940" t="s">
        <v>192</v>
      </c>
      <c r="E1940" t="s">
        <v>32</v>
      </c>
      <c r="F1940" t="s">
        <v>131</v>
      </c>
      <c r="G1940">
        <f t="shared" si="61"/>
        <v>0.39439999999999997</v>
      </c>
      <c r="H1940">
        <f t="shared" si="60"/>
        <v>0.49299999999999994</v>
      </c>
      <c r="J1940">
        <f>0.85*'Wind ENSPRESO CF'!D736</f>
        <v>0.49299999999999994</v>
      </c>
    </row>
    <row r="1941" spans="2:10">
      <c r="B1941" t="s">
        <v>180</v>
      </c>
      <c r="C1941" t="s">
        <v>181</v>
      </c>
      <c r="D1941" t="s">
        <v>192</v>
      </c>
      <c r="E1941" t="s">
        <v>33</v>
      </c>
      <c r="F1941" t="s">
        <v>131</v>
      </c>
      <c r="G1941">
        <f t="shared" si="61"/>
        <v>0.46919999999999995</v>
      </c>
      <c r="H1941">
        <f t="shared" si="60"/>
        <v>0.58649999999999991</v>
      </c>
      <c r="J1941">
        <f>0.85*'Wind ENSPRESO CF'!D737</f>
        <v>0.58649999999999991</v>
      </c>
    </row>
    <row r="1942" spans="2:10">
      <c r="B1942" t="s">
        <v>180</v>
      </c>
      <c r="C1942" t="s">
        <v>181</v>
      </c>
      <c r="D1942" t="s">
        <v>192</v>
      </c>
      <c r="E1942" t="s">
        <v>36</v>
      </c>
      <c r="F1942" t="s">
        <v>131</v>
      </c>
      <c r="G1942">
        <f t="shared" si="61"/>
        <v>0.51680000000000004</v>
      </c>
      <c r="H1942">
        <f t="shared" si="60"/>
        <v>0.64600000000000002</v>
      </c>
      <c r="J1942">
        <f>0.85*'Wind ENSPRESO CF'!D738</f>
        <v>0.64600000000000002</v>
      </c>
    </row>
    <row r="1943" spans="2:10">
      <c r="B1943" t="s">
        <v>180</v>
      </c>
      <c r="C1943" t="s">
        <v>181</v>
      </c>
      <c r="D1943" t="s">
        <v>193</v>
      </c>
      <c r="E1943" t="s">
        <v>37</v>
      </c>
      <c r="F1943" t="s">
        <v>131</v>
      </c>
      <c r="G1943">
        <f t="shared" si="61"/>
        <v>0</v>
      </c>
      <c r="H1943">
        <f t="shared" si="60"/>
        <v>0</v>
      </c>
      <c r="J1943">
        <f>0.85*'Wind ENSPRESO CF'!D739</f>
        <v>0.39949999999999997</v>
      </c>
    </row>
    <row r="1944" spans="2:10">
      <c r="B1944" t="s">
        <v>180</v>
      </c>
      <c r="C1944" t="s">
        <v>181</v>
      </c>
      <c r="D1944" t="s">
        <v>193</v>
      </c>
      <c r="E1944" t="s">
        <v>8</v>
      </c>
      <c r="F1944" t="s">
        <v>131</v>
      </c>
      <c r="G1944">
        <f t="shared" si="61"/>
        <v>0</v>
      </c>
      <c r="H1944">
        <f t="shared" ref="H1944:H1968" si="62">IF(D1944="WP",0,J1944)</f>
        <v>0</v>
      </c>
      <c r="J1944">
        <f>0.85*'Wind ENSPRESO CF'!D740</f>
        <v>0.57800000000000007</v>
      </c>
    </row>
    <row r="1945" spans="2:10">
      <c r="B1945" t="s">
        <v>180</v>
      </c>
      <c r="C1945" t="s">
        <v>181</v>
      </c>
      <c r="D1945" t="s">
        <v>193</v>
      </c>
      <c r="E1945" t="s">
        <v>9</v>
      </c>
      <c r="F1945" t="s">
        <v>131</v>
      </c>
      <c r="G1945">
        <f t="shared" si="61"/>
        <v>0</v>
      </c>
      <c r="H1945">
        <f t="shared" si="62"/>
        <v>0</v>
      </c>
      <c r="J1945">
        <f>0.85*'Wind ENSPRESO CF'!D741</f>
        <v>0.51849999999999996</v>
      </c>
    </row>
    <row r="1946" spans="2:10">
      <c r="B1946" t="s">
        <v>180</v>
      </c>
      <c r="C1946" t="s">
        <v>181</v>
      </c>
      <c r="D1946" t="s">
        <v>193</v>
      </c>
      <c r="E1946" t="s">
        <v>11</v>
      </c>
      <c r="F1946" t="s">
        <v>131</v>
      </c>
      <c r="G1946">
        <f t="shared" si="61"/>
        <v>0</v>
      </c>
      <c r="H1946">
        <f t="shared" si="62"/>
        <v>0</v>
      </c>
      <c r="J1946">
        <f>0.85*'Wind ENSPRESO CF'!D742</f>
        <v>0.374</v>
      </c>
    </row>
    <row r="1947" spans="2:10">
      <c r="B1947" t="s">
        <v>180</v>
      </c>
      <c r="C1947" t="s">
        <v>181</v>
      </c>
      <c r="D1947" t="s">
        <v>193</v>
      </c>
      <c r="E1947" t="s">
        <v>13</v>
      </c>
      <c r="F1947" t="s">
        <v>131</v>
      </c>
      <c r="G1947">
        <f t="shared" si="61"/>
        <v>0</v>
      </c>
      <c r="H1947">
        <f t="shared" si="62"/>
        <v>0</v>
      </c>
      <c r="J1947">
        <f>0.85*'Wind ENSPRESO CF'!D743</f>
        <v>0.59499999999999997</v>
      </c>
    </row>
    <row r="1948" spans="2:10">
      <c r="B1948" t="s">
        <v>180</v>
      </c>
      <c r="C1948" t="s">
        <v>181</v>
      </c>
      <c r="D1948" t="s">
        <v>193</v>
      </c>
      <c r="E1948" t="s">
        <v>14</v>
      </c>
      <c r="F1948" t="s">
        <v>131</v>
      </c>
      <c r="G1948">
        <f t="shared" si="61"/>
        <v>0</v>
      </c>
      <c r="H1948">
        <f t="shared" si="62"/>
        <v>0</v>
      </c>
      <c r="J1948">
        <f>0.85*'Wind ENSPRESO CF'!D744</f>
        <v>0.61199999999999999</v>
      </c>
    </row>
    <row r="1949" spans="2:10">
      <c r="B1949" t="s">
        <v>180</v>
      </c>
      <c r="C1949" t="s">
        <v>181</v>
      </c>
      <c r="D1949" t="s">
        <v>193</v>
      </c>
      <c r="E1949" t="s">
        <v>15</v>
      </c>
      <c r="F1949" t="s">
        <v>131</v>
      </c>
      <c r="G1949">
        <f t="shared" si="61"/>
        <v>0</v>
      </c>
      <c r="H1949">
        <f t="shared" si="62"/>
        <v>0</v>
      </c>
      <c r="J1949">
        <f>0.85*'Wind ENSPRESO CF'!D745</f>
        <v>0.60349999999999993</v>
      </c>
    </row>
    <row r="1950" spans="2:10">
      <c r="B1950" t="s">
        <v>180</v>
      </c>
      <c r="C1950" t="s">
        <v>181</v>
      </c>
      <c r="D1950" t="s">
        <v>193</v>
      </c>
      <c r="E1950" t="s">
        <v>16</v>
      </c>
      <c r="F1950" t="s">
        <v>131</v>
      </c>
      <c r="G1950">
        <f t="shared" si="61"/>
        <v>0</v>
      </c>
      <c r="H1950">
        <f t="shared" si="62"/>
        <v>0</v>
      </c>
      <c r="J1950">
        <f>0.85*'Wind ENSPRESO CF'!D746</f>
        <v>0.54603999999999997</v>
      </c>
    </row>
    <row r="1951" spans="2:10">
      <c r="B1951" t="s">
        <v>180</v>
      </c>
      <c r="C1951" t="s">
        <v>181</v>
      </c>
      <c r="D1951" t="s">
        <v>193</v>
      </c>
      <c r="E1951" t="s">
        <v>17</v>
      </c>
      <c r="F1951" t="s">
        <v>131</v>
      </c>
      <c r="G1951">
        <f t="shared" si="61"/>
        <v>0</v>
      </c>
      <c r="H1951">
        <f t="shared" si="62"/>
        <v>0</v>
      </c>
      <c r="J1951">
        <f>0.85*'Wind ENSPRESO CF'!D747</f>
        <v>0.58649999999999991</v>
      </c>
    </row>
    <row r="1952" spans="2:10">
      <c r="B1952" t="s">
        <v>180</v>
      </c>
      <c r="C1952" t="s">
        <v>181</v>
      </c>
      <c r="D1952" t="s">
        <v>193</v>
      </c>
      <c r="E1952" t="s">
        <v>18</v>
      </c>
      <c r="F1952" t="s">
        <v>131</v>
      </c>
      <c r="G1952">
        <f t="shared" si="61"/>
        <v>0</v>
      </c>
      <c r="H1952">
        <f t="shared" si="62"/>
        <v>0</v>
      </c>
      <c r="J1952">
        <f>0.85*'Wind ENSPRESO CF'!D748</f>
        <v>0.59499999999999997</v>
      </c>
    </row>
    <row r="1953" spans="2:10">
      <c r="B1953" t="s">
        <v>180</v>
      </c>
      <c r="C1953" t="s">
        <v>181</v>
      </c>
      <c r="D1953" t="s">
        <v>193</v>
      </c>
      <c r="E1953" t="s">
        <v>19</v>
      </c>
      <c r="F1953" t="s">
        <v>131</v>
      </c>
      <c r="G1953">
        <f t="shared" si="61"/>
        <v>0</v>
      </c>
      <c r="H1953">
        <f t="shared" si="62"/>
        <v>0</v>
      </c>
      <c r="J1953">
        <f>0.85*'Wind ENSPRESO CF'!D749</f>
        <v>0.48449999999999993</v>
      </c>
    </row>
    <row r="1954" spans="2:10">
      <c r="B1954" t="s">
        <v>180</v>
      </c>
      <c r="C1954" t="s">
        <v>181</v>
      </c>
      <c r="D1954" t="s">
        <v>193</v>
      </c>
      <c r="E1954" t="s">
        <v>39</v>
      </c>
      <c r="F1954" t="s">
        <v>131</v>
      </c>
      <c r="G1954">
        <f t="shared" si="61"/>
        <v>0</v>
      </c>
      <c r="H1954">
        <f t="shared" si="62"/>
        <v>0</v>
      </c>
      <c r="J1954">
        <f>0.85*'Wind ENSPRESO CF'!D750</f>
        <v>0.39100000000000001</v>
      </c>
    </row>
    <row r="1955" spans="2:10">
      <c r="B1955" t="s">
        <v>180</v>
      </c>
      <c r="C1955" t="s">
        <v>181</v>
      </c>
      <c r="D1955" t="s">
        <v>193</v>
      </c>
      <c r="E1955" t="s">
        <v>21</v>
      </c>
      <c r="F1955" t="s">
        <v>131</v>
      </c>
      <c r="G1955">
        <f t="shared" si="61"/>
        <v>0</v>
      </c>
      <c r="H1955">
        <f t="shared" si="62"/>
        <v>0</v>
      </c>
      <c r="J1955">
        <f>0.85*'Wind ENSPRESO CF'!D751</f>
        <v>0.65449999999999997</v>
      </c>
    </row>
    <row r="1956" spans="2:10">
      <c r="B1956" t="s">
        <v>180</v>
      </c>
      <c r="C1956" t="s">
        <v>181</v>
      </c>
      <c r="D1956" t="s">
        <v>193</v>
      </c>
      <c r="E1956" t="s">
        <v>22</v>
      </c>
      <c r="F1956" t="s">
        <v>131</v>
      </c>
      <c r="G1956">
        <f t="shared" si="61"/>
        <v>0</v>
      </c>
      <c r="H1956">
        <f t="shared" si="62"/>
        <v>0</v>
      </c>
      <c r="J1956">
        <f>0.85*'Wind ENSPRESO CF'!D752</f>
        <v>0</v>
      </c>
    </row>
    <row r="1957" spans="2:10">
      <c r="B1957" t="s">
        <v>180</v>
      </c>
      <c r="C1957" t="s">
        <v>181</v>
      </c>
      <c r="D1957" t="s">
        <v>193</v>
      </c>
      <c r="E1957" t="s">
        <v>23</v>
      </c>
      <c r="F1957" t="s">
        <v>131</v>
      </c>
      <c r="G1957">
        <f t="shared" si="61"/>
        <v>0</v>
      </c>
      <c r="H1957">
        <f t="shared" si="62"/>
        <v>0</v>
      </c>
      <c r="J1957">
        <f>0.85*'Wind ENSPRESO CF'!D753</f>
        <v>0.45900000000000002</v>
      </c>
    </row>
    <row r="1958" spans="2:10">
      <c r="B1958" t="s">
        <v>180</v>
      </c>
      <c r="C1958" t="s">
        <v>181</v>
      </c>
      <c r="D1958" t="s">
        <v>193</v>
      </c>
      <c r="E1958" t="s">
        <v>24</v>
      </c>
      <c r="F1958" t="s">
        <v>131</v>
      </c>
      <c r="G1958">
        <f t="shared" si="61"/>
        <v>0</v>
      </c>
      <c r="H1958">
        <f t="shared" si="62"/>
        <v>0</v>
      </c>
      <c r="J1958">
        <f>0.85*'Wind ENSPRESO CF'!D754</f>
        <v>0.58649999999999991</v>
      </c>
    </row>
    <row r="1959" spans="2:10">
      <c r="B1959" t="s">
        <v>180</v>
      </c>
      <c r="C1959" t="s">
        <v>181</v>
      </c>
      <c r="D1959" t="s">
        <v>193</v>
      </c>
      <c r="E1959" t="s">
        <v>26</v>
      </c>
      <c r="F1959" t="s">
        <v>131</v>
      </c>
      <c r="G1959">
        <f t="shared" si="61"/>
        <v>0</v>
      </c>
      <c r="H1959">
        <f t="shared" si="62"/>
        <v>0</v>
      </c>
      <c r="J1959">
        <f>0.85*'Wind ENSPRESO CF'!D755</f>
        <v>0.61199999999999999</v>
      </c>
    </row>
    <row r="1960" spans="2:10">
      <c r="B1960" t="s">
        <v>180</v>
      </c>
      <c r="C1960" t="s">
        <v>181</v>
      </c>
      <c r="D1960" t="s">
        <v>193</v>
      </c>
      <c r="E1960" t="s">
        <v>40</v>
      </c>
      <c r="F1960" t="s">
        <v>131</v>
      </c>
      <c r="G1960">
        <f t="shared" si="61"/>
        <v>0</v>
      </c>
      <c r="H1960">
        <f t="shared" si="62"/>
        <v>0</v>
      </c>
      <c r="J1960">
        <f>0.85*'Wind ENSPRESO CF'!D756</f>
        <v>0.39949999999999997</v>
      </c>
    </row>
    <row r="1961" spans="2:10">
      <c r="B1961" t="s">
        <v>180</v>
      </c>
      <c r="C1961" t="s">
        <v>181</v>
      </c>
      <c r="D1961" t="s">
        <v>193</v>
      </c>
      <c r="E1961" t="s">
        <v>27</v>
      </c>
      <c r="F1961" t="s">
        <v>131</v>
      </c>
      <c r="G1961">
        <f t="shared" si="61"/>
        <v>0</v>
      </c>
      <c r="H1961">
        <f t="shared" si="62"/>
        <v>0</v>
      </c>
      <c r="J1961">
        <f>0.85*'Wind ENSPRESO CF'!D757</f>
        <v>0.47600000000000003</v>
      </c>
    </row>
    <row r="1962" spans="2:10">
      <c r="B1962" t="s">
        <v>180</v>
      </c>
      <c r="C1962" t="s">
        <v>181</v>
      </c>
      <c r="D1962" t="s">
        <v>193</v>
      </c>
      <c r="E1962" t="s">
        <v>28</v>
      </c>
      <c r="F1962" t="s">
        <v>131</v>
      </c>
      <c r="G1962">
        <f t="shared" si="61"/>
        <v>0</v>
      </c>
      <c r="H1962">
        <f t="shared" si="62"/>
        <v>0</v>
      </c>
      <c r="J1962">
        <f>0.85*'Wind ENSPRESO CF'!D758</f>
        <v>0.59499999999999997</v>
      </c>
    </row>
    <row r="1963" spans="2:10">
      <c r="B1963" t="s">
        <v>180</v>
      </c>
      <c r="C1963" t="s">
        <v>181</v>
      </c>
      <c r="D1963" t="s">
        <v>193</v>
      </c>
      <c r="E1963" t="s">
        <v>29</v>
      </c>
      <c r="F1963" t="s">
        <v>131</v>
      </c>
      <c r="G1963">
        <f t="shared" si="61"/>
        <v>0</v>
      </c>
      <c r="H1963">
        <f t="shared" si="62"/>
        <v>0</v>
      </c>
      <c r="J1963">
        <f>0.85*'Wind ENSPRESO CF'!D759</f>
        <v>0.60349999999999993</v>
      </c>
    </row>
    <row r="1964" spans="2:10">
      <c r="B1964" t="s">
        <v>180</v>
      </c>
      <c r="C1964" t="s">
        <v>181</v>
      </c>
      <c r="D1964" t="s">
        <v>193</v>
      </c>
      <c r="E1964" t="s">
        <v>30</v>
      </c>
      <c r="F1964" t="s">
        <v>131</v>
      </c>
      <c r="G1964">
        <f t="shared" si="61"/>
        <v>0</v>
      </c>
      <c r="H1964">
        <f t="shared" si="62"/>
        <v>0</v>
      </c>
      <c r="J1964">
        <f>0.85*'Wind ENSPRESO CF'!D760</f>
        <v>0.59499999999999997</v>
      </c>
    </row>
    <row r="1965" spans="2:10">
      <c r="B1965" t="s">
        <v>180</v>
      </c>
      <c r="C1965" t="s">
        <v>181</v>
      </c>
      <c r="D1965" t="s">
        <v>193</v>
      </c>
      <c r="E1965" t="s">
        <v>31</v>
      </c>
      <c r="F1965" t="s">
        <v>131</v>
      </c>
      <c r="G1965">
        <f t="shared" si="61"/>
        <v>0</v>
      </c>
      <c r="H1965">
        <f t="shared" si="62"/>
        <v>0</v>
      </c>
      <c r="J1965">
        <f>0.85*'Wind ENSPRESO CF'!D761</f>
        <v>0.43332999999999999</v>
      </c>
    </row>
    <row r="1966" spans="2:10">
      <c r="B1966" t="s">
        <v>180</v>
      </c>
      <c r="C1966" t="s">
        <v>181</v>
      </c>
      <c r="D1966" t="s">
        <v>193</v>
      </c>
      <c r="E1966" t="s">
        <v>32</v>
      </c>
      <c r="F1966" t="s">
        <v>131</v>
      </c>
      <c r="G1966">
        <f t="shared" si="61"/>
        <v>0</v>
      </c>
      <c r="H1966">
        <f t="shared" si="62"/>
        <v>0</v>
      </c>
      <c r="J1966">
        <f>0.85*'Wind ENSPRESO CF'!D762</f>
        <v>0.51849999999999996</v>
      </c>
    </row>
    <row r="1967" spans="2:10">
      <c r="B1967" t="s">
        <v>180</v>
      </c>
      <c r="C1967" t="s">
        <v>181</v>
      </c>
      <c r="D1967" t="s">
        <v>193</v>
      </c>
      <c r="E1967" t="s">
        <v>33</v>
      </c>
      <c r="F1967" t="s">
        <v>131</v>
      </c>
      <c r="G1967">
        <f t="shared" si="61"/>
        <v>0</v>
      </c>
      <c r="H1967">
        <f t="shared" si="62"/>
        <v>0</v>
      </c>
      <c r="J1967">
        <f>0.85*'Wind ENSPRESO CF'!D763</f>
        <v>0.61199999999999999</v>
      </c>
    </row>
    <row r="1968" spans="2:10">
      <c r="B1968" t="s">
        <v>180</v>
      </c>
      <c r="C1968" t="s">
        <v>181</v>
      </c>
      <c r="D1968" t="s">
        <v>193</v>
      </c>
      <c r="E1968" t="s">
        <v>36</v>
      </c>
      <c r="F1968" t="s">
        <v>131</v>
      </c>
      <c r="G1968">
        <f t="shared" si="61"/>
        <v>0</v>
      </c>
      <c r="H1968">
        <f t="shared" si="62"/>
        <v>0</v>
      </c>
      <c r="J1968">
        <f>0.85*'Wind ENSPRESO CF'!D764</f>
        <v>0.63749999999999996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764"/>
  <sheetViews>
    <sheetView topLeftCell="A625" workbookViewId="0">
      <selection activeCell="I9" sqref="I9"/>
    </sheetView>
  </sheetViews>
  <sheetFormatPr defaultRowHeight="15"/>
  <sheetData>
    <row r="1" spans="2:7">
      <c r="B1" t="s">
        <v>262</v>
      </c>
    </row>
    <row r="2" spans="2:7">
      <c r="B2" t="s">
        <v>263</v>
      </c>
    </row>
    <row r="3" spans="2:7">
      <c r="B3" t="s">
        <v>264</v>
      </c>
    </row>
    <row r="8" spans="2:7">
      <c r="B8" t="s">
        <v>265</v>
      </c>
      <c r="C8" t="s">
        <v>266</v>
      </c>
      <c r="D8" t="s">
        <v>253</v>
      </c>
      <c r="E8" t="s">
        <v>40</v>
      </c>
      <c r="F8" t="s">
        <v>249</v>
      </c>
      <c r="G8" t="s">
        <v>267</v>
      </c>
    </row>
    <row r="9" spans="2:7">
      <c r="B9" t="s">
        <v>179</v>
      </c>
      <c r="C9" t="s">
        <v>37</v>
      </c>
      <c r="D9">
        <v>0.33</v>
      </c>
      <c r="E9">
        <v>0.18</v>
      </c>
      <c r="F9">
        <v>0.09</v>
      </c>
      <c r="G9" t="s">
        <v>248</v>
      </c>
    </row>
    <row r="10" spans="2:7">
      <c r="B10" t="s">
        <v>179</v>
      </c>
      <c r="C10" t="s">
        <v>7</v>
      </c>
      <c r="D10">
        <v>0.36888888888900001</v>
      </c>
      <c r="E10">
        <v>0.28416666666649998</v>
      </c>
      <c r="F10">
        <v>0.183333333333</v>
      </c>
      <c r="G10" t="s">
        <v>248</v>
      </c>
    </row>
    <row r="11" spans="2:7">
      <c r="B11" t="s">
        <v>179</v>
      </c>
      <c r="C11" t="s">
        <v>38</v>
      </c>
      <c r="D11">
        <v>0.32</v>
      </c>
      <c r="E11">
        <v>0.19500000000000001</v>
      </c>
      <c r="F11">
        <v>0.12000000000000002</v>
      </c>
      <c r="G11" t="s">
        <v>248</v>
      </c>
    </row>
    <row r="12" spans="2:7">
      <c r="B12" t="s">
        <v>179</v>
      </c>
      <c r="C12" t="s">
        <v>8</v>
      </c>
      <c r="D12">
        <v>0.29636363636399998</v>
      </c>
      <c r="E12">
        <v>0.27363636363650001</v>
      </c>
      <c r="F12">
        <v>0.23272727272800003</v>
      </c>
      <c r="G12" t="s">
        <v>248</v>
      </c>
    </row>
    <row r="13" spans="2:7">
      <c r="B13" t="s">
        <v>179</v>
      </c>
      <c r="C13" t="s">
        <v>9</v>
      </c>
      <c r="D13">
        <v>0.20499999999999999</v>
      </c>
      <c r="E13">
        <v>0.15500000000000003</v>
      </c>
      <c r="F13">
        <v>0.12166666666599998</v>
      </c>
      <c r="G13" t="s">
        <v>248</v>
      </c>
    </row>
    <row r="14" spans="2:7">
      <c r="B14" t="s">
        <v>179</v>
      </c>
      <c r="C14" t="s">
        <v>10</v>
      </c>
      <c r="D14">
        <v>0.37142857142899999</v>
      </c>
      <c r="E14">
        <v>0.23571428571399999</v>
      </c>
      <c r="F14">
        <v>0.12000000000099997</v>
      </c>
      <c r="G14" t="s">
        <v>248</v>
      </c>
    </row>
    <row r="15" spans="2:7">
      <c r="B15" t="s">
        <v>179</v>
      </c>
      <c r="C15" t="s">
        <v>42</v>
      </c>
      <c r="D15">
        <v>0.22</v>
      </c>
      <c r="E15">
        <v>0.16999999999999998</v>
      </c>
      <c r="F15">
        <v>0.12</v>
      </c>
      <c r="G15" t="s">
        <v>248</v>
      </c>
    </row>
    <row r="16" spans="2:7">
      <c r="B16" t="s">
        <v>179</v>
      </c>
      <c r="C16" t="s">
        <v>11</v>
      </c>
      <c r="D16">
        <v>0.17</v>
      </c>
      <c r="E16">
        <v>0.10749999999999998</v>
      </c>
      <c r="F16">
        <v>8.0000000000000016E-2</v>
      </c>
      <c r="G16" t="s">
        <v>248</v>
      </c>
    </row>
    <row r="17" spans="2:7">
      <c r="B17" t="s">
        <v>179</v>
      </c>
      <c r="C17" t="s">
        <v>12</v>
      </c>
      <c r="D17">
        <v>0.29625000000000001</v>
      </c>
      <c r="E17">
        <v>0.26500000000000001</v>
      </c>
      <c r="F17">
        <v>0.22375</v>
      </c>
      <c r="G17" t="s">
        <v>248</v>
      </c>
    </row>
    <row r="18" spans="2:7">
      <c r="B18" t="s">
        <v>179</v>
      </c>
      <c r="C18" t="s">
        <v>13</v>
      </c>
      <c r="D18">
        <v>0.28842105263200002</v>
      </c>
      <c r="E18">
        <v>0.25223684210574993</v>
      </c>
      <c r="F18">
        <v>0.20578947368300005</v>
      </c>
      <c r="G18" t="s">
        <v>248</v>
      </c>
    </row>
    <row r="19" spans="2:7">
      <c r="B19" t="s">
        <v>179</v>
      </c>
      <c r="C19" t="s">
        <v>14</v>
      </c>
      <c r="D19">
        <v>0.55400000000000005</v>
      </c>
      <c r="E19">
        <v>0.49149999999999999</v>
      </c>
      <c r="F19">
        <v>0.43599999999999994</v>
      </c>
      <c r="G19" t="s">
        <v>248</v>
      </c>
    </row>
    <row r="20" spans="2:7">
      <c r="B20" t="s">
        <v>179</v>
      </c>
      <c r="C20" t="s">
        <v>15</v>
      </c>
      <c r="D20">
        <v>0.41</v>
      </c>
      <c r="E20">
        <v>0.36000000000000004</v>
      </c>
      <c r="F20">
        <v>0.31000000000000005</v>
      </c>
      <c r="G20" t="s">
        <v>248</v>
      </c>
    </row>
    <row r="21" spans="2:7">
      <c r="B21" t="s">
        <v>179</v>
      </c>
      <c r="C21" t="s">
        <v>19</v>
      </c>
      <c r="D21">
        <v>0.33923076923099998</v>
      </c>
      <c r="E21">
        <v>0.22769230769225002</v>
      </c>
      <c r="F21">
        <v>0.13923076923</v>
      </c>
      <c r="G21" t="s">
        <v>248</v>
      </c>
    </row>
    <row r="22" spans="2:7">
      <c r="B22" t="s">
        <v>179</v>
      </c>
      <c r="C22" t="s">
        <v>16</v>
      </c>
      <c r="D22">
        <v>0.29249999999999998</v>
      </c>
      <c r="E22">
        <v>0.22218749999999998</v>
      </c>
      <c r="F22">
        <v>0.16250000000000001</v>
      </c>
      <c r="G22" t="s">
        <v>248</v>
      </c>
    </row>
    <row r="23" spans="2:7">
      <c r="B23" t="s">
        <v>179</v>
      </c>
      <c r="C23" t="s">
        <v>17</v>
      </c>
      <c r="D23">
        <v>0.45400000000000001</v>
      </c>
      <c r="E23">
        <v>0.3715</v>
      </c>
      <c r="F23">
        <v>0.31199999999999994</v>
      </c>
      <c r="G23" t="s">
        <v>248</v>
      </c>
    </row>
    <row r="24" spans="2:7">
      <c r="B24" t="s">
        <v>179</v>
      </c>
      <c r="C24" t="s">
        <v>18</v>
      </c>
      <c r="D24">
        <v>0.34363636363599998</v>
      </c>
      <c r="E24">
        <v>0.29193181818224995</v>
      </c>
      <c r="F24">
        <v>0.234090909091</v>
      </c>
      <c r="G24" t="s">
        <v>248</v>
      </c>
    </row>
    <row r="25" spans="2:7">
      <c r="B25" t="s">
        <v>179</v>
      </c>
      <c r="C25" t="s">
        <v>39</v>
      </c>
      <c r="D25">
        <v>0.26500000000000001</v>
      </c>
      <c r="E25">
        <v>0.20875000000000002</v>
      </c>
      <c r="F25">
        <v>0.15</v>
      </c>
      <c r="G25" t="s">
        <v>248</v>
      </c>
    </row>
    <row r="26" spans="2:7">
      <c r="B26" t="s">
        <v>179</v>
      </c>
      <c r="C26" t="s">
        <v>20</v>
      </c>
      <c r="D26">
        <v>0.23428571428600001</v>
      </c>
      <c r="E26">
        <v>0.20749999999975</v>
      </c>
      <c r="F26">
        <v>0.18142857142900001</v>
      </c>
      <c r="G26" t="s">
        <v>248</v>
      </c>
    </row>
    <row r="27" spans="2:7">
      <c r="B27" t="s">
        <v>179</v>
      </c>
      <c r="C27" t="s">
        <v>21</v>
      </c>
      <c r="D27">
        <v>0.6</v>
      </c>
      <c r="E27">
        <v>0.55000000000000004</v>
      </c>
      <c r="F27">
        <v>0.49</v>
      </c>
      <c r="G27" t="s">
        <v>248</v>
      </c>
    </row>
    <row r="28" spans="2:7">
      <c r="B28" t="s">
        <v>179</v>
      </c>
      <c r="C28" t="s">
        <v>22</v>
      </c>
      <c r="D28">
        <v>0</v>
      </c>
      <c r="E28">
        <v>0</v>
      </c>
      <c r="F28">
        <v>0</v>
      </c>
      <c r="G28" t="s">
        <v>248</v>
      </c>
    </row>
    <row r="29" spans="2:7">
      <c r="B29" t="s">
        <v>179</v>
      </c>
      <c r="C29" t="s">
        <v>23</v>
      </c>
      <c r="D29">
        <v>0.26476190476200001</v>
      </c>
      <c r="E29">
        <v>0.17428571428575002</v>
      </c>
      <c r="F29">
        <v>0.109523809523</v>
      </c>
      <c r="G29" t="s">
        <v>248</v>
      </c>
    </row>
    <row r="30" spans="2:7">
      <c r="B30" t="s">
        <v>179</v>
      </c>
      <c r="C30" t="s">
        <v>43</v>
      </c>
      <c r="D30">
        <v>0.25</v>
      </c>
      <c r="E30">
        <v>0.15000000000000002</v>
      </c>
      <c r="F30">
        <v>0.09</v>
      </c>
      <c r="G30" t="s">
        <v>248</v>
      </c>
    </row>
    <row r="31" spans="2:7">
      <c r="B31" t="s">
        <v>179</v>
      </c>
      <c r="C31" t="s">
        <v>24</v>
      </c>
      <c r="D31">
        <v>0.42</v>
      </c>
      <c r="E31">
        <v>0.38250000000000006</v>
      </c>
      <c r="F31">
        <v>0.30999999999999994</v>
      </c>
      <c r="G31" t="s">
        <v>248</v>
      </c>
    </row>
    <row r="32" spans="2:7">
      <c r="B32" t="s">
        <v>179</v>
      </c>
      <c r="C32" t="s">
        <v>25</v>
      </c>
      <c r="D32">
        <v>0.26</v>
      </c>
      <c r="E32">
        <v>0.22250000000000003</v>
      </c>
      <c r="F32">
        <v>0.18999999999999997</v>
      </c>
      <c r="G32" t="s">
        <v>248</v>
      </c>
    </row>
    <row r="33" spans="2:7">
      <c r="B33" t="s">
        <v>179</v>
      </c>
      <c r="C33" t="s">
        <v>26</v>
      </c>
      <c r="D33">
        <v>0.44</v>
      </c>
      <c r="E33">
        <v>0.37750000000000006</v>
      </c>
      <c r="F33">
        <v>0.30999999999999994</v>
      </c>
      <c r="G33" t="s">
        <v>248</v>
      </c>
    </row>
    <row r="34" spans="2:7">
      <c r="B34" t="s">
        <v>179</v>
      </c>
      <c r="C34" t="s">
        <v>40</v>
      </c>
      <c r="D34">
        <v>0.32</v>
      </c>
      <c r="E34">
        <v>0.20750000000000002</v>
      </c>
      <c r="F34">
        <v>0.09</v>
      </c>
      <c r="G34" t="s">
        <v>248</v>
      </c>
    </row>
    <row r="35" spans="2:7">
      <c r="B35" t="s">
        <v>179</v>
      </c>
      <c r="C35" t="s">
        <v>41</v>
      </c>
      <c r="D35">
        <v>0.37</v>
      </c>
      <c r="E35">
        <v>0.23250000000000001</v>
      </c>
      <c r="F35">
        <v>0.12</v>
      </c>
      <c r="G35" t="s">
        <v>248</v>
      </c>
    </row>
    <row r="36" spans="2:7">
      <c r="B36" t="s">
        <v>179</v>
      </c>
      <c r="C36" t="s">
        <v>27</v>
      </c>
      <c r="D36">
        <v>0.3</v>
      </c>
      <c r="E36">
        <v>0.26250000000000001</v>
      </c>
      <c r="F36">
        <v>0.20999999999999996</v>
      </c>
      <c r="G36" t="s">
        <v>248</v>
      </c>
    </row>
    <row r="37" spans="2:7">
      <c r="B37" t="s">
        <v>179</v>
      </c>
      <c r="C37" t="s">
        <v>28</v>
      </c>
      <c r="D37">
        <v>0.4375</v>
      </c>
      <c r="E37">
        <v>0.39270833333374999</v>
      </c>
      <c r="F37">
        <v>0.33666666666699996</v>
      </c>
      <c r="G37" t="s">
        <v>248</v>
      </c>
    </row>
    <row r="38" spans="2:7">
      <c r="B38" t="s">
        <v>179</v>
      </c>
      <c r="C38" t="s">
        <v>29</v>
      </c>
      <c r="D38">
        <v>0.56857142857099996</v>
      </c>
      <c r="E38">
        <v>0.46857142857099998</v>
      </c>
      <c r="F38">
        <v>0.30857142857099995</v>
      </c>
      <c r="G38" t="s">
        <v>248</v>
      </c>
    </row>
    <row r="39" spans="2:7">
      <c r="B39" t="s">
        <v>179</v>
      </c>
      <c r="C39" t="s">
        <v>30</v>
      </c>
      <c r="D39">
        <v>0.34499999999999997</v>
      </c>
      <c r="E39">
        <v>0.31218750000000001</v>
      </c>
      <c r="F39">
        <v>0.26250000000000007</v>
      </c>
      <c r="G39" t="s">
        <v>248</v>
      </c>
    </row>
    <row r="40" spans="2:7">
      <c r="B40" t="s">
        <v>179</v>
      </c>
      <c r="C40" t="s">
        <v>31</v>
      </c>
      <c r="D40">
        <v>0.23599999999999999</v>
      </c>
      <c r="E40">
        <v>0.1885</v>
      </c>
      <c r="F40">
        <v>0.15399999999999997</v>
      </c>
      <c r="G40" t="s">
        <v>248</v>
      </c>
    </row>
    <row r="41" spans="2:7">
      <c r="B41" t="s">
        <v>179</v>
      </c>
      <c r="C41" t="s">
        <v>32</v>
      </c>
      <c r="D41">
        <v>0.22125</v>
      </c>
      <c r="E41">
        <v>0.17906250000000001</v>
      </c>
      <c r="F41">
        <v>0.13500000000000001</v>
      </c>
      <c r="G41" t="s">
        <v>248</v>
      </c>
    </row>
    <row r="42" spans="2:7">
      <c r="B42" t="s">
        <v>179</v>
      </c>
      <c r="C42" t="s">
        <v>33</v>
      </c>
      <c r="D42">
        <v>0.48749999999999999</v>
      </c>
      <c r="E42">
        <v>0.40156249999999999</v>
      </c>
      <c r="F42">
        <v>0.29375000000000001</v>
      </c>
      <c r="G42" t="s">
        <v>248</v>
      </c>
    </row>
    <row r="43" spans="2:7">
      <c r="B43" t="s">
        <v>179</v>
      </c>
      <c r="C43" t="s">
        <v>34</v>
      </c>
      <c r="D43">
        <v>0.255</v>
      </c>
      <c r="E43">
        <v>0.14875000000000002</v>
      </c>
      <c r="F43">
        <v>0.09</v>
      </c>
      <c r="G43" t="s">
        <v>248</v>
      </c>
    </row>
    <row r="44" spans="2:7">
      <c r="B44" t="s">
        <v>179</v>
      </c>
      <c r="C44" t="s">
        <v>35</v>
      </c>
      <c r="D44">
        <v>0.25750000000000001</v>
      </c>
      <c r="E44">
        <v>0.21687499999999998</v>
      </c>
      <c r="F44">
        <v>0.17</v>
      </c>
      <c r="G44" t="s">
        <v>248</v>
      </c>
    </row>
    <row r="45" spans="2:7">
      <c r="B45" t="s">
        <v>179</v>
      </c>
      <c r="C45" t="s">
        <v>36</v>
      </c>
      <c r="D45">
        <v>0.47837837837800001</v>
      </c>
      <c r="E45">
        <v>0.43581081081049994</v>
      </c>
      <c r="F45">
        <v>0.37783783783800001</v>
      </c>
      <c r="G45" t="s">
        <v>248</v>
      </c>
    </row>
    <row r="46" spans="2:7">
      <c r="B46" t="s">
        <v>183</v>
      </c>
      <c r="C46" t="s">
        <v>37</v>
      </c>
      <c r="D46">
        <v>0.39</v>
      </c>
      <c r="E46">
        <v>0.22750000000000001</v>
      </c>
      <c r="F46">
        <v>9.9999999999999978E-2</v>
      </c>
      <c r="G46" t="s">
        <v>248</v>
      </c>
    </row>
    <row r="47" spans="2:7">
      <c r="B47" t="s">
        <v>183</v>
      </c>
      <c r="C47" t="s">
        <v>7</v>
      </c>
      <c r="D47">
        <v>0.43222222222200002</v>
      </c>
      <c r="E47">
        <v>0.33916666666700002</v>
      </c>
      <c r="F47">
        <v>0.21555555555600003</v>
      </c>
      <c r="G47" t="s">
        <v>248</v>
      </c>
    </row>
    <row r="48" spans="2:7">
      <c r="B48" t="s">
        <v>183</v>
      </c>
      <c r="C48" t="s">
        <v>38</v>
      </c>
      <c r="D48">
        <v>0.39</v>
      </c>
      <c r="E48">
        <v>0.25250000000000006</v>
      </c>
      <c r="F48">
        <v>0.13999999999999996</v>
      </c>
      <c r="G48" t="s">
        <v>248</v>
      </c>
    </row>
    <row r="49" spans="2:7">
      <c r="B49" t="s">
        <v>183</v>
      </c>
      <c r="C49" t="s">
        <v>8</v>
      </c>
      <c r="D49">
        <v>0.34545454545499998</v>
      </c>
      <c r="E49">
        <v>0.32159090909124999</v>
      </c>
      <c r="F49">
        <v>0.27909090909000001</v>
      </c>
      <c r="G49" t="s">
        <v>248</v>
      </c>
    </row>
    <row r="50" spans="2:7">
      <c r="B50" t="s">
        <v>183</v>
      </c>
      <c r="C50" t="s">
        <v>9</v>
      </c>
      <c r="D50">
        <v>0.255</v>
      </c>
      <c r="E50">
        <v>0.19875000000000001</v>
      </c>
      <c r="F50">
        <v>0.14666666666600001</v>
      </c>
      <c r="G50" t="s">
        <v>248</v>
      </c>
    </row>
    <row r="51" spans="2:7">
      <c r="B51" t="s">
        <v>183</v>
      </c>
      <c r="C51" t="s">
        <v>10</v>
      </c>
      <c r="D51">
        <v>0.42</v>
      </c>
      <c r="E51">
        <v>0.27714285714250003</v>
      </c>
      <c r="F51">
        <v>0.142857142858</v>
      </c>
      <c r="G51" t="s">
        <v>248</v>
      </c>
    </row>
    <row r="52" spans="2:7">
      <c r="B52" t="s">
        <v>183</v>
      </c>
      <c r="C52" t="s">
        <v>42</v>
      </c>
      <c r="D52">
        <v>0.25</v>
      </c>
      <c r="E52">
        <v>0.21250000000000002</v>
      </c>
      <c r="F52">
        <v>0.13999999999999999</v>
      </c>
      <c r="G52" t="s">
        <v>248</v>
      </c>
    </row>
    <row r="53" spans="2:7">
      <c r="B53" t="s">
        <v>183</v>
      </c>
      <c r="C53" t="s">
        <v>11</v>
      </c>
      <c r="D53">
        <v>0.19</v>
      </c>
      <c r="E53">
        <v>0.15250000000000002</v>
      </c>
      <c r="F53">
        <v>0.1</v>
      </c>
      <c r="G53" t="s">
        <v>248</v>
      </c>
    </row>
    <row r="54" spans="2:7">
      <c r="B54" t="s">
        <v>183</v>
      </c>
      <c r="C54" t="s">
        <v>12</v>
      </c>
      <c r="D54">
        <v>0.34625</v>
      </c>
      <c r="E54">
        <v>0.315</v>
      </c>
      <c r="F54">
        <v>0.25874999999999998</v>
      </c>
      <c r="G54" t="s">
        <v>248</v>
      </c>
    </row>
    <row r="55" spans="2:7">
      <c r="B55" t="s">
        <v>183</v>
      </c>
      <c r="C55" t="s">
        <v>13</v>
      </c>
      <c r="D55">
        <v>0.31842105263199999</v>
      </c>
      <c r="E55">
        <v>0.27664473684199997</v>
      </c>
      <c r="F55">
        <v>0.227105263158</v>
      </c>
      <c r="G55" t="s">
        <v>248</v>
      </c>
    </row>
    <row r="56" spans="2:7">
      <c r="B56" t="s">
        <v>183</v>
      </c>
      <c r="C56" t="s">
        <v>14</v>
      </c>
      <c r="D56">
        <v>0.57599999999999996</v>
      </c>
      <c r="E56">
        <v>0.51100000000000001</v>
      </c>
      <c r="F56">
        <v>0.45599999999999996</v>
      </c>
      <c r="G56" t="s">
        <v>248</v>
      </c>
    </row>
    <row r="57" spans="2:7">
      <c r="B57" t="s">
        <v>183</v>
      </c>
      <c r="C57" t="s">
        <v>15</v>
      </c>
      <c r="D57">
        <v>0.43</v>
      </c>
      <c r="E57">
        <v>0.38000000000000006</v>
      </c>
      <c r="F57">
        <v>0.30999999999999994</v>
      </c>
      <c r="G57" t="s">
        <v>248</v>
      </c>
    </row>
    <row r="58" spans="2:7">
      <c r="B58" t="s">
        <v>183</v>
      </c>
      <c r="C58" t="s">
        <v>19</v>
      </c>
      <c r="D58">
        <v>0.38769230769200003</v>
      </c>
      <c r="E58">
        <v>0.26749999999949997</v>
      </c>
      <c r="F58">
        <v>0.17461538461600001</v>
      </c>
      <c r="G58" t="s">
        <v>248</v>
      </c>
    </row>
    <row r="59" spans="2:7">
      <c r="B59" t="s">
        <v>183</v>
      </c>
      <c r="C59" t="s">
        <v>16</v>
      </c>
      <c r="D59">
        <v>0.35548750000000001</v>
      </c>
      <c r="E59">
        <v>0.27892499999999998</v>
      </c>
      <c r="F59">
        <v>0.20700000000000002</v>
      </c>
      <c r="G59" t="s">
        <v>248</v>
      </c>
    </row>
    <row r="60" spans="2:7">
      <c r="B60" t="s">
        <v>183</v>
      </c>
      <c r="C60" t="s">
        <v>17</v>
      </c>
      <c r="D60">
        <v>0.46800000000000003</v>
      </c>
      <c r="E60">
        <v>0.39300000000000002</v>
      </c>
      <c r="F60">
        <v>0.33200000000000002</v>
      </c>
      <c r="G60" t="s">
        <v>248</v>
      </c>
    </row>
    <row r="61" spans="2:7">
      <c r="B61" t="s">
        <v>183</v>
      </c>
      <c r="C61" t="s">
        <v>18</v>
      </c>
      <c r="D61">
        <v>0.39863636363600002</v>
      </c>
      <c r="E61">
        <v>0.34522727272725001</v>
      </c>
      <c r="F61">
        <v>0.27954545454500002</v>
      </c>
      <c r="G61" t="s">
        <v>248</v>
      </c>
    </row>
    <row r="62" spans="2:7">
      <c r="B62" t="s">
        <v>183</v>
      </c>
      <c r="C62" t="s">
        <v>39</v>
      </c>
      <c r="D62">
        <v>0.34499999999999997</v>
      </c>
      <c r="E62">
        <v>0.28249999999999997</v>
      </c>
      <c r="F62">
        <v>0.19500000000000001</v>
      </c>
      <c r="G62" t="s">
        <v>248</v>
      </c>
    </row>
    <row r="63" spans="2:7">
      <c r="B63" t="s">
        <v>183</v>
      </c>
      <c r="C63" t="s">
        <v>20</v>
      </c>
      <c r="D63">
        <v>0.28285714285699998</v>
      </c>
      <c r="E63">
        <v>0.25249999999950001</v>
      </c>
      <c r="F63">
        <v>0.224285714287</v>
      </c>
      <c r="G63" t="s">
        <v>248</v>
      </c>
    </row>
    <row r="64" spans="2:7">
      <c r="B64" t="s">
        <v>183</v>
      </c>
      <c r="C64" t="s">
        <v>21</v>
      </c>
      <c r="D64">
        <v>0.63</v>
      </c>
      <c r="E64">
        <v>0.58624999999999994</v>
      </c>
      <c r="F64">
        <v>0.52500000000000013</v>
      </c>
      <c r="G64" t="s">
        <v>248</v>
      </c>
    </row>
    <row r="65" spans="2:7">
      <c r="B65" t="s">
        <v>183</v>
      </c>
      <c r="C65" t="s">
        <v>22</v>
      </c>
      <c r="D65">
        <v>0</v>
      </c>
      <c r="E65">
        <v>0</v>
      </c>
      <c r="F65">
        <v>0</v>
      </c>
      <c r="G65" t="s">
        <v>248</v>
      </c>
    </row>
    <row r="66" spans="2:7">
      <c r="B66" t="s">
        <v>183</v>
      </c>
      <c r="C66" t="s">
        <v>23</v>
      </c>
      <c r="D66">
        <v>0.32476190476200001</v>
      </c>
      <c r="E66">
        <v>0.22535714285699998</v>
      </c>
      <c r="F66">
        <v>0.14142857142800003</v>
      </c>
      <c r="G66" t="s">
        <v>248</v>
      </c>
    </row>
    <row r="67" spans="2:7">
      <c r="B67" t="s">
        <v>183</v>
      </c>
      <c r="C67" t="s">
        <v>43</v>
      </c>
      <c r="D67">
        <v>0.28999999999999998</v>
      </c>
      <c r="E67">
        <v>0.16499999999999998</v>
      </c>
      <c r="F67">
        <v>0.10999999999999999</v>
      </c>
      <c r="G67" t="s">
        <v>248</v>
      </c>
    </row>
    <row r="68" spans="2:7">
      <c r="B68" t="s">
        <v>183</v>
      </c>
      <c r="C68" t="s">
        <v>24</v>
      </c>
      <c r="D68">
        <v>0.45</v>
      </c>
      <c r="E68">
        <v>0.39999999999999997</v>
      </c>
      <c r="F68">
        <v>0.35000000000000003</v>
      </c>
      <c r="G68" t="s">
        <v>248</v>
      </c>
    </row>
    <row r="69" spans="2:7">
      <c r="B69" t="s">
        <v>183</v>
      </c>
      <c r="C69" t="s">
        <v>25</v>
      </c>
      <c r="D69">
        <v>0.28000000000000003</v>
      </c>
      <c r="E69">
        <v>0.255</v>
      </c>
      <c r="F69">
        <v>0.21999999999999997</v>
      </c>
      <c r="G69" t="s">
        <v>248</v>
      </c>
    </row>
    <row r="70" spans="2:7">
      <c r="B70" t="s">
        <v>183</v>
      </c>
      <c r="C70" t="s">
        <v>26</v>
      </c>
      <c r="D70">
        <v>0.45</v>
      </c>
      <c r="E70">
        <v>0.39999999999999997</v>
      </c>
      <c r="F70">
        <v>0.31</v>
      </c>
      <c r="G70" t="s">
        <v>248</v>
      </c>
    </row>
    <row r="71" spans="2:7">
      <c r="B71" t="s">
        <v>183</v>
      </c>
      <c r="C71" t="s">
        <v>40</v>
      </c>
      <c r="D71">
        <v>0.41</v>
      </c>
      <c r="E71">
        <v>0.27250000000000002</v>
      </c>
      <c r="F71">
        <v>0.14000000000000001</v>
      </c>
      <c r="G71" t="s">
        <v>248</v>
      </c>
    </row>
    <row r="72" spans="2:7">
      <c r="B72" t="s">
        <v>183</v>
      </c>
      <c r="C72" t="s">
        <v>41</v>
      </c>
      <c r="D72">
        <v>0.41</v>
      </c>
      <c r="E72">
        <v>0.28500000000000003</v>
      </c>
      <c r="F72">
        <v>0.15000000000000002</v>
      </c>
      <c r="G72" t="s">
        <v>248</v>
      </c>
    </row>
    <row r="73" spans="2:7">
      <c r="B73" t="s">
        <v>183</v>
      </c>
      <c r="C73" t="s">
        <v>27</v>
      </c>
      <c r="D73">
        <v>0.34</v>
      </c>
      <c r="E73">
        <v>0.28999999999999998</v>
      </c>
      <c r="F73">
        <v>0.24000000000000005</v>
      </c>
      <c r="G73" t="s">
        <v>248</v>
      </c>
    </row>
    <row r="74" spans="2:7">
      <c r="B74" t="s">
        <v>183</v>
      </c>
      <c r="C74" t="s">
        <v>28</v>
      </c>
      <c r="D74">
        <v>0.48249999999999998</v>
      </c>
      <c r="E74">
        <v>0.43354166666625005</v>
      </c>
      <c r="F74">
        <v>0.38166666666699994</v>
      </c>
      <c r="G74" t="s">
        <v>248</v>
      </c>
    </row>
    <row r="75" spans="2:7">
      <c r="B75" t="s">
        <v>183</v>
      </c>
      <c r="C75" t="s">
        <v>29</v>
      </c>
      <c r="D75">
        <v>0.61</v>
      </c>
      <c r="E75">
        <v>0.50285714285750005</v>
      </c>
      <c r="F75">
        <v>0.35</v>
      </c>
      <c r="G75" t="s">
        <v>248</v>
      </c>
    </row>
    <row r="76" spans="2:7">
      <c r="B76" t="s">
        <v>183</v>
      </c>
      <c r="C76" t="s">
        <v>30</v>
      </c>
      <c r="D76">
        <v>0.38874999999999998</v>
      </c>
      <c r="E76">
        <v>0.35359374999999998</v>
      </c>
      <c r="F76">
        <v>0.29937500000000006</v>
      </c>
      <c r="G76" t="s">
        <v>248</v>
      </c>
    </row>
    <row r="77" spans="2:7">
      <c r="B77" t="s">
        <v>183</v>
      </c>
      <c r="C77" t="s">
        <v>31</v>
      </c>
      <c r="D77">
        <v>0.29636000000000001</v>
      </c>
      <c r="E77">
        <v>0.24423499999999998</v>
      </c>
      <c r="F77">
        <v>0.19757999999999998</v>
      </c>
      <c r="G77" t="s">
        <v>248</v>
      </c>
    </row>
    <row r="78" spans="2:7">
      <c r="B78" t="s">
        <v>183</v>
      </c>
      <c r="C78" t="s">
        <v>32</v>
      </c>
      <c r="D78">
        <v>0.255</v>
      </c>
      <c r="E78">
        <v>0.21437500000000001</v>
      </c>
      <c r="F78">
        <v>0.16750000000000001</v>
      </c>
      <c r="G78" t="s">
        <v>248</v>
      </c>
    </row>
    <row r="79" spans="2:7">
      <c r="B79" t="s">
        <v>183</v>
      </c>
      <c r="C79" t="s">
        <v>33</v>
      </c>
      <c r="D79">
        <v>0.52500000000000002</v>
      </c>
      <c r="E79">
        <v>0.43437500000000007</v>
      </c>
      <c r="F79">
        <v>0.32750000000000001</v>
      </c>
      <c r="G79" t="s">
        <v>248</v>
      </c>
    </row>
    <row r="80" spans="2:7">
      <c r="B80" t="s">
        <v>183</v>
      </c>
      <c r="C80" t="s">
        <v>34</v>
      </c>
      <c r="D80">
        <v>0.29499999999999998</v>
      </c>
      <c r="E80">
        <v>0.18875000000000003</v>
      </c>
      <c r="F80">
        <v>0.11000000000000001</v>
      </c>
      <c r="G80" t="s">
        <v>248</v>
      </c>
    </row>
    <row r="81" spans="2:7">
      <c r="B81" t="s">
        <v>183</v>
      </c>
      <c r="C81" t="s">
        <v>35</v>
      </c>
      <c r="D81">
        <v>0.29249999999999998</v>
      </c>
      <c r="E81">
        <v>0.25187500000000002</v>
      </c>
      <c r="F81">
        <v>0.19500000000000001</v>
      </c>
      <c r="G81" t="s">
        <v>248</v>
      </c>
    </row>
    <row r="82" spans="2:7">
      <c r="B82" t="s">
        <v>183</v>
      </c>
      <c r="C82" t="s">
        <v>36</v>
      </c>
      <c r="D82">
        <v>0.52135135135099997</v>
      </c>
      <c r="E82">
        <v>0.47574324324350004</v>
      </c>
      <c r="F82">
        <v>0.41675675675699997</v>
      </c>
      <c r="G82" t="s">
        <v>248</v>
      </c>
    </row>
    <row r="83" spans="2:7">
      <c r="B83" t="s">
        <v>184</v>
      </c>
      <c r="C83" t="s">
        <v>37</v>
      </c>
      <c r="D83">
        <v>0.41</v>
      </c>
      <c r="E83">
        <v>0.23500000000000004</v>
      </c>
      <c r="F83">
        <v>0.13</v>
      </c>
      <c r="G83" t="s">
        <v>248</v>
      </c>
    </row>
    <row r="84" spans="2:7">
      <c r="B84" t="s">
        <v>184</v>
      </c>
      <c r="C84" t="s">
        <v>7</v>
      </c>
      <c r="D84">
        <v>0.44222222222200003</v>
      </c>
      <c r="E84">
        <v>0.34777777777824997</v>
      </c>
      <c r="F84">
        <v>0.22888888888900005</v>
      </c>
      <c r="G84" t="s">
        <v>248</v>
      </c>
    </row>
    <row r="85" spans="2:7">
      <c r="B85" t="s">
        <v>184</v>
      </c>
      <c r="C85" t="s">
        <v>38</v>
      </c>
      <c r="D85">
        <v>0.38</v>
      </c>
      <c r="E85">
        <v>0.24250000000000002</v>
      </c>
      <c r="F85">
        <v>0.14999999999999997</v>
      </c>
      <c r="G85" t="s">
        <v>248</v>
      </c>
    </row>
    <row r="86" spans="2:7">
      <c r="B86" t="s">
        <v>184</v>
      </c>
      <c r="C86" t="s">
        <v>8</v>
      </c>
      <c r="D86">
        <v>0.35363636363599998</v>
      </c>
      <c r="E86">
        <v>0.32749999999974994</v>
      </c>
      <c r="F86">
        <v>0.28363636363700007</v>
      </c>
      <c r="G86" t="s">
        <v>248</v>
      </c>
    </row>
    <row r="87" spans="2:7">
      <c r="B87" t="s">
        <v>184</v>
      </c>
      <c r="C87" t="s">
        <v>9</v>
      </c>
      <c r="D87">
        <v>0.32333333333300002</v>
      </c>
      <c r="E87">
        <v>0.25250000000050005</v>
      </c>
      <c r="F87">
        <v>0.19333333333300001</v>
      </c>
      <c r="G87" t="s">
        <v>248</v>
      </c>
    </row>
    <row r="88" spans="2:7">
      <c r="B88" t="s">
        <v>184</v>
      </c>
      <c r="C88" t="s">
        <v>10</v>
      </c>
      <c r="D88">
        <v>0.40857142857099998</v>
      </c>
      <c r="E88">
        <v>0.27285714285724999</v>
      </c>
      <c r="F88">
        <v>0.14000000000000001</v>
      </c>
      <c r="G88" t="s">
        <v>248</v>
      </c>
    </row>
    <row r="89" spans="2:7">
      <c r="B89" t="s">
        <v>184</v>
      </c>
      <c r="C89" t="s">
        <v>42</v>
      </c>
      <c r="D89">
        <v>0.32</v>
      </c>
      <c r="E89">
        <v>0.245</v>
      </c>
      <c r="F89">
        <v>0.18</v>
      </c>
      <c r="G89" t="s">
        <v>248</v>
      </c>
    </row>
    <row r="90" spans="2:7">
      <c r="B90" t="s">
        <v>184</v>
      </c>
      <c r="C90" t="s">
        <v>11</v>
      </c>
      <c r="D90">
        <v>0.28999999999999998</v>
      </c>
      <c r="E90">
        <v>0.21500000000000002</v>
      </c>
      <c r="F90">
        <v>0.15</v>
      </c>
      <c r="G90" t="s">
        <v>248</v>
      </c>
    </row>
    <row r="91" spans="2:7">
      <c r="B91" t="s">
        <v>184</v>
      </c>
      <c r="C91" t="s">
        <v>12</v>
      </c>
      <c r="D91">
        <v>0.35125000000000001</v>
      </c>
      <c r="E91">
        <v>0.31843749999999998</v>
      </c>
      <c r="F91">
        <v>0.25999999999999995</v>
      </c>
      <c r="G91" t="s">
        <v>248</v>
      </c>
    </row>
    <row r="92" spans="2:7">
      <c r="B92" t="s">
        <v>184</v>
      </c>
      <c r="C92" t="s">
        <v>13</v>
      </c>
      <c r="D92">
        <v>0.31473684210500003</v>
      </c>
      <c r="E92">
        <v>0.27526315789499994</v>
      </c>
      <c r="F92">
        <v>0.22736842105299998</v>
      </c>
      <c r="G92" t="s">
        <v>248</v>
      </c>
    </row>
    <row r="93" spans="2:7">
      <c r="B93" t="s">
        <v>184</v>
      </c>
      <c r="C93" t="s">
        <v>14</v>
      </c>
      <c r="D93">
        <v>0.60199999999999998</v>
      </c>
      <c r="E93">
        <v>0.53950000000000009</v>
      </c>
      <c r="F93">
        <v>0.48399999999999999</v>
      </c>
      <c r="G93" t="s">
        <v>248</v>
      </c>
    </row>
    <row r="94" spans="2:7">
      <c r="B94" t="s">
        <v>184</v>
      </c>
      <c r="C94" t="s">
        <v>15</v>
      </c>
      <c r="D94">
        <v>0.47</v>
      </c>
      <c r="E94">
        <v>0.39499999999999996</v>
      </c>
      <c r="F94">
        <v>0.35000000000000003</v>
      </c>
      <c r="G94" t="s">
        <v>248</v>
      </c>
    </row>
    <row r="95" spans="2:7">
      <c r="B95" t="s">
        <v>184</v>
      </c>
      <c r="C95" t="s">
        <v>19</v>
      </c>
      <c r="D95">
        <v>0.44384615384600001</v>
      </c>
      <c r="E95">
        <v>0.31307692307724999</v>
      </c>
      <c r="F95">
        <v>0.20384615384499999</v>
      </c>
      <c r="G95" t="s">
        <v>248</v>
      </c>
    </row>
    <row r="96" spans="2:7">
      <c r="B96" t="s">
        <v>184</v>
      </c>
      <c r="C96" t="s">
        <v>16</v>
      </c>
      <c r="D96">
        <v>0.34367500000000001</v>
      </c>
      <c r="E96">
        <v>0.26506562500000003</v>
      </c>
      <c r="F96">
        <v>0.19277499999999997</v>
      </c>
      <c r="G96" t="s">
        <v>248</v>
      </c>
    </row>
    <row r="97" spans="2:7">
      <c r="B97" t="s">
        <v>184</v>
      </c>
      <c r="C97" t="s">
        <v>17</v>
      </c>
      <c r="D97">
        <v>0.502</v>
      </c>
      <c r="E97">
        <v>0.42699999999999999</v>
      </c>
      <c r="F97">
        <v>0.35400000000000004</v>
      </c>
      <c r="G97" t="s">
        <v>248</v>
      </c>
    </row>
    <row r="98" spans="2:7">
      <c r="B98" t="s">
        <v>184</v>
      </c>
      <c r="C98" t="s">
        <v>18</v>
      </c>
      <c r="D98">
        <v>0.40272727272699999</v>
      </c>
      <c r="E98">
        <v>0.348181818182</v>
      </c>
      <c r="F98">
        <v>0.28272727272699999</v>
      </c>
      <c r="G98" t="s">
        <v>248</v>
      </c>
    </row>
    <row r="99" spans="2:7">
      <c r="B99" t="s">
        <v>184</v>
      </c>
      <c r="C99" t="s">
        <v>39</v>
      </c>
      <c r="D99">
        <v>0.33</v>
      </c>
      <c r="E99">
        <v>0.26124999999999998</v>
      </c>
      <c r="F99">
        <v>0.19499999999999995</v>
      </c>
      <c r="G99" t="s">
        <v>248</v>
      </c>
    </row>
    <row r="100" spans="2:7">
      <c r="B100" t="s">
        <v>184</v>
      </c>
      <c r="C100" t="s">
        <v>20</v>
      </c>
      <c r="D100">
        <v>0.298571428571</v>
      </c>
      <c r="E100">
        <v>0.26999999999975</v>
      </c>
      <c r="F100">
        <v>0.23571428571400005</v>
      </c>
      <c r="G100" t="s">
        <v>248</v>
      </c>
    </row>
    <row r="101" spans="2:7">
      <c r="B101" t="s">
        <v>184</v>
      </c>
      <c r="C101" t="s">
        <v>21</v>
      </c>
      <c r="D101">
        <v>0.61499999999999999</v>
      </c>
      <c r="E101">
        <v>0.56499999999999995</v>
      </c>
      <c r="F101">
        <v>0.51500000000000012</v>
      </c>
      <c r="G101" t="s">
        <v>248</v>
      </c>
    </row>
    <row r="102" spans="2:7">
      <c r="B102" t="s">
        <v>184</v>
      </c>
      <c r="C102" t="s">
        <v>22</v>
      </c>
      <c r="D102">
        <v>0</v>
      </c>
      <c r="E102">
        <v>0</v>
      </c>
      <c r="F102">
        <v>0</v>
      </c>
      <c r="G102" t="s">
        <v>248</v>
      </c>
    </row>
    <row r="103" spans="2:7">
      <c r="B103" t="s">
        <v>184</v>
      </c>
      <c r="C103" t="s">
        <v>23</v>
      </c>
      <c r="D103">
        <v>0.32047619047600001</v>
      </c>
      <c r="E103">
        <v>0.22285714285725</v>
      </c>
      <c r="F103">
        <v>0.13857142857100002</v>
      </c>
      <c r="G103" t="s">
        <v>248</v>
      </c>
    </row>
    <row r="104" spans="2:7">
      <c r="B104" t="s">
        <v>184</v>
      </c>
      <c r="C104" t="s">
        <v>43</v>
      </c>
      <c r="D104">
        <v>0.38</v>
      </c>
      <c r="E104">
        <v>0.24250000000000002</v>
      </c>
      <c r="F104">
        <v>0.16999999999999998</v>
      </c>
      <c r="G104" t="s">
        <v>248</v>
      </c>
    </row>
    <row r="105" spans="2:7">
      <c r="B105" t="s">
        <v>184</v>
      </c>
      <c r="C105" t="s">
        <v>24</v>
      </c>
      <c r="D105">
        <v>0.48</v>
      </c>
      <c r="E105">
        <v>0.4425</v>
      </c>
      <c r="F105">
        <v>0.36999999999999994</v>
      </c>
      <c r="G105" t="s">
        <v>248</v>
      </c>
    </row>
    <row r="106" spans="2:7">
      <c r="B106" t="s">
        <v>184</v>
      </c>
      <c r="C106" t="s">
        <v>25</v>
      </c>
      <c r="D106">
        <v>0.28000000000000003</v>
      </c>
      <c r="E106">
        <v>0.255</v>
      </c>
      <c r="F106">
        <v>0.21999999999999997</v>
      </c>
      <c r="G106" t="s">
        <v>248</v>
      </c>
    </row>
    <row r="107" spans="2:7">
      <c r="B107" t="s">
        <v>184</v>
      </c>
      <c r="C107" t="s">
        <v>26</v>
      </c>
      <c r="D107">
        <v>0.5</v>
      </c>
      <c r="E107">
        <v>0.42500000000000004</v>
      </c>
      <c r="F107">
        <v>0.34</v>
      </c>
      <c r="G107" t="s">
        <v>248</v>
      </c>
    </row>
    <row r="108" spans="2:7">
      <c r="B108" t="s">
        <v>184</v>
      </c>
      <c r="C108" t="s">
        <v>40</v>
      </c>
      <c r="D108">
        <v>0.4</v>
      </c>
      <c r="E108">
        <v>0.25</v>
      </c>
      <c r="F108">
        <v>0.13999999999999996</v>
      </c>
      <c r="G108" t="s">
        <v>248</v>
      </c>
    </row>
    <row r="109" spans="2:7">
      <c r="B109" t="s">
        <v>184</v>
      </c>
      <c r="C109" t="s">
        <v>41</v>
      </c>
      <c r="D109">
        <v>0.52</v>
      </c>
      <c r="E109">
        <v>0.37</v>
      </c>
      <c r="F109">
        <v>0.19999999999999996</v>
      </c>
      <c r="G109" t="s">
        <v>248</v>
      </c>
    </row>
    <row r="110" spans="2:7">
      <c r="B110" t="s">
        <v>184</v>
      </c>
      <c r="C110" t="s">
        <v>27</v>
      </c>
      <c r="D110">
        <v>0.37</v>
      </c>
      <c r="E110">
        <v>0.33250000000000002</v>
      </c>
      <c r="F110">
        <v>0.27999999999999997</v>
      </c>
      <c r="G110" t="s">
        <v>248</v>
      </c>
    </row>
    <row r="111" spans="2:7">
      <c r="B111" t="s">
        <v>184</v>
      </c>
      <c r="C111" t="s">
        <v>28</v>
      </c>
      <c r="D111">
        <v>0.49416666666699999</v>
      </c>
      <c r="E111">
        <v>0.44624999999950005</v>
      </c>
      <c r="F111">
        <v>0.39250000000099994</v>
      </c>
      <c r="G111" t="s">
        <v>248</v>
      </c>
    </row>
    <row r="112" spans="2:7">
      <c r="B112" t="s">
        <v>184</v>
      </c>
      <c r="C112" t="s">
        <v>29</v>
      </c>
      <c r="D112">
        <v>0.59857142857099999</v>
      </c>
      <c r="E112">
        <v>0.49678571428599999</v>
      </c>
      <c r="F112">
        <v>0.33714285714299996</v>
      </c>
      <c r="G112" t="s">
        <v>248</v>
      </c>
    </row>
    <row r="113" spans="2:7">
      <c r="B113" t="s">
        <v>184</v>
      </c>
      <c r="C113" t="s">
        <v>30</v>
      </c>
      <c r="D113">
        <v>0.393125</v>
      </c>
      <c r="E113">
        <v>0.35484375000000001</v>
      </c>
      <c r="F113">
        <v>0.30124999999999996</v>
      </c>
      <c r="G113" t="s">
        <v>248</v>
      </c>
    </row>
    <row r="114" spans="2:7">
      <c r="B114" t="s">
        <v>184</v>
      </c>
      <c r="C114" t="s">
        <v>31</v>
      </c>
      <c r="D114">
        <v>0.31556000000000001</v>
      </c>
      <c r="E114">
        <v>0.24541000000000002</v>
      </c>
      <c r="F114">
        <v>0.19475999999999999</v>
      </c>
      <c r="G114" t="s">
        <v>248</v>
      </c>
    </row>
    <row r="115" spans="2:7">
      <c r="B115" t="s">
        <v>184</v>
      </c>
      <c r="C115" t="s">
        <v>32</v>
      </c>
      <c r="D115">
        <v>0.30125000000000002</v>
      </c>
      <c r="E115">
        <v>0.24812499999999998</v>
      </c>
      <c r="F115">
        <v>0.18875000000000003</v>
      </c>
      <c r="G115" t="s">
        <v>248</v>
      </c>
    </row>
    <row r="116" spans="2:7">
      <c r="B116" t="s">
        <v>184</v>
      </c>
      <c r="C116" t="s">
        <v>33</v>
      </c>
      <c r="D116">
        <v>0.54374999999999996</v>
      </c>
      <c r="E116">
        <v>0.45156249999999992</v>
      </c>
      <c r="F116">
        <v>0.34000000000000008</v>
      </c>
      <c r="G116" t="s">
        <v>248</v>
      </c>
    </row>
    <row r="117" spans="2:7">
      <c r="B117" t="s">
        <v>184</v>
      </c>
      <c r="C117" t="s">
        <v>34</v>
      </c>
      <c r="D117">
        <v>0.315</v>
      </c>
      <c r="E117">
        <v>0.19625000000000004</v>
      </c>
      <c r="F117">
        <v>0.11000000000000001</v>
      </c>
      <c r="G117" t="s">
        <v>248</v>
      </c>
    </row>
    <row r="118" spans="2:7">
      <c r="B118" t="s">
        <v>184</v>
      </c>
      <c r="C118" t="s">
        <v>35</v>
      </c>
      <c r="D118">
        <v>0.33250000000000002</v>
      </c>
      <c r="E118">
        <v>0.28874999999999995</v>
      </c>
      <c r="F118">
        <v>0.23750000000000004</v>
      </c>
      <c r="G118" t="s">
        <v>248</v>
      </c>
    </row>
    <row r="119" spans="2:7">
      <c r="B119" t="s">
        <v>184</v>
      </c>
      <c r="C119" t="s">
        <v>36</v>
      </c>
      <c r="D119">
        <v>0.50891891891899999</v>
      </c>
      <c r="E119">
        <v>0.46500000000024999</v>
      </c>
      <c r="F119">
        <v>0.40945945946000006</v>
      </c>
      <c r="G119" t="s">
        <v>248</v>
      </c>
    </row>
    <row r="120" spans="2:7">
      <c r="B120" t="s">
        <v>185</v>
      </c>
      <c r="C120" t="s">
        <v>37</v>
      </c>
      <c r="D120">
        <v>0.38</v>
      </c>
      <c r="E120">
        <v>0.2175</v>
      </c>
      <c r="F120">
        <v>0.10999999999999999</v>
      </c>
      <c r="G120" t="s">
        <v>248</v>
      </c>
    </row>
    <row r="121" spans="2:7">
      <c r="B121" t="s">
        <v>185</v>
      </c>
      <c r="C121" t="s">
        <v>7</v>
      </c>
      <c r="D121">
        <v>0.38888888888899997</v>
      </c>
      <c r="E121">
        <v>0.30000000000024996</v>
      </c>
      <c r="F121">
        <v>0.18444444444399999</v>
      </c>
      <c r="G121" t="s">
        <v>248</v>
      </c>
    </row>
    <row r="122" spans="2:7">
      <c r="B122" t="s">
        <v>185</v>
      </c>
      <c r="C122" t="s">
        <v>38</v>
      </c>
      <c r="D122">
        <v>0.36</v>
      </c>
      <c r="E122">
        <v>0.2225</v>
      </c>
      <c r="F122">
        <v>0.13</v>
      </c>
      <c r="G122" t="s">
        <v>248</v>
      </c>
    </row>
    <row r="123" spans="2:7">
      <c r="B123" t="s">
        <v>185</v>
      </c>
      <c r="C123" t="s">
        <v>8</v>
      </c>
      <c r="D123">
        <v>0.25</v>
      </c>
      <c r="E123">
        <v>0.22840909090875</v>
      </c>
      <c r="F123">
        <v>0.19636363636299997</v>
      </c>
      <c r="G123" t="s">
        <v>248</v>
      </c>
    </row>
    <row r="124" spans="2:7">
      <c r="B124" t="s">
        <v>185</v>
      </c>
      <c r="C124" t="s">
        <v>9</v>
      </c>
      <c r="D124">
        <v>0.22833333333299999</v>
      </c>
      <c r="E124">
        <v>0.18250000000049998</v>
      </c>
      <c r="F124">
        <v>0.13833333333300002</v>
      </c>
      <c r="G124" t="s">
        <v>248</v>
      </c>
    </row>
    <row r="125" spans="2:7">
      <c r="B125" t="s">
        <v>185</v>
      </c>
      <c r="C125" t="s">
        <v>10</v>
      </c>
      <c r="D125">
        <v>0.384285714286</v>
      </c>
      <c r="E125">
        <v>0.23964285714225006</v>
      </c>
      <c r="F125">
        <v>0.12000000000099997</v>
      </c>
      <c r="G125" t="s">
        <v>248</v>
      </c>
    </row>
    <row r="126" spans="2:7">
      <c r="B126" t="s">
        <v>185</v>
      </c>
      <c r="C126" t="s">
        <v>42</v>
      </c>
      <c r="D126">
        <v>0.25</v>
      </c>
      <c r="E126">
        <v>0.2</v>
      </c>
      <c r="F126">
        <v>0.13000000000000003</v>
      </c>
      <c r="G126" t="s">
        <v>248</v>
      </c>
    </row>
    <row r="127" spans="2:7">
      <c r="B127" t="s">
        <v>185</v>
      </c>
      <c r="C127" t="s">
        <v>11</v>
      </c>
      <c r="D127">
        <v>0.26</v>
      </c>
      <c r="E127">
        <v>0.185</v>
      </c>
      <c r="F127">
        <v>0.14000000000000001</v>
      </c>
      <c r="G127" t="s">
        <v>248</v>
      </c>
    </row>
    <row r="128" spans="2:7">
      <c r="B128" t="s">
        <v>185</v>
      </c>
      <c r="C128" t="s">
        <v>12</v>
      </c>
      <c r="D128">
        <v>0.27750000000000002</v>
      </c>
      <c r="E128">
        <v>0.24937499999999996</v>
      </c>
      <c r="F128">
        <v>0.2</v>
      </c>
      <c r="G128" t="s">
        <v>248</v>
      </c>
    </row>
    <row r="129" spans="2:7">
      <c r="B129" t="s">
        <v>185</v>
      </c>
      <c r="C129" t="s">
        <v>13</v>
      </c>
      <c r="D129">
        <v>0.247631578947</v>
      </c>
      <c r="E129">
        <v>0.21440789473699995</v>
      </c>
      <c r="F129">
        <v>0.176315789473</v>
      </c>
      <c r="G129" t="s">
        <v>248</v>
      </c>
    </row>
    <row r="130" spans="2:7">
      <c r="B130" t="s">
        <v>185</v>
      </c>
      <c r="C130" t="s">
        <v>14</v>
      </c>
      <c r="D130">
        <v>0.44400000000000001</v>
      </c>
      <c r="E130">
        <v>0.38650000000000007</v>
      </c>
      <c r="F130">
        <v>0.34199999999999997</v>
      </c>
      <c r="G130" t="s">
        <v>248</v>
      </c>
    </row>
    <row r="131" spans="2:7">
      <c r="B131" t="s">
        <v>185</v>
      </c>
      <c r="C131" t="s">
        <v>15</v>
      </c>
      <c r="D131">
        <v>0.33</v>
      </c>
      <c r="E131">
        <v>0.29249999999999998</v>
      </c>
      <c r="F131">
        <v>0.24000000000000005</v>
      </c>
      <c r="G131" t="s">
        <v>248</v>
      </c>
    </row>
    <row r="132" spans="2:7">
      <c r="B132" t="s">
        <v>185</v>
      </c>
      <c r="C132" t="s">
        <v>19</v>
      </c>
      <c r="D132">
        <v>0.36153846153800001</v>
      </c>
      <c r="E132">
        <v>0.24615384615425001</v>
      </c>
      <c r="F132">
        <v>0.153846153845</v>
      </c>
      <c r="G132" t="s">
        <v>248</v>
      </c>
    </row>
    <row r="133" spans="2:7">
      <c r="B133" t="s">
        <v>185</v>
      </c>
      <c r="C133" t="s">
        <v>16</v>
      </c>
      <c r="D133">
        <v>0.31687500000000002</v>
      </c>
      <c r="E133">
        <v>0.24187500000000001</v>
      </c>
      <c r="F133">
        <v>0.17812499999999998</v>
      </c>
      <c r="G133" t="s">
        <v>248</v>
      </c>
    </row>
    <row r="134" spans="2:7">
      <c r="B134" t="s">
        <v>185</v>
      </c>
      <c r="C134" t="s">
        <v>17</v>
      </c>
      <c r="D134">
        <v>0.378</v>
      </c>
      <c r="E134">
        <v>0.31800000000000006</v>
      </c>
      <c r="F134">
        <v>0.26199999999999996</v>
      </c>
      <c r="G134" t="s">
        <v>248</v>
      </c>
    </row>
    <row r="135" spans="2:7">
      <c r="B135" t="s">
        <v>185</v>
      </c>
      <c r="C135" t="s">
        <v>18</v>
      </c>
      <c r="D135">
        <v>0.336818181818</v>
      </c>
      <c r="E135">
        <v>0.28340909090924998</v>
      </c>
      <c r="F135">
        <v>0.22681818181900004</v>
      </c>
      <c r="G135" t="s">
        <v>248</v>
      </c>
    </row>
    <row r="136" spans="2:7">
      <c r="B136" t="s">
        <v>185</v>
      </c>
      <c r="C136" t="s">
        <v>39</v>
      </c>
      <c r="D136">
        <v>0.28000000000000003</v>
      </c>
      <c r="E136">
        <v>0.22374999999999995</v>
      </c>
      <c r="F136">
        <v>0.15500000000000003</v>
      </c>
      <c r="G136" t="s">
        <v>248</v>
      </c>
    </row>
    <row r="137" spans="2:7">
      <c r="B137" t="s">
        <v>185</v>
      </c>
      <c r="C137" t="s">
        <v>20</v>
      </c>
      <c r="D137">
        <v>0.242857142857</v>
      </c>
      <c r="E137">
        <v>0.21964285714325002</v>
      </c>
      <c r="F137">
        <v>0.18999999999999997</v>
      </c>
      <c r="G137" t="s">
        <v>248</v>
      </c>
    </row>
    <row r="138" spans="2:7">
      <c r="B138" t="s">
        <v>185</v>
      </c>
      <c r="C138" t="s">
        <v>21</v>
      </c>
      <c r="D138">
        <v>0.54500000000000004</v>
      </c>
      <c r="E138">
        <v>0.495</v>
      </c>
      <c r="F138">
        <v>0.43499999999999994</v>
      </c>
      <c r="G138" t="s">
        <v>248</v>
      </c>
    </row>
    <row r="139" spans="2:7">
      <c r="B139" t="s">
        <v>185</v>
      </c>
      <c r="C139" t="s">
        <v>22</v>
      </c>
      <c r="D139">
        <v>0</v>
      </c>
      <c r="E139">
        <v>0</v>
      </c>
      <c r="F139">
        <v>0</v>
      </c>
      <c r="G139" t="s">
        <v>248</v>
      </c>
    </row>
    <row r="140" spans="2:7">
      <c r="B140" t="s">
        <v>185</v>
      </c>
      <c r="C140" t="s">
        <v>23</v>
      </c>
      <c r="D140">
        <v>0.29285714285699999</v>
      </c>
      <c r="E140">
        <v>0.19464285714325003</v>
      </c>
      <c r="F140">
        <v>0.12380952381000002</v>
      </c>
      <c r="G140" t="s">
        <v>248</v>
      </c>
    </row>
    <row r="141" spans="2:7">
      <c r="B141" t="s">
        <v>185</v>
      </c>
      <c r="C141" t="s">
        <v>43</v>
      </c>
      <c r="D141">
        <v>0.31</v>
      </c>
      <c r="E141">
        <v>0.185</v>
      </c>
      <c r="F141">
        <v>0.13000000000000003</v>
      </c>
      <c r="G141" t="s">
        <v>248</v>
      </c>
    </row>
    <row r="142" spans="2:7">
      <c r="B142" t="s">
        <v>185</v>
      </c>
      <c r="C142" t="s">
        <v>24</v>
      </c>
      <c r="D142">
        <v>0.32</v>
      </c>
      <c r="E142">
        <v>0.29499999999999998</v>
      </c>
      <c r="F142">
        <v>0.24000000000000005</v>
      </c>
      <c r="G142" t="s">
        <v>248</v>
      </c>
    </row>
    <row r="143" spans="2:7">
      <c r="B143" t="s">
        <v>185</v>
      </c>
      <c r="C143" t="s">
        <v>25</v>
      </c>
      <c r="D143">
        <v>0.23</v>
      </c>
      <c r="E143">
        <v>0.20500000000000002</v>
      </c>
      <c r="F143">
        <v>0.17</v>
      </c>
      <c r="G143" t="s">
        <v>248</v>
      </c>
    </row>
    <row r="144" spans="2:7">
      <c r="B144" t="s">
        <v>185</v>
      </c>
      <c r="C144" t="s">
        <v>26</v>
      </c>
      <c r="D144">
        <v>0.32</v>
      </c>
      <c r="E144">
        <v>0.28249999999999997</v>
      </c>
      <c r="F144">
        <v>0.25000000000000006</v>
      </c>
      <c r="G144" t="s">
        <v>248</v>
      </c>
    </row>
    <row r="145" spans="2:7">
      <c r="B145" t="s">
        <v>185</v>
      </c>
      <c r="C145" t="s">
        <v>40</v>
      </c>
      <c r="D145">
        <v>0.37</v>
      </c>
      <c r="E145">
        <v>0.23250000000000001</v>
      </c>
      <c r="F145">
        <v>0.12</v>
      </c>
      <c r="G145" t="s">
        <v>248</v>
      </c>
    </row>
    <row r="146" spans="2:7">
      <c r="B146" t="s">
        <v>185</v>
      </c>
      <c r="C146" t="s">
        <v>41</v>
      </c>
      <c r="D146">
        <v>0.44</v>
      </c>
      <c r="E146">
        <v>0.29000000000000004</v>
      </c>
      <c r="F146">
        <v>0.14000000000000001</v>
      </c>
      <c r="G146" t="s">
        <v>248</v>
      </c>
    </row>
    <row r="147" spans="2:7">
      <c r="B147" t="s">
        <v>185</v>
      </c>
      <c r="C147" t="s">
        <v>27</v>
      </c>
      <c r="D147">
        <v>0.42</v>
      </c>
      <c r="E147">
        <v>0.38250000000000006</v>
      </c>
      <c r="F147">
        <v>0.32999999999999996</v>
      </c>
      <c r="G147" t="s">
        <v>248</v>
      </c>
    </row>
    <row r="148" spans="2:7">
      <c r="B148" t="s">
        <v>185</v>
      </c>
      <c r="C148" t="s">
        <v>28</v>
      </c>
      <c r="D148">
        <v>0.36166666666699998</v>
      </c>
      <c r="E148">
        <v>0.32208333333325001</v>
      </c>
      <c r="F148">
        <v>0.26999999999999996</v>
      </c>
      <c r="G148" t="s">
        <v>248</v>
      </c>
    </row>
    <row r="149" spans="2:7">
      <c r="B149" t="s">
        <v>185</v>
      </c>
      <c r="C149" t="s">
        <v>29</v>
      </c>
      <c r="D149">
        <v>0.5</v>
      </c>
      <c r="E149">
        <v>0.40714285714249998</v>
      </c>
      <c r="F149">
        <v>0.26571428571399996</v>
      </c>
      <c r="G149" t="s">
        <v>248</v>
      </c>
    </row>
    <row r="150" spans="2:7">
      <c r="B150" t="s">
        <v>185</v>
      </c>
      <c r="C150" t="s">
        <v>30</v>
      </c>
      <c r="D150">
        <v>0.28875000000000001</v>
      </c>
      <c r="E150">
        <v>0.25671875</v>
      </c>
      <c r="F150">
        <v>0.21812500000000001</v>
      </c>
      <c r="G150" t="s">
        <v>248</v>
      </c>
    </row>
    <row r="151" spans="2:7">
      <c r="B151" t="s">
        <v>185</v>
      </c>
      <c r="C151" t="s">
        <v>31</v>
      </c>
      <c r="D151">
        <v>0.28199999999999997</v>
      </c>
      <c r="E151">
        <v>0.22449999999999998</v>
      </c>
      <c r="F151">
        <v>0.18</v>
      </c>
      <c r="G151" t="s">
        <v>248</v>
      </c>
    </row>
    <row r="152" spans="2:7">
      <c r="B152" t="s">
        <v>185</v>
      </c>
      <c r="C152" t="s">
        <v>32</v>
      </c>
      <c r="D152">
        <v>0.2525</v>
      </c>
      <c r="E152">
        <v>0.20874999999999999</v>
      </c>
      <c r="F152">
        <v>0.16250000000000001</v>
      </c>
      <c r="G152" t="s">
        <v>248</v>
      </c>
    </row>
    <row r="153" spans="2:7">
      <c r="B153" t="s">
        <v>185</v>
      </c>
      <c r="C153" t="s">
        <v>33</v>
      </c>
      <c r="D153">
        <v>0.41249999999999998</v>
      </c>
      <c r="E153">
        <v>0.33124999999999993</v>
      </c>
      <c r="F153">
        <v>0.24500000000000005</v>
      </c>
      <c r="G153" t="s">
        <v>248</v>
      </c>
    </row>
    <row r="154" spans="2:7">
      <c r="B154" t="s">
        <v>185</v>
      </c>
      <c r="C154" t="s">
        <v>34</v>
      </c>
      <c r="D154">
        <v>0.28000000000000003</v>
      </c>
      <c r="E154">
        <v>0.16125</v>
      </c>
      <c r="F154">
        <v>8.500000000000002E-2</v>
      </c>
      <c r="G154" t="s">
        <v>248</v>
      </c>
    </row>
    <row r="155" spans="2:7">
      <c r="B155" t="s">
        <v>185</v>
      </c>
      <c r="C155" t="s">
        <v>35</v>
      </c>
      <c r="D155">
        <v>0.26500000000000001</v>
      </c>
      <c r="E155">
        <v>0.230625</v>
      </c>
      <c r="F155">
        <v>0.1825</v>
      </c>
      <c r="G155" t="s">
        <v>248</v>
      </c>
    </row>
    <row r="156" spans="2:7">
      <c r="B156" t="s">
        <v>185</v>
      </c>
      <c r="C156" t="s">
        <v>36</v>
      </c>
      <c r="D156">
        <v>0.431351351351</v>
      </c>
      <c r="E156">
        <v>0.38979729729724999</v>
      </c>
      <c r="F156">
        <v>0.33648648648599999</v>
      </c>
      <c r="G156" t="s">
        <v>248</v>
      </c>
    </row>
    <row r="157" spans="2:7">
      <c r="B157" t="s">
        <v>186</v>
      </c>
      <c r="C157" t="s">
        <v>37</v>
      </c>
      <c r="D157">
        <v>0.37</v>
      </c>
      <c r="E157">
        <v>0.22</v>
      </c>
      <c r="F157">
        <v>0.10999999999999999</v>
      </c>
      <c r="G157" t="s">
        <v>248</v>
      </c>
    </row>
    <row r="158" spans="2:7">
      <c r="B158" t="s">
        <v>186</v>
      </c>
      <c r="C158" t="s">
        <v>7</v>
      </c>
      <c r="D158">
        <v>0.43777777777799998</v>
      </c>
      <c r="E158">
        <v>0.34472222222174997</v>
      </c>
      <c r="F158">
        <v>0.22333333333299998</v>
      </c>
      <c r="G158" t="s">
        <v>248</v>
      </c>
    </row>
    <row r="159" spans="2:7">
      <c r="B159" t="s">
        <v>186</v>
      </c>
      <c r="C159" t="s">
        <v>38</v>
      </c>
      <c r="D159">
        <v>0.39</v>
      </c>
      <c r="E159">
        <v>0.25250000000000006</v>
      </c>
      <c r="F159">
        <v>0.15999999999999998</v>
      </c>
      <c r="G159" t="s">
        <v>248</v>
      </c>
    </row>
    <row r="160" spans="2:7">
      <c r="B160" t="s">
        <v>186</v>
      </c>
      <c r="C160" t="s">
        <v>8</v>
      </c>
      <c r="D160">
        <v>0.29818181818200001</v>
      </c>
      <c r="E160">
        <v>0.27318181818199999</v>
      </c>
      <c r="F160">
        <v>0.23454545454600001</v>
      </c>
      <c r="G160" t="s">
        <v>248</v>
      </c>
    </row>
    <row r="161" spans="2:7">
      <c r="B161" t="s">
        <v>186</v>
      </c>
      <c r="C161" t="s">
        <v>9</v>
      </c>
      <c r="D161">
        <v>0.24833333333300001</v>
      </c>
      <c r="E161">
        <v>0.19625000000050002</v>
      </c>
      <c r="F161">
        <v>0.15333333333299998</v>
      </c>
      <c r="G161" t="s">
        <v>248</v>
      </c>
    </row>
    <row r="162" spans="2:7">
      <c r="B162" t="s">
        <v>186</v>
      </c>
      <c r="C162" t="s">
        <v>10</v>
      </c>
      <c r="D162">
        <v>0.43428571428599999</v>
      </c>
      <c r="E162">
        <v>0.28249999999975001</v>
      </c>
      <c r="F162">
        <v>0.14428571428499998</v>
      </c>
      <c r="G162" t="s">
        <v>248</v>
      </c>
    </row>
    <row r="163" spans="2:7">
      <c r="B163" t="s">
        <v>186</v>
      </c>
      <c r="C163" t="s">
        <v>42</v>
      </c>
      <c r="D163">
        <v>0.28000000000000003</v>
      </c>
      <c r="E163">
        <v>0.22999999999999998</v>
      </c>
      <c r="F163">
        <v>0.16000000000000003</v>
      </c>
      <c r="G163" t="s">
        <v>248</v>
      </c>
    </row>
    <row r="164" spans="2:7">
      <c r="B164" t="s">
        <v>186</v>
      </c>
      <c r="C164" t="s">
        <v>11</v>
      </c>
      <c r="D164">
        <v>0.23</v>
      </c>
      <c r="E164">
        <v>0.1925</v>
      </c>
      <c r="F164">
        <v>0.14000000000000001</v>
      </c>
      <c r="G164" t="s">
        <v>248</v>
      </c>
    </row>
    <row r="165" spans="2:7">
      <c r="B165" t="s">
        <v>186</v>
      </c>
      <c r="C165" t="s">
        <v>12</v>
      </c>
      <c r="D165">
        <v>0.32624999999999998</v>
      </c>
      <c r="E165">
        <v>0.29656250000000001</v>
      </c>
      <c r="F165">
        <v>0.245</v>
      </c>
      <c r="G165" t="s">
        <v>248</v>
      </c>
    </row>
    <row r="166" spans="2:7">
      <c r="B166" t="s">
        <v>186</v>
      </c>
      <c r="C166" t="s">
        <v>13</v>
      </c>
      <c r="D166">
        <v>0.28236842105299997</v>
      </c>
      <c r="E166">
        <v>0.2442105263155</v>
      </c>
      <c r="F166">
        <v>0.19921052631500002</v>
      </c>
      <c r="G166" t="s">
        <v>248</v>
      </c>
    </row>
    <row r="167" spans="2:7">
      <c r="B167" t="s">
        <v>186</v>
      </c>
      <c r="C167" t="s">
        <v>14</v>
      </c>
      <c r="D167">
        <v>0.45800000000000002</v>
      </c>
      <c r="E167">
        <v>0.40050000000000002</v>
      </c>
      <c r="F167">
        <v>0.34800000000000003</v>
      </c>
      <c r="G167" t="s">
        <v>248</v>
      </c>
    </row>
    <row r="168" spans="2:7">
      <c r="B168" t="s">
        <v>186</v>
      </c>
      <c r="C168" t="s">
        <v>15</v>
      </c>
      <c r="D168">
        <v>0.34</v>
      </c>
      <c r="E168">
        <v>0.28999999999999998</v>
      </c>
      <c r="F168">
        <v>0.24000000000000005</v>
      </c>
      <c r="G168" t="s">
        <v>248</v>
      </c>
    </row>
    <row r="169" spans="2:7">
      <c r="B169" t="s">
        <v>186</v>
      </c>
      <c r="C169" t="s">
        <v>19</v>
      </c>
      <c r="D169">
        <v>0.37</v>
      </c>
      <c r="E169">
        <v>0.25846153846124997</v>
      </c>
      <c r="F169">
        <v>0.16846153846099998</v>
      </c>
      <c r="G169" t="s">
        <v>248</v>
      </c>
    </row>
    <row r="170" spans="2:7">
      <c r="B170" t="s">
        <v>186</v>
      </c>
      <c r="C170" t="s">
        <v>16</v>
      </c>
      <c r="D170">
        <v>0.37562499999999999</v>
      </c>
      <c r="E170">
        <v>0.29749999999999999</v>
      </c>
      <c r="F170">
        <v>0.21812500000000001</v>
      </c>
      <c r="G170" t="s">
        <v>248</v>
      </c>
    </row>
    <row r="171" spans="2:7">
      <c r="B171" t="s">
        <v>186</v>
      </c>
      <c r="C171" t="s">
        <v>17</v>
      </c>
      <c r="D171">
        <v>0.38</v>
      </c>
      <c r="E171">
        <v>0.32250000000000001</v>
      </c>
      <c r="F171">
        <v>0.26599999999999996</v>
      </c>
      <c r="G171" t="s">
        <v>248</v>
      </c>
    </row>
    <row r="172" spans="2:7">
      <c r="B172" t="s">
        <v>186</v>
      </c>
      <c r="C172" t="s">
        <v>18</v>
      </c>
      <c r="D172">
        <v>0.39409090909099997</v>
      </c>
      <c r="E172">
        <v>0.33954545454599994</v>
      </c>
      <c r="F172">
        <v>0.27590909090900007</v>
      </c>
      <c r="G172" t="s">
        <v>248</v>
      </c>
    </row>
    <row r="173" spans="2:7">
      <c r="B173" t="s">
        <v>186</v>
      </c>
      <c r="C173" t="s">
        <v>39</v>
      </c>
      <c r="D173">
        <v>0.35499999999999998</v>
      </c>
      <c r="E173">
        <v>0.28625</v>
      </c>
      <c r="F173">
        <v>0.2</v>
      </c>
      <c r="G173" t="s">
        <v>248</v>
      </c>
    </row>
    <row r="174" spans="2:7">
      <c r="B174" t="s">
        <v>186</v>
      </c>
      <c r="C174" t="s">
        <v>20</v>
      </c>
      <c r="D174">
        <v>0.298571428571</v>
      </c>
      <c r="E174">
        <v>0.26999999999975</v>
      </c>
      <c r="F174">
        <v>0.23571428571400005</v>
      </c>
      <c r="G174" t="s">
        <v>248</v>
      </c>
    </row>
    <row r="175" spans="2:7">
      <c r="B175" t="s">
        <v>186</v>
      </c>
      <c r="C175" t="s">
        <v>21</v>
      </c>
      <c r="D175">
        <v>0.56499999999999995</v>
      </c>
      <c r="E175">
        <v>0.5212500000000001</v>
      </c>
      <c r="F175">
        <v>0.47</v>
      </c>
      <c r="G175" t="s">
        <v>248</v>
      </c>
    </row>
    <row r="176" spans="2:7">
      <c r="B176" t="s">
        <v>186</v>
      </c>
      <c r="C176" t="s">
        <v>22</v>
      </c>
      <c r="D176">
        <v>0</v>
      </c>
      <c r="E176">
        <v>0</v>
      </c>
      <c r="F176">
        <v>0</v>
      </c>
      <c r="G176" t="s">
        <v>248</v>
      </c>
    </row>
    <row r="177" spans="2:7">
      <c r="B177" t="s">
        <v>186</v>
      </c>
      <c r="C177" t="s">
        <v>23</v>
      </c>
      <c r="D177">
        <v>0.33666666666700001</v>
      </c>
      <c r="E177">
        <v>0.23428571428575001</v>
      </c>
      <c r="F177">
        <v>0.14904761904800001</v>
      </c>
      <c r="G177" t="s">
        <v>248</v>
      </c>
    </row>
    <row r="178" spans="2:7">
      <c r="B178" t="s">
        <v>186</v>
      </c>
      <c r="C178" t="s">
        <v>43</v>
      </c>
      <c r="D178">
        <v>0.31</v>
      </c>
      <c r="E178">
        <v>0.19750000000000001</v>
      </c>
      <c r="F178">
        <v>0.13999999999999999</v>
      </c>
      <c r="G178" t="s">
        <v>248</v>
      </c>
    </row>
    <row r="179" spans="2:7">
      <c r="B179" t="s">
        <v>186</v>
      </c>
      <c r="C179" t="s">
        <v>24</v>
      </c>
      <c r="D179">
        <v>0.35</v>
      </c>
      <c r="E179">
        <v>0.3125</v>
      </c>
      <c r="F179">
        <v>0.25999999999999995</v>
      </c>
      <c r="G179" t="s">
        <v>248</v>
      </c>
    </row>
    <row r="180" spans="2:7">
      <c r="B180" t="s">
        <v>186</v>
      </c>
      <c r="C180" t="s">
        <v>25</v>
      </c>
      <c r="D180">
        <v>0.26</v>
      </c>
      <c r="E180">
        <v>0.23499999999999999</v>
      </c>
      <c r="F180">
        <v>0.2</v>
      </c>
      <c r="G180" t="s">
        <v>248</v>
      </c>
    </row>
    <row r="181" spans="2:7">
      <c r="B181" t="s">
        <v>186</v>
      </c>
      <c r="C181" t="s">
        <v>26</v>
      </c>
      <c r="D181">
        <v>0.33</v>
      </c>
      <c r="E181">
        <v>0.29249999999999998</v>
      </c>
      <c r="F181">
        <v>0.24000000000000005</v>
      </c>
      <c r="G181" t="s">
        <v>248</v>
      </c>
    </row>
    <row r="182" spans="2:7">
      <c r="B182" t="s">
        <v>186</v>
      </c>
      <c r="C182" t="s">
        <v>40</v>
      </c>
      <c r="D182">
        <v>0.4</v>
      </c>
      <c r="E182">
        <v>0.27500000000000002</v>
      </c>
      <c r="F182">
        <v>0.14000000000000001</v>
      </c>
      <c r="G182" t="s">
        <v>248</v>
      </c>
    </row>
    <row r="183" spans="2:7">
      <c r="B183" t="s">
        <v>186</v>
      </c>
      <c r="C183" t="s">
        <v>41</v>
      </c>
      <c r="D183">
        <v>0.45</v>
      </c>
      <c r="E183">
        <v>0.31250000000000006</v>
      </c>
      <c r="F183">
        <v>0.15999999999999998</v>
      </c>
      <c r="G183" t="s">
        <v>248</v>
      </c>
    </row>
    <row r="184" spans="2:7">
      <c r="B184" t="s">
        <v>186</v>
      </c>
      <c r="C184" t="s">
        <v>27</v>
      </c>
      <c r="D184">
        <v>0.43</v>
      </c>
      <c r="E184">
        <v>0.38000000000000006</v>
      </c>
      <c r="F184">
        <v>0.32999999999999996</v>
      </c>
      <c r="G184" t="s">
        <v>248</v>
      </c>
    </row>
    <row r="185" spans="2:7">
      <c r="B185" t="s">
        <v>186</v>
      </c>
      <c r="C185" t="s">
        <v>28</v>
      </c>
      <c r="D185">
        <v>0.41499999999999998</v>
      </c>
      <c r="E185">
        <v>0.36916666666624998</v>
      </c>
      <c r="F185">
        <v>0.32166666666699995</v>
      </c>
      <c r="G185" t="s">
        <v>248</v>
      </c>
    </row>
    <row r="186" spans="2:7">
      <c r="B186" t="s">
        <v>186</v>
      </c>
      <c r="C186" t="s">
        <v>29</v>
      </c>
      <c r="D186">
        <v>0.53142857142900002</v>
      </c>
      <c r="E186">
        <v>0.433214285714</v>
      </c>
      <c r="F186">
        <v>0.29285714285699999</v>
      </c>
      <c r="G186" t="s">
        <v>248</v>
      </c>
    </row>
    <row r="187" spans="2:7">
      <c r="B187" t="s">
        <v>186</v>
      </c>
      <c r="C187" t="s">
        <v>30</v>
      </c>
      <c r="D187">
        <v>0.32250000000000001</v>
      </c>
      <c r="E187">
        <v>0.29203124999999996</v>
      </c>
      <c r="F187">
        <v>0.24437500000000001</v>
      </c>
      <c r="G187" t="s">
        <v>248</v>
      </c>
    </row>
    <row r="188" spans="2:7">
      <c r="B188" t="s">
        <v>186</v>
      </c>
      <c r="C188" t="s">
        <v>31</v>
      </c>
      <c r="D188">
        <v>0.35399999999999998</v>
      </c>
      <c r="E188">
        <v>0.28900000000000003</v>
      </c>
      <c r="F188">
        <v>0.23400000000000004</v>
      </c>
      <c r="G188" t="s">
        <v>248</v>
      </c>
    </row>
    <row r="189" spans="2:7">
      <c r="B189" t="s">
        <v>186</v>
      </c>
      <c r="C189" t="s">
        <v>32</v>
      </c>
      <c r="D189">
        <v>0.26374999999999998</v>
      </c>
      <c r="E189">
        <v>0.22000000000000003</v>
      </c>
      <c r="F189">
        <v>0.17874999999999996</v>
      </c>
      <c r="G189" t="s">
        <v>248</v>
      </c>
    </row>
    <row r="190" spans="2:7">
      <c r="B190" t="s">
        <v>186</v>
      </c>
      <c r="C190" t="s">
        <v>33</v>
      </c>
      <c r="D190">
        <v>0.4325</v>
      </c>
      <c r="E190">
        <v>0.35124999999999995</v>
      </c>
      <c r="F190">
        <v>0.25500000000000006</v>
      </c>
      <c r="G190" t="s">
        <v>248</v>
      </c>
    </row>
    <row r="191" spans="2:7">
      <c r="B191" t="s">
        <v>186</v>
      </c>
      <c r="C191" t="s">
        <v>34</v>
      </c>
      <c r="D191">
        <v>0.31</v>
      </c>
      <c r="E191">
        <v>0.19750000000000001</v>
      </c>
      <c r="F191">
        <v>0.11000000000000001</v>
      </c>
      <c r="G191" t="s">
        <v>248</v>
      </c>
    </row>
    <row r="192" spans="2:7">
      <c r="B192" t="s">
        <v>186</v>
      </c>
      <c r="C192" t="s">
        <v>35</v>
      </c>
      <c r="D192">
        <v>0.28749999999999998</v>
      </c>
      <c r="E192">
        <v>0.25624999999999998</v>
      </c>
      <c r="F192">
        <v>0.19750000000000001</v>
      </c>
      <c r="G192" t="s">
        <v>248</v>
      </c>
    </row>
    <row r="193" spans="2:7">
      <c r="B193" t="s">
        <v>186</v>
      </c>
      <c r="C193" t="s">
        <v>36</v>
      </c>
      <c r="D193">
        <v>0.45702702702699999</v>
      </c>
      <c r="E193">
        <v>0.41175675675700002</v>
      </c>
      <c r="F193">
        <v>0.35540540540499999</v>
      </c>
      <c r="G193" t="s">
        <v>248</v>
      </c>
    </row>
    <row r="194" spans="2:7">
      <c r="B194" t="s">
        <v>187</v>
      </c>
      <c r="C194" t="s">
        <v>37</v>
      </c>
      <c r="D194">
        <v>0.4</v>
      </c>
      <c r="E194">
        <v>0.23750000000000002</v>
      </c>
      <c r="F194">
        <v>0.10999999999999999</v>
      </c>
      <c r="G194" t="s">
        <v>248</v>
      </c>
    </row>
    <row r="195" spans="2:7">
      <c r="B195" t="s">
        <v>187</v>
      </c>
      <c r="C195" t="s">
        <v>7</v>
      </c>
      <c r="D195">
        <v>0.45777777777799999</v>
      </c>
      <c r="E195">
        <v>0.36055555555550001</v>
      </c>
      <c r="F195">
        <v>0.22888888888799996</v>
      </c>
      <c r="G195" t="s">
        <v>248</v>
      </c>
    </row>
    <row r="196" spans="2:7">
      <c r="B196" t="s">
        <v>187</v>
      </c>
      <c r="C196" t="s">
        <v>38</v>
      </c>
      <c r="D196">
        <v>0.38</v>
      </c>
      <c r="E196">
        <v>0.24250000000000002</v>
      </c>
      <c r="F196">
        <v>0.14999999999999997</v>
      </c>
      <c r="G196" t="s">
        <v>248</v>
      </c>
    </row>
    <row r="197" spans="2:7">
      <c r="B197" t="s">
        <v>187</v>
      </c>
      <c r="C197" t="s">
        <v>8</v>
      </c>
      <c r="D197">
        <v>0.28454545454500002</v>
      </c>
      <c r="E197">
        <v>0.25840909090874997</v>
      </c>
      <c r="F197">
        <v>0.221818181818</v>
      </c>
      <c r="G197" t="s">
        <v>248</v>
      </c>
    </row>
    <row r="198" spans="2:7">
      <c r="B198" t="s">
        <v>187</v>
      </c>
      <c r="C198" t="s">
        <v>9</v>
      </c>
      <c r="D198">
        <v>0.30166666666699998</v>
      </c>
      <c r="E198">
        <v>0.24124999999949998</v>
      </c>
      <c r="F198">
        <v>0.18666666666699999</v>
      </c>
      <c r="G198" t="s">
        <v>248</v>
      </c>
    </row>
    <row r="199" spans="2:7">
      <c r="B199" t="s">
        <v>187</v>
      </c>
      <c r="C199" t="s">
        <v>10</v>
      </c>
      <c r="D199">
        <v>0.42428571428599998</v>
      </c>
      <c r="E199">
        <v>0.27428571428600002</v>
      </c>
      <c r="F199">
        <v>0.14428571428600001</v>
      </c>
      <c r="G199" t="s">
        <v>248</v>
      </c>
    </row>
    <row r="200" spans="2:7">
      <c r="B200" t="s">
        <v>187</v>
      </c>
      <c r="C200" t="s">
        <v>42</v>
      </c>
      <c r="D200">
        <v>0.34</v>
      </c>
      <c r="E200">
        <v>0.2525</v>
      </c>
      <c r="F200">
        <v>0.19</v>
      </c>
      <c r="G200" t="s">
        <v>248</v>
      </c>
    </row>
    <row r="201" spans="2:7">
      <c r="B201" t="s">
        <v>187</v>
      </c>
      <c r="C201" t="s">
        <v>11</v>
      </c>
      <c r="D201">
        <v>0.33</v>
      </c>
      <c r="E201">
        <v>0.255</v>
      </c>
      <c r="F201">
        <v>0.19</v>
      </c>
      <c r="G201" t="s">
        <v>248</v>
      </c>
    </row>
    <row r="202" spans="2:7">
      <c r="B202" t="s">
        <v>187</v>
      </c>
      <c r="C202" t="s">
        <v>12</v>
      </c>
      <c r="D202">
        <v>0.31374999999999997</v>
      </c>
      <c r="E202">
        <v>0.27781249999999996</v>
      </c>
      <c r="F202">
        <v>0.22500000000000003</v>
      </c>
      <c r="G202" t="s">
        <v>248</v>
      </c>
    </row>
    <row r="203" spans="2:7">
      <c r="B203" t="s">
        <v>187</v>
      </c>
      <c r="C203" t="s">
        <v>13</v>
      </c>
      <c r="D203">
        <v>0.26289473684199999</v>
      </c>
      <c r="E203">
        <v>0.22671052631575001</v>
      </c>
      <c r="F203">
        <v>0.18605263157899998</v>
      </c>
      <c r="G203" t="s">
        <v>248</v>
      </c>
    </row>
    <row r="204" spans="2:7">
      <c r="B204" t="s">
        <v>187</v>
      </c>
      <c r="C204" t="s">
        <v>14</v>
      </c>
      <c r="D204">
        <v>0.46</v>
      </c>
      <c r="E204">
        <v>0.40249999999999997</v>
      </c>
      <c r="F204">
        <v>0.35000000000000003</v>
      </c>
      <c r="G204" t="s">
        <v>248</v>
      </c>
    </row>
    <row r="205" spans="2:7">
      <c r="B205" t="s">
        <v>187</v>
      </c>
      <c r="C205" t="s">
        <v>15</v>
      </c>
      <c r="D205">
        <v>0.34</v>
      </c>
      <c r="E205">
        <v>0.27749999999999997</v>
      </c>
      <c r="F205">
        <v>0.25000000000000006</v>
      </c>
      <c r="G205" t="s">
        <v>248</v>
      </c>
    </row>
    <row r="206" spans="2:7">
      <c r="B206" t="s">
        <v>187</v>
      </c>
      <c r="C206" t="s">
        <v>19</v>
      </c>
      <c r="D206">
        <v>0.43615384615399999</v>
      </c>
      <c r="E206">
        <v>0.30442307692275</v>
      </c>
      <c r="F206">
        <v>0.19692307692300004</v>
      </c>
      <c r="G206" t="s">
        <v>248</v>
      </c>
    </row>
    <row r="207" spans="2:7">
      <c r="B207" t="s">
        <v>187</v>
      </c>
      <c r="C207" t="s">
        <v>16</v>
      </c>
      <c r="D207">
        <v>0.37062499999999998</v>
      </c>
      <c r="E207">
        <v>0.28859374999999998</v>
      </c>
      <c r="F207">
        <v>0.20624999999999999</v>
      </c>
      <c r="G207" t="s">
        <v>248</v>
      </c>
    </row>
    <row r="208" spans="2:7">
      <c r="B208" t="s">
        <v>187</v>
      </c>
      <c r="C208" t="s">
        <v>17</v>
      </c>
      <c r="D208">
        <v>0.38800000000000001</v>
      </c>
      <c r="E208">
        <v>0.32300000000000006</v>
      </c>
      <c r="F208">
        <v>0.27199999999999996</v>
      </c>
      <c r="G208" t="s">
        <v>248</v>
      </c>
    </row>
    <row r="209" spans="2:7">
      <c r="B209" t="s">
        <v>187</v>
      </c>
      <c r="C209" t="s">
        <v>18</v>
      </c>
      <c r="D209">
        <v>0.381363636364</v>
      </c>
      <c r="E209">
        <v>0.32170454545400001</v>
      </c>
      <c r="F209">
        <v>0.26090909091000003</v>
      </c>
      <c r="G209" t="s">
        <v>248</v>
      </c>
    </row>
    <row r="210" spans="2:7">
      <c r="B210" t="s">
        <v>187</v>
      </c>
      <c r="C210" t="s">
        <v>39</v>
      </c>
      <c r="D210">
        <v>0.32500000000000001</v>
      </c>
      <c r="E210">
        <v>0.25625000000000003</v>
      </c>
      <c r="F210">
        <v>0.19</v>
      </c>
      <c r="G210" t="s">
        <v>248</v>
      </c>
    </row>
    <row r="211" spans="2:7">
      <c r="B211" t="s">
        <v>187</v>
      </c>
      <c r="C211" t="s">
        <v>20</v>
      </c>
      <c r="D211">
        <v>0.29714285714299998</v>
      </c>
      <c r="E211">
        <v>0.27035714285675</v>
      </c>
      <c r="F211">
        <v>0.24142857142800006</v>
      </c>
      <c r="G211" t="s">
        <v>248</v>
      </c>
    </row>
    <row r="212" spans="2:7">
      <c r="B212" t="s">
        <v>187</v>
      </c>
      <c r="C212" t="s">
        <v>21</v>
      </c>
      <c r="D212">
        <v>0.56000000000000005</v>
      </c>
      <c r="E212">
        <v>0.50375000000000003</v>
      </c>
      <c r="F212">
        <v>0.43499999999999994</v>
      </c>
      <c r="G212" t="s">
        <v>248</v>
      </c>
    </row>
    <row r="213" spans="2:7">
      <c r="B213" t="s">
        <v>187</v>
      </c>
      <c r="C213" t="s">
        <v>22</v>
      </c>
      <c r="D213">
        <v>0</v>
      </c>
      <c r="E213">
        <v>0</v>
      </c>
      <c r="F213">
        <v>0</v>
      </c>
      <c r="G213" t="s">
        <v>248</v>
      </c>
    </row>
    <row r="214" spans="2:7">
      <c r="B214" t="s">
        <v>187</v>
      </c>
      <c r="C214" t="s">
        <v>23</v>
      </c>
      <c r="D214">
        <v>0.33380952381000001</v>
      </c>
      <c r="E214">
        <v>0.23142857142875001</v>
      </c>
      <c r="F214">
        <v>0.14619047619100001</v>
      </c>
      <c r="G214" t="s">
        <v>248</v>
      </c>
    </row>
    <row r="215" spans="2:7">
      <c r="B215" t="s">
        <v>187</v>
      </c>
      <c r="C215" t="s">
        <v>43</v>
      </c>
      <c r="D215">
        <v>0.4</v>
      </c>
      <c r="E215">
        <v>0.27500000000000002</v>
      </c>
      <c r="F215">
        <v>0.18</v>
      </c>
      <c r="G215" t="s">
        <v>248</v>
      </c>
    </row>
    <row r="216" spans="2:7">
      <c r="B216" t="s">
        <v>187</v>
      </c>
      <c r="C216" t="s">
        <v>24</v>
      </c>
      <c r="D216">
        <v>0.35</v>
      </c>
      <c r="E216">
        <v>0.3125</v>
      </c>
      <c r="F216">
        <v>0.25999999999999995</v>
      </c>
      <c r="G216" t="s">
        <v>248</v>
      </c>
    </row>
    <row r="217" spans="2:7">
      <c r="B217" t="s">
        <v>187</v>
      </c>
      <c r="C217" t="s">
        <v>25</v>
      </c>
      <c r="D217">
        <v>0.24</v>
      </c>
      <c r="E217">
        <v>0.20250000000000001</v>
      </c>
      <c r="F217">
        <v>0.19000000000000003</v>
      </c>
      <c r="G217" t="s">
        <v>248</v>
      </c>
    </row>
    <row r="218" spans="2:7">
      <c r="B218" t="s">
        <v>187</v>
      </c>
      <c r="C218" t="s">
        <v>26</v>
      </c>
      <c r="D218">
        <v>0.33</v>
      </c>
      <c r="E218">
        <v>0.27999999999999997</v>
      </c>
      <c r="F218">
        <v>0.25000000000000006</v>
      </c>
      <c r="G218" t="s">
        <v>248</v>
      </c>
    </row>
    <row r="219" spans="2:7">
      <c r="B219" t="s">
        <v>187</v>
      </c>
      <c r="C219" t="s">
        <v>40</v>
      </c>
      <c r="D219">
        <v>0.41</v>
      </c>
      <c r="E219">
        <v>0.26</v>
      </c>
      <c r="F219">
        <v>0.13</v>
      </c>
      <c r="G219" t="s">
        <v>248</v>
      </c>
    </row>
    <row r="220" spans="2:7">
      <c r="B220" t="s">
        <v>187</v>
      </c>
      <c r="C220" t="s">
        <v>41</v>
      </c>
      <c r="D220">
        <v>0.53</v>
      </c>
      <c r="E220">
        <v>0.36749999999999999</v>
      </c>
      <c r="F220">
        <v>0.19999999999999996</v>
      </c>
      <c r="G220" t="s">
        <v>248</v>
      </c>
    </row>
    <row r="221" spans="2:7">
      <c r="B221" t="s">
        <v>187</v>
      </c>
      <c r="C221" t="s">
        <v>27</v>
      </c>
      <c r="D221">
        <v>0.47</v>
      </c>
      <c r="E221">
        <v>0.43250000000000005</v>
      </c>
      <c r="F221">
        <v>0.37999999999999995</v>
      </c>
      <c r="G221" t="s">
        <v>248</v>
      </c>
    </row>
    <row r="222" spans="2:7">
      <c r="B222" t="s">
        <v>187</v>
      </c>
      <c r="C222" t="s">
        <v>28</v>
      </c>
      <c r="D222">
        <v>0.39833333333299997</v>
      </c>
      <c r="E222">
        <v>0.34833333333299998</v>
      </c>
      <c r="F222">
        <v>0.29666666666700003</v>
      </c>
      <c r="G222" t="s">
        <v>248</v>
      </c>
    </row>
    <row r="223" spans="2:7">
      <c r="B223" t="s">
        <v>187</v>
      </c>
      <c r="C223" t="s">
        <v>29</v>
      </c>
      <c r="D223">
        <v>0.504285714286</v>
      </c>
      <c r="E223">
        <v>0.40428571428600002</v>
      </c>
      <c r="F223">
        <v>0.26428571428600006</v>
      </c>
      <c r="G223" t="s">
        <v>248</v>
      </c>
    </row>
    <row r="224" spans="2:7">
      <c r="B224" t="s">
        <v>187</v>
      </c>
      <c r="C224" t="s">
        <v>30</v>
      </c>
      <c r="D224">
        <v>0.31</v>
      </c>
      <c r="E224">
        <v>0.27874999999999994</v>
      </c>
      <c r="F224">
        <v>0.23375000000000007</v>
      </c>
      <c r="G224" t="s">
        <v>248</v>
      </c>
    </row>
    <row r="225" spans="2:7">
      <c r="B225" t="s">
        <v>187</v>
      </c>
      <c r="C225" t="s">
        <v>31</v>
      </c>
      <c r="D225">
        <v>0.39800000000000002</v>
      </c>
      <c r="E225">
        <v>0.31300000000000006</v>
      </c>
      <c r="F225">
        <v>0.25399999999999995</v>
      </c>
      <c r="G225" t="s">
        <v>248</v>
      </c>
    </row>
    <row r="226" spans="2:7">
      <c r="B226" t="s">
        <v>187</v>
      </c>
      <c r="C226" t="s">
        <v>32</v>
      </c>
      <c r="D226">
        <v>0.3</v>
      </c>
      <c r="E226">
        <v>0.25468749999999996</v>
      </c>
      <c r="F226">
        <v>0.20624999999999999</v>
      </c>
      <c r="G226" t="s">
        <v>248</v>
      </c>
    </row>
    <row r="227" spans="2:7">
      <c r="B227" t="s">
        <v>187</v>
      </c>
      <c r="C227" t="s">
        <v>33</v>
      </c>
      <c r="D227">
        <v>0.43</v>
      </c>
      <c r="E227">
        <v>0.34406250000000005</v>
      </c>
      <c r="F227">
        <v>0.25125000000000003</v>
      </c>
      <c r="G227" t="s">
        <v>248</v>
      </c>
    </row>
    <row r="228" spans="2:7">
      <c r="B228" t="s">
        <v>187</v>
      </c>
      <c r="C228" t="s">
        <v>34</v>
      </c>
      <c r="D228">
        <v>0.34</v>
      </c>
      <c r="E228">
        <v>0.19624999999999998</v>
      </c>
      <c r="F228">
        <v>0.10500000000000001</v>
      </c>
      <c r="G228" t="s">
        <v>248</v>
      </c>
    </row>
    <row r="229" spans="2:7">
      <c r="B229" t="s">
        <v>187</v>
      </c>
      <c r="C229" t="s">
        <v>35</v>
      </c>
      <c r="D229">
        <v>0.33</v>
      </c>
      <c r="E229">
        <v>0.28937499999999994</v>
      </c>
      <c r="F229">
        <v>0.22750000000000004</v>
      </c>
      <c r="G229" t="s">
        <v>248</v>
      </c>
    </row>
    <row r="230" spans="2:7">
      <c r="B230" t="s">
        <v>187</v>
      </c>
      <c r="C230" t="s">
        <v>36</v>
      </c>
      <c r="D230">
        <v>0.44243243243199998</v>
      </c>
      <c r="E230">
        <v>0.39648648648699997</v>
      </c>
      <c r="F230">
        <v>0.34189189189200003</v>
      </c>
      <c r="G230" t="s">
        <v>248</v>
      </c>
    </row>
    <row r="231" spans="2:7">
      <c r="B231" t="s">
        <v>188</v>
      </c>
      <c r="C231" t="s">
        <v>37</v>
      </c>
      <c r="D231">
        <v>0.35</v>
      </c>
      <c r="E231">
        <v>0.17500000000000002</v>
      </c>
      <c r="F231">
        <v>7.0000000000000034E-2</v>
      </c>
      <c r="G231" t="s">
        <v>248</v>
      </c>
    </row>
    <row r="232" spans="2:7">
      <c r="B232" t="s">
        <v>188</v>
      </c>
      <c r="C232" t="s">
        <v>7</v>
      </c>
      <c r="D232">
        <v>0.35333333333299999</v>
      </c>
      <c r="E232">
        <v>0.26027777777799999</v>
      </c>
      <c r="F232">
        <v>0.15222222222300003</v>
      </c>
      <c r="G232" t="s">
        <v>248</v>
      </c>
    </row>
    <row r="233" spans="2:7">
      <c r="B233" t="s">
        <v>188</v>
      </c>
      <c r="C233" t="s">
        <v>38</v>
      </c>
      <c r="D233">
        <v>0.27</v>
      </c>
      <c r="E233">
        <v>0.14500000000000002</v>
      </c>
      <c r="F233">
        <v>0.09</v>
      </c>
      <c r="G233" t="s">
        <v>248</v>
      </c>
    </row>
    <row r="234" spans="2:7">
      <c r="B234" t="s">
        <v>188</v>
      </c>
      <c r="C234" t="s">
        <v>8</v>
      </c>
      <c r="D234">
        <v>0.20363636363599999</v>
      </c>
      <c r="E234">
        <v>0.18204545454599999</v>
      </c>
      <c r="F234">
        <v>0.155454545454</v>
      </c>
      <c r="G234" t="s">
        <v>248</v>
      </c>
    </row>
    <row r="235" spans="2:7">
      <c r="B235" t="s">
        <v>188</v>
      </c>
      <c r="C235" t="s">
        <v>9</v>
      </c>
      <c r="D235">
        <v>0.245</v>
      </c>
      <c r="E235">
        <v>0.19083333333374999</v>
      </c>
      <c r="F235">
        <v>0.14166666666700001</v>
      </c>
      <c r="G235" t="s">
        <v>248</v>
      </c>
    </row>
    <row r="236" spans="2:7">
      <c r="B236" t="s">
        <v>188</v>
      </c>
      <c r="C236" t="s">
        <v>10</v>
      </c>
      <c r="D236">
        <v>0.31857142857100001</v>
      </c>
      <c r="E236">
        <v>0.17749999999975002</v>
      </c>
      <c r="F236">
        <v>7.9999999999999988E-2</v>
      </c>
      <c r="G236" t="s">
        <v>248</v>
      </c>
    </row>
    <row r="237" spans="2:7">
      <c r="B237" t="s">
        <v>188</v>
      </c>
      <c r="C237" t="s">
        <v>42</v>
      </c>
      <c r="D237">
        <v>0.24</v>
      </c>
      <c r="E237">
        <v>0.16499999999999998</v>
      </c>
      <c r="F237">
        <v>0.12</v>
      </c>
      <c r="G237" t="s">
        <v>248</v>
      </c>
    </row>
    <row r="238" spans="2:7">
      <c r="B238" t="s">
        <v>188</v>
      </c>
      <c r="C238" t="s">
        <v>11</v>
      </c>
      <c r="D238">
        <v>0.28999999999999998</v>
      </c>
      <c r="E238">
        <v>0.19</v>
      </c>
      <c r="F238">
        <v>0.13000000000000003</v>
      </c>
      <c r="G238" t="s">
        <v>248</v>
      </c>
    </row>
    <row r="239" spans="2:7">
      <c r="B239" t="s">
        <v>188</v>
      </c>
      <c r="C239" t="s">
        <v>12</v>
      </c>
      <c r="D239">
        <v>0.21875</v>
      </c>
      <c r="E239">
        <v>0.19062500000000002</v>
      </c>
      <c r="F239">
        <v>0.14625000000000002</v>
      </c>
      <c r="G239" t="s">
        <v>248</v>
      </c>
    </row>
    <row r="240" spans="2:7">
      <c r="B240" t="s">
        <v>188</v>
      </c>
      <c r="C240" t="s">
        <v>13</v>
      </c>
      <c r="D240">
        <v>0.187894736842</v>
      </c>
      <c r="E240">
        <v>0.156644736842</v>
      </c>
      <c r="F240">
        <v>0.119736842106</v>
      </c>
      <c r="G240" t="s">
        <v>248</v>
      </c>
    </row>
    <row r="241" spans="2:7">
      <c r="B241" t="s">
        <v>188</v>
      </c>
      <c r="C241" t="s">
        <v>14</v>
      </c>
      <c r="D241">
        <v>0.42599999999999999</v>
      </c>
      <c r="E241">
        <v>0.35600000000000004</v>
      </c>
      <c r="F241">
        <v>0.30600000000000005</v>
      </c>
      <c r="G241" t="s">
        <v>248</v>
      </c>
    </row>
    <row r="242" spans="2:7">
      <c r="B242" t="s">
        <v>188</v>
      </c>
      <c r="C242" t="s">
        <v>15</v>
      </c>
      <c r="D242">
        <v>0.26</v>
      </c>
      <c r="E242">
        <v>0.21000000000000002</v>
      </c>
      <c r="F242">
        <v>0.18000000000000002</v>
      </c>
      <c r="G242" t="s">
        <v>248</v>
      </c>
    </row>
    <row r="243" spans="2:7">
      <c r="B243" t="s">
        <v>188</v>
      </c>
      <c r="C243" t="s">
        <v>19</v>
      </c>
      <c r="D243">
        <v>0.44923076923100003</v>
      </c>
      <c r="E243">
        <v>0.29923076923099995</v>
      </c>
      <c r="F243">
        <v>0.175384615385</v>
      </c>
      <c r="G243" t="s">
        <v>248</v>
      </c>
    </row>
    <row r="244" spans="2:7">
      <c r="B244" t="s">
        <v>188</v>
      </c>
      <c r="C244" t="s">
        <v>16</v>
      </c>
      <c r="D244">
        <v>0.28999999999999998</v>
      </c>
      <c r="E244">
        <v>0.20406249999999998</v>
      </c>
      <c r="F244">
        <v>0.13500000000000001</v>
      </c>
      <c r="G244" t="s">
        <v>248</v>
      </c>
    </row>
    <row r="245" spans="2:7">
      <c r="B245" t="s">
        <v>188</v>
      </c>
      <c r="C245" t="s">
        <v>17</v>
      </c>
      <c r="D245">
        <v>0.30599999999999999</v>
      </c>
      <c r="E245">
        <v>0.246</v>
      </c>
      <c r="F245">
        <v>0.19400000000000001</v>
      </c>
      <c r="G245" t="s">
        <v>248</v>
      </c>
    </row>
    <row r="246" spans="2:7">
      <c r="B246" t="s">
        <v>188</v>
      </c>
      <c r="C246" t="s">
        <v>18</v>
      </c>
      <c r="D246">
        <v>0.28454545454500002</v>
      </c>
      <c r="E246">
        <v>0.23</v>
      </c>
      <c r="F246">
        <v>0.17545454545499997</v>
      </c>
      <c r="G246" t="s">
        <v>248</v>
      </c>
    </row>
    <row r="247" spans="2:7">
      <c r="B247" t="s">
        <v>188</v>
      </c>
      <c r="C247" t="s">
        <v>39</v>
      </c>
      <c r="D247">
        <v>0.22500000000000001</v>
      </c>
      <c r="E247">
        <v>0.16250000000000001</v>
      </c>
      <c r="F247">
        <v>0.11499999999999999</v>
      </c>
      <c r="G247" t="s">
        <v>248</v>
      </c>
    </row>
    <row r="248" spans="2:7">
      <c r="B248" t="s">
        <v>188</v>
      </c>
      <c r="C248" t="s">
        <v>20</v>
      </c>
      <c r="D248">
        <v>0.23</v>
      </c>
      <c r="E248">
        <v>0.20678571428625003</v>
      </c>
      <c r="F248">
        <v>0.17714285714299999</v>
      </c>
      <c r="G248" t="s">
        <v>248</v>
      </c>
    </row>
    <row r="249" spans="2:7">
      <c r="B249" t="s">
        <v>188</v>
      </c>
      <c r="C249" t="s">
        <v>21</v>
      </c>
      <c r="D249">
        <v>0.5</v>
      </c>
      <c r="E249">
        <v>0.45000000000000007</v>
      </c>
      <c r="F249">
        <v>0.37999999999999995</v>
      </c>
      <c r="G249" t="s">
        <v>248</v>
      </c>
    </row>
    <row r="250" spans="2:7">
      <c r="B250" t="s">
        <v>188</v>
      </c>
      <c r="C250" t="s">
        <v>22</v>
      </c>
      <c r="D250">
        <v>0</v>
      </c>
      <c r="E250">
        <v>0</v>
      </c>
      <c r="F250">
        <v>0</v>
      </c>
      <c r="G250" t="s">
        <v>248</v>
      </c>
    </row>
    <row r="251" spans="2:7">
      <c r="B251" t="s">
        <v>188</v>
      </c>
      <c r="C251" t="s">
        <v>23</v>
      </c>
      <c r="D251">
        <v>0.257142857143</v>
      </c>
      <c r="E251">
        <v>0.16071428571424998</v>
      </c>
      <c r="F251">
        <v>9.3333333334000013E-2</v>
      </c>
      <c r="G251" t="s">
        <v>248</v>
      </c>
    </row>
    <row r="252" spans="2:7">
      <c r="B252" t="s">
        <v>188</v>
      </c>
      <c r="C252" t="s">
        <v>43</v>
      </c>
      <c r="D252">
        <v>0.3</v>
      </c>
      <c r="E252">
        <v>0.1875</v>
      </c>
      <c r="F252">
        <v>0.11000000000000001</v>
      </c>
      <c r="G252" t="s">
        <v>248</v>
      </c>
    </row>
    <row r="253" spans="2:7">
      <c r="B253" t="s">
        <v>188</v>
      </c>
      <c r="C253" t="s">
        <v>24</v>
      </c>
      <c r="D253">
        <v>0.28000000000000003</v>
      </c>
      <c r="E253">
        <v>0.24249999999999999</v>
      </c>
      <c r="F253">
        <v>0.19</v>
      </c>
      <c r="G253" t="s">
        <v>248</v>
      </c>
    </row>
    <row r="254" spans="2:7">
      <c r="B254" t="s">
        <v>188</v>
      </c>
      <c r="C254" t="s">
        <v>25</v>
      </c>
      <c r="D254">
        <v>0.16</v>
      </c>
      <c r="E254">
        <v>0.13500000000000001</v>
      </c>
      <c r="F254">
        <v>0.12</v>
      </c>
      <c r="G254" t="s">
        <v>248</v>
      </c>
    </row>
    <row r="255" spans="2:7">
      <c r="B255" t="s">
        <v>188</v>
      </c>
      <c r="C255" t="s">
        <v>26</v>
      </c>
      <c r="D255">
        <v>0.28000000000000003</v>
      </c>
      <c r="E255">
        <v>0.22999999999999998</v>
      </c>
      <c r="F255">
        <v>0.16000000000000003</v>
      </c>
      <c r="G255" t="s">
        <v>248</v>
      </c>
    </row>
    <row r="256" spans="2:7">
      <c r="B256" t="s">
        <v>188</v>
      </c>
      <c r="C256" t="s">
        <v>40</v>
      </c>
      <c r="D256">
        <v>0.3</v>
      </c>
      <c r="E256">
        <v>0.16249999999999998</v>
      </c>
      <c r="F256">
        <v>7.0000000000000007E-2</v>
      </c>
      <c r="G256" t="s">
        <v>248</v>
      </c>
    </row>
    <row r="257" spans="2:7">
      <c r="B257" t="s">
        <v>188</v>
      </c>
      <c r="C257" t="s">
        <v>41</v>
      </c>
      <c r="D257">
        <v>0.46</v>
      </c>
      <c r="E257">
        <v>0.31000000000000005</v>
      </c>
      <c r="F257">
        <v>0.15999999999999998</v>
      </c>
      <c r="G257" t="s">
        <v>248</v>
      </c>
    </row>
    <row r="258" spans="2:7">
      <c r="B258" t="s">
        <v>188</v>
      </c>
      <c r="C258" t="s">
        <v>27</v>
      </c>
      <c r="D258">
        <v>0.28000000000000003</v>
      </c>
      <c r="E258">
        <v>0.24249999999999999</v>
      </c>
      <c r="F258">
        <v>0.19</v>
      </c>
      <c r="G258" t="s">
        <v>248</v>
      </c>
    </row>
    <row r="259" spans="2:7">
      <c r="B259" t="s">
        <v>188</v>
      </c>
      <c r="C259" t="s">
        <v>28</v>
      </c>
      <c r="D259">
        <v>0.31166666666699999</v>
      </c>
      <c r="E259">
        <v>0.26687499999949993</v>
      </c>
      <c r="F259">
        <v>0.21583333333300003</v>
      </c>
      <c r="G259" t="s">
        <v>248</v>
      </c>
    </row>
    <row r="260" spans="2:7">
      <c r="B260" t="s">
        <v>188</v>
      </c>
      <c r="C260" t="s">
        <v>29</v>
      </c>
      <c r="D260">
        <v>0.38285714285700001</v>
      </c>
      <c r="E260">
        <v>0.28107142857199996</v>
      </c>
      <c r="F260">
        <v>0.164285714285</v>
      </c>
      <c r="G260" t="s">
        <v>248</v>
      </c>
    </row>
    <row r="261" spans="2:7">
      <c r="B261" t="s">
        <v>188</v>
      </c>
      <c r="C261" t="s">
        <v>30</v>
      </c>
      <c r="D261">
        <v>0.23499999999999999</v>
      </c>
      <c r="E261">
        <v>0.20609374999999999</v>
      </c>
      <c r="F261">
        <v>0.168125</v>
      </c>
      <c r="G261" t="s">
        <v>248</v>
      </c>
    </row>
    <row r="262" spans="2:7">
      <c r="B262" t="s">
        <v>188</v>
      </c>
      <c r="C262" t="s">
        <v>31</v>
      </c>
      <c r="D262">
        <v>0.37</v>
      </c>
      <c r="E262">
        <v>0.26249999999999996</v>
      </c>
      <c r="F262">
        <v>0.19600000000000001</v>
      </c>
      <c r="G262" t="s">
        <v>248</v>
      </c>
    </row>
    <row r="263" spans="2:7">
      <c r="B263" t="s">
        <v>188</v>
      </c>
      <c r="C263" t="s">
        <v>32</v>
      </c>
      <c r="D263">
        <v>0.21625</v>
      </c>
      <c r="E263">
        <v>0.18187500000000001</v>
      </c>
      <c r="F263">
        <v>0.13625000000000001</v>
      </c>
      <c r="G263" t="s">
        <v>248</v>
      </c>
    </row>
    <row r="264" spans="2:7">
      <c r="B264" t="s">
        <v>188</v>
      </c>
      <c r="C264" t="s">
        <v>33</v>
      </c>
      <c r="D264">
        <v>0.35499999999999998</v>
      </c>
      <c r="E264">
        <v>0.26906249999999998</v>
      </c>
      <c r="F264">
        <v>0.18624999999999997</v>
      </c>
      <c r="G264" t="s">
        <v>248</v>
      </c>
    </row>
    <row r="265" spans="2:7">
      <c r="B265" t="s">
        <v>188</v>
      </c>
      <c r="C265" t="s">
        <v>34</v>
      </c>
      <c r="D265">
        <v>0.23</v>
      </c>
      <c r="E265">
        <v>0.11125000000000002</v>
      </c>
      <c r="F265">
        <v>5.4999999999999993E-2</v>
      </c>
      <c r="G265" t="s">
        <v>248</v>
      </c>
    </row>
    <row r="266" spans="2:7">
      <c r="B266" t="s">
        <v>188</v>
      </c>
      <c r="C266" t="s">
        <v>35</v>
      </c>
      <c r="D266">
        <v>0.2475</v>
      </c>
      <c r="E266">
        <v>0.21625</v>
      </c>
      <c r="F266">
        <v>0.16250000000000001</v>
      </c>
      <c r="G266" t="s">
        <v>248</v>
      </c>
    </row>
    <row r="267" spans="2:7">
      <c r="B267" t="s">
        <v>188</v>
      </c>
      <c r="C267" t="s">
        <v>36</v>
      </c>
      <c r="D267">
        <v>0.363243243243</v>
      </c>
      <c r="E267">
        <v>0.31932432432425001</v>
      </c>
      <c r="F267">
        <v>0.26972972973000003</v>
      </c>
      <c r="G267" t="s">
        <v>248</v>
      </c>
    </row>
    <row r="268" spans="2:7">
      <c r="B268" t="s">
        <v>189</v>
      </c>
      <c r="C268" t="s">
        <v>37</v>
      </c>
      <c r="D268">
        <v>0.28999999999999998</v>
      </c>
      <c r="E268">
        <v>0.14000000000000001</v>
      </c>
      <c r="F268">
        <v>4.9999999999999989E-2</v>
      </c>
      <c r="G268" t="s">
        <v>248</v>
      </c>
    </row>
    <row r="269" spans="2:7">
      <c r="B269" t="s">
        <v>189</v>
      </c>
      <c r="C269" t="s">
        <v>7</v>
      </c>
      <c r="D269">
        <v>0.34555555555599998</v>
      </c>
      <c r="E269">
        <v>0.25944444444475001</v>
      </c>
      <c r="F269">
        <v>0.15666666666699997</v>
      </c>
      <c r="G269" t="s">
        <v>248</v>
      </c>
    </row>
    <row r="270" spans="2:7">
      <c r="B270" t="s">
        <v>189</v>
      </c>
      <c r="C270" t="s">
        <v>38</v>
      </c>
      <c r="D270">
        <v>0.28999999999999998</v>
      </c>
      <c r="E270">
        <v>0.15249999999999997</v>
      </c>
      <c r="F270">
        <v>8.0000000000000016E-2</v>
      </c>
      <c r="G270" t="s">
        <v>248</v>
      </c>
    </row>
    <row r="271" spans="2:7">
      <c r="B271" t="s">
        <v>189</v>
      </c>
      <c r="C271" t="s">
        <v>8</v>
      </c>
      <c r="D271">
        <v>0.21545454545500001</v>
      </c>
      <c r="E271">
        <v>0.19386363636375001</v>
      </c>
      <c r="F271">
        <v>0.16909090908999999</v>
      </c>
      <c r="G271" t="s">
        <v>248</v>
      </c>
    </row>
    <row r="272" spans="2:7">
      <c r="B272" t="s">
        <v>189</v>
      </c>
      <c r="C272" t="s">
        <v>9</v>
      </c>
      <c r="D272">
        <v>0.18833333333300001</v>
      </c>
      <c r="E272">
        <v>0.1425000000005</v>
      </c>
      <c r="F272">
        <v>0.10499999999900003</v>
      </c>
      <c r="G272" t="s">
        <v>248</v>
      </c>
    </row>
    <row r="273" spans="2:7">
      <c r="B273" t="s">
        <v>189</v>
      </c>
      <c r="C273" t="s">
        <v>10</v>
      </c>
      <c r="D273">
        <v>0.321428571429</v>
      </c>
      <c r="E273">
        <v>0.18750000000025002</v>
      </c>
      <c r="F273">
        <v>8.2857142856000016E-2</v>
      </c>
      <c r="G273" t="s">
        <v>248</v>
      </c>
    </row>
    <row r="274" spans="2:7">
      <c r="B274" t="s">
        <v>189</v>
      </c>
      <c r="C274" t="s">
        <v>42</v>
      </c>
      <c r="D274">
        <v>0.17</v>
      </c>
      <c r="E274">
        <v>0.13250000000000001</v>
      </c>
      <c r="F274">
        <v>7.9999999999999988E-2</v>
      </c>
      <c r="G274" t="s">
        <v>248</v>
      </c>
    </row>
    <row r="275" spans="2:7">
      <c r="B275" t="s">
        <v>189</v>
      </c>
      <c r="C275" t="s">
        <v>11</v>
      </c>
      <c r="D275">
        <v>0.16</v>
      </c>
      <c r="E275">
        <v>0.10999999999999999</v>
      </c>
      <c r="F275">
        <v>8.0000000000000016E-2</v>
      </c>
      <c r="G275" t="s">
        <v>248</v>
      </c>
    </row>
    <row r="276" spans="2:7">
      <c r="B276" t="s">
        <v>189</v>
      </c>
      <c r="C276" t="s">
        <v>12</v>
      </c>
      <c r="D276">
        <v>0.23375000000000001</v>
      </c>
      <c r="E276">
        <v>0.20875000000000002</v>
      </c>
      <c r="F276">
        <v>0.16375000000000001</v>
      </c>
      <c r="G276" t="s">
        <v>248</v>
      </c>
    </row>
    <row r="277" spans="2:7">
      <c r="B277" t="s">
        <v>189</v>
      </c>
      <c r="C277" t="s">
        <v>13</v>
      </c>
      <c r="D277">
        <v>0.20710526315800001</v>
      </c>
      <c r="E277">
        <v>0.17519736842050002</v>
      </c>
      <c r="F277">
        <v>0.13473684210600001</v>
      </c>
      <c r="G277" t="s">
        <v>248</v>
      </c>
    </row>
    <row r="278" spans="2:7">
      <c r="B278" t="s">
        <v>189</v>
      </c>
      <c r="C278" t="s">
        <v>14</v>
      </c>
      <c r="D278">
        <v>0.40799999999999997</v>
      </c>
      <c r="E278">
        <v>0.34050000000000002</v>
      </c>
      <c r="F278">
        <v>0.29000000000000004</v>
      </c>
      <c r="G278" t="s">
        <v>248</v>
      </c>
    </row>
    <row r="279" spans="2:7">
      <c r="B279" t="s">
        <v>189</v>
      </c>
      <c r="C279" t="s">
        <v>15</v>
      </c>
      <c r="D279">
        <v>0.26</v>
      </c>
      <c r="E279">
        <v>0.21000000000000002</v>
      </c>
      <c r="F279">
        <v>0.18000000000000002</v>
      </c>
      <c r="G279" t="s">
        <v>248</v>
      </c>
    </row>
    <row r="280" spans="2:7">
      <c r="B280" t="s">
        <v>189</v>
      </c>
      <c r="C280" t="s">
        <v>19</v>
      </c>
      <c r="D280">
        <v>0.36846153846200003</v>
      </c>
      <c r="E280">
        <v>0.24346153846199997</v>
      </c>
      <c r="F280">
        <v>0.14692307692200002</v>
      </c>
      <c r="G280" t="s">
        <v>248</v>
      </c>
    </row>
    <row r="281" spans="2:7">
      <c r="B281" t="s">
        <v>189</v>
      </c>
      <c r="C281" t="s">
        <v>16</v>
      </c>
      <c r="D281">
        <v>0.25437500000000002</v>
      </c>
      <c r="E281">
        <v>0.18484375</v>
      </c>
      <c r="F281">
        <v>0.12625</v>
      </c>
      <c r="G281" t="s">
        <v>248</v>
      </c>
    </row>
    <row r="282" spans="2:7">
      <c r="B282" t="s">
        <v>189</v>
      </c>
      <c r="C282" t="s">
        <v>17</v>
      </c>
      <c r="D282">
        <v>0.29799999999999999</v>
      </c>
      <c r="E282">
        <v>0.23799999999999999</v>
      </c>
      <c r="F282">
        <v>0.19400000000000001</v>
      </c>
      <c r="G282" t="s">
        <v>248</v>
      </c>
    </row>
    <row r="283" spans="2:7">
      <c r="B283" t="s">
        <v>189</v>
      </c>
      <c r="C283" t="s">
        <v>18</v>
      </c>
      <c r="D283">
        <v>0.278181818182</v>
      </c>
      <c r="E283">
        <v>0.22761363636325005</v>
      </c>
      <c r="F283">
        <v>0.17590909090899998</v>
      </c>
      <c r="G283" t="s">
        <v>248</v>
      </c>
    </row>
    <row r="284" spans="2:7">
      <c r="B284" t="s">
        <v>189</v>
      </c>
      <c r="C284" t="s">
        <v>39</v>
      </c>
      <c r="D284">
        <v>0.26</v>
      </c>
      <c r="E284">
        <v>0.19124999999999998</v>
      </c>
      <c r="F284">
        <v>0.12500000000000003</v>
      </c>
      <c r="G284" t="s">
        <v>248</v>
      </c>
    </row>
    <row r="285" spans="2:7">
      <c r="B285" t="s">
        <v>189</v>
      </c>
      <c r="C285" t="s">
        <v>20</v>
      </c>
      <c r="D285">
        <v>0.21142857142900001</v>
      </c>
      <c r="E285">
        <v>0.18821428571400001</v>
      </c>
      <c r="F285">
        <v>0.15571428571500001</v>
      </c>
      <c r="G285" t="s">
        <v>248</v>
      </c>
    </row>
    <row r="286" spans="2:7">
      <c r="B286" t="s">
        <v>189</v>
      </c>
      <c r="C286" t="s">
        <v>21</v>
      </c>
      <c r="D286">
        <v>0.47499999999999998</v>
      </c>
      <c r="E286">
        <v>0.43125000000000002</v>
      </c>
      <c r="F286">
        <v>0.37000000000000005</v>
      </c>
      <c r="G286" t="s">
        <v>248</v>
      </c>
    </row>
    <row r="287" spans="2:7">
      <c r="B287" t="s">
        <v>189</v>
      </c>
      <c r="C287" t="s">
        <v>22</v>
      </c>
      <c r="D287">
        <v>0</v>
      </c>
      <c r="E287">
        <v>0</v>
      </c>
      <c r="F287">
        <v>0</v>
      </c>
      <c r="G287" t="s">
        <v>248</v>
      </c>
    </row>
    <row r="288" spans="2:7">
      <c r="B288" t="s">
        <v>189</v>
      </c>
      <c r="C288" t="s">
        <v>23</v>
      </c>
      <c r="D288">
        <v>0.23809523809499999</v>
      </c>
      <c r="E288">
        <v>0.15416666666624998</v>
      </c>
      <c r="F288">
        <v>9.2857142858000008E-2</v>
      </c>
      <c r="G288" t="s">
        <v>248</v>
      </c>
    </row>
    <row r="289" spans="2:7">
      <c r="B289" t="s">
        <v>189</v>
      </c>
      <c r="C289" t="s">
        <v>43</v>
      </c>
      <c r="D289">
        <v>0.21</v>
      </c>
      <c r="E289">
        <v>0.11000000000000001</v>
      </c>
      <c r="F289">
        <v>7.0000000000000007E-2</v>
      </c>
      <c r="G289" t="s">
        <v>248</v>
      </c>
    </row>
    <row r="290" spans="2:7">
      <c r="B290" t="s">
        <v>189</v>
      </c>
      <c r="C290" t="s">
        <v>24</v>
      </c>
      <c r="D290">
        <v>0.27</v>
      </c>
      <c r="E290">
        <v>0.245</v>
      </c>
      <c r="F290">
        <v>0.19</v>
      </c>
      <c r="G290" t="s">
        <v>248</v>
      </c>
    </row>
    <row r="291" spans="2:7">
      <c r="B291" t="s">
        <v>189</v>
      </c>
      <c r="C291" t="s">
        <v>25</v>
      </c>
      <c r="D291">
        <v>0.17</v>
      </c>
      <c r="E291">
        <v>0.1575</v>
      </c>
      <c r="F291">
        <v>0.12000000000000002</v>
      </c>
      <c r="G291" t="s">
        <v>248</v>
      </c>
    </row>
    <row r="292" spans="2:7">
      <c r="B292" t="s">
        <v>189</v>
      </c>
      <c r="C292" t="s">
        <v>26</v>
      </c>
      <c r="D292">
        <v>0.27</v>
      </c>
      <c r="E292">
        <v>0.23249999999999998</v>
      </c>
      <c r="F292">
        <v>0.18</v>
      </c>
      <c r="G292" t="s">
        <v>248</v>
      </c>
    </row>
    <row r="293" spans="2:7">
      <c r="B293" t="s">
        <v>189</v>
      </c>
      <c r="C293" t="s">
        <v>40</v>
      </c>
      <c r="D293">
        <v>0.31</v>
      </c>
      <c r="E293">
        <v>0.185</v>
      </c>
      <c r="F293">
        <v>0.09</v>
      </c>
      <c r="G293" t="s">
        <v>248</v>
      </c>
    </row>
    <row r="294" spans="2:7">
      <c r="B294" t="s">
        <v>189</v>
      </c>
      <c r="C294" t="s">
        <v>41</v>
      </c>
      <c r="D294">
        <v>0.37</v>
      </c>
      <c r="E294">
        <v>0.24500000000000002</v>
      </c>
      <c r="F294">
        <v>0.13</v>
      </c>
      <c r="G294" t="s">
        <v>248</v>
      </c>
    </row>
    <row r="295" spans="2:7">
      <c r="B295" t="s">
        <v>189</v>
      </c>
      <c r="C295" t="s">
        <v>27</v>
      </c>
      <c r="D295">
        <v>0.23</v>
      </c>
      <c r="E295">
        <v>0.18</v>
      </c>
      <c r="F295">
        <v>0.13</v>
      </c>
      <c r="G295" t="s">
        <v>248</v>
      </c>
    </row>
    <row r="296" spans="2:7">
      <c r="B296" t="s">
        <v>189</v>
      </c>
      <c r="C296" t="s">
        <v>28</v>
      </c>
      <c r="D296">
        <v>0.321666666667</v>
      </c>
      <c r="E296">
        <v>0.27583333333324994</v>
      </c>
      <c r="F296">
        <v>0.22666666666600005</v>
      </c>
      <c r="G296" t="s">
        <v>248</v>
      </c>
    </row>
    <row r="297" spans="2:7">
      <c r="B297" t="s">
        <v>189</v>
      </c>
      <c r="C297" t="s">
        <v>29</v>
      </c>
      <c r="D297">
        <v>0.39714285714300002</v>
      </c>
      <c r="E297">
        <v>0.29357142857175</v>
      </c>
      <c r="F297">
        <v>0.185714285714</v>
      </c>
      <c r="G297" t="s">
        <v>248</v>
      </c>
    </row>
    <row r="298" spans="2:7">
      <c r="B298" t="s">
        <v>189</v>
      </c>
      <c r="C298" t="s">
        <v>30</v>
      </c>
      <c r="D298">
        <v>0.25187500000000002</v>
      </c>
      <c r="E298">
        <v>0.22609374999999998</v>
      </c>
      <c r="F298">
        <v>0.18874999999999997</v>
      </c>
      <c r="G298" t="s">
        <v>248</v>
      </c>
    </row>
    <row r="299" spans="2:7">
      <c r="B299" t="s">
        <v>189</v>
      </c>
      <c r="C299" t="s">
        <v>31</v>
      </c>
      <c r="D299">
        <v>0.29799999999999999</v>
      </c>
      <c r="E299">
        <v>0.22799999999999998</v>
      </c>
      <c r="F299">
        <v>0.16999999999999998</v>
      </c>
      <c r="G299" t="s">
        <v>248</v>
      </c>
    </row>
    <row r="300" spans="2:7">
      <c r="B300" t="s">
        <v>189</v>
      </c>
      <c r="C300" t="s">
        <v>32</v>
      </c>
      <c r="D300">
        <v>0.18124999999999999</v>
      </c>
      <c r="E300">
        <v>0.15312499999999998</v>
      </c>
      <c r="F300">
        <v>0.11125000000000002</v>
      </c>
      <c r="G300" t="s">
        <v>248</v>
      </c>
    </row>
    <row r="301" spans="2:7">
      <c r="B301" t="s">
        <v>189</v>
      </c>
      <c r="C301" t="s">
        <v>33</v>
      </c>
      <c r="D301">
        <v>0.34875</v>
      </c>
      <c r="E301">
        <v>0.26749999999999996</v>
      </c>
      <c r="F301">
        <v>0.18874999999999997</v>
      </c>
      <c r="G301" t="s">
        <v>248</v>
      </c>
    </row>
    <row r="302" spans="2:7">
      <c r="B302" t="s">
        <v>189</v>
      </c>
      <c r="C302" t="s">
        <v>34</v>
      </c>
      <c r="D302">
        <v>0.23</v>
      </c>
      <c r="E302">
        <v>0.13</v>
      </c>
      <c r="F302">
        <v>7.0000000000000007E-2</v>
      </c>
      <c r="G302" t="s">
        <v>248</v>
      </c>
    </row>
    <row r="303" spans="2:7">
      <c r="B303" t="s">
        <v>189</v>
      </c>
      <c r="C303" t="s">
        <v>35</v>
      </c>
      <c r="D303">
        <v>0.215</v>
      </c>
      <c r="E303">
        <v>0.18062500000000001</v>
      </c>
      <c r="F303">
        <v>0.13750000000000001</v>
      </c>
      <c r="G303" t="s">
        <v>248</v>
      </c>
    </row>
    <row r="304" spans="2:7">
      <c r="B304" t="s">
        <v>189</v>
      </c>
      <c r="C304" t="s">
        <v>36</v>
      </c>
      <c r="D304">
        <v>0.34864864864900003</v>
      </c>
      <c r="E304">
        <v>0.30439189189149995</v>
      </c>
      <c r="F304">
        <v>0.25378378378499999</v>
      </c>
      <c r="G304" t="s">
        <v>248</v>
      </c>
    </row>
    <row r="305" spans="2:7">
      <c r="B305" t="s">
        <v>190</v>
      </c>
      <c r="C305" t="s">
        <v>37</v>
      </c>
      <c r="D305">
        <v>0.32</v>
      </c>
      <c r="E305">
        <v>0.16999999999999998</v>
      </c>
      <c r="F305">
        <v>8.0000000000000016E-2</v>
      </c>
      <c r="G305" t="s">
        <v>248</v>
      </c>
    </row>
    <row r="306" spans="2:7">
      <c r="B306" t="s">
        <v>190</v>
      </c>
      <c r="C306" t="s">
        <v>7</v>
      </c>
      <c r="D306">
        <v>0.29222222222200001</v>
      </c>
      <c r="E306">
        <v>0.21027777777824999</v>
      </c>
      <c r="F306">
        <v>0.12222222222100002</v>
      </c>
      <c r="G306" t="s">
        <v>248</v>
      </c>
    </row>
    <row r="307" spans="2:7">
      <c r="B307" t="s">
        <v>190</v>
      </c>
      <c r="C307" t="s">
        <v>38</v>
      </c>
      <c r="D307">
        <v>0.22</v>
      </c>
      <c r="E307">
        <v>0.12000000000000002</v>
      </c>
      <c r="F307">
        <v>0.06</v>
      </c>
      <c r="G307" t="s">
        <v>248</v>
      </c>
    </row>
    <row r="308" spans="2:7">
      <c r="B308" t="s">
        <v>190</v>
      </c>
      <c r="C308" t="s">
        <v>8</v>
      </c>
      <c r="D308">
        <v>0.19090909090899999</v>
      </c>
      <c r="E308">
        <v>0.17159090909150002</v>
      </c>
      <c r="F308">
        <v>0.140909090909</v>
      </c>
      <c r="G308" t="s">
        <v>248</v>
      </c>
    </row>
    <row r="309" spans="2:7">
      <c r="B309" t="s">
        <v>190</v>
      </c>
      <c r="C309" t="s">
        <v>9</v>
      </c>
      <c r="D309">
        <v>0.17166666666700001</v>
      </c>
      <c r="E309">
        <v>0.127916666667</v>
      </c>
      <c r="F309">
        <v>9.6666666666999995E-2</v>
      </c>
      <c r="G309" t="s">
        <v>248</v>
      </c>
    </row>
    <row r="310" spans="2:7">
      <c r="B310" t="s">
        <v>190</v>
      </c>
      <c r="C310" t="s">
        <v>10</v>
      </c>
      <c r="D310">
        <v>0.305714285714</v>
      </c>
      <c r="E310">
        <v>0.17357142857149999</v>
      </c>
      <c r="F310">
        <v>8.0000000000000016E-2</v>
      </c>
      <c r="G310" t="s">
        <v>248</v>
      </c>
    </row>
    <row r="311" spans="2:7">
      <c r="B311" t="s">
        <v>190</v>
      </c>
      <c r="C311" t="s">
        <v>42</v>
      </c>
      <c r="D311">
        <v>0.17</v>
      </c>
      <c r="E311">
        <v>0.12</v>
      </c>
      <c r="F311">
        <v>0.09</v>
      </c>
      <c r="G311" t="s">
        <v>248</v>
      </c>
    </row>
    <row r="312" spans="2:7">
      <c r="B312" t="s">
        <v>190</v>
      </c>
      <c r="C312" t="s">
        <v>11</v>
      </c>
      <c r="D312">
        <v>0.19</v>
      </c>
      <c r="E312">
        <v>0.10249999999999999</v>
      </c>
      <c r="F312">
        <v>0.06</v>
      </c>
      <c r="G312" t="s">
        <v>248</v>
      </c>
    </row>
    <row r="313" spans="2:7">
      <c r="B313" t="s">
        <v>190</v>
      </c>
      <c r="C313" t="s">
        <v>12</v>
      </c>
      <c r="D313">
        <v>0.20874999999999999</v>
      </c>
      <c r="E313">
        <v>0.18375</v>
      </c>
      <c r="F313">
        <v>0.14625000000000002</v>
      </c>
      <c r="G313" t="s">
        <v>248</v>
      </c>
    </row>
    <row r="314" spans="2:7">
      <c r="B314" t="s">
        <v>190</v>
      </c>
      <c r="C314" t="s">
        <v>13</v>
      </c>
      <c r="D314">
        <v>0.198947368421</v>
      </c>
      <c r="E314">
        <v>0.16967105263099999</v>
      </c>
      <c r="F314">
        <v>0.13184210526300003</v>
      </c>
      <c r="G314" t="s">
        <v>248</v>
      </c>
    </row>
    <row r="315" spans="2:7">
      <c r="B315" t="s">
        <v>190</v>
      </c>
      <c r="C315" t="s">
        <v>14</v>
      </c>
      <c r="D315">
        <v>0.40200000000000002</v>
      </c>
      <c r="E315">
        <v>0.34199999999999997</v>
      </c>
      <c r="F315">
        <v>0.29000000000000004</v>
      </c>
      <c r="G315" t="s">
        <v>248</v>
      </c>
    </row>
    <row r="316" spans="2:7">
      <c r="B316" t="s">
        <v>190</v>
      </c>
      <c r="C316" t="s">
        <v>15</v>
      </c>
      <c r="D316">
        <v>0.27</v>
      </c>
      <c r="E316">
        <v>0.22000000000000003</v>
      </c>
      <c r="F316">
        <v>0.18999999999999997</v>
      </c>
      <c r="G316" t="s">
        <v>248</v>
      </c>
    </row>
    <row r="317" spans="2:7">
      <c r="B317" t="s">
        <v>190</v>
      </c>
      <c r="C317" t="s">
        <v>19</v>
      </c>
      <c r="D317">
        <v>0.37846153846199998</v>
      </c>
      <c r="E317">
        <v>0.24480769230699995</v>
      </c>
      <c r="F317">
        <v>0.14076923077000003</v>
      </c>
      <c r="G317" t="s">
        <v>248</v>
      </c>
    </row>
    <row r="318" spans="2:7">
      <c r="B318" t="s">
        <v>190</v>
      </c>
      <c r="C318" t="s">
        <v>16</v>
      </c>
      <c r="D318">
        <v>0.19687499999999999</v>
      </c>
      <c r="E318">
        <v>0.13437499999999999</v>
      </c>
      <c r="F318">
        <v>8.5625000000000007E-2</v>
      </c>
      <c r="G318" t="s">
        <v>248</v>
      </c>
    </row>
    <row r="319" spans="2:7">
      <c r="B319" t="s">
        <v>190</v>
      </c>
      <c r="C319" t="s">
        <v>17</v>
      </c>
      <c r="D319">
        <v>0.316</v>
      </c>
      <c r="E319">
        <v>0.2485</v>
      </c>
      <c r="F319">
        <v>0.20200000000000001</v>
      </c>
      <c r="G319" t="s">
        <v>248</v>
      </c>
    </row>
    <row r="320" spans="2:7">
      <c r="B320" t="s">
        <v>190</v>
      </c>
      <c r="C320" t="s">
        <v>18</v>
      </c>
      <c r="D320">
        <v>0.232727272727</v>
      </c>
      <c r="E320">
        <v>0.18840909090949998</v>
      </c>
      <c r="F320">
        <v>0.14181818181700001</v>
      </c>
      <c r="G320" t="s">
        <v>248</v>
      </c>
    </row>
    <row r="321" spans="2:7">
      <c r="B321" t="s">
        <v>190</v>
      </c>
      <c r="C321" t="s">
        <v>39</v>
      </c>
      <c r="D321">
        <v>0.17</v>
      </c>
      <c r="E321">
        <v>0.12625</v>
      </c>
      <c r="F321">
        <v>7.4999999999999983E-2</v>
      </c>
      <c r="G321" t="s">
        <v>248</v>
      </c>
    </row>
    <row r="322" spans="2:7">
      <c r="B322" t="s">
        <v>190</v>
      </c>
      <c r="C322" t="s">
        <v>20</v>
      </c>
      <c r="D322">
        <v>0.17285714285699999</v>
      </c>
      <c r="E322">
        <v>0.15142857142825</v>
      </c>
      <c r="F322">
        <v>0.13285714285800002</v>
      </c>
      <c r="G322" t="s">
        <v>248</v>
      </c>
    </row>
    <row r="323" spans="2:7">
      <c r="B323" t="s">
        <v>190</v>
      </c>
      <c r="C323" t="s">
        <v>21</v>
      </c>
      <c r="D323">
        <v>0.47</v>
      </c>
      <c r="E323">
        <v>0.42</v>
      </c>
      <c r="F323">
        <v>0.37000000000000005</v>
      </c>
      <c r="G323" t="s">
        <v>248</v>
      </c>
    </row>
    <row r="324" spans="2:7">
      <c r="B324" t="s">
        <v>190</v>
      </c>
      <c r="C324" t="s">
        <v>22</v>
      </c>
      <c r="D324">
        <v>0</v>
      </c>
      <c r="E324">
        <v>0</v>
      </c>
      <c r="F324">
        <v>0</v>
      </c>
      <c r="G324" t="s">
        <v>248</v>
      </c>
    </row>
    <row r="325" spans="2:7">
      <c r="B325" t="s">
        <v>190</v>
      </c>
      <c r="C325" t="s">
        <v>23</v>
      </c>
      <c r="D325">
        <v>0.201428571429</v>
      </c>
      <c r="E325">
        <v>0.12107142857150001</v>
      </c>
      <c r="F325">
        <v>7.0476190476999989E-2</v>
      </c>
      <c r="G325" t="s">
        <v>248</v>
      </c>
    </row>
    <row r="326" spans="2:7">
      <c r="B326" t="s">
        <v>190</v>
      </c>
      <c r="C326" t="s">
        <v>43</v>
      </c>
      <c r="D326">
        <v>0.21</v>
      </c>
      <c r="E326">
        <v>0.12250000000000003</v>
      </c>
      <c r="F326">
        <v>7.9999999999999988E-2</v>
      </c>
      <c r="G326" t="s">
        <v>248</v>
      </c>
    </row>
    <row r="327" spans="2:7">
      <c r="B327" t="s">
        <v>190</v>
      </c>
      <c r="C327" t="s">
        <v>24</v>
      </c>
      <c r="D327">
        <v>0.27</v>
      </c>
      <c r="E327">
        <v>0.245</v>
      </c>
      <c r="F327">
        <v>0.19</v>
      </c>
      <c r="G327" t="s">
        <v>248</v>
      </c>
    </row>
    <row r="328" spans="2:7">
      <c r="B328" t="s">
        <v>190</v>
      </c>
      <c r="C328" t="s">
        <v>25</v>
      </c>
      <c r="D328">
        <v>0.17</v>
      </c>
      <c r="E328">
        <v>0.14499999999999999</v>
      </c>
      <c r="F328">
        <v>0.11000000000000001</v>
      </c>
      <c r="G328" t="s">
        <v>248</v>
      </c>
    </row>
    <row r="329" spans="2:7">
      <c r="B329" t="s">
        <v>190</v>
      </c>
      <c r="C329" t="s">
        <v>26</v>
      </c>
      <c r="D329">
        <v>0.28999999999999998</v>
      </c>
      <c r="E329">
        <v>0.22749999999999998</v>
      </c>
      <c r="F329">
        <v>0.18</v>
      </c>
      <c r="G329" t="s">
        <v>248</v>
      </c>
    </row>
    <row r="330" spans="2:7">
      <c r="B330" t="s">
        <v>190</v>
      </c>
      <c r="C330" t="s">
        <v>40</v>
      </c>
      <c r="D330">
        <v>0.24</v>
      </c>
      <c r="E330">
        <v>0.1275</v>
      </c>
      <c r="F330">
        <v>5.0000000000000017E-2</v>
      </c>
      <c r="G330" t="s">
        <v>248</v>
      </c>
    </row>
    <row r="331" spans="2:7">
      <c r="B331" t="s">
        <v>190</v>
      </c>
      <c r="C331" t="s">
        <v>41</v>
      </c>
      <c r="D331">
        <v>0.35</v>
      </c>
      <c r="E331">
        <v>0.22500000000000001</v>
      </c>
      <c r="F331">
        <v>0.10999999999999999</v>
      </c>
      <c r="G331" t="s">
        <v>248</v>
      </c>
    </row>
    <row r="332" spans="2:7">
      <c r="B332" t="s">
        <v>190</v>
      </c>
      <c r="C332" t="s">
        <v>27</v>
      </c>
      <c r="D332">
        <v>0.21</v>
      </c>
      <c r="E332">
        <v>0.17249999999999999</v>
      </c>
      <c r="F332">
        <v>0.14000000000000001</v>
      </c>
      <c r="G332" t="s">
        <v>248</v>
      </c>
    </row>
    <row r="333" spans="2:7">
      <c r="B333" t="s">
        <v>190</v>
      </c>
      <c r="C333" t="s">
        <v>28</v>
      </c>
      <c r="D333">
        <v>0.29666666666699998</v>
      </c>
      <c r="E333">
        <v>0.25395833333325002</v>
      </c>
      <c r="F333">
        <v>0.21249999999999997</v>
      </c>
      <c r="G333" t="s">
        <v>248</v>
      </c>
    </row>
    <row r="334" spans="2:7">
      <c r="B334" t="s">
        <v>190</v>
      </c>
      <c r="C334" t="s">
        <v>29</v>
      </c>
      <c r="D334">
        <v>0.38285714285700001</v>
      </c>
      <c r="E334">
        <v>0.28821428571449997</v>
      </c>
      <c r="F334">
        <v>0.17285714285699999</v>
      </c>
      <c r="G334" t="s">
        <v>248</v>
      </c>
    </row>
    <row r="335" spans="2:7">
      <c r="B335" t="s">
        <v>190</v>
      </c>
      <c r="C335" t="s">
        <v>30</v>
      </c>
      <c r="D335">
        <v>0.236875</v>
      </c>
      <c r="E335">
        <v>0.21109375000000002</v>
      </c>
      <c r="F335">
        <v>0.16999999999999998</v>
      </c>
      <c r="G335" t="s">
        <v>248</v>
      </c>
    </row>
    <row r="336" spans="2:7">
      <c r="B336" t="s">
        <v>190</v>
      </c>
      <c r="C336" t="s">
        <v>31</v>
      </c>
      <c r="D336">
        <v>0.182</v>
      </c>
      <c r="E336">
        <v>0.11950000000000001</v>
      </c>
      <c r="F336">
        <v>8.7999999999999995E-2</v>
      </c>
      <c r="G336" t="s">
        <v>248</v>
      </c>
    </row>
    <row r="337" spans="2:7">
      <c r="B337" t="s">
        <v>190</v>
      </c>
      <c r="C337" t="s">
        <v>32</v>
      </c>
      <c r="D337">
        <v>0.17374999999999999</v>
      </c>
      <c r="E337">
        <v>0.13625000000000001</v>
      </c>
      <c r="F337">
        <v>0.10875000000000001</v>
      </c>
      <c r="G337" t="s">
        <v>248</v>
      </c>
    </row>
    <row r="338" spans="2:7">
      <c r="B338" t="s">
        <v>190</v>
      </c>
      <c r="C338" t="s">
        <v>33</v>
      </c>
      <c r="D338">
        <v>0.34875</v>
      </c>
      <c r="E338">
        <v>0.27218750000000003</v>
      </c>
      <c r="F338">
        <v>0.185</v>
      </c>
      <c r="G338" t="s">
        <v>248</v>
      </c>
    </row>
    <row r="339" spans="2:7">
      <c r="B339" t="s">
        <v>190</v>
      </c>
      <c r="C339" t="s">
        <v>34</v>
      </c>
      <c r="D339">
        <v>0.17</v>
      </c>
      <c r="E339">
        <v>8.8749999999999996E-2</v>
      </c>
      <c r="F339">
        <v>3.5000000000000017E-2</v>
      </c>
      <c r="G339" t="s">
        <v>248</v>
      </c>
    </row>
    <row r="340" spans="2:7">
      <c r="B340" t="s">
        <v>190</v>
      </c>
      <c r="C340" t="s">
        <v>35</v>
      </c>
      <c r="D340">
        <v>0.19500000000000001</v>
      </c>
      <c r="E340">
        <v>0.17312499999999997</v>
      </c>
      <c r="F340">
        <v>0.1225</v>
      </c>
      <c r="G340" t="s">
        <v>248</v>
      </c>
    </row>
    <row r="341" spans="2:7">
      <c r="B341" t="s">
        <v>190</v>
      </c>
      <c r="C341" t="s">
        <v>36</v>
      </c>
      <c r="D341">
        <v>0.342432432432</v>
      </c>
      <c r="E341">
        <v>0.30020270270325</v>
      </c>
      <c r="F341">
        <v>0.25189189189100003</v>
      </c>
      <c r="G341" t="s">
        <v>248</v>
      </c>
    </row>
    <row r="342" spans="2:7">
      <c r="B342" t="s">
        <v>191</v>
      </c>
      <c r="C342" t="s">
        <v>37</v>
      </c>
      <c r="D342">
        <v>0.46</v>
      </c>
      <c r="E342">
        <v>0.28500000000000003</v>
      </c>
      <c r="F342">
        <v>0.15999999999999998</v>
      </c>
      <c r="G342" t="s">
        <v>248</v>
      </c>
    </row>
    <row r="343" spans="2:7">
      <c r="B343" t="s">
        <v>191</v>
      </c>
      <c r="C343" t="s">
        <v>7</v>
      </c>
      <c r="D343">
        <v>0.48222222222200001</v>
      </c>
      <c r="E343">
        <v>0.39333333333325005</v>
      </c>
      <c r="F343">
        <v>0.26000000000099993</v>
      </c>
      <c r="G343" t="s">
        <v>248</v>
      </c>
    </row>
    <row r="344" spans="2:7">
      <c r="B344" t="s">
        <v>191</v>
      </c>
      <c r="C344" t="s">
        <v>38</v>
      </c>
      <c r="D344">
        <v>0.47</v>
      </c>
      <c r="E344">
        <v>0.30750000000000005</v>
      </c>
      <c r="F344">
        <v>0.18</v>
      </c>
      <c r="G344" t="s">
        <v>248</v>
      </c>
    </row>
    <row r="345" spans="2:7">
      <c r="B345" t="s">
        <v>191</v>
      </c>
      <c r="C345" t="s">
        <v>8</v>
      </c>
      <c r="D345">
        <v>0.4</v>
      </c>
      <c r="E345">
        <v>0.37272727272749995</v>
      </c>
      <c r="F345">
        <v>0.33272727272800001</v>
      </c>
      <c r="G345" t="s">
        <v>248</v>
      </c>
    </row>
    <row r="346" spans="2:7">
      <c r="B346" t="s">
        <v>191</v>
      </c>
      <c r="C346" t="s">
        <v>9</v>
      </c>
      <c r="D346">
        <v>0.29333333333299999</v>
      </c>
      <c r="E346">
        <v>0.23916666666675002</v>
      </c>
      <c r="F346">
        <v>0.18</v>
      </c>
      <c r="G346" t="s">
        <v>248</v>
      </c>
    </row>
    <row r="347" spans="2:7">
      <c r="B347" t="s">
        <v>191</v>
      </c>
      <c r="C347" t="s">
        <v>10</v>
      </c>
      <c r="D347">
        <v>0.46571428571399998</v>
      </c>
      <c r="E347">
        <v>0.33000000000024998</v>
      </c>
      <c r="F347">
        <v>0.18571428571500004</v>
      </c>
      <c r="G347" t="s">
        <v>248</v>
      </c>
    </row>
    <row r="348" spans="2:7">
      <c r="B348" t="s">
        <v>191</v>
      </c>
      <c r="C348" t="s">
        <v>42</v>
      </c>
      <c r="D348">
        <v>0.32</v>
      </c>
      <c r="E348">
        <v>0.25750000000000001</v>
      </c>
      <c r="F348">
        <v>0.16999999999999998</v>
      </c>
      <c r="G348" t="s">
        <v>248</v>
      </c>
    </row>
    <row r="349" spans="2:7">
      <c r="B349" t="s">
        <v>191</v>
      </c>
      <c r="C349" t="s">
        <v>11</v>
      </c>
      <c r="D349">
        <v>0.28999999999999998</v>
      </c>
      <c r="E349">
        <v>0.22749999999999998</v>
      </c>
      <c r="F349">
        <v>0.18</v>
      </c>
      <c r="G349" t="s">
        <v>248</v>
      </c>
    </row>
    <row r="350" spans="2:7">
      <c r="B350" t="s">
        <v>191</v>
      </c>
      <c r="C350" t="s">
        <v>12</v>
      </c>
      <c r="D350">
        <v>0.40500000000000003</v>
      </c>
      <c r="E350">
        <v>0.36906249999999996</v>
      </c>
      <c r="F350">
        <v>0.31625000000000003</v>
      </c>
      <c r="G350" t="s">
        <v>248</v>
      </c>
    </row>
    <row r="351" spans="2:7">
      <c r="B351" t="s">
        <v>191</v>
      </c>
      <c r="C351" t="s">
        <v>13</v>
      </c>
      <c r="D351">
        <v>0.39157894736799997</v>
      </c>
      <c r="E351">
        <v>0.35243421052675</v>
      </c>
      <c r="F351">
        <v>0.29605263157900003</v>
      </c>
      <c r="G351" t="s">
        <v>248</v>
      </c>
    </row>
    <row r="352" spans="2:7">
      <c r="B352" t="s">
        <v>191</v>
      </c>
      <c r="C352" t="s">
        <v>14</v>
      </c>
      <c r="D352">
        <v>0.62</v>
      </c>
      <c r="E352">
        <v>0.56249999999999989</v>
      </c>
      <c r="F352">
        <v>0.51000000000000012</v>
      </c>
      <c r="G352" t="s">
        <v>248</v>
      </c>
    </row>
    <row r="353" spans="2:7">
      <c r="B353" t="s">
        <v>191</v>
      </c>
      <c r="C353" t="s">
        <v>15</v>
      </c>
      <c r="D353">
        <v>0.5</v>
      </c>
      <c r="E353">
        <v>0.4375</v>
      </c>
      <c r="F353">
        <v>0.38999999999999996</v>
      </c>
      <c r="G353" t="s">
        <v>248</v>
      </c>
    </row>
    <row r="354" spans="2:7">
      <c r="B354" t="s">
        <v>191</v>
      </c>
      <c r="C354" t="s">
        <v>19</v>
      </c>
      <c r="D354">
        <v>0.44692307692299998</v>
      </c>
      <c r="E354">
        <v>0.33057692307675002</v>
      </c>
      <c r="F354">
        <v>0.21692307692399998</v>
      </c>
      <c r="G354" t="s">
        <v>248</v>
      </c>
    </row>
    <row r="355" spans="2:7">
      <c r="B355" t="s">
        <v>191</v>
      </c>
      <c r="C355" t="s">
        <v>16</v>
      </c>
      <c r="D355">
        <v>0.39823750000000002</v>
      </c>
      <c r="E355">
        <v>0.31401875000000001</v>
      </c>
      <c r="F355">
        <v>0.23051249999999995</v>
      </c>
      <c r="G355" t="s">
        <v>248</v>
      </c>
    </row>
    <row r="356" spans="2:7">
      <c r="B356" t="s">
        <v>191</v>
      </c>
      <c r="C356" t="s">
        <v>17</v>
      </c>
      <c r="D356">
        <v>0.53</v>
      </c>
      <c r="E356">
        <v>0.45250000000000007</v>
      </c>
      <c r="F356">
        <v>0.38799999999999996</v>
      </c>
      <c r="G356" t="s">
        <v>248</v>
      </c>
    </row>
    <row r="357" spans="2:7">
      <c r="B357" t="s">
        <v>191</v>
      </c>
      <c r="C357" t="s">
        <v>18</v>
      </c>
      <c r="D357">
        <v>0.43909090909100001</v>
      </c>
      <c r="E357">
        <v>0.38227272727225003</v>
      </c>
      <c r="F357">
        <v>0.31636363636399994</v>
      </c>
      <c r="G357" t="s">
        <v>248</v>
      </c>
    </row>
    <row r="358" spans="2:7">
      <c r="B358" t="s">
        <v>191</v>
      </c>
      <c r="C358" t="s">
        <v>39</v>
      </c>
      <c r="D358">
        <v>0.375</v>
      </c>
      <c r="E358">
        <v>0.3</v>
      </c>
      <c r="F358">
        <v>0.22500000000000003</v>
      </c>
      <c r="G358" t="s">
        <v>248</v>
      </c>
    </row>
    <row r="359" spans="2:7">
      <c r="B359" t="s">
        <v>191</v>
      </c>
      <c r="C359" t="s">
        <v>20</v>
      </c>
      <c r="D359">
        <v>0.30142857142899998</v>
      </c>
      <c r="E359">
        <v>0.27464285714275005</v>
      </c>
      <c r="F359">
        <v>0.23428571428599998</v>
      </c>
      <c r="G359" t="s">
        <v>248</v>
      </c>
    </row>
    <row r="360" spans="2:7">
      <c r="B360" t="s">
        <v>191</v>
      </c>
      <c r="C360" t="s">
        <v>21</v>
      </c>
      <c r="D360">
        <v>0.71499999999999997</v>
      </c>
      <c r="E360">
        <v>0.66500000000000004</v>
      </c>
      <c r="F360">
        <v>0.61499999999999999</v>
      </c>
      <c r="G360" t="s">
        <v>248</v>
      </c>
    </row>
    <row r="361" spans="2:7">
      <c r="B361" t="s">
        <v>191</v>
      </c>
      <c r="C361" t="s">
        <v>22</v>
      </c>
      <c r="D361">
        <v>0</v>
      </c>
      <c r="E361">
        <v>0</v>
      </c>
      <c r="F361">
        <v>0</v>
      </c>
      <c r="G361" t="s">
        <v>248</v>
      </c>
    </row>
    <row r="362" spans="2:7">
      <c r="B362" t="s">
        <v>191</v>
      </c>
      <c r="C362" t="s">
        <v>23</v>
      </c>
      <c r="D362">
        <v>0.36904761904799999</v>
      </c>
      <c r="E362">
        <v>0.26130952380924999</v>
      </c>
      <c r="F362">
        <v>0.17238095238100004</v>
      </c>
      <c r="G362" t="s">
        <v>248</v>
      </c>
    </row>
    <row r="363" spans="2:7">
      <c r="B363" t="s">
        <v>191</v>
      </c>
      <c r="C363" t="s">
        <v>43</v>
      </c>
      <c r="D363">
        <v>0.38</v>
      </c>
      <c r="E363">
        <v>0.24250000000000002</v>
      </c>
      <c r="F363">
        <v>0.16999999999999998</v>
      </c>
      <c r="G363" t="s">
        <v>248</v>
      </c>
    </row>
    <row r="364" spans="2:7">
      <c r="B364" t="s">
        <v>191</v>
      </c>
      <c r="C364" t="s">
        <v>24</v>
      </c>
      <c r="D364">
        <v>0.5</v>
      </c>
      <c r="E364">
        <v>0.46249999999999991</v>
      </c>
      <c r="F364">
        <v>0.39</v>
      </c>
      <c r="G364" t="s">
        <v>248</v>
      </c>
    </row>
    <row r="365" spans="2:7">
      <c r="B365" t="s">
        <v>191</v>
      </c>
      <c r="C365" t="s">
        <v>25</v>
      </c>
      <c r="D365">
        <v>0.35</v>
      </c>
      <c r="E365">
        <v>0.32500000000000007</v>
      </c>
      <c r="F365">
        <v>0.28999999999999998</v>
      </c>
      <c r="G365" t="s">
        <v>248</v>
      </c>
    </row>
    <row r="366" spans="2:7">
      <c r="B366" t="s">
        <v>191</v>
      </c>
      <c r="C366" t="s">
        <v>26</v>
      </c>
      <c r="D366">
        <v>0.51</v>
      </c>
      <c r="E366">
        <v>0.44750000000000006</v>
      </c>
      <c r="F366">
        <v>0.39999999999999997</v>
      </c>
      <c r="G366" t="s">
        <v>248</v>
      </c>
    </row>
    <row r="367" spans="2:7">
      <c r="B367" t="s">
        <v>191</v>
      </c>
      <c r="C367" t="s">
        <v>40</v>
      </c>
      <c r="D367">
        <v>0.48</v>
      </c>
      <c r="E367">
        <v>0.34250000000000003</v>
      </c>
      <c r="F367">
        <v>0.19000000000000006</v>
      </c>
      <c r="G367" t="s">
        <v>248</v>
      </c>
    </row>
    <row r="368" spans="2:7">
      <c r="B368" t="s">
        <v>191</v>
      </c>
      <c r="C368" t="s">
        <v>41</v>
      </c>
      <c r="D368">
        <v>0.51</v>
      </c>
      <c r="E368">
        <v>0.34749999999999998</v>
      </c>
      <c r="F368">
        <v>0.18000000000000005</v>
      </c>
      <c r="G368" t="s">
        <v>248</v>
      </c>
    </row>
    <row r="369" spans="2:7">
      <c r="B369" t="s">
        <v>191</v>
      </c>
      <c r="C369" t="s">
        <v>27</v>
      </c>
      <c r="D369">
        <v>0.52</v>
      </c>
      <c r="E369">
        <v>0.47</v>
      </c>
      <c r="F369">
        <v>0.42000000000000004</v>
      </c>
      <c r="G369" t="s">
        <v>248</v>
      </c>
    </row>
    <row r="370" spans="2:7">
      <c r="B370" t="s">
        <v>191</v>
      </c>
      <c r="C370" t="s">
        <v>28</v>
      </c>
      <c r="D370">
        <v>0.54416666666699998</v>
      </c>
      <c r="E370">
        <v>0.49729166666699998</v>
      </c>
      <c r="F370">
        <v>0.44166666666700005</v>
      </c>
      <c r="G370" t="s">
        <v>248</v>
      </c>
    </row>
    <row r="371" spans="2:7">
      <c r="B371" t="s">
        <v>191</v>
      </c>
      <c r="C371" t="s">
        <v>29</v>
      </c>
      <c r="D371">
        <v>0.65</v>
      </c>
      <c r="E371">
        <v>0.5678571428575</v>
      </c>
      <c r="F371">
        <v>0.40142857142800004</v>
      </c>
      <c r="G371" t="s">
        <v>248</v>
      </c>
    </row>
    <row r="372" spans="2:7">
      <c r="B372" t="s">
        <v>191</v>
      </c>
      <c r="C372" t="s">
        <v>30</v>
      </c>
      <c r="D372">
        <v>0.44</v>
      </c>
      <c r="E372">
        <v>0.40249999999999997</v>
      </c>
      <c r="F372">
        <v>0.34875000000000006</v>
      </c>
      <c r="G372" t="s">
        <v>248</v>
      </c>
    </row>
    <row r="373" spans="2:7">
      <c r="B373" t="s">
        <v>191</v>
      </c>
      <c r="C373" t="s">
        <v>31</v>
      </c>
      <c r="D373">
        <v>0.33078000000000002</v>
      </c>
      <c r="E373">
        <v>0.27798</v>
      </c>
      <c r="F373">
        <v>0.22985999999999995</v>
      </c>
      <c r="G373" t="s">
        <v>248</v>
      </c>
    </row>
    <row r="374" spans="2:7">
      <c r="B374" t="s">
        <v>191</v>
      </c>
      <c r="C374" t="s">
        <v>32</v>
      </c>
      <c r="D374">
        <v>0.30625000000000002</v>
      </c>
      <c r="E374">
        <v>0.25156250000000002</v>
      </c>
      <c r="F374">
        <v>0.2</v>
      </c>
      <c r="G374" t="s">
        <v>248</v>
      </c>
    </row>
    <row r="375" spans="2:7">
      <c r="B375" t="s">
        <v>191</v>
      </c>
      <c r="C375" t="s">
        <v>33</v>
      </c>
      <c r="D375">
        <v>0.56874999999999998</v>
      </c>
      <c r="E375">
        <v>0.48281249999999998</v>
      </c>
      <c r="F375">
        <v>0.36750000000000005</v>
      </c>
      <c r="G375" t="s">
        <v>248</v>
      </c>
    </row>
    <row r="376" spans="2:7">
      <c r="B376" t="s">
        <v>191</v>
      </c>
      <c r="C376" t="s">
        <v>34</v>
      </c>
      <c r="D376">
        <v>0.31</v>
      </c>
      <c r="E376">
        <v>0.19750000000000001</v>
      </c>
      <c r="F376">
        <v>0.11000000000000001</v>
      </c>
      <c r="G376" t="s">
        <v>248</v>
      </c>
    </row>
    <row r="377" spans="2:7">
      <c r="B377" t="s">
        <v>191</v>
      </c>
      <c r="C377" t="s">
        <v>35</v>
      </c>
      <c r="D377">
        <v>0.3175</v>
      </c>
      <c r="E377">
        <v>0.27374999999999994</v>
      </c>
      <c r="F377">
        <v>0.22250000000000003</v>
      </c>
      <c r="G377" t="s">
        <v>248</v>
      </c>
    </row>
    <row r="378" spans="2:7">
      <c r="B378" t="s">
        <v>191</v>
      </c>
      <c r="C378" t="s">
        <v>36</v>
      </c>
      <c r="D378">
        <v>0.59729729729699998</v>
      </c>
      <c r="E378">
        <v>0.5554054054057499</v>
      </c>
      <c r="F378">
        <v>0.49783783783800006</v>
      </c>
      <c r="G378" t="s">
        <v>248</v>
      </c>
    </row>
    <row r="379" spans="2:7">
      <c r="B379" t="s">
        <v>192</v>
      </c>
      <c r="C379" t="s">
        <v>37</v>
      </c>
      <c r="D379">
        <v>0.55000000000000004</v>
      </c>
      <c r="E379">
        <v>0.36249999999999999</v>
      </c>
      <c r="F379">
        <v>0.21999999999999997</v>
      </c>
      <c r="G379" t="s">
        <v>248</v>
      </c>
    </row>
    <row r="380" spans="2:7">
      <c r="B380" t="s">
        <v>192</v>
      </c>
      <c r="C380" t="s">
        <v>7</v>
      </c>
      <c r="D380">
        <v>0.54444444444399998</v>
      </c>
      <c r="E380">
        <v>0.45416666666650002</v>
      </c>
      <c r="F380">
        <v>0.31444444444400005</v>
      </c>
      <c r="G380" t="s">
        <v>248</v>
      </c>
    </row>
    <row r="381" spans="2:7">
      <c r="B381" t="s">
        <v>192</v>
      </c>
      <c r="C381" t="s">
        <v>38</v>
      </c>
      <c r="D381">
        <v>0.54</v>
      </c>
      <c r="E381">
        <v>0.36499999999999999</v>
      </c>
      <c r="F381">
        <v>0.24</v>
      </c>
      <c r="G381" t="s">
        <v>248</v>
      </c>
    </row>
    <row r="382" spans="2:7">
      <c r="B382" t="s">
        <v>192</v>
      </c>
      <c r="C382" t="s">
        <v>8</v>
      </c>
      <c r="D382">
        <v>0.44090909090899999</v>
      </c>
      <c r="E382">
        <v>0.41477272727275005</v>
      </c>
      <c r="F382">
        <v>0.36545454545399997</v>
      </c>
      <c r="G382" t="s">
        <v>248</v>
      </c>
    </row>
    <row r="383" spans="2:7">
      <c r="B383" t="s">
        <v>192</v>
      </c>
      <c r="C383" t="s">
        <v>9</v>
      </c>
      <c r="D383">
        <v>0.37333333333300001</v>
      </c>
      <c r="E383">
        <v>0.30666666666675002</v>
      </c>
      <c r="F383">
        <v>0.24333333333400003</v>
      </c>
      <c r="G383" t="s">
        <v>248</v>
      </c>
    </row>
    <row r="384" spans="2:7">
      <c r="B384" t="s">
        <v>192</v>
      </c>
      <c r="C384" t="s">
        <v>10</v>
      </c>
      <c r="D384">
        <v>0.52285714285700002</v>
      </c>
      <c r="E384">
        <v>0.3782142857145</v>
      </c>
      <c r="F384">
        <v>0.21285714285699997</v>
      </c>
      <c r="G384" t="s">
        <v>248</v>
      </c>
    </row>
    <row r="385" spans="2:7">
      <c r="B385" t="s">
        <v>192</v>
      </c>
      <c r="C385" t="s">
        <v>42</v>
      </c>
      <c r="D385">
        <v>0.38</v>
      </c>
      <c r="E385">
        <v>0.29249999999999998</v>
      </c>
      <c r="F385">
        <v>0.23000000000000004</v>
      </c>
      <c r="G385" t="s">
        <v>248</v>
      </c>
    </row>
    <row r="386" spans="2:7">
      <c r="B386" t="s">
        <v>192</v>
      </c>
      <c r="C386" t="s">
        <v>11</v>
      </c>
      <c r="D386">
        <v>0.37</v>
      </c>
      <c r="E386">
        <v>0.32000000000000006</v>
      </c>
      <c r="F386">
        <v>0.23000000000000004</v>
      </c>
      <c r="G386" t="s">
        <v>248</v>
      </c>
    </row>
    <row r="387" spans="2:7">
      <c r="B387" t="s">
        <v>192</v>
      </c>
      <c r="C387" t="s">
        <v>12</v>
      </c>
      <c r="D387">
        <v>0.46250000000000002</v>
      </c>
      <c r="E387">
        <v>0.42656250000000007</v>
      </c>
      <c r="F387">
        <v>0.35874999999999996</v>
      </c>
      <c r="G387" t="s">
        <v>248</v>
      </c>
    </row>
    <row r="388" spans="2:7">
      <c r="B388" t="s">
        <v>192</v>
      </c>
      <c r="C388" t="s">
        <v>13</v>
      </c>
      <c r="D388">
        <v>0.41499999999999998</v>
      </c>
      <c r="E388">
        <v>0.37190789473624997</v>
      </c>
      <c r="F388">
        <v>0.31526315789500003</v>
      </c>
      <c r="G388" t="s">
        <v>248</v>
      </c>
    </row>
    <row r="389" spans="2:7">
      <c r="B389" t="s">
        <v>192</v>
      </c>
      <c r="C389" t="s">
        <v>14</v>
      </c>
      <c r="D389">
        <v>0.628</v>
      </c>
      <c r="E389">
        <v>0.57299999999999995</v>
      </c>
      <c r="F389">
        <v>0.51600000000000013</v>
      </c>
      <c r="G389" t="s">
        <v>248</v>
      </c>
    </row>
    <row r="390" spans="2:7">
      <c r="B390" t="s">
        <v>192</v>
      </c>
      <c r="C390" t="s">
        <v>15</v>
      </c>
      <c r="D390">
        <v>0.52</v>
      </c>
      <c r="E390">
        <v>0.45749999999999991</v>
      </c>
      <c r="F390">
        <v>0.41000000000000003</v>
      </c>
      <c r="G390" t="s">
        <v>248</v>
      </c>
    </row>
    <row r="391" spans="2:7">
      <c r="B391" t="s">
        <v>192</v>
      </c>
      <c r="C391" t="s">
        <v>19</v>
      </c>
      <c r="D391">
        <v>0.50615384615400005</v>
      </c>
      <c r="E391">
        <v>0.38307692307649999</v>
      </c>
      <c r="F391">
        <v>0.26461538461600004</v>
      </c>
      <c r="G391" t="s">
        <v>248</v>
      </c>
    </row>
    <row r="392" spans="2:7">
      <c r="B392" t="s">
        <v>192</v>
      </c>
      <c r="C392" t="s">
        <v>16</v>
      </c>
      <c r="D392">
        <v>0.47062500000000002</v>
      </c>
      <c r="E392">
        <v>0.38242968749999995</v>
      </c>
      <c r="F392">
        <v>0.29021875000000008</v>
      </c>
      <c r="G392" t="s">
        <v>248</v>
      </c>
    </row>
    <row r="393" spans="2:7">
      <c r="B393" t="s">
        <v>192</v>
      </c>
      <c r="C393" t="s">
        <v>17</v>
      </c>
      <c r="D393">
        <v>0.54200000000000004</v>
      </c>
      <c r="E393">
        <v>0.47700000000000004</v>
      </c>
      <c r="F393">
        <v>0.40600000000000003</v>
      </c>
      <c r="G393" t="s">
        <v>248</v>
      </c>
    </row>
    <row r="394" spans="2:7">
      <c r="B394" t="s">
        <v>192</v>
      </c>
      <c r="C394" t="s">
        <v>18</v>
      </c>
      <c r="D394">
        <v>0.49227272727299998</v>
      </c>
      <c r="E394">
        <v>0.43090909090925</v>
      </c>
      <c r="F394">
        <v>0.36499999999999999</v>
      </c>
      <c r="G394" t="s">
        <v>248</v>
      </c>
    </row>
    <row r="395" spans="2:7">
      <c r="B395" t="s">
        <v>192</v>
      </c>
      <c r="C395" t="s">
        <v>39</v>
      </c>
      <c r="D395">
        <v>0.435</v>
      </c>
      <c r="E395">
        <v>0.36624999999999996</v>
      </c>
      <c r="F395">
        <v>0.28000000000000003</v>
      </c>
      <c r="G395" t="s">
        <v>248</v>
      </c>
    </row>
    <row r="396" spans="2:7">
      <c r="B396" t="s">
        <v>192</v>
      </c>
      <c r="C396" t="s">
        <v>20</v>
      </c>
      <c r="D396">
        <v>0.34285714285699997</v>
      </c>
      <c r="E396">
        <v>0.30892857142825003</v>
      </c>
      <c r="F396">
        <v>0.27571428571399997</v>
      </c>
      <c r="G396" t="s">
        <v>248</v>
      </c>
    </row>
    <row r="397" spans="2:7">
      <c r="B397" t="s">
        <v>192</v>
      </c>
      <c r="C397" t="s">
        <v>21</v>
      </c>
      <c r="D397">
        <v>0.72499999999999998</v>
      </c>
      <c r="E397">
        <v>0.69374999999999998</v>
      </c>
      <c r="F397">
        <v>0.64000000000000012</v>
      </c>
      <c r="G397" t="s">
        <v>248</v>
      </c>
    </row>
    <row r="398" spans="2:7">
      <c r="B398" t="s">
        <v>192</v>
      </c>
      <c r="C398" t="s">
        <v>22</v>
      </c>
      <c r="D398">
        <v>0</v>
      </c>
      <c r="E398">
        <v>0</v>
      </c>
      <c r="F398">
        <v>0</v>
      </c>
      <c r="G398" t="s">
        <v>248</v>
      </c>
    </row>
    <row r="399" spans="2:7">
      <c r="B399" t="s">
        <v>192</v>
      </c>
      <c r="C399" t="s">
        <v>23</v>
      </c>
      <c r="D399">
        <v>0.44</v>
      </c>
      <c r="E399">
        <v>0.32154761904749996</v>
      </c>
      <c r="F399">
        <v>0.21571428571399998</v>
      </c>
      <c r="G399" t="s">
        <v>248</v>
      </c>
    </row>
    <row r="400" spans="2:7">
      <c r="B400" t="s">
        <v>192</v>
      </c>
      <c r="C400" t="s">
        <v>43</v>
      </c>
      <c r="D400">
        <v>0.46</v>
      </c>
      <c r="E400">
        <v>0.29750000000000004</v>
      </c>
      <c r="F400">
        <v>0.21000000000000002</v>
      </c>
      <c r="G400" t="s">
        <v>248</v>
      </c>
    </row>
    <row r="401" spans="2:7">
      <c r="B401" t="s">
        <v>192</v>
      </c>
      <c r="C401" t="s">
        <v>24</v>
      </c>
      <c r="D401">
        <v>0.54</v>
      </c>
      <c r="E401">
        <v>0.50249999999999995</v>
      </c>
      <c r="F401">
        <v>0.42999999999999994</v>
      </c>
      <c r="G401" t="s">
        <v>248</v>
      </c>
    </row>
    <row r="402" spans="2:7">
      <c r="B402" t="s">
        <v>192</v>
      </c>
      <c r="C402" t="s">
        <v>25</v>
      </c>
      <c r="D402">
        <v>0.38</v>
      </c>
      <c r="E402">
        <v>0.34250000000000003</v>
      </c>
      <c r="F402">
        <v>0.31000000000000005</v>
      </c>
      <c r="G402" t="s">
        <v>248</v>
      </c>
    </row>
    <row r="403" spans="2:7">
      <c r="B403" t="s">
        <v>192</v>
      </c>
      <c r="C403" t="s">
        <v>26</v>
      </c>
      <c r="D403">
        <v>0.54</v>
      </c>
      <c r="E403">
        <v>0.49</v>
      </c>
      <c r="F403">
        <v>0.42000000000000004</v>
      </c>
      <c r="G403" t="s">
        <v>248</v>
      </c>
    </row>
    <row r="404" spans="2:7">
      <c r="B404" t="s">
        <v>192</v>
      </c>
      <c r="C404" t="s">
        <v>40</v>
      </c>
      <c r="D404">
        <v>0.57999999999999996</v>
      </c>
      <c r="E404">
        <v>0.43000000000000005</v>
      </c>
      <c r="F404">
        <v>0.25999999999999995</v>
      </c>
      <c r="G404" t="s">
        <v>248</v>
      </c>
    </row>
    <row r="405" spans="2:7">
      <c r="B405" t="s">
        <v>192</v>
      </c>
      <c r="C405" t="s">
        <v>41</v>
      </c>
      <c r="D405">
        <v>0.6</v>
      </c>
      <c r="E405">
        <v>0.43749999999999989</v>
      </c>
      <c r="F405">
        <v>0.25</v>
      </c>
      <c r="G405" t="s">
        <v>248</v>
      </c>
    </row>
    <row r="406" spans="2:7">
      <c r="B406" t="s">
        <v>192</v>
      </c>
      <c r="C406" t="s">
        <v>27</v>
      </c>
      <c r="D406">
        <v>0.54</v>
      </c>
      <c r="E406">
        <v>0.50249999999999995</v>
      </c>
      <c r="F406">
        <v>0.42999999999999994</v>
      </c>
      <c r="G406" t="s">
        <v>248</v>
      </c>
    </row>
    <row r="407" spans="2:7">
      <c r="B407" t="s">
        <v>192</v>
      </c>
      <c r="C407" t="s">
        <v>28</v>
      </c>
      <c r="D407">
        <v>0.58666666666699996</v>
      </c>
      <c r="E407">
        <v>0.54395833333325005</v>
      </c>
      <c r="F407">
        <v>0.48750000000000004</v>
      </c>
      <c r="G407" t="s">
        <v>248</v>
      </c>
    </row>
    <row r="408" spans="2:7">
      <c r="B408" t="s">
        <v>192</v>
      </c>
      <c r="C408" t="s">
        <v>29</v>
      </c>
      <c r="D408">
        <v>0.68571428571399995</v>
      </c>
      <c r="E408">
        <v>0.60892857142900003</v>
      </c>
      <c r="F408">
        <v>0.44428571428600006</v>
      </c>
      <c r="G408" t="s">
        <v>248</v>
      </c>
    </row>
    <row r="409" spans="2:7">
      <c r="B409" t="s">
        <v>192</v>
      </c>
      <c r="C409" t="s">
        <v>30</v>
      </c>
      <c r="D409">
        <v>0.48562499999999997</v>
      </c>
      <c r="E409">
        <v>0.44968749999999996</v>
      </c>
      <c r="F409">
        <v>0.39187500000000003</v>
      </c>
      <c r="G409" t="s">
        <v>248</v>
      </c>
    </row>
    <row r="410" spans="2:7">
      <c r="B410" t="s">
        <v>192</v>
      </c>
      <c r="C410" t="s">
        <v>31</v>
      </c>
      <c r="D410">
        <v>0.39190000000000003</v>
      </c>
      <c r="E410">
        <v>0.33857499999999996</v>
      </c>
      <c r="F410">
        <v>0.28436000000000006</v>
      </c>
      <c r="G410" t="s">
        <v>248</v>
      </c>
    </row>
    <row r="411" spans="2:7">
      <c r="B411" t="s">
        <v>192</v>
      </c>
      <c r="C411" t="s">
        <v>32</v>
      </c>
      <c r="D411">
        <v>0.35499999999999998</v>
      </c>
      <c r="E411">
        <v>0.28781250000000003</v>
      </c>
      <c r="F411">
        <v>0.22875000000000001</v>
      </c>
      <c r="G411" t="s">
        <v>248</v>
      </c>
    </row>
    <row r="412" spans="2:7">
      <c r="B412" t="s">
        <v>192</v>
      </c>
      <c r="C412" t="s">
        <v>33</v>
      </c>
      <c r="D412">
        <v>0.60124999999999995</v>
      </c>
      <c r="E412">
        <v>0.51687499999999997</v>
      </c>
      <c r="F412">
        <v>0.40375000000000005</v>
      </c>
      <c r="G412" t="s">
        <v>248</v>
      </c>
    </row>
    <row r="413" spans="2:7">
      <c r="B413" t="s">
        <v>192</v>
      </c>
      <c r="C413" t="s">
        <v>34</v>
      </c>
      <c r="D413">
        <v>0.38500000000000001</v>
      </c>
      <c r="E413">
        <v>0.25999999999999995</v>
      </c>
      <c r="F413">
        <v>0.15500000000000003</v>
      </c>
      <c r="G413" t="s">
        <v>248</v>
      </c>
    </row>
    <row r="414" spans="2:7">
      <c r="B414" t="s">
        <v>192</v>
      </c>
      <c r="C414" t="s">
        <v>35</v>
      </c>
      <c r="D414">
        <v>0.37</v>
      </c>
      <c r="E414">
        <v>0.31374999999999997</v>
      </c>
      <c r="F414">
        <v>0.25999999999999995</v>
      </c>
      <c r="G414" t="s">
        <v>248</v>
      </c>
    </row>
    <row r="415" spans="2:7">
      <c r="B415" t="s">
        <v>192</v>
      </c>
      <c r="C415" t="s">
        <v>36</v>
      </c>
      <c r="D415">
        <v>0.62783783783799996</v>
      </c>
      <c r="E415">
        <v>0.58662162162175002</v>
      </c>
      <c r="F415">
        <v>0.527837837837</v>
      </c>
      <c r="G415" t="s">
        <v>248</v>
      </c>
    </row>
    <row r="416" spans="2:7">
      <c r="B416" t="s">
        <v>193</v>
      </c>
      <c r="C416" t="s">
        <v>37</v>
      </c>
      <c r="D416">
        <v>0.56999999999999995</v>
      </c>
      <c r="E416">
        <v>0.38250000000000006</v>
      </c>
      <c r="F416">
        <v>0.22000000000000003</v>
      </c>
      <c r="G416" t="s">
        <v>248</v>
      </c>
    </row>
    <row r="417" spans="2:7">
      <c r="B417" t="s">
        <v>193</v>
      </c>
      <c r="C417" t="s">
        <v>7</v>
      </c>
      <c r="D417">
        <v>0.52888888888899999</v>
      </c>
      <c r="E417">
        <v>0.44555555555524995</v>
      </c>
      <c r="F417">
        <v>0.3</v>
      </c>
      <c r="G417" t="s">
        <v>248</v>
      </c>
    </row>
    <row r="418" spans="2:7">
      <c r="B418" t="s">
        <v>193</v>
      </c>
      <c r="C418" t="s">
        <v>38</v>
      </c>
      <c r="D418">
        <v>0.53</v>
      </c>
      <c r="E418">
        <v>0.36749999999999999</v>
      </c>
      <c r="F418">
        <v>0.24</v>
      </c>
      <c r="G418" t="s">
        <v>248</v>
      </c>
    </row>
    <row r="419" spans="2:7">
      <c r="B419" t="s">
        <v>193</v>
      </c>
      <c r="C419" t="s">
        <v>8</v>
      </c>
      <c r="D419">
        <v>0.45545454545500003</v>
      </c>
      <c r="E419">
        <v>0.42818181818124995</v>
      </c>
      <c r="F419">
        <v>0.37909090909200005</v>
      </c>
      <c r="G419" t="s">
        <v>248</v>
      </c>
    </row>
    <row r="420" spans="2:7">
      <c r="B420" t="s">
        <v>193</v>
      </c>
      <c r="C420" t="s">
        <v>9</v>
      </c>
      <c r="D420">
        <v>0.41333333333299999</v>
      </c>
      <c r="E420">
        <v>0.33833333333299997</v>
      </c>
      <c r="F420">
        <v>0.26666666666700001</v>
      </c>
      <c r="G420" t="s">
        <v>248</v>
      </c>
    </row>
    <row r="421" spans="2:7">
      <c r="B421" t="s">
        <v>193</v>
      </c>
      <c r="C421" t="s">
        <v>10</v>
      </c>
      <c r="D421">
        <v>0.51571428571400002</v>
      </c>
      <c r="E421">
        <v>0.37464285714274992</v>
      </c>
      <c r="F421">
        <v>0.21142857142900001</v>
      </c>
      <c r="G421" t="s">
        <v>248</v>
      </c>
    </row>
    <row r="422" spans="2:7">
      <c r="B422" t="s">
        <v>193</v>
      </c>
      <c r="C422" t="s">
        <v>42</v>
      </c>
      <c r="D422">
        <v>0.44</v>
      </c>
      <c r="E422">
        <v>0.32750000000000001</v>
      </c>
      <c r="F422">
        <v>0.27</v>
      </c>
      <c r="G422" t="s">
        <v>248</v>
      </c>
    </row>
    <row r="423" spans="2:7">
      <c r="B423" t="s">
        <v>193</v>
      </c>
      <c r="C423" t="s">
        <v>11</v>
      </c>
      <c r="D423">
        <v>0.41</v>
      </c>
      <c r="E423">
        <v>0.36000000000000004</v>
      </c>
      <c r="F423">
        <v>0.29000000000000004</v>
      </c>
      <c r="G423" t="s">
        <v>248</v>
      </c>
    </row>
    <row r="424" spans="2:7">
      <c r="B424" t="s">
        <v>193</v>
      </c>
      <c r="C424" t="s">
        <v>12</v>
      </c>
      <c r="D424">
        <v>0.44374999999999998</v>
      </c>
      <c r="E424">
        <v>0.40937499999999993</v>
      </c>
      <c r="F424">
        <v>0.34375</v>
      </c>
      <c r="G424" t="s">
        <v>248</v>
      </c>
    </row>
    <row r="425" spans="2:7">
      <c r="B425" t="s">
        <v>193</v>
      </c>
      <c r="C425" t="s">
        <v>13</v>
      </c>
      <c r="D425">
        <v>0.41078947368399998</v>
      </c>
      <c r="E425">
        <v>0.36934210526275002</v>
      </c>
      <c r="F425">
        <v>0.31184210526299999</v>
      </c>
      <c r="G425" t="s">
        <v>248</v>
      </c>
    </row>
    <row r="426" spans="2:7">
      <c r="B426" t="s">
        <v>193</v>
      </c>
      <c r="C426" t="s">
        <v>14</v>
      </c>
      <c r="D426">
        <v>0.63800000000000001</v>
      </c>
      <c r="E426">
        <v>0.58299999999999996</v>
      </c>
      <c r="F426">
        <v>0.53399999999999992</v>
      </c>
      <c r="G426" t="s">
        <v>248</v>
      </c>
    </row>
    <row r="427" spans="2:7">
      <c r="B427" t="s">
        <v>193</v>
      </c>
      <c r="C427" t="s">
        <v>15</v>
      </c>
      <c r="D427">
        <v>0.54</v>
      </c>
      <c r="E427">
        <v>0.47750000000000004</v>
      </c>
      <c r="F427">
        <v>0.43000000000000005</v>
      </c>
      <c r="G427" t="s">
        <v>248</v>
      </c>
    </row>
    <row r="428" spans="2:7">
      <c r="B428" t="s">
        <v>193</v>
      </c>
      <c r="C428" t="s">
        <v>19</v>
      </c>
      <c r="D428">
        <v>0.53384615384599998</v>
      </c>
      <c r="E428">
        <v>0.41076923076975003</v>
      </c>
      <c r="F428">
        <v>0.283076923077</v>
      </c>
      <c r="G428" t="s">
        <v>248</v>
      </c>
    </row>
    <row r="429" spans="2:7">
      <c r="B429" t="s">
        <v>193</v>
      </c>
      <c r="C429" t="s">
        <v>16</v>
      </c>
      <c r="D429">
        <v>0.4427875</v>
      </c>
      <c r="E429">
        <v>0.35815468750000001</v>
      </c>
      <c r="F429">
        <v>0.27043125000000007</v>
      </c>
      <c r="G429" t="s">
        <v>248</v>
      </c>
    </row>
    <row r="430" spans="2:7">
      <c r="B430" t="s">
        <v>193</v>
      </c>
      <c r="C430" t="s">
        <v>17</v>
      </c>
      <c r="D430">
        <v>0.55200000000000005</v>
      </c>
      <c r="E430">
        <v>0.48949999999999994</v>
      </c>
      <c r="F430">
        <v>0.41800000000000004</v>
      </c>
      <c r="G430" t="s">
        <v>248</v>
      </c>
    </row>
    <row r="431" spans="2:7">
      <c r="B431" t="s">
        <v>193</v>
      </c>
      <c r="C431" t="s">
        <v>18</v>
      </c>
      <c r="D431">
        <v>0.49954545454499999</v>
      </c>
      <c r="E431">
        <v>0.44159090909125004</v>
      </c>
      <c r="F431">
        <v>0.36954545454599996</v>
      </c>
      <c r="G431" t="s">
        <v>248</v>
      </c>
    </row>
    <row r="432" spans="2:7">
      <c r="B432" t="s">
        <v>193</v>
      </c>
      <c r="C432" t="s">
        <v>39</v>
      </c>
      <c r="D432">
        <v>0.435</v>
      </c>
      <c r="E432">
        <v>0.36624999999999996</v>
      </c>
      <c r="F432">
        <v>0.28000000000000003</v>
      </c>
      <c r="G432" t="s">
        <v>248</v>
      </c>
    </row>
    <row r="433" spans="2:7">
      <c r="B433" t="s">
        <v>193</v>
      </c>
      <c r="C433" t="s">
        <v>20</v>
      </c>
      <c r="D433">
        <v>0.36</v>
      </c>
      <c r="E433">
        <v>0.33321428571375</v>
      </c>
      <c r="F433">
        <v>0.29857142857100005</v>
      </c>
      <c r="G433" t="s">
        <v>248</v>
      </c>
    </row>
    <row r="434" spans="2:7">
      <c r="B434" t="s">
        <v>193</v>
      </c>
      <c r="C434" t="s">
        <v>21</v>
      </c>
      <c r="D434">
        <v>0.72499999999999998</v>
      </c>
      <c r="E434">
        <v>0.69374999999999998</v>
      </c>
      <c r="F434">
        <v>0.63000000000000012</v>
      </c>
      <c r="G434" t="s">
        <v>248</v>
      </c>
    </row>
    <row r="435" spans="2:7">
      <c r="B435" t="s">
        <v>193</v>
      </c>
      <c r="C435" t="s">
        <v>22</v>
      </c>
      <c r="D435">
        <v>0</v>
      </c>
      <c r="E435">
        <v>0</v>
      </c>
      <c r="F435">
        <v>0</v>
      </c>
      <c r="G435" t="s">
        <v>248</v>
      </c>
    </row>
    <row r="436" spans="2:7">
      <c r="B436" t="s">
        <v>193</v>
      </c>
      <c r="C436" t="s">
        <v>23</v>
      </c>
      <c r="D436">
        <v>0.42523809523799999</v>
      </c>
      <c r="E436">
        <v>0.31095238095300004</v>
      </c>
      <c r="F436">
        <v>0.20333333333200004</v>
      </c>
      <c r="G436" t="s">
        <v>248</v>
      </c>
    </row>
    <row r="437" spans="2:7">
      <c r="B437" t="s">
        <v>193</v>
      </c>
      <c r="C437" t="s">
        <v>43</v>
      </c>
      <c r="D437">
        <v>0.52</v>
      </c>
      <c r="E437">
        <v>0.37</v>
      </c>
      <c r="F437">
        <v>0.26</v>
      </c>
      <c r="G437" t="s">
        <v>248</v>
      </c>
    </row>
    <row r="438" spans="2:7">
      <c r="B438" t="s">
        <v>193</v>
      </c>
      <c r="C438" t="s">
        <v>24</v>
      </c>
      <c r="D438">
        <v>0.55000000000000004</v>
      </c>
      <c r="E438">
        <v>0.51249999999999996</v>
      </c>
      <c r="F438">
        <v>0.43999999999999995</v>
      </c>
      <c r="G438" t="s">
        <v>248</v>
      </c>
    </row>
    <row r="439" spans="2:7">
      <c r="B439" t="s">
        <v>193</v>
      </c>
      <c r="C439" t="s">
        <v>25</v>
      </c>
      <c r="D439">
        <v>0.38</v>
      </c>
      <c r="E439">
        <v>0.35499999999999998</v>
      </c>
      <c r="F439">
        <v>0.30000000000000004</v>
      </c>
      <c r="G439" t="s">
        <v>248</v>
      </c>
    </row>
    <row r="440" spans="2:7">
      <c r="B440" t="s">
        <v>193</v>
      </c>
      <c r="C440" t="s">
        <v>26</v>
      </c>
      <c r="D440">
        <v>0.56000000000000005</v>
      </c>
      <c r="E440">
        <v>0.49749999999999994</v>
      </c>
      <c r="F440">
        <v>0.42999999999999994</v>
      </c>
      <c r="G440" t="s">
        <v>248</v>
      </c>
    </row>
    <row r="441" spans="2:7">
      <c r="B441" t="s">
        <v>193</v>
      </c>
      <c r="C441" t="s">
        <v>40</v>
      </c>
      <c r="D441">
        <v>0.57999999999999996</v>
      </c>
      <c r="E441">
        <v>0.43000000000000005</v>
      </c>
      <c r="F441">
        <v>0.25999999999999995</v>
      </c>
      <c r="G441" t="s">
        <v>248</v>
      </c>
    </row>
    <row r="442" spans="2:7">
      <c r="B442" t="s">
        <v>193</v>
      </c>
      <c r="C442" t="s">
        <v>41</v>
      </c>
      <c r="D442">
        <v>0.64</v>
      </c>
      <c r="E442">
        <v>0.49</v>
      </c>
      <c r="F442">
        <v>0.29999999999999993</v>
      </c>
      <c r="G442" t="s">
        <v>248</v>
      </c>
    </row>
    <row r="443" spans="2:7">
      <c r="B443" t="s">
        <v>193</v>
      </c>
      <c r="C443" t="s">
        <v>27</v>
      </c>
      <c r="D443">
        <v>0.56999999999999995</v>
      </c>
      <c r="E443">
        <v>0.54500000000000004</v>
      </c>
      <c r="F443">
        <v>0.47</v>
      </c>
      <c r="G443" t="s">
        <v>248</v>
      </c>
    </row>
    <row r="444" spans="2:7">
      <c r="B444" t="s">
        <v>193</v>
      </c>
      <c r="C444" t="s">
        <v>28</v>
      </c>
      <c r="D444">
        <v>0.59083333333300003</v>
      </c>
      <c r="E444">
        <v>0.54395833333300003</v>
      </c>
      <c r="F444">
        <v>0.493333333333</v>
      </c>
      <c r="G444" t="s">
        <v>248</v>
      </c>
    </row>
    <row r="445" spans="2:7">
      <c r="B445" t="s">
        <v>193</v>
      </c>
      <c r="C445" t="s">
        <v>29</v>
      </c>
      <c r="D445">
        <v>0.68</v>
      </c>
      <c r="E445">
        <v>0.60678571428624994</v>
      </c>
      <c r="F445">
        <v>0.43285714285700005</v>
      </c>
      <c r="G445" t="s">
        <v>248</v>
      </c>
    </row>
    <row r="446" spans="2:7">
      <c r="B446" t="s">
        <v>193</v>
      </c>
      <c r="C446" t="s">
        <v>30</v>
      </c>
      <c r="D446">
        <v>0.48812499999999998</v>
      </c>
      <c r="E446">
        <v>0.45140625000000006</v>
      </c>
      <c r="F446">
        <v>0.39249999999999996</v>
      </c>
      <c r="G446" t="s">
        <v>248</v>
      </c>
    </row>
    <row r="447" spans="2:7">
      <c r="B447" t="s">
        <v>193</v>
      </c>
      <c r="C447" t="s">
        <v>31</v>
      </c>
      <c r="D447">
        <v>0.38085999999999998</v>
      </c>
      <c r="E447">
        <v>0.31986000000000003</v>
      </c>
      <c r="F447">
        <v>0.26393999999999995</v>
      </c>
      <c r="G447" t="s">
        <v>248</v>
      </c>
    </row>
    <row r="448" spans="2:7">
      <c r="B448" t="s">
        <v>193</v>
      </c>
      <c r="C448" t="s">
        <v>32</v>
      </c>
      <c r="D448">
        <v>0.39</v>
      </c>
      <c r="E448">
        <v>0.31968750000000001</v>
      </c>
      <c r="F448">
        <v>0.25124999999999997</v>
      </c>
      <c r="G448" t="s">
        <v>248</v>
      </c>
    </row>
    <row r="449" spans="2:7">
      <c r="B449" t="s">
        <v>193</v>
      </c>
      <c r="C449" t="s">
        <v>33</v>
      </c>
      <c r="D449">
        <v>0.61</v>
      </c>
      <c r="E449">
        <v>0.52562500000000001</v>
      </c>
      <c r="F449">
        <v>0.40749999999999997</v>
      </c>
      <c r="G449" t="s">
        <v>248</v>
      </c>
    </row>
    <row r="450" spans="2:7">
      <c r="B450" t="s">
        <v>193</v>
      </c>
      <c r="C450" t="s">
        <v>34</v>
      </c>
      <c r="D450">
        <v>0.375</v>
      </c>
      <c r="E450">
        <v>0.25625000000000003</v>
      </c>
      <c r="F450">
        <v>0.15999999999999998</v>
      </c>
      <c r="G450" t="s">
        <v>248</v>
      </c>
    </row>
    <row r="451" spans="2:7">
      <c r="B451" t="s">
        <v>193</v>
      </c>
      <c r="C451" t="s">
        <v>35</v>
      </c>
      <c r="D451">
        <v>0.39500000000000002</v>
      </c>
      <c r="E451">
        <v>0.34499999999999997</v>
      </c>
      <c r="F451">
        <v>0.28000000000000003</v>
      </c>
      <c r="G451" t="s">
        <v>248</v>
      </c>
    </row>
    <row r="452" spans="2:7">
      <c r="B452" t="s">
        <v>193</v>
      </c>
      <c r="C452" t="s">
        <v>36</v>
      </c>
      <c r="D452">
        <v>0.61945945945900005</v>
      </c>
      <c r="E452">
        <v>0.58027027027024991</v>
      </c>
      <c r="F452">
        <v>0.51945945945999994</v>
      </c>
      <c r="G452" t="s">
        <v>248</v>
      </c>
    </row>
    <row r="453" spans="2:7">
      <c r="B453" t="s">
        <v>179</v>
      </c>
      <c r="C453" t="s">
        <v>37</v>
      </c>
      <c r="D453">
        <v>0.3</v>
      </c>
      <c r="E453">
        <v>0.27500000000000002</v>
      </c>
      <c r="F453">
        <v>0.21999999999999997</v>
      </c>
      <c r="G453" t="s">
        <v>257</v>
      </c>
    </row>
    <row r="454" spans="2:7">
      <c r="B454" t="s">
        <v>179</v>
      </c>
      <c r="C454" t="s">
        <v>8</v>
      </c>
      <c r="D454">
        <v>0.51</v>
      </c>
      <c r="E454">
        <v>0.51</v>
      </c>
      <c r="F454">
        <v>0.49</v>
      </c>
      <c r="G454" t="s">
        <v>257</v>
      </c>
    </row>
    <row r="455" spans="2:7">
      <c r="B455" t="s">
        <v>179</v>
      </c>
      <c r="C455" t="s">
        <v>9</v>
      </c>
      <c r="D455">
        <v>0.36</v>
      </c>
      <c r="E455">
        <v>0.33500000000000008</v>
      </c>
      <c r="F455">
        <v>0.33500000000000008</v>
      </c>
      <c r="G455" t="s">
        <v>257</v>
      </c>
    </row>
    <row r="456" spans="2:7">
      <c r="B456" t="s">
        <v>179</v>
      </c>
      <c r="C456" t="s">
        <v>11</v>
      </c>
      <c r="D456">
        <v>0.19</v>
      </c>
      <c r="E456">
        <v>0.17749999999999999</v>
      </c>
      <c r="F456">
        <v>0.12</v>
      </c>
      <c r="G456" t="s">
        <v>257</v>
      </c>
    </row>
    <row r="457" spans="2:7">
      <c r="B457" t="s">
        <v>179</v>
      </c>
      <c r="C457" t="s">
        <v>13</v>
      </c>
      <c r="D457">
        <v>0.68</v>
      </c>
      <c r="E457">
        <v>0.66749999999999998</v>
      </c>
      <c r="F457">
        <v>0.61</v>
      </c>
      <c r="G457" t="s">
        <v>257</v>
      </c>
    </row>
    <row r="458" spans="2:7">
      <c r="B458" t="s">
        <v>179</v>
      </c>
      <c r="C458" t="s">
        <v>14</v>
      </c>
      <c r="D458">
        <v>0.68</v>
      </c>
      <c r="E458">
        <v>0.61749999999999994</v>
      </c>
      <c r="F458">
        <v>0.59</v>
      </c>
      <c r="G458" t="s">
        <v>257</v>
      </c>
    </row>
    <row r="459" spans="2:7">
      <c r="B459" t="s">
        <v>179</v>
      </c>
      <c r="C459" t="s">
        <v>15</v>
      </c>
      <c r="D459">
        <v>0.63</v>
      </c>
      <c r="E459">
        <v>0.60499999999999998</v>
      </c>
      <c r="F459">
        <v>0.56999999999999995</v>
      </c>
      <c r="G459" t="s">
        <v>257</v>
      </c>
    </row>
    <row r="460" spans="2:7">
      <c r="B460" t="s">
        <v>179</v>
      </c>
      <c r="C460" t="s">
        <v>16</v>
      </c>
      <c r="D460">
        <v>0.47</v>
      </c>
      <c r="E460">
        <v>0.32</v>
      </c>
      <c r="F460">
        <v>0.25</v>
      </c>
      <c r="G460" t="s">
        <v>257</v>
      </c>
    </row>
    <row r="461" spans="2:7">
      <c r="B461" t="s">
        <v>179</v>
      </c>
      <c r="C461" t="s">
        <v>17</v>
      </c>
      <c r="D461">
        <v>0.62</v>
      </c>
      <c r="E461">
        <v>0.58249999999999991</v>
      </c>
      <c r="F461">
        <v>0.54999999999999993</v>
      </c>
      <c r="G461" t="s">
        <v>257</v>
      </c>
    </row>
    <row r="462" spans="2:7">
      <c r="B462" t="s">
        <v>179</v>
      </c>
      <c r="C462" t="s">
        <v>18</v>
      </c>
      <c r="D462">
        <v>0.55000000000000004</v>
      </c>
      <c r="E462">
        <v>0.51249999999999996</v>
      </c>
      <c r="F462">
        <v>0.41999999999999993</v>
      </c>
      <c r="G462" t="s">
        <v>257</v>
      </c>
    </row>
    <row r="463" spans="2:7">
      <c r="B463" t="s">
        <v>179</v>
      </c>
      <c r="C463" t="s">
        <v>19</v>
      </c>
      <c r="D463">
        <v>0.4</v>
      </c>
      <c r="E463">
        <v>0.35</v>
      </c>
      <c r="F463">
        <v>0.30000000000000004</v>
      </c>
      <c r="G463" t="s">
        <v>257</v>
      </c>
    </row>
    <row r="464" spans="2:7">
      <c r="B464" t="s">
        <v>179</v>
      </c>
      <c r="C464" t="s">
        <v>39</v>
      </c>
      <c r="D464">
        <v>0.27</v>
      </c>
      <c r="E464">
        <v>0.245</v>
      </c>
      <c r="F464">
        <v>0.21000000000000002</v>
      </c>
      <c r="G464" t="s">
        <v>257</v>
      </c>
    </row>
    <row r="465" spans="2:7">
      <c r="B465" t="s">
        <v>179</v>
      </c>
      <c r="C465" t="s">
        <v>21</v>
      </c>
      <c r="D465">
        <v>0.69</v>
      </c>
      <c r="E465">
        <v>0.65250000000000008</v>
      </c>
      <c r="F465">
        <v>0.62</v>
      </c>
      <c r="G465" t="s">
        <v>257</v>
      </c>
    </row>
    <row r="466" spans="2:7">
      <c r="B466" t="s">
        <v>179</v>
      </c>
      <c r="C466" t="s">
        <v>22</v>
      </c>
      <c r="D466">
        <v>0</v>
      </c>
      <c r="E466">
        <v>0</v>
      </c>
      <c r="F466">
        <v>0</v>
      </c>
      <c r="G466" t="s">
        <v>257</v>
      </c>
    </row>
    <row r="467" spans="2:7">
      <c r="B467" t="s">
        <v>179</v>
      </c>
      <c r="C467" t="s">
        <v>23</v>
      </c>
      <c r="D467">
        <v>0.33</v>
      </c>
      <c r="E467">
        <v>0.26750000000000002</v>
      </c>
      <c r="F467">
        <v>0.19999999999999996</v>
      </c>
      <c r="G467" t="s">
        <v>257</v>
      </c>
    </row>
    <row r="468" spans="2:7">
      <c r="B468" t="s">
        <v>179</v>
      </c>
      <c r="C468" t="s">
        <v>24</v>
      </c>
      <c r="D468">
        <v>0.61</v>
      </c>
      <c r="E468">
        <v>0.59750000000000003</v>
      </c>
      <c r="F468">
        <v>0.59750000000000003</v>
      </c>
      <c r="G468" t="s">
        <v>257</v>
      </c>
    </row>
    <row r="469" spans="2:7">
      <c r="B469" t="s">
        <v>179</v>
      </c>
      <c r="C469" t="s">
        <v>26</v>
      </c>
      <c r="D469">
        <v>0.64</v>
      </c>
      <c r="E469">
        <v>0.62749999999999995</v>
      </c>
      <c r="F469">
        <v>0.56999999999999995</v>
      </c>
      <c r="G469" t="s">
        <v>257</v>
      </c>
    </row>
    <row r="470" spans="2:7">
      <c r="B470" t="s">
        <v>179</v>
      </c>
      <c r="C470" t="s">
        <v>40</v>
      </c>
      <c r="D470">
        <v>0.22</v>
      </c>
      <c r="E470">
        <v>0.20750000000000002</v>
      </c>
      <c r="F470">
        <v>0.19000000000000003</v>
      </c>
      <c r="G470" t="s">
        <v>257</v>
      </c>
    </row>
    <row r="471" spans="2:7">
      <c r="B471" t="s">
        <v>179</v>
      </c>
      <c r="C471" t="s">
        <v>27</v>
      </c>
      <c r="D471">
        <v>0.28000000000000003</v>
      </c>
      <c r="E471">
        <v>0.26750000000000002</v>
      </c>
      <c r="F471">
        <v>0.26750000000000002</v>
      </c>
      <c r="G471" t="s">
        <v>257</v>
      </c>
    </row>
    <row r="472" spans="2:7">
      <c r="B472" t="s">
        <v>179</v>
      </c>
      <c r="C472" t="s">
        <v>28</v>
      </c>
      <c r="D472">
        <v>0.63</v>
      </c>
      <c r="E472">
        <v>0.57999999999999996</v>
      </c>
      <c r="F472">
        <v>0.54999999999999993</v>
      </c>
      <c r="G472" t="s">
        <v>257</v>
      </c>
    </row>
    <row r="473" spans="2:7">
      <c r="B473" t="s">
        <v>179</v>
      </c>
      <c r="C473" t="s">
        <v>29</v>
      </c>
      <c r="D473">
        <v>0.59</v>
      </c>
      <c r="E473">
        <v>0.57750000000000001</v>
      </c>
      <c r="F473">
        <v>0.55999999999999994</v>
      </c>
      <c r="G473" t="s">
        <v>257</v>
      </c>
    </row>
    <row r="474" spans="2:7">
      <c r="B474" t="s">
        <v>179</v>
      </c>
      <c r="C474" t="s">
        <v>30</v>
      </c>
      <c r="D474">
        <v>0.6</v>
      </c>
      <c r="E474">
        <v>0.57499999999999996</v>
      </c>
      <c r="F474">
        <v>0.54000000000000015</v>
      </c>
      <c r="G474" t="s">
        <v>257</v>
      </c>
    </row>
    <row r="475" spans="2:7">
      <c r="B475" t="s">
        <v>179</v>
      </c>
      <c r="C475" t="s">
        <v>31</v>
      </c>
      <c r="D475">
        <v>0.34</v>
      </c>
      <c r="E475">
        <v>0.315</v>
      </c>
      <c r="F475">
        <v>0.27999999999999997</v>
      </c>
      <c r="G475" t="s">
        <v>257</v>
      </c>
    </row>
    <row r="476" spans="2:7">
      <c r="B476" t="s">
        <v>179</v>
      </c>
      <c r="C476" t="s">
        <v>32</v>
      </c>
      <c r="D476">
        <v>0.43</v>
      </c>
      <c r="E476">
        <v>0.41750000000000004</v>
      </c>
      <c r="F476">
        <v>0.36000000000000004</v>
      </c>
      <c r="G476" t="s">
        <v>257</v>
      </c>
    </row>
    <row r="477" spans="2:7">
      <c r="B477" t="s">
        <v>179</v>
      </c>
      <c r="C477" t="s">
        <v>33</v>
      </c>
      <c r="D477">
        <v>0.63</v>
      </c>
      <c r="E477">
        <v>0.57999999999999996</v>
      </c>
      <c r="F477">
        <v>0.51000000000000012</v>
      </c>
      <c r="G477" t="s">
        <v>257</v>
      </c>
    </row>
    <row r="478" spans="2:7">
      <c r="B478" t="s">
        <v>179</v>
      </c>
      <c r="C478" t="s">
        <v>36</v>
      </c>
      <c r="D478">
        <v>0.71</v>
      </c>
      <c r="E478">
        <v>0.68499999999999994</v>
      </c>
      <c r="F478">
        <v>0.51</v>
      </c>
      <c r="G478" t="s">
        <v>257</v>
      </c>
    </row>
    <row r="479" spans="2:7">
      <c r="B479" t="s">
        <v>183</v>
      </c>
      <c r="C479" t="s">
        <v>37</v>
      </c>
      <c r="D479">
        <v>0.34</v>
      </c>
      <c r="E479">
        <v>0.315</v>
      </c>
      <c r="F479">
        <v>0.25999999999999995</v>
      </c>
      <c r="G479" t="s">
        <v>257</v>
      </c>
    </row>
    <row r="480" spans="2:7">
      <c r="B480" t="s">
        <v>183</v>
      </c>
      <c r="C480" t="s">
        <v>8</v>
      </c>
      <c r="D480">
        <v>0.57999999999999996</v>
      </c>
      <c r="E480">
        <v>0.56749999999999989</v>
      </c>
      <c r="F480">
        <v>0.56749999999999989</v>
      </c>
      <c r="G480" t="s">
        <v>257</v>
      </c>
    </row>
    <row r="481" spans="2:7">
      <c r="B481" t="s">
        <v>183</v>
      </c>
      <c r="C481" t="s">
        <v>9</v>
      </c>
      <c r="D481">
        <v>0.44</v>
      </c>
      <c r="E481">
        <v>0.42749999999999999</v>
      </c>
      <c r="F481">
        <v>0.41</v>
      </c>
      <c r="G481" t="s">
        <v>257</v>
      </c>
    </row>
    <row r="482" spans="2:7">
      <c r="B482" t="s">
        <v>183</v>
      </c>
      <c r="C482" t="s">
        <v>11</v>
      </c>
      <c r="D482">
        <v>0.22</v>
      </c>
      <c r="E482">
        <v>0.19500000000000001</v>
      </c>
      <c r="F482">
        <v>0.15999999999999998</v>
      </c>
      <c r="G482" t="s">
        <v>257</v>
      </c>
    </row>
    <row r="483" spans="2:7">
      <c r="B483" t="s">
        <v>183</v>
      </c>
      <c r="C483" t="s">
        <v>13</v>
      </c>
      <c r="D483">
        <v>0.65</v>
      </c>
      <c r="E483">
        <v>0.63750000000000007</v>
      </c>
      <c r="F483">
        <v>0.62</v>
      </c>
      <c r="G483" t="s">
        <v>257</v>
      </c>
    </row>
    <row r="484" spans="2:7">
      <c r="B484" t="s">
        <v>183</v>
      </c>
      <c r="C484" t="s">
        <v>14</v>
      </c>
      <c r="D484">
        <v>0.69</v>
      </c>
      <c r="E484">
        <v>0.64</v>
      </c>
      <c r="F484">
        <v>0.59</v>
      </c>
      <c r="G484" t="s">
        <v>257</v>
      </c>
    </row>
    <row r="485" spans="2:7">
      <c r="B485" t="s">
        <v>183</v>
      </c>
      <c r="C485" t="s">
        <v>15</v>
      </c>
      <c r="D485">
        <v>0.64</v>
      </c>
      <c r="E485">
        <v>0.61499999999999999</v>
      </c>
      <c r="F485">
        <v>0.6</v>
      </c>
      <c r="G485" t="s">
        <v>257</v>
      </c>
    </row>
    <row r="486" spans="2:7">
      <c r="B486" t="s">
        <v>183</v>
      </c>
      <c r="C486" t="s">
        <v>16</v>
      </c>
      <c r="D486">
        <v>0.52749999999999997</v>
      </c>
      <c r="E486">
        <v>0.39800000000000002</v>
      </c>
      <c r="F486">
        <v>0.33449999999999996</v>
      </c>
      <c r="G486" t="s">
        <v>257</v>
      </c>
    </row>
    <row r="487" spans="2:7">
      <c r="B487" t="s">
        <v>183</v>
      </c>
      <c r="C487" t="s">
        <v>17</v>
      </c>
      <c r="D487">
        <v>0.63</v>
      </c>
      <c r="E487">
        <v>0.63</v>
      </c>
      <c r="F487">
        <v>0.59</v>
      </c>
      <c r="G487" t="s">
        <v>257</v>
      </c>
    </row>
    <row r="488" spans="2:7">
      <c r="B488" t="s">
        <v>183</v>
      </c>
      <c r="C488" t="s">
        <v>18</v>
      </c>
      <c r="D488">
        <v>0.57999999999999996</v>
      </c>
      <c r="E488">
        <v>0.54249999999999998</v>
      </c>
      <c r="F488">
        <v>0.49</v>
      </c>
      <c r="G488" t="s">
        <v>257</v>
      </c>
    </row>
    <row r="489" spans="2:7">
      <c r="B489" t="s">
        <v>183</v>
      </c>
      <c r="C489" t="s">
        <v>19</v>
      </c>
      <c r="D489">
        <v>0.46</v>
      </c>
      <c r="E489">
        <v>0.39749999999999996</v>
      </c>
      <c r="F489">
        <v>0.35000000000000003</v>
      </c>
      <c r="G489" t="s">
        <v>257</v>
      </c>
    </row>
    <row r="490" spans="2:7">
      <c r="B490" t="s">
        <v>183</v>
      </c>
      <c r="C490" t="s">
        <v>39</v>
      </c>
      <c r="D490">
        <v>0.38</v>
      </c>
      <c r="E490">
        <v>0.33000000000000007</v>
      </c>
      <c r="F490">
        <v>0.3</v>
      </c>
      <c r="G490" t="s">
        <v>257</v>
      </c>
    </row>
    <row r="491" spans="2:7">
      <c r="B491" t="s">
        <v>183</v>
      </c>
      <c r="C491" t="s">
        <v>21</v>
      </c>
      <c r="D491">
        <v>0.69</v>
      </c>
      <c r="E491">
        <v>0.6775000000000001</v>
      </c>
      <c r="F491">
        <v>0.64</v>
      </c>
      <c r="G491" t="s">
        <v>257</v>
      </c>
    </row>
    <row r="492" spans="2:7">
      <c r="B492" t="s">
        <v>183</v>
      </c>
      <c r="C492" t="s">
        <v>22</v>
      </c>
      <c r="D492">
        <v>0</v>
      </c>
      <c r="E492">
        <v>0</v>
      </c>
      <c r="F492">
        <v>0</v>
      </c>
      <c r="G492" t="s">
        <v>257</v>
      </c>
    </row>
    <row r="493" spans="2:7">
      <c r="B493" t="s">
        <v>183</v>
      </c>
      <c r="C493" t="s">
        <v>23</v>
      </c>
      <c r="D493">
        <v>0.38</v>
      </c>
      <c r="E493">
        <v>0.33000000000000007</v>
      </c>
      <c r="F493">
        <v>0.25999999999999995</v>
      </c>
      <c r="G493" t="s">
        <v>257</v>
      </c>
    </row>
    <row r="494" spans="2:7">
      <c r="B494" t="s">
        <v>183</v>
      </c>
      <c r="C494" t="s">
        <v>24</v>
      </c>
      <c r="D494">
        <v>0.62</v>
      </c>
      <c r="E494">
        <v>0.60749999999999993</v>
      </c>
      <c r="F494">
        <v>0.60749999999999993</v>
      </c>
      <c r="G494" t="s">
        <v>257</v>
      </c>
    </row>
    <row r="495" spans="2:7">
      <c r="B495" t="s">
        <v>183</v>
      </c>
      <c r="C495" t="s">
        <v>26</v>
      </c>
      <c r="D495">
        <v>0.64</v>
      </c>
      <c r="E495">
        <v>0.62749999999999995</v>
      </c>
      <c r="F495">
        <v>0.61</v>
      </c>
      <c r="G495" t="s">
        <v>257</v>
      </c>
    </row>
    <row r="496" spans="2:7">
      <c r="B496" t="s">
        <v>183</v>
      </c>
      <c r="C496" t="s">
        <v>40</v>
      </c>
      <c r="D496">
        <v>0.36</v>
      </c>
      <c r="E496">
        <v>0.33500000000000008</v>
      </c>
      <c r="F496">
        <v>0.3</v>
      </c>
      <c r="G496" t="s">
        <v>257</v>
      </c>
    </row>
    <row r="497" spans="2:7">
      <c r="B497" t="s">
        <v>183</v>
      </c>
      <c r="C497" t="s">
        <v>27</v>
      </c>
      <c r="D497">
        <v>0.31</v>
      </c>
      <c r="E497">
        <v>0.31</v>
      </c>
      <c r="F497">
        <v>0.28999999999999998</v>
      </c>
      <c r="G497" t="s">
        <v>257</v>
      </c>
    </row>
    <row r="498" spans="2:7">
      <c r="B498" t="s">
        <v>183</v>
      </c>
      <c r="C498" t="s">
        <v>28</v>
      </c>
      <c r="D498">
        <v>0.64</v>
      </c>
      <c r="E498">
        <v>0.61499999999999999</v>
      </c>
      <c r="F498">
        <v>0.57999999999999996</v>
      </c>
      <c r="G498" t="s">
        <v>257</v>
      </c>
    </row>
    <row r="499" spans="2:7">
      <c r="B499" t="s">
        <v>183</v>
      </c>
      <c r="C499" t="s">
        <v>29</v>
      </c>
      <c r="D499">
        <v>0.6</v>
      </c>
      <c r="E499">
        <v>0.58749999999999991</v>
      </c>
      <c r="F499">
        <v>0.56999999999999995</v>
      </c>
      <c r="G499" t="s">
        <v>257</v>
      </c>
    </row>
    <row r="500" spans="2:7">
      <c r="B500" t="s">
        <v>183</v>
      </c>
      <c r="C500" t="s">
        <v>30</v>
      </c>
      <c r="D500">
        <v>0.63</v>
      </c>
      <c r="E500">
        <v>0.61750000000000005</v>
      </c>
      <c r="F500">
        <v>0.55999999999999994</v>
      </c>
      <c r="G500" t="s">
        <v>257</v>
      </c>
    </row>
    <row r="501" spans="2:7">
      <c r="B501" t="s">
        <v>183</v>
      </c>
      <c r="C501" t="s">
        <v>31</v>
      </c>
      <c r="D501">
        <v>0.41110000000000002</v>
      </c>
      <c r="E501">
        <v>0.39384999999999998</v>
      </c>
      <c r="F501">
        <v>0.36030000000000006</v>
      </c>
      <c r="G501" t="s">
        <v>257</v>
      </c>
    </row>
    <row r="502" spans="2:7">
      <c r="B502" t="s">
        <v>183</v>
      </c>
      <c r="C502" t="s">
        <v>32</v>
      </c>
      <c r="D502">
        <v>0.47</v>
      </c>
      <c r="E502">
        <v>0.45750000000000007</v>
      </c>
      <c r="F502">
        <v>0.42</v>
      </c>
      <c r="G502" t="s">
        <v>257</v>
      </c>
    </row>
    <row r="503" spans="2:7">
      <c r="B503" t="s">
        <v>183</v>
      </c>
      <c r="C503" t="s">
        <v>33</v>
      </c>
      <c r="D503">
        <v>0.65</v>
      </c>
      <c r="E503">
        <v>0.625</v>
      </c>
      <c r="F503">
        <v>0.54999999999999993</v>
      </c>
      <c r="G503" t="s">
        <v>257</v>
      </c>
    </row>
    <row r="504" spans="2:7">
      <c r="B504" t="s">
        <v>183</v>
      </c>
      <c r="C504" t="s">
        <v>36</v>
      </c>
      <c r="D504">
        <v>0.69</v>
      </c>
      <c r="E504">
        <v>0.65250000000000008</v>
      </c>
      <c r="F504">
        <v>0.53999999999999992</v>
      </c>
      <c r="G504" t="s">
        <v>257</v>
      </c>
    </row>
    <row r="505" spans="2:7">
      <c r="B505" t="s">
        <v>184</v>
      </c>
      <c r="C505" t="s">
        <v>37</v>
      </c>
      <c r="D505">
        <v>0.38</v>
      </c>
      <c r="E505">
        <v>0.35499999999999998</v>
      </c>
      <c r="F505">
        <v>0.30000000000000004</v>
      </c>
      <c r="G505" t="s">
        <v>257</v>
      </c>
    </row>
    <row r="506" spans="2:7">
      <c r="B506" t="s">
        <v>184</v>
      </c>
      <c r="C506" t="s">
        <v>8</v>
      </c>
      <c r="D506">
        <v>0.59</v>
      </c>
      <c r="E506">
        <v>0.57750000000000001</v>
      </c>
      <c r="F506">
        <v>0.55999999999999994</v>
      </c>
      <c r="G506" t="s">
        <v>257</v>
      </c>
    </row>
    <row r="507" spans="2:7">
      <c r="B507" t="s">
        <v>184</v>
      </c>
      <c r="C507" t="s">
        <v>9</v>
      </c>
      <c r="D507">
        <v>0.51</v>
      </c>
      <c r="E507">
        <v>0.4975</v>
      </c>
      <c r="F507">
        <v>0.45999999999999996</v>
      </c>
      <c r="G507" t="s">
        <v>257</v>
      </c>
    </row>
    <row r="508" spans="2:7">
      <c r="B508" t="s">
        <v>184</v>
      </c>
      <c r="C508" t="s">
        <v>11</v>
      </c>
      <c r="D508">
        <v>0.32</v>
      </c>
      <c r="E508">
        <v>0.28249999999999997</v>
      </c>
      <c r="F508">
        <v>0.23000000000000004</v>
      </c>
      <c r="G508" t="s">
        <v>257</v>
      </c>
    </row>
    <row r="509" spans="2:7">
      <c r="B509" t="s">
        <v>184</v>
      </c>
      <c r="C509" t="s">
        <v>13</v>
      </c>
      <c r="D509">
        <v>0.68</v>
      </c>
      <c r="E509">
        <v>0.66749999999999998</v>
      </c>
      <c r="F509">
        <v>0.63</v>
      </c>
      <c r="G509" t="s">
        <v>257</v>
      </c>
    </row>
    <row r="510" spans="2:7">
      <c r="B510" t="s">
        <v>184</v>
      </c>
      <c r="C510" t="s">
        <v>14</v>
      </c>
      <c r="D510">
        <v>0.7</v>
      </c>
      <c r="E510">
        <v>0.65000000000000013</v>
      </c>
      <c r="F510">
        <v>0.62</v>
      </c>
      <c r="G510" t="s">
        <v>257</v>
      </c>
    </row>
    <row r="511" spans="2:7">
      <c r="B511" t="s">
        <v>184</v>
      </c>
      <c r="C511" t="s">
        <v>15</v>
      </c>
      <c r="D511">
        <v>0.69</v>
      </c>
      <c r="E511">
        <v>0.66500000000000004</v>
      </c>
      <c r="F511">
        <v>0.63</v>
      </c>
      <c r="G511" t="s">
        <v>257</v>
      </c>
    </row>
    <row r="512" spans="2:7">
      <c r="B512" t="s">
        <v>184</v>
      </c>
      <c r="C512" t="s">
        <v>16</v>
      </c>
      <c r="D512">
        <v>0.55640000000000001</v>
      </c>
      <c r="E512">
        <v>0.39977499999999999</v>
      </c>
      <c r="F512">
        <v>0.31970000000000004</v>
      </c>
      <c r="G512" t="s">
        <v>257</v>
      </c>
    </row>
    <row r="513" spans="2:7">
      <c r="B513" t="s">
        <v>184</v>
      </c>
      <c r="C513" t="s">
        <v>17</v>
      </c>
      <c r="D513">
        <v>0.66</v>
      </c>
      <c r="E513">
        <v>0.63500000000000001</v>
      </c>
      <c r="F513">
        <v>0.6</v>
      </c>
      <c r="G513" t="s">
        <v>257</v>
      </c>
    </row>
    <row r="514" spans="2:7">
      <c r="B514" t="s">
        <v>184</v>
      </c>
      <c r="C514" t="s">
        <v>18</v>
      </c>
      <c r="D514">
        <v>0.59</v>
      </c>
      <c r="E514">
        <v>0.5525000000000001</v>
      </c>
      <c r="F514">
        <v>0.48</v>
      </c>
      <c r="G514" t="s">
        <v>257</v>
      </c>
    </row>
    <row r="515" spans="2:7">
      <c r="B515" t="s">
        <v>184</v>
      </c>
      <c r="C515" t="s">
        <v>19</v>
      </c>
      <c r="D515">
        <v>0.55000000000000004</v>
      </c>
      <c r="E515">
        <v>0.46249999999999997</v>
      </c>
      <c r="F515">
        <v>0.4</v>
      </c>
      <c r="G515" t="s">
        <v>257</v>
      </c>
    </row>
    <row r="516" spans="2:7">
      <c r="B516" t="s">
        <v>184</v>
      </c>
      <c r="C516" t="s">
        <v>39</v>
      </c>
      <c r="D516">
        <v>0.33</v>
      </c>
      <c r="E516">
        <v>0.30499999999999999</v>
      </c>
      <c r="F516">
        <v>0.26999999999999996</v>
      </c>
      <c r="G516" t="s">
        <v>257</v>
      </c>
    </row>
    <row r="517" spans="2:7">
      <c r="B517" t="s">
        <v>184</v>
      </c>
      <c r="C517" t="s">
        <v>21</v>
      </c>
      <c r="D517">
        <v>0.69</v>
      </c>
      <c r="E517">
        <v>0.66500000000000004</v>
      </c>
      <c r="F517">
        <v>0.63</v>
      </c>
      <c r="G517" t="s">
        <v>257</v>
      </c>
    </row>
    <row r="518" spans="2:7">
      <c r="B518" t="s">
        <v>184</v>
      </c>
      <c r="C518" t="s">
        <v>22</v>
      </c>
      <c r="D518">
        <v>0</v>
      </c>
      <c r="E518">
        <v>0</v>
      </c>
      <c r="F518">
        <v>0</v>
      </c>
      <c r="G518" t="s">
        <v>257</v>
      </c>
    </row>
    <row r="519" spans="2:7">
      <c r="B519" t="s">
        <v>184</v>
      </c>
      <c r="C519" t="s">
        <v>23</v>
      </c>
      <c r="D519">
        <v>0.43</v>
      </c>
      <c r="E519">
        <v>0.34249999999999997</v>
      </c>
      <c r="F519">
        <v>0.26</v>
      </c>
      <c r="G519" t="s">
        <v>257</v>
      </c>
    </row>
    <row r="520" spans="2:7">
      <c r="B520" t="s">
        <v>184</v>
      </c>
      <c r="C520" t="s">
        <v>24</v>
      </c>
      <c r="D520">
        <v>0.65</v>
      </c>
      <c r="E520">
        <v>0.65</v>
      </c>
      <c r="F520">
        <v>0.65</v>
      </c>
      <c r="G520" t="s">
        <v>257</v>
      </c>
    </row>
    <row r="521" spans="2:7">
      <c r="B521" t="s">
        <v>184</v>
      </c>
      <c r="C521" t="s">
        <v>26</v>
      </c>
      <c r="D521">
        <v>0.69</v>
      </c>
      <c r="E521">
        <v>0.6775000000000001</v>
      </c>
      <c r="F521">
        <v>0.64</v>
      </c>
      <c r="G521" t="s">
        <v>257</v>
      </c>
    </row>
    <row r="522" spans="2:7">
      <c r="B522" t="s">
        <v>184</v>
      </c>
      <c r="C522" t="s">
        <v>40</v>
      </c>
      <c r="D522">
        <v>0.32</v>
      </c>
      <c r="E522">
        <v>0.28249999999999997</v>
      </c>
      <c r="F522">
        <v>0.27000000000000007</v>
      </c>
      <c r="G522" t="s">
        <v>257</v>
      </c>
    </row>
    <row r="523" spans="2:7">
      <c r="B523" t="s">
        <v>184</v>
      </c>
      <c r="C523" t="s">
        <v>27</v>
      </c>
      <c r="D523">
        <v>0.35</v>
      </c>
      <c r="E523">
        <v>0.35</v>
      </c>
      <c r="F523">
        <v>0.33000000000000007</v>
      </c>
      <c r="G523" t="s">
        <v>257</v>
      </c>
    </row>
    <row r="524" spans="2:7">
      <c r="B524" t="s">
        <v>184</v>
      </c>
      <c r="C524" t="s">
        <v>28</v>
      </c>
      <c r="D524">
        <v>0.65</v>
      </c>
      <c r="E524">
        <v>0.625</v>
      </c>
      <c r="F524">
        <v>0.59</v>
      </c>
      <c r="G524" t="s">
        <v>257</v>
      </c>
    </row>
    <row r="525" spans="2:7">
      <c r="B525" t="s">
        <v>184</v>
      </c>
      <c r="C525" t="s">
        <v>29</v>
      </c>
      <c r="D525">
        <v>0.62</v>
      </c>
      <c r="E525">
        <v>0.59499999999999997</v>
      </c>
      <c r="F525">
        <v>0.57999999999999996</v>
      </c>
      <c r="G525" t="s">
        <v>257</v>
      </c>
    </row>
    <row r="526" spans="2:7">
      <c r="B526" t="s">
        <v>184</v>
      </c>
      <c r="C526" t="s">
        <v>30</v>
      </c>
      <c r="D526">
        <v>0.65</v>
      </c>
      <c r="E526">
        <v>0.625</v>
      </c>
      <c r="F526">
        <v>0.59</v>
      </c>
      <c r="G526" t="s">
        <v>257</v>
      </c>
    </row>
    <row r="527" spans="2:7">
      <c r="B527" t="s">
        <v>184</v>
      </c>
      <c r="C527" t="s">
        <v>31</v>
      </c>
      <c r="D527">
        <v>0.4677</v>
      </c>
      <c r="E527">
        <v>0.43545000000000006</v>
      </c>
      <c r="F527">
        <v>0.37209999999999993</v>
      </c>
      <c r="G527" t="s">
        <v>257</v>
      </c>
    </row>
    <row r="528" spans="2:7">
      <c r="B528" t="s">
        <v>184</v>
      </c>
      <c r="C528" t="s">
        <v>32</v>
      </c>
      <c r="D528">
        <v>0.5</v>
      </c>
      <c r="E528">
        <v>0.48750000000000004</v>
      </c>
      <c r="F528">
        <v>0.44999999999999996</v>
      </c>
      <c r="G528" t="s">
        <v>257</v>
      </c>
    </row>
    <row r="529" spans="2:7">
      <c r="B529" t="s">
        <v>184</v>
      </c>
      <c r="C529" t="s">
        <v>33</v>
      </c>
      <c r="D529">
        <v>0.69</v>
      </c>
      <c r="E529">
        <v>0.64</v>
      </c>
      <c r="F529">
        <v>0.54999999999999993</v>
      </c>
      <c r="G529" t="s">
        <v>257</v>
      </c>
    </row>
    <row r="530" spans="2:7">
      <c r="B530" t="s">
        <v>184</v>
      </c>
      <c r="C530" t="s">
        <v>36</v>
      </c>
      <c r="D530">
        <v>0.72</v>
      </c>
      <c r="E530">
        <v>0.70750000000000002</v>
      </c>
      <c r="F530">
        <v>0.51</v>
      </c>
      <c r="G530" t="s">
        <v>257</v>
      </c>
    </row>
    <row r="531" spans="2:7">
      <c r="B531" t="s">
        <v>185</v>
      </c>
      <c r="C531" t="s">
        <v>37</v>
      </c>
      <c r="D531">
        <v>0.33</v>
      </c>
      <c r="E531">
        <v>0.29249999999999998</v>
      </c>
      <c r="F531">
        <v>0.24000000000000005</v>
      </c>
      <c r="G531" t="s">
        <v>257</v>
      </c>
    </row>
    <row r="532" spans="2:7">
      <c r="B532" t="s">
        <v>185</v>
      </c>
      <c r="C532" t="s">
        <v>8</v>
      </c>
      <c r="D532">
        <v>0.46</v>
      </c>
      <c r="E532">
        <v>0.46000000000000008</v>
      </c>
      <c r="F532">
        <v>0.44</v>
      </c>
      <c r="G532" t="s">
        <v>257</v>
      </c>
    </row>
    <row r="533" spans="2:7">
      <c r="B533" t="s">
        <v>185</v>
      </c>
      <c r="C533" t="s">
        <v>9</v>
      </c>
      <c r="D533">
        <v>0.36</v>
      </c>
      <c r="E533">
        <v>0.33500000000000008</v>
      </c>
      <c r="F533">
        <v>0.32</v>
      </c>
      <c r="G533" t="s">
        <v>257</v>
      </c>
    </row>
    <row r="534" spans="2:7">
      <c r="B534" t="s">
        <v>185</v>
      </c>
      <c r="C534" t="s">
        <v>11</v>
      </c>
      <c r="D534">
        <v>0.3</v>
      </c>
      <c r="E534">
        <v>0.27500000000000002</v>
      </c>
      <c r="F534">
        <v>0.19999999999999996</v>
      </c>
      <c r="G534" t="s">
        <v>257</v>
      </c>
    </row>
    <row r="535" spans="2:7">
      <c r="B535" t="s">
        <v>185</v>
      </c>
      <c r="C535" t="s">
        <v>13</v>
      </c>
      <c r="D535">
        <v>0.55000000000000004</v>
      </c>
      <c r="E535">
        <v>0.55000000000000004</v>
      </c>
      <c r="F535">
        <v>0.49</v>
      </c>
      <c r="G535" t="s">
        <v>257</v>
      </c>
    </row>
    <row r="536" spans="2:7">
      <c r="B536" t="s">
        <v>185</v>
      </c>
      <c r="C536" t="s">
        <v>14</v>
      </c>
      <c r="D536">
        <v>0.55000000000000004</v>
      </c>
      <c r="E536">
        <v>0.49999999999999994</v>
      </c>
      <c r="F536">
        <v>0.42999999999999994</v>
      </c>
      <c r="G536" t="s">
        <v>257</v>
      </c>
    </row>
    <row r="537" spans="2:7">
      <c r="B537" t="s">
        <v>185</v>
      </c>
      <c r="C537" t="s">
        <v>15</v>
      </c>
      <c r="D537">
        <v>0.49</v>
      </c>
      <c r="E537">
        <v>0.47749999999999998</v>
      </c>
      <c r="F537">
        <v>0.44000000000000006</v>
      </c>
      <c r="G537" t="s">
        <v>257</v>
      </c>
    </row>
    <row r="538" spans="2:7">
      <c r="B538" t="s">
        <v>185</v>
      </c>
      <c r="C538" t="s">
        <v>16</v>
      </c>
      <c r="D538">
        <v>0.53</v>
      </c>
      <c r="E538">
        <v>0.35500000000000004</v>
      </c>
      <c r="F538">
        <v>0.30999999999999994</v>
      </c>
      <c r="G538" t="s">
        <v>257</v>
      </c>
    </row>
    <row r="539" spans="2:7">
      <c r="B539" t="s">
        <v>185</v>
      </c>
      <c r="C539" t="s">
        <v>17</v>
      </c>
      <c r="D539">
        <v>0.51</v>
      </c>
      <c r="E539">
        <v>0.4975</v>
      </c>
      <c r="F539">
        <v>0.48</v>
      </c>
      <c r="G539" t="s">
        <v>257</v>
      </c>
    </row>
    <row r="540" spans="2:7">
      <c r="B540" t="s">
        <v>185</v>
      </c>
      <c r="C540" t="s">
        <v>18</v>
      </c>
      <c r="D540">
        <v>0.54</v>
      </c>
      <c r="E540">
        <v>0.50249999999999995</v>
      </c>
      <c r="F540">
        <v>0.42999999999999994</v>
      </c>
      <c r="G540" t="s">
        <v>257</v>
      </c>
    </row>
    <row r="541" spans="2:7">
      <c r="B541" t="s">
        <v>185</v>
      </c>
      <c r="C541" t="s">
        <v>19</v>
      </c>
      <c r="D541">
        <v>0.38</v>
      </c>
      <c r="E541">
        <v>0.3175</v>
      </c>
      <c r="F541">
        <v>0.26999999999999996</v>
      </c>
      <c r="G541" t="s">
        <v>257</v>
      </c>
    </row>
    <row r="542" spans="2:7">
      <c r="B542" t="s">
        <v>185</v>
      </c>
      <c r="C542" t="s">
        <v>39</v>
      </c>
      <c r="D542">
        <v>0.27</v>
      </c>
      <c r="E542">
        <v>0.245</v>
      </c>
      <c r="F542">
        <v>0.19</v>
      </c>
      <c r="G542" t="s">
        <v>257</v>
      </c>
    </row>
    <row r="543" spans="2:7">
      <c r="B543" t="s">
        <v>185</v>
      </c>
      <c r="C543" t="s">
        <v>21</v>
      </c>
      <c r="D543">
        <v>0.61</v>
      </c>
      <c r="E543">
        <v>0.57250000000000001</v>
      </c>
      <c r="F543">
        <v>0.54000000000000015</v>
      </c>
      <c r="G543" t="s">
        <v>257</v>
      </c>
    </row>
    <row r="544" spans="2:7">
      <c r="B544" t="s">
        <v>185</v>
      </c>
      <c r="C544" t="s">
        <v>22</v>
      </c>
      <c r="D544">
        <v>0</v>
      </c>
      <c r="E544">
        <v>0</v>
      </c>
      <c r="F544">
        <v>0</v>
      </c>
      <c r="G544" t="s">
        <v>257</v>
      </c>
    </row>
    <row r="545" spans="2:7">
      <c r="B545" t="s">
        <v>185</v>
      </c>
      <c r="C545" t="s">
        <v>23</v>
      </c>
      <c r="D545">
        <v>0.39</v>
      </c>
      <c r="E545">
        <v>0.29000000000000004</v>
      </c>
      <c r="F545">
        <v>0.21000000000000002</v>
      </c>
      <c r="G545" t="s">
        <v>257</v>
      </c>
    </row>
    <row r="546" spans="2:7">
      <c r="B546" t="s">
        <v>185</v>
      </c>
      <c r="C546" t="s">
        <v>24</v>
      </c>
      <c r="D546">
        <v>0.44</v>
      </c>
      <c r="E546">
        <v>0.44000000000000006</v>
      </c>
      <c r="F546">
        <v>0.42</v>
      </c>
      <c r="G546" t="s">
        <v>257</v>
      </c>
    </row>
    <row r="547" spans="2:7">
      <c r="B547" t="s">
        <v>185</v>
      </c>
      <c r="C547" t="s">
        <v>26</v>
      </c>
      <c r="D547">
        <v>0.48</v>
      </c>
      <c r="E547">
        <v>0.46749999999999992</v>
      </c>
      <c r="F547">
        <v>0.43000000000000005</v>
      </c>
      <c r="G547" t="s">
        <v>257</v>
      </c>
    </row>
    <row r="548" spans="2:7">
      <c r="B548" t="s">
        <v>185</v>
      </c>
      <c r="C548" t="s">
        <v>40</v>
      </c>
      <c r="D548">
        <v>0.24</v>
      </c>
      <c r="E548">
        <v>0.21500000000000002</v>
      </c>
      <c r="F548">
        <v>0.19999999999999998</v>
      </c>
      <c r="G548" t="s">
        <v>257</v>
      </c>
    </row>
    <row r="549" spans="2:7">
      <c r="B549" t="s">
        <v>185</v>
      </c>
      <c r="C549" t="s">
        <v>27</v>
      </c>
      <c r="D549">
        <v>0.4</v>
      </c>
      <c r="E549">
        <v>0.38750000000000007</v>
      </c>
      <c r="F549">
        <v>0.38750000000000007</v>
      </c>
      <c r="G549" t="s">
        <v>257</v>
      </c>
    </row>
    <row r="550" spans="2:7">
      <c r="B550" t="s">
        <v>185</v>
      </c>
      <c r="C550" t="s">
        <v>28</v>
      </c>
      <c r="D550">
        <v>0.52</v>
      </c>
      <c r="E550">
        <v>0.48250000000000004</v>
      </c>
      <c r="F550">
        <v>0.44999999999999996</v>
      </c>
      <c r="G550" t="s">
        <v>257</v>
      </c>
    </row>
    <row r="551" spans="2:7">
      <c r="B551" t="s">
        <v>185</v>
      </c>
      <c r="C551" t="s">
        <v>29</v>
      </c>
      <c r="D551">
        <v>0.57999999999999996</v>
      </c>
      <c r="E551">
        <v>0.505</v>
      </c>
      <c r="F551">
        <v>0.43999999999999995</v>
      </c>
      <c r="G551" t="s">
        <v>257</v>
      </c>
    </row>
    <row r="552" spans="2:7">
      <c r="B552" t="s">
        <v>185</v>
      </c>
      <c r="C552" t="s">
        <v>30</v>
      </c>
      <c r="D552">
        <v>0.48</v>
      </c>
      <c r="E552">
        <v>0.45500000000000007</v>
      </c>
      <c r="F552">
        <v>0.42</v>
      </c>
      <c r="G552" t="s">
        <v>257</v>
      </c>
    </row>
    <row r="553" spans="2:7">
      <c r="B553" t="s">
        <v>185</v>
      </c>
      <c r="C553" t="s">
        <v>31</v>
      </c>
      <c r="D553">
        <v>0.41</v>
      </c>
      <c r="E553">
        <v>0.38500000000000006</v>
      </c>
      <c r="F553">
        <v>0.35</v>
      </c>
      <c r="G553" t="s">
        <v>257</v>
      </c>
    </row>
    <row r="554" spans="2:7">
      <c r="B554" t="s">
        <v>185</v>
      </c>
      <c r="C554" t="s">
        <v>32</v>
      </c>
      <c r="D554">
        <v>0.42</v>
      </c>
      <c r="E554">
        <v>0.40749999999999997</v>
      </c>
      <c r="F554">
        <v>0.37000000000000005</v>
      </c>
      <c r="G554" t="s">
        <v>257</v>
      </c>
    </row>
    <row r="555" spans="2:7">
      <c r="B555" t="s">
        <v>185</v>
      </c>
      <c r="C555" t="s">
        <v>33</v>
      </c>
      <c r="D555">
        <v>0.49</v>
      </c>
      <c r="E555">
        <v>0.45250000000000007</v>
      </c>
      <c r="F555">
        <v>0.39999999999999997</v>
      </c>
      <c r="G555" t="s">
        <v>257</v>
      </c>
    </row>
    <row r="556" spans="2:7">
      <c r="B556" t="s">
        <v>185</v>
      </c>
      <c r="C556" t="s">
        <v>36</v>
      </c>
      <c r="D556">
        <v>0.63</v>
      </c>
      <c r="E556">
        <v>0.57999999999999996</v>
      </c>
      <c r="F556">
        <v>0.4900000000000001</v>
      </c>
      <c r="G556" t="s">
        <v>257</v>
      </c>
    </row>
    <row r="557" spans="2:7">
      <c r="B557" t="s">
        <v>186</v>
      </c>
      <c r="C557" t="s">
        <v>37</v>
      </c>
      <c r="D557">
        <v>0.31</v>
      </c>
      <c r="E557">
        <v>0.31</v>
      </c>
      <c r="F557">
        <v>0.26999999999999996</v>
      </c>
      <c r="G557" t="s">
        <v>257</v>
      </c>
    </row>
    <row r="558" spans="2:7">
      <c r="B558" t="s">
        <v>186</v>
      </c>
      <c r="C558" t="s">
        <v>8</v>
      </c>
      <c r="D558">
        <v>0.53</v>
      </c>
      <c r="E558">
        <v>0.51750000000000007</v>
      </c>
      <c r="F558">
        <v>0.5</v>
      </c>
      <c r="G558" t="s">
        <v>257</v>
      </c>
    </row>
    <row r="559" spans="2:7">
      <c r="B559" t="s">
        <v>186</v>
      </c>
      <c r="C559" t="s">
        <v>9</v>
      </c>
      <c r="D559">
        <v>0.39</v>
      </c>
      <c r="E559">
        <v>0.37749999999999995</v>
      </c>
      <c r="F559">
        <v>0.36</v>
      </c>
      <c r="G559" t="s">
        <v>257</v>
      </c>
    </row>
    <row r="560" spans="2:7">
      <c r="B560" t="s">
        <v>186</v>
      </c>
      <c r="C560" t="s">
        <v>11</v>
      </c>
      <c r="D560">
        <v>0.26</v>
      </c>
      <c r="E560">
        <v>0.2475</v>
      </c>
      <c r="F560">
        <v>0.21000000000000002</v>
      </c>
      <c r="G560" t="s">
        <v>257</v>
      </c>
    </row>
    <row r="561" spans="2:7">
      <c r="B561" t="s">
        <v>186</v>
      </c>
      <c r="C561" t="s">
        <v>13</v>
      </c>
      <c r="D561">
        <v>0.56999999999999995</v>
      </c>
      <c r="E561">
        <v>0.55750000000000011</v>
      </c>
      <c r="F561">
        <v>0.52</v>
      </c>
      <c r="G561" t="s">
        <v>257</v>
      </c>
    </row>
    <row r="562" spans="2:7">
      <c r="B562" t="s">
        <v>186</v>
      </c>
      <c r="C562" t="s">
        <v>14</v>
      </c>
      <c r="D562">
        <v>0.55000000000000004</v>
      </c>
      <c r="E562">
        <v>0.51249999999999996</v>
      </c>
      <c r="F562">
        <v>0.5</v>
      </c>
      <c r="G562" t="s">
        <v>257</v>
      </c>
    </row>
    <row r="563" spans="2:7">
      <c r="B563" t="s">
        <v>186</v>
      </c>
      <c r="C563" t="s">
        <v>15</v>
      </c>
      <c r="D563">
        <v>0.51</v>
      </c>
      <c r="E563">
        <v>0.48500000000000004</v>
      </c>
      <c r="F563">
        <v>0.47</v>
      </c>
      <c r="G563" t="s">
        <v>257</v>
      </c>
    </row>
    <row r="564" spans="2:7">
      <c r="B564" t="s">
        <v>186</v>
      </c>
      <c r="C564" t="s">
        <v>16</v>
      </c>
      <c r="D564">
        <v>0.56999999999999995</v>
      </c>
      <c r="E564">
        <v>0.43250000000000011</v>
      </c>
      <c r="F564">
        <v>0.43250000000000011</v>
      </c>
      <c r="G564" t="s">
        <v>257</v>
      </c>
    </row>
    <row r="565" spans="2:7">
      <c r="B565" t="s">
        <v>186</v>
      </c>
      <c r="C565" t="s">
        <v>17</v>
      </c>
      <c r="D565">
        <v>0.53</v>
      </c>
      <c r="E565">
        <v>0.50499999999999989</v>
      </c>
      <c r="F565">
        <v>0.49</v>
      </c>
      <c r="G565" t="s">
        <v>257</v>
      </c>
    </row>
    <row r="566" spans="2:7">
      <c r="B566" t="s">
        <v>186</v>
      </c>
      <c r="C566" t="s">
        <v>18</v>
      </c>
      <c r="D566">
        <v>0.56000000000000005</v>
      </c>
      <c r="E566">
        <v>0.54749999999999999</v>
      </c>
      <c r="F566">
        <v>0.47</v>
      </c>
      <c r="G566" t="s">
        <v>257</v>
      </c>
    </row>
    <row r="567" spans="2:7">
      <c r="B567" t="s">
        <v>186</v>
      </c>
      <c r="C567" t="s">
        <v>19</v>
      </c>
      <c r="D567">
        <v>0.41</v>
      </c>
      <c r="E567">
        <v>0.34749999999999998</v>
      </c>
      <c r="F567">
        <v>0.30000000000000004</v>
      </c>
      <c r="G567" t="s">
        <v>257</v>
      </c>
    </row>
    <row r="568" spans="2:7">
      <c r="B568" t="s">
        <v>186</v>
      </c>
      <c r="C568" t="s">
        <v>39</v>
      </c>
      <c r="D568">
        <v>0.36</v>
      </c>
      <c r="E568">
        <v>0.33500000000000008</v>
      </c>
      <c r="F568">
        <v>0.27999999999999997</v>
      </c>
      <c r="G568" t="s">
        <v>257</v>
      </c>
    </row>
    <row r="569" spans="2:7">
      <c r="B569" t="s">
        <v>186</v>
      </c>
      <c r="C569" t="s">
        <v>21</v>
      </c>
      <c r="D569">
        <v>0.63</v>
      </c>
      <c r="E569">
        <v>0.63</v>
      </c>
      <c r="F569">
        <v>0.56999999999999995</v>
      </c>
      <c r="G569" t="s">
        <v>257</v>
      </c>
    </row>
    <row r="570" spans="2:7">
      <c r="B570" t="s">
        <v>186</v>
      </c>
      <c r="C570" t="s">
        <v>22</v>
      </c>
      <c r="D570">
        <v>0</v>
      </c>
      <c r="E570">
        <v>0</v>
      </c>
      <c r="F570">
        <v>0</v>
      </c>
      <c r="G570" t="s">
        <v>257</v>
      </c>
    </row>
    <row r="571" spans="2:7">
      <c r="B571" t="s">
        <v>186</v>
      </c>
      <c r="C571" t="s">
        <v>23</v>
      </c>
      <c r="D571">
        <v>0.41</v>
      </c>
      <c r="E571">
        <v>0.33500000000000002</v>
      </c>
      <c r="F571">
        <v>0.27</v>
      </c>
      <c r="G571" t="s">
        <v>257</v>
      </c>
    </row>
    <row r="572" spans="2:7">
      <c r="B572" t="s">
        <v>186</v>
      </c>
      <c r="C572" t="s">
        <v>24</v>
      </c>
      <c r="D572">
        <v>0.47</v>
      </c>
      <c r="E572">
        <v>0.46999999999999992</v>
      </c>
      <c r="F572">
        <v>0.45000000000000007</v>
      </c>
      <c r="G572" t="s">
        <v>257</v>
      </c>
    </row>
    <row r="573" spans="2:7">
      <c r="B573" t="s">
        <v>186</v>
      </c>
      <c r="C573" t="s">
        <v>26</v>
      </c>
      <c r="D573">
        <v>0.49</v>
      </c>
      <c r="E573">
        <v>0.47749999999999998</v>
      </c>
      <c r="F573">
        <v>0.45999999999999996</v>
      </c>
      <c r="G573" t="s">
        <v>257</v>
      </c>
    </row>
    <row r="574" spans="2:7">
      <c r="B574" t="s">
        <v>186</v>
      </c>
      <c r="C574" t="s">
        <v>40</v>
      </c>
      <c r="D574">
        <v>0.31</v>
      </c>
      <c r="E574">
        <v>0.29749999999999999</v>
      </c>
      <c r="F574">
        <v>0.27999999999999997</v>
      </c>
      <c r="G574" t="s">
        <v>257</v>
      </c>
    </row>
    <row r="575" spans="2:7">
      <c r="B575" t="s">
        <v>186</v>
      </c>
      <c r="C575" t="s">
        <v>27</v>
      </c>
      <c r="D575">
        <v>0.4</v>
      </c>
      <c r="E575">
        <v>0.38750000000000007</v>
      </c>
      <c r="F575">
        <v>0.38750000000000007</v>
      </c>
      <c r="G575" t="s">
        <v>257</v>
      </c>
    </row>
    <row r="576" spans="2:7">
      <c r="B576" t="s">
        <v>186</v>
      </c>
      <c r="C576" t="s">
        <v>28</v>
      </c>
      <c r="D576">
        <v>0.56000000000000005</v>
      </c>
      <c r="E576">
        <v>0.54749999999999999</v>
      </c>
      <c r="F576">
        <v>0.51</v>
      </c>
      <c r="G576" t="s">
        <v>257</v>
      </c>
    </row>
    <row r="577" spans="2:7">
      <c r="B577" t="s">
        <v>186</v>
      </c>
      <c r="C577" t="s">
        <v>29</v>
      </c>
      <c r="D577">
        <v>0.56999999999999995</v>
      </c>
      <c r="E577">
        <v>0.52000000000000013</v>
      </c>
      <c r="F577">
        <v>0.44999999999999996</v>
      </c>
      <c r="G577" t="s">
        <v>257</v>
      </c>
    </row>
    <row r="578" spans="2:7">
      <c r="B578" t="s">
        <v>186</v>
      </c>
      <c r="C578" t="s">
        <v>30</v>
      </c>
      <c r="D578">
        <v>0.5</v>
      </c>
      <c r="E578">
        <v>0.48750000000000004</v>
      </c>
      <c r="F578">
        <v>0.47</v>
      </c>
      <c r="G578" t="s">
        <v>257</v>
      </c>
    </row>
    <row r="579" spans="2:7">
      <c r="B579" t="s">
        <v>186</v>
      </c>
      <c r="C579" t="s">
        <v>31</v>
      </c>
      <c r="D579">
        <v>0.5</v>
      </c>
      <c r="E579">
        <v>0.46249999999999991</v>
      </c>
      <c r="F579">
        <v>0.43000000000000005</v>
      </c>
      <c r="G579" t="s">
        <v>257</v>
      </c>
    </row>
    <row r="580" spans="2:7">
      <c r="B580" t="s">
        <v>186</v>
      </c>
      <c r="C580" t="s">
        <v>32</v>
      </c>
      <c r="D580">
        <v>0.44</v>
      </c>
      <c r="E580">
        <v>0.42749999999999999</v>
      </c>
      <c r="F580">
        <v>0.38999999999999996</v>
      </c>
      <c r="G580" t="s">
        <v>257</v>
      </c>
    </row>
    <row r="581" spans="2:7">
      <c r="B581" t="s">
        <v>186</v>
      </c>
      <c r="C581" t="s">
        <v>33</v>
      </c>
      <c r="D581">
        <v>0.52</v>
      </c>
      <c r="E581">
        <v>0.495</v>
      </c>
      <c r="F581">
        <v>0.495</v>
      </c>
      <c r="G581" t="s">
        <v>257</v>
      </c>
    </row>
    <row r="582" spans="2:7">
      <c r="B582" t="s">
        <v>186</v>
      </c>
      <c r="C582" t="s">
        <v>36</v>
      </c>
      <c r="D582">
        <v>0.63</v>
      </c>
      <c r="E582">
        <v>0.57999999999999996</v>
      </c>
      <c r="F582">
        <v>0.4900000000000001</v>
      </c>
      <c r="G582" t="s">
        <v>257</v>
      </c>
    </row>
    <row r="583" spans="2:7">
      <c r="B583" t="s">
        <v>187</v>
      </c>
      <c r="C583" t="s">
        <v>37</v>
      </c>
      <c r="D583">
        <v>0.37</v>
      </c>
      <c r="E583">
        <v>0.34499999999999997</v>
      </c>
      <c r="F583">
        <v>0.27</v>
      </c>
      <c r="G583" t="s">
        <v>257</v>
      </c>
    </row>
    <row r="584" spans="2:7">
      <c r="B584" t="s">
        <v>187</v>
      </c>
      <c r="C584" t="s">
        <v>8</v>
      </c>
      <c r="D584">
        <v>0.52</v>
      </c>
      <c r="E584">
        <v>0.52</v>
      </c>
      <c r="F584">
        <v>0.5</v>
      </c>
      <c r="G584" t="s">
        <v>257</v>
      </c>
    </row>
    <row r="585" spans="2:7">
      <c r="B585" t="s">
        <v>187</v>
      </c>
      <c r="C585" t="s">
        <v>9</v>
      </c>
      <c r="D585">
        <v>0.42</v>
      </c>
      <c r="E585">
        <v>0.40749999999999997</v>
      </c>
      <c r="F585">
        <v>0.39000000000000007</v>
      </c>
      <c r="G585" t="s">
        <v>257</v>
      </c>
    </row>
    <row r="586" spans="2:7">
      <c r="B586" t="s">
        <v>187</v>
      </c>
      <c r="C586" t="s">
        <v>11</v>
      </c>
      <c r="D586">
        <v>0.38</v>
      </c>
      <c r="E586">
        <v>0.33000000000000007</v>
      </c>
      <c r="F586">
        <v>0.27999999999999997</v>
      </c>
      <c r="G586" t="s">
        <v>257</v>
      </c>
    </row>
    <row r="587" spans="2:7">
      <c r="B587" t="s">
        <v>187</v>
      </c>
      <c r="C587" t="s">
        <v>13</v>
      </c>
      <c r="D587">
        <v>0.56000000000000005</v>
      </c>
      <c r="E587">
        <v>0.54749999999999999</v>
      </c>
      <c r="F587">
        <v>0.51</v>
      </c>
      <c r="G587" t="s">
        <v>257</v>
      </c>
    </row>
    <row r="588" spans="2:7">
      <c r="B588" t="s">
        <v>187</v>
      </c>
      <c r="C588" t="s">
        <v>14</v>
      </c>
      <c r="D588">
        <v>0.54</v>
      </c>
      <c r="E588">
        <v>0.50249999999999995</v>
      </c>
      <c r="F588">
        <v>0.50249999999999995</v>
      </c>
      <c r="G588" t="s">
        <v>257</v>
      </c>
    </row>
    <row r="589" spans="2:7">
      <c r="B589" t="s">
        <v>187</v>
      </c>
      <c r="C589" t="s">
        <v>15</v>
      </c>
      <c r="D589">
        <v>0.51</v>
      </c>
      <c r="E589">
        <v>0.48500000000000004</v>
      </c>
      <c r="F589">
        <v>0.47</v>
      </c>
      <c r="G589" t="s">
        <v>257</v>
      </c>
    </row>
    <row r="590" spans="2:7">
      <c r="B590" t="s">
        <v>187</v>
      </c>
      <c r="C590" t="s">
        <v>16</v>
      </c>
      <c r="D590">
        <v>0.62</v>
      </c>
      <c r="E590">
        <v>0.43249999999999988</v>
      </c>
      <c r="F590">
        <v>0.39</v>
      </c>
      <c r="G590" t="s">
        <v>257</v>
      </c>
    </row>
    <row r="591" spans="2:7">
      <c r="B591" t="s">
        <v>187</v>
      </c>
      <c r="C591" t="s">
        <v>17</v>
      </c>
      <c r="D591">
        <v>0.53</v>
      </c>
      <c r="E591">
        <v>0.50499999999999989</v>
      </c>
      <c r="F591">
        <v>0.49</v>
      </c>
      <c r="G591" t="s">
        <v>257</v>
      </c>
    </row>
    <row r="592" spans="2:7">
      <c r="B592" t="s">
        <v>187</v>
      </c>
      <c r="C592" t="s">
        <v>18</v>
      </c>
      <c r="D592">
        <v>0.59</v>
      </c>
      <c r="E592">
        <v>0.54</v>
      </c>
      <c r="F592">
        <v>0.47</v>
      </c>
      <c r="G592" t="s">
        <v>257</v>
      </c>
    </row>
    <row r="593" spans="2:7">
      <c r="B593" t="s">
        <v>187</v>
      </c>
      <c r="C593" t="s">
        <v>19</v>
      </c>
      <c r="D593">
        <v>0.49</v>
      </c>
      <c r="E593">
        <v>0.41499999999999998</v>
      </c>
      <c r="F593">
        <v>0.37000000000000005</v>
      </c>
      <c r="G593" t="s">
        <v>257</v>
      </c>
    </row>
    <row r="594" spans="2:7">
      <c r="B594" t="s">
        <v>187</v>
      </c>
      <c r="C594" t="s">
        <v>39</v>
      </c>
      <c r="D594">
        <v>0.33</v>
      </c>
      <c r="E594">
        <v>0.30499999999999999</v>
      </c>
      <c r="F594">
        <v>0.23000000000000004</v>
      </c>
      <c r="G594" t="s">
        <v>257</v>
      </c>
    </row>
    <row r="595" spans="2:7">
      <c r="B595" t="s">
        <v>187</v>
      </c>
      <c r="C595" t="s">
        <v>21</v>
      </c>
      <c r="D595">
        <v>0.62</v>
      </c>
      <c r="E595">
        <v>0.60749999999999993</v>
      </c>
      <c r="F595">
        <v>0.54999999999999993</v>
      </c>
      <c r="G595" t="s">
        <v>257</v>
      </c>
    </row>
    <row r="596" spans="2:7">
      <c r="B596" t="s">
        <v>187</v>
      </c>
      <c r="C596" t="s">
        <v>22</v>
      </c>
      <c r="D596">
        <v>0</v>
      </c>
      <c r="E596">
        <v>0</v>
      </c>
      <c r="F596">
        <v>0</v>
      </c>
      <c r="G596" t="s">
        <v>257</v>
      </c>
    </row>
    <row r="597" spans="2:7">
      <c r="B597" t="s">
        <v>187</v>
      </c>
      <c r="C597" t="s">
        <v>23</v>
      </c>
      <c r="D597">
        <v>0.45</v>
      </c>
      <c r="E597">
        <v>0.36249999999999999</v>
      </c>
      <c r="F597">
        <v>0.26</v>
      </c>
      <c r="G597" t="s">
        <v>257</v>
      </c>
    </row>
    <row r="598" spans="2:7">
      <c r="B598" t="s">
        <v>187</v>
      </c>
      <c r="C598" t="s">
        <v>24</v>
      </c>
      <c r="D598">
        <v>0.45</v>
      </c>
      <c r="E598">
        <v>0.43750000000000006</v>
      </c>
      <c r="F598">
        <v>0.42</v>
      </c>
      <c r="G598" t="s">
        <v>257</v>
      </c>
    </row>
    <row r="599" spans="2:7">
      <c r="B599" t="s">
        <v>187</v>
      </c>
      <c r="C599" t="s">
        <v>26</v>
      </c>
      <c r="D599">
        <v>0.49</v>
      </c>
      <c r="E599">
        <v>0.46499999999999991</v>
      </c>
      <c r="F599">
        <v>0.45000000000000007</v>
      </c>
      <c r="G599" t="s">
        <v>257</v>
      </c>
    </row>
    <row r="600" spans="2:7">
      <c r="B600" t="s">
        <v>187</v>
      </c>
      <c r="C600" t="s">
        <v>40</v>
      </c>
      <c r="D600">
        <v>0.28999999999999998</v>
      </c>
      <c r="E600">
        <v>0.26500000000000001</v>
      </c>
      <c r="F600">
        <v>0.22999999999999998</v>
      </c>
      <c r="G600" t="s">
        <v>257</v>
      </c>
    </row>
    <row r="601" spans="2:7">
      <c r="B601" t="s">
        <v>187</v>
      </c>
      <c r="C601" t="s">
        <v>27</v>
      </c>
      <c r="D601">
        <v>0.45</v>
      </c>
      <c r="E601">
        <v>0.43750000000000006</v>
      </c>
      <c r="F601">
        <v>0.43750000000000006</v>
      </c>
      <c r="G601" t="s">
        <v>257</v>
      </c>
    </row>
    <row r="602" spans="2:7">
      <c r="B602" t="s">
        <v>187</v>
      </c>
      <c r="C602" t="s">
        <v>28</v>
      </c>
      <c r="D602">
        <v>0.53</v>
      </c>
      <c r="E602">
        <v>0.51750000000000007</v>
      </c>
      <c r="F602">
        <v>0.5</v>
      </c>
      <c r="G602" t="s">
        <v>257</v>
      </c>
    </row>
    <row r="603" spans="2:7">
      <c r="B603" t="s">
        <v>187</v>
      </c>
      <c r="C603" t="s">
        <v>29</v>
      </c>
      <c r="D603">
        <v>0.57999999999999996</v>
      </c>
      <c r="E603">
        <v>0.53</v>
      </c>
      <c r="F603">
        <v>0.45999999999999996</v>
      </c>
      <c r="G603" t="s">
        <v>257</v>
      </c>
    </row>
    <row r="604" spans="2:7">
      <c r="B604" t="s">
        <v>187</v>
      </c>
      <c r="C604" t="s">
        <v>30</v>
      </c>
      <c r="D604">
        <v>0.48</v>
      </c>
      <c r="E604">
        <v>0.46749999999999992</v>
      </c>
      <c r="F604">
        <v>0.45000000000000007</v>
      </c>
      <c r="G604" t="s">
        <v>257</v>
      </c>
    </row>
    <row r="605" spans="2:7">
      <c r="B605" t="s">
        <v>187</v>
      </c>
      <c r="C605" t="s">
        <v>31</v>
      </c>
      <c r="D605">
        <v>0.56999999999999995</v>
      </c>
      <c r="E605">
        <v>0.53250000000000008</v>
      </c>
      <c r="F605">
        <v>0.45999999999999996</v>
      </c>
      <c r="G605" t="s">
        <v>257</v>
      </c>
    </row>
    <row r="606" spans="2:7">
      <c r="B606" t="s">
        <v>187</v>
      </c>
      <c r="C606" t="s">
        <v>32</v>
      </c>
      <c r="D606">
        <v>0.42</v>
      </c>
      <c r="E606">
        <v>0.39500000000000002</v>
      </c>
      <c r="F606">
        <v>0.38</v>
      </c>
      <c r="G606" t="s">
        <v>257</v>
      </c>
    </row>
    <row r="607" spans="2:7">
      <c r="B607" t="s">
        <v>187</v>
      </c>
      <c r="C607" t="s">
        <v>33</v>
      </c>
      <c r="D607">
        <v>0.53</v>
      </c>
      <c r="E607">
        <v>0.50499999999999989</v>
      </c>
      <c r="F607">
        <v>0.49</v>
      </c>
      <c r="G607" t="s">
        <v>257</v>
      </c>
    </row>
    <row r="608" spans="2:7">
      <c r="B608" t="s">
        <v>187</v>
      </c>
      <c r="C608" t="s">
        <v>36</v>
      </c>
      <c r="D608">
        <v>0.64</v>
      </c>
      <c r="E608">
        <v>0.5774999999999999</v>
      </c>
      <c r="F608">
        <v>0.51000000000000012</v>
      </c>
      <c r="G608" t="s">
        <v>257</v>
      </c>
    </row>
    <row r="609" spans="2:7">
      <c r="B609" t="s">
        <v>188</v>
      </c>
      <c r="C609" t="s">
        <v>37</v>
      </c>
      <c r="D609">
        <v>0.34</v>
      </c>
      <c r="E609">
        <v>0.315</v>
      </c>
      <c r="F609">
        <v>0.22000000000000003</v>
      </c>
      <c r="G609" t="s">
        <v>257</v>
      </c>
    </row>
    <row r="610" spans="2:7">
      <c r="B610" t="s">
        <v>188</v>
      </c>
      <c r="C610" t="s">
        <v>8</v>
      </c>
      <c r="D610">
        <v>0.42</v>
      </c>
      <c r="E610">
        <v>0.42000000000000004</v>
      </c>
      <c r="F610">
        <v>0.39999999999999997</v>
      </c>
      <c r="G610" t="s">
        <v>257</v>
      </c>
    </row>
    <row r="611" spans="2:7">
      <c r="B611" t="s">
        <v>188</v>
      </c>
      <c r="C611" t="s">
        <v>9</v>
      </c>
      <c r="D611">
        <v>0.35</v>
      </c>
      <c r="E611">
        <v>0.33750000000000002</v>
      </c>
      <c r="F611">
        <v>0.3</v>
      </c>
      <c r="G611" t="s">
        <v>257</v>
      </c>
    </row>
    <row r="612" spans="2:7">
      <c r="B612" t="s">
        <v>188</v>
      </c>
      <c r="C612" t="s">
        <v>11</v>
      </c>
      <c r="D612">
        <v>0.41</v>
      </c>
      <c r="E612">
        <v>0.28500000000000003</v>
      </c>
      <c r="F612">
        <v>0.21000000000000002</v>
      </c>
      <c r="G612" t="s">
        <v>257</v>
      </c>
    </row>
    <row r="613" spans="2:7">
      <c r="B613" t="s">
        <v>188</v>
      </c>
      <c r="C613" t="s">
        <v>13</v>
      </c>
      <c r="D613">
        <v>0.5</v>
      </c>
      <c r="E613">
        <v>0.48750000000000004</v>
      </c>
      <c r="F613">
        <v>0.44999999999999996</v>
      </c>
      <c r="G613" t="s">
        <v>257</v>
      </c>
    </row>
    <row r="614" spans="2:7">
      <c r="B614" t="s">
        <v>188</v>
      </c>
      <c r="C614" t="s">
        <v>14</v>
      </c>
      <c r="D614">
        <v>0.53</v>
      </c>
      <c r="E614">
        <v>0.48000000000000004</v>
      </c>
      <c r="F614">
        <v>0.43000000000000005</v>
      </c>
      <c r="G614" t="s">
        <v>257</v>
      </c>
    </row>
    <row r="615" spans="2:7">
      <c r="B615" t="s">
        <v>188</v>
      </c>
      <c r="C615" t="s">
        <v>15</v>
      </c>
      <c r="D615">
        <v>0.46</v>
      </c>
      <c r="E615">
        <v>0.43500000000000005</v>
      </c>
      <c r="F615">
        <v>0.37999999999999995</v>
      </c>
      <c r="G615" t="s">
        <v>257</v>
      </c>
    </row>
    <row r="616" spans="2:7">
      <c r="B616" t="s">
        <v>188</v>
      </c>
      <c r="C616" t="s">
        <v>16</v>
      </c>
      <c r="D616">
        <v>0.52</v>
      </c>
      <c r="E616">
        <v>0.33250000000000002</v>
      </c>
      <c r="F616">
        <v>0.31000000000000005</v>
      </c>
      <c r="G616" t="s">
        <v>257</v>
      </c>
    </row>
    <row r="617" spans="2:7">
      <c r="B617" t="s">
        <v>188</v>
      </c>
      <c r="C617" t="s">
        <v>17</v>
      </c>
      <c r="D617">
        <v>0.46</v>
      </c>
      <c r="E617">
        <v>0.43500000000000005</v>
      </c>
      <c r="F617">
        <v>0.37999999999999995</v>
      </c>
      <c r="G617" t="s">
        <v>257</v>
      </c>
    </row>
    <row r="618" spans="2:7">
      <c r="B618" t="s">
        <v>188</v>
      </c>
      <c r="C618" t="s">
        <v>18</v>
      </c>
      <c r="D618">
        <v>0.47</v>
      </c>
      <c r="E618">
        <v>0.43250000000000005</v>
      </c>
      <c r="F618">
        <v>0.36000000000000004</v>
      </c>
      <c r="G618" t="s">
        <v>257</v>
      </c>
    </row>
    <row r="619" spans="2:7">
      <c r="B619" t="s">
        <v>188</v>
      </c>
      <c r="C619" t="s">
        <v>19</v>
      </c>
      <c r="D619">
        <v>0.7</v>
      </c>
      <c r="E619">
        <v>0.5625</v>
      </c>
      <c r="F619">
        <v>0.43000000000000005</v>
      </c>
      <c r="G619" t="s">
        <v>257</v>
      </c>
    </row>
    <row r="620" spans="2:7">
      <c r="B620" t="s">
        <v>188</v>
      </c>
      <c r="C620" t="s">
        <v>39</v>
      </c>
      <c r="D620">
        <v>0.25</v>
      </c>
      <c r="E620">
        <v>0.21250000000000002</v>
      </c>
      <c r="F620">
        <v>0.13999999999999999</v>
      </c>
      <c r="G620" t="s">
        <v>257</v>
      </c>
    </row>
    <row r="621" spans="2:7">
      <c r="B621" t="s">
        <v>188</v>
      </c>
      <c r="C621" t="s">
        <v>21</v>
      </c>
      <c r="D621">
        <v>0.55000000000000004</v>
      </c>
      <c r="E621">
        <v>0.52500000000000013</v>
      </c>
      <c r="F621">
        <v>0.47</v>
      </c>
      <c r="G621" t="s">
        <v>257</v>
      </c>
    </row>
    <row r="622" spans="2:7">
      <c r="B622" t="s">
        <v>188</v>
      </c>
      <c r="C622" t="s">
        <v>22</v>
      </c>
      <c r="D622">
        <v>0</v>
      </c>
      <c r="E622">
        <v>0</v>
      </c>
      <c r="F622">
        <v>0</v>
      </c>
      <c r="G622" t="s">
        <v>257</v>
      </c>
    </row>
    <row r="623" spans="2:7">
      <c r="B623" t="s">
        <v>188</v>
      </c>
      <c r="C623" t="s">
        <v>23</v>
      </c>
      <c r="D623">
        <v>0.34</v>
      </c>
      <c r="E623">
        <v>0.26500000000000001</v>
      </c>
      <c r="F623">
        <v>0.18</v>
      </c>
      <c r="G623" t="s">
        <v>257</v>
      </c>
    </row>
    <row r="624" spans="2:7">
      <c r="B624" t="s">
        <v>188</v>
      </c>
      <c r="C624" t="s">
        <v>24</v>
      </c>
      <c r="D624">
        <v>0.44</v>
      </c>
      <c r="E624">
        <v>0.44000000000000006</v>
      </c>
      <c r="F624">
        <v>0.42</v>
      </c>
      <c r="G624" t="s">
        <v>257</v>
      </c>
    </row>
    <row r="625" spans="2:7">
      <c r="B625" t="s">
        <v>188</v>
      </c>
      <c r="C625" t="s">
        <v>26</v>
      </c>
      <c r="D625">
        <v>0.47</v>
      </c>
      <c r="E625">
        <v>0.45750000000000007</v>
      </c>
      <c r="F625">
        <v>0.42</v>
      </c>
      <c r="G625" t="s">
        <v>257</v>
      </c>
    </row>
    <row r="626" spans="2:7">
      <c r="B626" t="s">
        <v>188</v>
      </c>
      <c r="C626" t="s">
        <v>40</v>
      </c>
      <c r="D626">
        <v>0.25</v>
      </c>
      <c r="E626">
        <v>0.23749999999999999</v>
      </c>
      <c r="F626">
        <v>0.18</v>
      </c>
      <c r="G626" t="s">
        <v>257</v>
      </c>
    </row>
    <row r="627" spans="2:7">
      <c r="B627" t="s">
        <v>188</v>
      </c>
      <c r="C627" t="s">
        <v>27</v>
      </c>
      <c r="D627">
        <v>0.24</v>
      </c>
      <c r="E627">
        <v>0.24</v>
      </c>
      <c r="F627">
        <v>0.22000000000000003</v>
      </c>
      <c r="G627" t="s">
        <v>257</v>
      </c>
    </row>
    <row r="628" spans="2:7">
      <c r="B628" t="s">
        <v>188</v>
      </c>
      <c r="C628" t="s">
        <v>28</v>
      </c>
      <c r="D628">
        <v>0.45</v>
      </c>
      <c r="E628">
        <v>0.42499999999999999</v>
      </c>
      <c r="F628">
        <v>0.41</v>
      </c>
      <c r="G628" t="s">
        <v>257</v>
      </c>
    </row>
    <row r="629" spans="2:7">
      <c r="B629" t="s">
        <v>188</v>
      </c>
      <c r="C629" t="s">
        <v>29</v>
      </c>
      <c r="D629">
        <v>0.44</v>
      </c>
      <c r="E629">
        <v>0.39</v>
      </c>
      <c r="F629">
        <v>0.36</v>
      </c>
      <c r="G629" t="s">
        <v>257</v>
      </c>
    </row>
    <row r="630" spans="2:7">
      <c r="B630" t="s">
        <v>188</v>
      </c>
      <c r="C630" t="s">
        <v>30</v>
      </c>
      <c r="D630">
        <v>0.47</v>
      </c>
      <c r="E630">
        <v>0.43250000000000005</v>
      </c>
      <c r="F630">
        <v>0.39999999999999997</v>
      </c>
      <c r="G630" t="s">
        <v>257</v>
      </c>
    </row>
    <row r="631" spans="2:7">
      <c r="B631" t="s">
        <v>188</v>
      </c>
      <c r="C631" t="s">
        <v>31</v>
      </c>
      <c r="D631">
        <v>0.57999999999999996</v>
      </c>
      <c r="E631">
        <v>0.53</v>
      </c>
      <c r="F631">
        <v>0.39999999999999991</v>
      </c>
      <c r="G631" t="s">
        <v>257</v>
      </c>
    </row>
    <row r="632" spans="2:7">
      <c r="B632" t="s">
        <v>188</v>
      </c>
      <c r="C632" t="s">
        <v>32</v>
      </c>
      <c r="D632">
        <v>0.33</v>
      </c>
      <c r="E632">
        <v>0.3175</v>
      </c>
      <c r="F632">
        <v>0.27999999999999997</v>
      </c>
      <c r="G632" t="s">
        <v>257</v>
      </c>
    </row>
    <row r="633" spans="2:7">
      <c r="B633" t="s">
        <v>188</v>
      </c>
      <c r="C633" t="s">
        <v>33</v>
      </c>
      <c r="D633">
        <v>0.51</v>
      </c>
      <c r="E633">
        <v>0.44750000000000006</v>
      </c>
      <c r="F633">
        <v>0.35999999999999993</v>
      </c>
      <c r="G633" t="s">
        <v>257</v>
      </c>
    </row>
    <row r="634" spans="2:7">
      <c r="B634" t="s">
        <v>188</v>
      </c>
      <c r="C634" t="s">
        <v>36</v>
      </c>
      <c r="D634">
        <v>0.53</v>
      </c>
      <c r="E634">
        <v>0.50499999999999989</v>
      </c>
      <c r="F634">
        <v>0.49</v>
      </c>
      <c r="G634" t="s">
        <v>257</v>
      </c>
    </row>
    <row r="635" spans="2:7">
      <c r="B635" t="s">
        <v>189</v>
      </c>
      <c r="C635" t="s">
        <v>37</v>
      </c>
      <c r="D635">
        <v>0.21</v>
      </c>
      <c r="E635">
        <v>0.185</v>
      </c>
      <c r="F635">
        <v>0.15000000000000002</v>
      </c>
      <c r="G635" t="s">
        <v>257</v>
      </c>
    </row>
    <row r="636" spans="2:7">
      <c r="B636" t="s">
        <v>189</v>
      </c>
      <c r="C636" t="s">
        <v>8</v>
      </c>
      <c r="D636">
        <v>0.42</v>
      </c>
      <c r="E636">
        <v>0.42000000000000004</v>
      </c>
      <c r="F636">
        <v>0.39999999999999997</v>
      </c>
      <c r="G636" t="s">
        <v>257</v>
      </c>
    </row>
    <row r="637" spans="2:7">
      <c r="B637" t="s">
        <v>189</v>
      </c>
      <c r="C637" t="s">
        <v>9</v>
      </c>
      <c r="D637">
        <v>0.31</v>
      </c>
      <c r="E637">
        <v>0.29749999999999999</v>
      </c>
      <c r="F637">
        <v>0.27999999999999997</v>
      </c>
      <c r="G637" t="s">
        <v>257</v>
      </c>
    </row>
    <row r="638" spans="2:7">
      <c r="B638" t="s">
        <v>189</v>
      </c>
      <c r="C638" t="s">
        <v>11</v>
      </c>
      <c r="D638">
        <v>0.21</v>
      </c>
      <c r="E638">
        <v>0.16000000000000003</v>
      </c>
      <c r="F638">
        <v>0.11000000000000001</v>
      </c>
      <c r="G638" t="s">
        <v>257</v>
      </c>
    </row>
    <row r="639" spans="2:7">
      <c r="B639" t="s">
        <v>189</v>
      </c>
      <c r="C639" t="s">
        <v>13</v>
      </c>
      <c r="D639">
        <v>0.51</v>
      </c>
      <c r="E639">
        <v>0.4975</v>
      </c>
      <c r="F639">
        <v>0.45999999999999996</v>
      </c>
      <c r="G639" t="s">
        <v>257</v>
      </c>
    </row>
    <row r="640" spans="2:7">
      <c r="B640" t="s">
        <v>189</v>
      </c>
      <c r="C640" t="s">
        <v>14</v>
      </c>
      <c r="D640">
        <v>0.51</v>
      </c>
      <c r="E640">
        <v>0.45999999999999991</v>
      </c>
      <c r="F640">
        <v>0.43000000000000005</v>
      </c>
      <c r="G640" t="s">
        <v>257</v>
      </c>
    </row>
    <row r="641" spans="2:7">
      <c r="B641" t="s">
        <v>189</v>
      </c>
      <c r="C641" t="s">
        <v>15</v>
      </c>
      <c r="D641">
        <v>0.44</v>
      </c>
      <c r="E641">
        <v>0.41500000000000004</v>
      </c>
      <c r="F641">
        <v>0.39999999999999997</v>
      </c>
      <c r="G641" t="s">
        <v>257</v>
      </c>
    </row>
    <row r="642" spans="2:7">
      <c r="B642" t="s">
        <v>189</v>
      </c>
      <c r="C642" t="s">
        <v>16</v>
      </c>
      <c r="D642">
        <v>0.47</v>
      </c>
      <c r="E642">
        <v>0.30750000000000005</v>
      </c>
      <c r="F642">
        <v>0.30750000000000005</v>
      </c>
      <c r="G642" t="s">
        <v>257</v>
      </c>
    </row>
    <row r="643" spans="2:7">
      <c r="B643" t="s">
        <v>189</v>
      </c>
      <c r="C643" t="s">
        <v>17</v>
      </c>
      <c r="D643">
        <v>0.45</v>
      </c>
      <c r="E643">
        <v>0.42499999999999999</v>
      </c>
      <c r="F643">
        <v>0.38999999999999996</v>
      </c>
      <c r="G643" t="s">
        <v>257</v>
      </c>
    </row>
    <row r="644" spans="2:7">
      <c r="B644" t="s">
        <v>189</v>
      </c>
      <c r="C644" t="s">
        <v>18</v>
      </c>
      <c r="D644">
        <v>0.47</v>
      </c>
      <c r="E644">
        <v>0.39499999999999996</v>
      </c>
      <c r="F644">
        <v>0.33</v>
      </c>
      <c r="G644" t="s">
        <v>257</v>
      </c>
    </row>
    <row r="645" spans="2:7">
      <c r="B645" t="s">
        <v>189</v>
      </c>
      <c r="C645" t="s">
        <v>19</v>
      </c>
      <c r="D645">
        <v>0.51</v>
      </c>
      <c r="E645">
        <v>0.45999999999999991</v>
      </c>
      <c r="F645">
        <v>0.37</v>
      </c>
      <c r="G645" t="s">
        <v>257</v>
      </c>
    </row>
    <row r="646" spans="2:7">
      <c r="B646" t="s">
        <v>189</v>
      </c>
      <c r="C646" t="s">
        <v>39</v>
      </c>
      <c r="D646">
        <v>0.28000000000000003</v>
      </c>
      <c r="E646">
        <v>0.24249999999999999</v>
      </c>
      <c r="F646">
        <v>0.21000000000000002</v>
      </c>
      <c r="G646" t="s">
        <v>257</v>
      </c>
    </row>
    <row r="647" spans="2:7">
      <c r="B647" t="s">
        <v>189</v>
      </c>
      <c r="C647" t="s">
        <v>21</v>
      </c>
      <c r="D647">
        <v>0.54</v>
      </c>
      <c r="E647">
        <v>0.51500000000000001</v>
      </c>
      <c r="F647">
        <v>0.5</v>
      </c>
      <c r="G647" t="s">
        <v>257</v>
      </c>
    </row>
    <row r="648" spans="2:7">
      <c r="B648" t="s">
        <v>189</v>
      </c>
      <c r="C648" t="s">
        <v>22</v>
      </c>
      <c r="D648">
        <v>0</v>
      </c>
      <c r="E648">
        <v>0</v>
      </c>
      <c r="F648">
        <v>0</v>
      </c>
      <c r="G648" t="s">
        <v>257</v>
      </c>
    </row>
    <row r="649" spans="2:7">
      <c r="B649" t="s">
        <v>189</v>
      </c>
      <c r="C649" t="s">
        <v>23</v>
      </c>
      <c r="D649">
        <v>0.3</v>
      </c>
      <c r="E649">
        <v>0.22499999999999998</v>
      </c>
      <c r="F649">
        <v>0.18</v>
      </c>
      <c r="G649" t="s">
        <v>257</v>
      </c>
    </row>
    <row r="650" spans="2:7">
      <c r="B650" t="s">
        <v>189</v>
      </c>
      <c r="C650" t="s">
        <v>24</v>
      </c>
      <c r="D650">
        <v>0.44</v>
      </c>
      <c r="E650">
        <v>0.44000000000000006</v>
      </c>
      <c r="F650">
        <v>0.42</v>
      </c>
      <c r="G650" t="s">
        <v>257</v>
      </c>
    </row>
    <row r="651" spans="2:7">
      <c r="B651" t="s">
        <v>189</v>
      </c>
      <c r="C651" t="s">
        <v>26</v>
      </c>
      <c r="D651">
        <v>0.44</v>
      </c>
      <c r="E651">
        <v>0.42749999999999999</v>
      </c>
      <c r="F651">
        <v>0.41</v>
      </c>
      <c r="G651" t="s">
        <v>257</v>
      </c>
    </row>
    <row r="652" spans="2:7">
      <c r="B652" t="s">
        <v>189</v>
      </c>
      <c r="C652" t="s">
        <v>40</v>
      </c>
      <c r="D652">
        <v>0.22</v>
      </c>
      <c r="E652">
        <v>0.20750000000000002</v>
      </c>
      <c r="F652">
        <v>0.19000000000000003</v>
      </c>
      <c r="G652" t="s">
        <v>257</v>
      </c>
    </row>
    <row r="653" spans="2:7">
      <c r="B653" t="s">
        <v>189</v>
      </c>
      <c r="C653" t="s">
        <v>27</v>
      </c>
      <c r="D653">
        <v>0.18</v>
      </c>
      <c r="E653">
        <v>0.18</v>
      </c>
      <c r="F653">
        <v>0.16000000000000003</v>
      </c>
      <c r="G653" t="s">
        <v>257</v>
      </c>
    </row>
    <row r="654" spans="2:7">
      <c r="B654" t="s">
        <v>189</v>
      </c>
      <c r="C654" t="s">
        <v>28</v>
      </c>
      <c r="D654">
        <v>0.47</v>
      </c>
      <c r="E654">
        <v>0.44500000000000001</v>
      </c>
      <c r="F654">
        <v>0.41</v>
      </c>
      <c r="G654" t="s">
        <v>257</v>
      </c>
    </row>
    <row r="655" spans="2:7">
      <c r="B655" t="s">
        <v>189</v>
      </c>
      <c r="C655" t="s">
        <v>29</v>
      </c>
      <c r="D655">
        <v>0.42</v>
      </c>
      <c r="E655">
        <v>0.38250000000000006</v>
      </c>
      <c r="F655">
        <v>0.35</v>
      </c>
      <c r="G655" t="s">
        <v>257</v>
      </c>
    </row>
    <row r="656" spans="2:7">
      <c r="B656" t="s">
        <v>189</v>
      </c>
      <c r="C656" t="s">
        <v>30</v>
      </c>
      <c r="D656">
        <v>0.47</v>
      </c>
      <c r="E656">
        <v>0.45750000000000007</v>
      </c>
      <c r="F656">
        <v>0.39999999999999997</v>
      </c>
      <c r="G656" t="s">
        <v>257</v>
      </c>
    </row>
    <row r="657" spans="2:7">
      <c r="B657" t="s">
        <v>189</v>
      </c>
      <c r="C657" t="s">
        <v>31</v>
      </c>
      <c r="D657">
        <v>0.48</v>
      </c>
      <c r="E657">
        <v>0.43000000000000005</v>
      </c>
      <c r="F657">
        <v>0.34</v>
      </c>
      <c r="G657" t="s">
        <v>257</v>
      </c>
    </row>
    <row r="658" spans="2:7">
      <c r="B658" t="s">
        <v>189</v>
      </c>
      <c r="C658" t="s">
        <v>32</v>
      </c>
      <c r="D658">
        <v>0.36</v>
      </c>
      <c r="E658">
        <v>0.34750000000000003</v>
      </c>
      <c r="F658">
        <v>0.31000000000000005</v>
      </c>
      <c r="G658" t="s">
        <v>257</v>
      </c>
    </row>
    <row r="659" spans="2:7">
      <c r="B659" t="s">
        <v>189</v>
      </c>
      <c r="C659" t="s">
        <v>33</v>
      </c>
      <c r="D659">
        <v>0.46</v>
      </c>
      <c r="E659">
        <v>0.43500000000000005</v>
      </c>
      <c r="F659">
        <v>0.37999999999999995</v>
      </c>
      <c r="G659" t="s">
        <v>257</v>
      </c>
    </row>
    <row r="660" spans="2:7">
      <c r="B660" t="s">
        <v>189</v>
      </c>
      <c r="C660" t="s">
        <v>36</v>
      </c>
      <c r="D660">
        <v>0.53</v>
      </c>
      <c r="E660">
        <v>0.50499999999999989</v>
      </c>
      <c r="F660">
        <v>0.49</v>
      </c>
      <c r="G660" t="s">
        <v>257</v>
      </c>
    </row>
    <row r="661" spans="2:7">
      <c r="B661" t="s">
        <v>190</v>
      </c>
      <c r="C661" t="s">
        <v>37</v>
      </c>
      <c r="D661">
        <v>0.33</v>
      </c>
      <c r="E661">
        <v>0.29249999999999998</v>
      </c>
      <c r="F661">
        <v>0.2</v>
      </c>
      <c r="G661" t="s">
        <v>257</v>
      </c>
    </row>
    <row r="662" spans="2:7">
      <c r="B662" t="s">
        <v>190</v>
      </c>
      <c r="C662" t="s">
        <v>8</v>
      </c>
      <c r="D662">
        <v>0.37</v>
      </c>
      <c r="E662">
        <v>0.37</v>
      </c>
      <c r="F662">
        <v>0.35</v>
      </c>
      <c r="G662" t="s">
        <v>257</v>
      </c>
    </row>
    <row r="663" spans="2:7">
      <c r="B663" t="s">
        <v>190</v>
      </c>
      <c r="C663" t="s">
        <v>9</v>
      </c>
      <c r="D663">
        <v>0.28999999999999998</v>
      </c>
      <c r="E663">
        <v>0.27750000000000002</v>
      </c>
      <c r="F663">
        <v>0.26</v>
      </c>
      <c r="G663" t="s">
        <v>257</v>
      </c>
    </row>
    <row r="664" spans="2:7">
      <c r="B664" t="s">
        <v>190</v>
      </c>
      <c r="C664" t="s">
        <v>11</v>
      </c>
      <c r="D664">
        <v>0.25</v>
      </c>
      <c r="E664">
        <v>0.21250000000000002</v>
      </c>
      <c r="F664">
        <v>0.12000000000000002</v>
      </c>
      <c r="G664" t="s">
        <v>257</v>
      </c>
    </row>
    <row r="665" spans="2:7">
      <c r="B665" t="s">
        <v>190</v>
      </c>
      <c r="C665" t="s">
        <v>13</v>
      </c>
      <c r="D665">
        <v>0.5</v>
      </c>
      <c r="E665">
        <v>0.48750000000000004</v>
      </c>
      <c r="F665">
        <v>0.44999999999999996</v>
      </c>
      <c r="G665" t="s">
        <v>257</v>
      </c>
    </row>
    <row r="666" spans="2:7">
      <c r="B666" t="s">
        <v>190</v>
      </c>
      <c r="C666" t="s">
        <v>14</v>
      </c>
      <c r="D666">
        <v>0.51</v>
      </c>
      <c r="E666">
        <v>0.44750000000000006</v>
      </c>
      <c r="F666">
        <v>0.37999999999999995</v>
      </c>
      <c r="G666" t="s">
        <v>257</v>
      </c>
    </row>
    <row r="667" spans="2:7">
      <c r="B667" t="s">
        <v>190</v>
      </c>
      <c r="C667" t="s">
        <v>15</v>
      </c>
      <c r="D667">
        <v>0.44</v>
      </c>
      <c r="E667">
        <v>0.41500000000000004</v>
      </c>
      <c r="F667">
        <v>0.38000000000000006</v>
      </c>
      <c r="G667" t="s">
        <v>257</v>
      </c>
    </row>
    <row r="668" spans="2:7">
      <c r="B668" t="s">
        <v>190</v>
      </c>
      <c r="C668" t="s">
        <v>16</v>
      </c>
      <c r="D668">
        <v>0.44</v>
      </c>
      <c r="E668">
        <v>0.24000000000000005</v>
      </c>
      <c r="F668">
        <v>0.18</v>
      </c>
      <c r="G668" t="s">
        <v>257</v>
      </c>
    </row>
    <row r="669" spans="2:7">
      <c r="B669" t="s">
        <v>190</v>
      </c>
      <c r="C669" t="s">
        <v>17</v>
      </c>
      <c r="D669">
        <v>0.46</v>
      </c>
      <c r="E669">
        <v>0.43500000000000005</v>
      </c>
      <c r="F669">
        <v>0.37999999999999995</v>
      </c>
      <c r="G669" t="s">
        <v>257</v>
      </c>
    </row>
    <row r="670" spans="2:7">
      <c r="B670" t="s">
        <v>190</v>
      </c>
      <c r="C670" t="s">
        <v>18</v>
      </c>
      <c r="D670">
        <v>0.38</v>
      </c>
      <c r="E670">
        <v>0.34250000000000003</v>
      </c>
      <c r="F670">
        <v>0.25</v>
      </c>
      <c r="G670" t="s">
        <v>257</v>
      </c>
    </row>
    <row r="671" spans="2:7">
      <c r="B671" t="s">
        <v>190</v>
      </c>
      <c r="C671" t="s">
        <v>19</v>
      </c>
      <c r="D671">
        <v>0.59</v>
      </c>
      <c r="E671">
        <v>0.43999999999999995</v>
      </c>
      <c r="F671">
        <v>0.35</v>
      </c>
      <c r="G671" t="s">
        <v>257</v>
      </c>
    </row>
    <row r="672" spans="2:7">
      <c r="B672" t="s">
        <v>190</v>
      </c>
      <c r="C672" t="s">
        <v>39</v>
      </c>
      <c r="D672">
        <v>0.16</v>
      </c>
      <c r="E672">
        <v>0.1225</v>
      </c>
      <c r="F672">
        <v>0.10999999999999999</v>
      </c>
      <c r="G672" t="s">
        <v>257</v>
      </c>
    </row>
    <row r="673" spans="2:7">
      <c r="B673" t="s">
        <v>190</v>
      </c>
      <c r="C673" t="s">
        <v>21</v>
      </c>
      <c r="D673">
        <v>0.54</v>
      </c>
      <c r="E673">
        <v>0.51500000000000001</v>
      </c>
      <c r="F673">
        <v>0.43999999999999995</v>
      </c>
      <c r="G673" t="s">
        <v>257</v>
      </c>
    </row>
    <row r="674" spans="2:7">
      <c r="B674" t="s">
        <v>190</v>
      </c>
      <c r="C674" t="s">
        <v>22</v>
      </c>
      <c r="D674">
        <v>0</v>
      </c>
      <c r="E674">
        <v>0</v>
      </c>
      <c r="F674">
        <v>0</v>
      </c>
      <c r="G674" t="s">
        <v>257</v>
      </c>
    </row>
    <row r="675" spans="2:7">
      <c r="B675" t="s">
        <v>190</v>
      </c>
      <c r="C675" t="s">
        <v>23</v>
      </c>
      <c r="D675">
        <v>0.27</v>
      </c>
      <c r="E675">
        <v>0.19500000000000001</v>
      </c>
      <c r="F675">
        <v>0.13000000000000003</v>
      </c>
      <c r="G675" t="s">
        <v>257</v>
      </c>
    </row>
    <row r="676" spans="2:7">
      <c r="B676" t="s">
        <v>190</v>
      </c>
      <c r="C676" t="s">
        <v>24</v>
      </c>
      <c r="D676">
        <v>0.44</v>
      </c>
      <c r="E676">
        <v>0.42749999999999999</v>
      </c>
      <c r="F676">
        <v>0.42749999999999999</v>
      </c>
      <c r="G676" t="s">
        <v>257</v>
      </c>
    </row>
    <row r="677" spans="2:7">
      <c r="B677" t="s">
        <v>190</v>
      </c>
      <c r="C677" t="s">
        <v>26</v>
      </c>
      <c r="D677">
        <v>0.47</v>
      </c>
      <c r="E677">
        <v>0.44500000000000001</v>
      </c>
      <c r="F677">
        <v>0.38999999999999996</v>
      </c>
      <c r="G677" t="s">
        <v>257</v>
      </c>
    </row>
    <row r="678" spans="2:7">
      <c r="B678" t="s">
        <v>190</v>
      </c>
      <c r="C678" t="s">
        <v>40</v>
      </c>
      <c r="D678">
        <v>0.2</v>
      </c>
      <c r="E678">
        <v>0.15000000000000002</v>
      </c>
      <c r="F678">
        <v>0.12000000000000002</v>
      </c>
      <c r="G678" t="s">
        <v>257</v>
      </c>
    </row>
    <row r="679" spans="2:7">
      <c r="B679" t="s">
        <v>190</v>
      </c>
      <c r="C679" t="s">
        <v>27</v>
      </c>
      <c r="D679">
        <v>0.17</v>
      </c>
      <c r="E679">
        <v>0.17</v>
      </c>
      <c r="F679">
        <v>0.15</v>
      </c>
      <c r="G679" t="s">
        <v>257</v>
      </c>
    </row>
    <row r="680" spans="2:7">
      <c r="B680" t="s">
        <v>190</v>
      </c>
      <c r="C680" t="s">
        <v>28</v>
      </c>
      <c r="D680">
        <v>0.45</v>
      </c>
      <c r="E680">
        <v>0.41250000000000003</v>
      </c>
      <c r="F680">
        <v>0.38000000000000006</v>
      </c>
      <c r="G680" t="s">
        <v>257</v>
      </c>
    </row>
    <row r="681" spans="2:7">
      <c r="B681" t="s">
        <v>190</v>
      </c>
      <c r="C681" t="s">
        <v>29</v>
      </c>
      <c r="D681">
        <v>0.4</v>
      </c>
      <c r="E681">
        <v>0.35</v>
      </c>
      <c r="F681">
        <v>0.35</v>
      </c>
      <c r="G681" t="s">
        <v>257</v>
      </c>
    </row>
    <row r="682" spans="2:7">
      <c r="B682" t="s">
        <v>190</v>
      </c>
      <c r="C682" t="s">
        <v>30</v>
      </c>
      <c r="D682">
        <v>0.46</v>
      </c>
      <c r="E682">
        <v>0.43500000000000005</v>
      </c>
      <c r="F682">
        <v>0.37999999999999995</v>
      </c>
      <c r="G682" t="s">
        <v>257</v>
      </c>
    </row>
    <row r="683" spans="2:7">
      <c r="B683" t="s">
        <v>190</v>
      </c>
      <c r="C683" t="s">
        <v>31</v>
      </c>
      <c r="D683">
        <v>0.35</v>
      </c>
      <c r="E683">
        <v>0.3125</v>
      </c>
      <c r="F683">
        <v>0.2</v>
      </c>
      <c r="G683" t="s">
        <v>257</v>
      </c>
    </row>
    <row r="684" spans="2:7">
      <c r="B684" t="s">
        <v>190</v>
      </c>
      <c r="C684" t="s">
        <v>32</v>
      </c>
      <c r="D684">
        <v>0.3</v>
      </c>
      <c r="E684">
        <v>0.28749999999999998</v>
      </c>
      <c r="F684">
        <v>0.27000000000000007</v>
      </c>
      <c r="G684" t="s">
        <v>257</v>
      </c>
    </row>
    <row r="685" spans="2:7">
      <c r="B685" t="s">
        <v>190</v>
      </c>
      <c r="C685" t="s">
        <v>33</v>
      </c>
      <c r="D685">
        <v>0.46</v>
      </c>
      <c r="E685">
        <v>0.42249999999999999</v>
      </c>
      <c r="F685">
        <v>0.37000000000000005</v>
      </c>
      <c r="G685" t="s">
        <v>257</v>
      </c>
    </row>
    <row r="686" spans="2:7">
      <c r="B686" t="s">
        <v>190</v>
      </c>
      <c r="C686" t="s">
        <v>36</v>
      </c>
      <c r="D686">
        <v>0.52</v>
      </c>
      <c r="E686">
        <v>0.495</v>
      </c>
      <c r="F686">
        <v>0.48</v>
      </c>
      <c r="G686" t="s">
        <v>257</v>
      </c>
    </row>
    <row r="687" spans="2:7">
      <c r="B687" t="s">
        <v>191</v>
      </c>
      <c r="C687" t="s">
        <v>37</v>
      </c>
      <c r="D687">
        <v>0.38</v>
      </c>
      <c r="E687">
        <v>0.36750000000000005</v>
      </c>
      <c r="F687">
        <v>0.32999999999999996</v>
      </c>
      <c r="G687" t="s">
        <v>257</v>
      </c>
    </row>
    <row r="688" spans="2:7">
      <c r="B688" t="s">
        <v>191</v>
      </c>
      <c r="C688" t="s">
        <v>8</v>
      </c>
      <c r="D688">
        <v>0.63</v>
      </c>
      <c r="E688">
        <v>0.61750000000000005</v>
      </c>
      <c r="F688">
        <v>0.6</v>
      </c>
      <c r="G688" t="s">
        <v>257</v>
      </c>
    </row>
    <row r="689" spans="2:7">
      <c r="B689" t="s">
        <v>191</v>
      </c>
      <c r="C689" t="s">
        <v>9</v>
      </c>
      <c r="D689">
        <v>0.48</v>
      </c>
      <c r="E689">
        <v>0.45500000000000007</v>
      </c>
      <c r="F689">
        <v>0.44</v>
      </c>
      <c r="G689" t="s">
        <v>257</v>
      </c>
    </row>
    <row r="690" spans="2:7">
      <c r="B690" t="s">
        <v>191</v>
      </c>
      <c r="C690" t="s">
        <v>11</v>
      </c>
      <c r="D690">
        <v>0.31</v>
      </c>
      <c r="E690">
        <v>0.29749999999999999</v>
      </c>
      <c r="F690">
        <v>0.27999999999999997</v>
      </c>
      <c r="G690" t="s">
        <v>257</v>
      </c>
    </row>
    <row r="691" spans="2:7">
      <c r="B691" t="s">
        <v>191</v>
      </c>
      <c r="C691" t="s">
        <v>13</v>
      </c>
      <c r="D691">
        <v>0.72</v>
      </c>
      <c r="E691">
        <v>0.70750000000000002</v>
      </c>
      <c r="F691">
        <v>0.66999999999999993</v>
      </c>
      <c r="G691" t="s">
        <v>257</v>
      </c>
    </row>
    <row r="692" spans="2:7">
      <c r="B692" t="s">
        <v>191</v>
      </c>
      <c r="C692" t="s">
        <v>14</v>
      </c>
      <c r="D692">
        <v>0.72</v>
      </c>
      <c r="E692">
        <v>0.67000000000000015</v>
      </c>
      <c r="F692">
        <v>0.64</v>
      </c>
      <c r="G692" t="s">
        <v>257</v>
      </c>
    </row>
    <row r="693" spans="2:7">
      <c r="B693" t="s">
        <v>191</v>
      </c>
      <c r="C693" t="s">
        <v>15</v>
      </c>
      <c r="D693">
        <v>0.68</v>
      </c>
      <c r="E693">
        <v>0.66749999999999998</v>
      </c>
      <c r="F693">
        <v>0.63</v>
      </c>
      <c r="G693" t="s">
        <v>257</v>
      </c>
    </row>
    <row r="694" spans="2:7">
      <c r="B694" t="s">
        <v>191</v>
      </c>
      <c r="C694" t="s">
        <v>16</v>
      </c>
      <c r="D694">
        <v>0.57969999999999999</v>
      </c>
      <c r="E694">
        <v>0.43395000000000006</v>
      </c>
      <c r="F694">
        <v>0.38209999999999994</v>
      </c>
      <c r="G694" t="s">
        <v>257</v>
      </c>
    </row>
    <row r="695" spans="2:7">
      <c r="B695" t="s">
        <v>191</v>
      </c>
      <c r="C695" t="s">
        <v>17</v>
      </c>
      <c r="D695">
        <v>0.69</v>
      </c>
      <c r="E695">
        <v>0.65250000000000008</v>
      </c>
      <c r="F695">
        <v>0.6</v>
      </c>
      <c r="G695" t="s">
        <v>257</v>
      </c>
    </row>
    <row r="696" spans="2:7">
      <c r="B696" t="s">
        <v>191</v>
      </c>
      <c r="C696" t="s">
        <v>18</v>
      </c>
      <c r="D696">
        <v>0.68</v>
      </c>
      <c r="E696">
        <v>0.63</v>
      </c>
      <c r="F696">
        <v>0.51999999999999991</v>
      </c>
      <c r="G696" t="s">
        <v>257</v>
      </c>
    </row>
    <row r="697" spans="2:7">
      <c r="B697" t="s">
        <v>191</v>
      </c>
      <c r="C697" t="s">
        <v>19</v>
      </c>
      <c r="D697">
        <v>0.47</v>
      </c>
      <c r="E697">
        <v>0.40750000000000003</v>
      </c>
      <c r="F697">
        <v>0.38000000000000006</v>
      </c>
      <c r="G697" t="s">
        <v>257</v>
      </c>
    </row>
    <row r="698" spans="2:7">
      <c r="B698" t="s">
        <v>191</v>
      </c>
      <c r="C698" t="s">
        <v>39</v>
      </c>
      <c r="D698">
        <v>0.38</v>
      </c>
      <c r="E698">
        <v>0.35499999999999998</v>
      </c>
      <c r="F698">
        <v>0.30000000000000004</v>
      </c>
      <c r="G698" t="s">
        <v>257</v>
      </c>
    </row>
    <row r="699" spans="2:7">
      <c r="B699" t="s">
        <v>191</v>
      </c>
      <c r="C699" t="s">
        <v>21</v>
      </c>
      <c r="D699">
        <v>0.77</v>
      </c>
      <c r="E699">
        <v>0.745</v>
      </c>
      <c r="F699">
        <v>0.745</v>
      </c>
      <c r="G699" t="s">
        <v>257</v>
      </c>
    </row>
    <row r="700" spans="2:7">
      <c r="B700" t="s">
        <v>191</v>
      </c>
      <c r="C700" t="s">
        <v>22</v>
      </c>
      <c r="D700">
        <v>0</v>
      </c>
      <c r="E700">
        <v>0</v>
      </c>
      <c r="F700">
        <v>0</v>
      </c>
      <c r="G700" t="s">
        <v>257</v>
      </c>
    </row>
    <row r="701" spans="2:7">
      <c r="B701" t="s">
        <v>191</v>
      </c>
      <c r="C701" t="s">
        <v>23</v>
      </c>
      <c r="D701">
        <v>0.47</v>
      </c>
      <c r="E701">
        <v>0.39499999999999996</v>
      </c>
      <c r="F701">
        <v>0.27000000000000007</v>
      </c>
      <c r="G701" t="s">
        <v>257</v>
      </c>
    </row>
    <row r="702" spans="2:7">
      <c r="B702" t="s">
        <v>191</v>
      </c>
      <c r="C702" t="s">
        <v>24</v>
      </c>
      <c r="D702">
        <v>0.65</v>
      </c>
      <c r="E702">
        <v>0.65</v>
      </c>
      <c r="F702">
        <v>0.65</v>
      </c>
      <c r="G702" t="s">
        <v>257</v>
      </c>
    </row>
    <row r="703" spans="2:7">
      <c r="B703" t="s">
        <v>191</v>
      </c>
      <c r="C703" t="s">
        <v>26</v>
      </c>
      <c r="D703">
        <v>0.68</v>
      </c>
      <c r="E703">
        <v>0.66749999999999998</v>
      </c>
      <c r="F703">
        <v>0.63</v>
      </c>
      <c r="G703" t="s">
        <v>257</v>
      </c>
    </row>
    <row r="704" spans="2:7">
      <c r="B704" t="s">
        <v>191</v>
      </c>
      <c r="C704" t="s">
        <v>40</v>
      </c>
      <c r="D704">
        <v>0.37</v>
      </c>
      <c r="E704">
        <v>0.35749999999999993</v>
      </c>
      <c r="F704">
        <v>0.32000000000000006</v>
      </c>
      <c r="G704" t="s">
        <v>257</v>
      </c>
    </row>
    <row r="705" spans="2:7">
      <c r="B705" t="s">
        <v>191</v>
      </c>
      <c r="C705" t="s">
        <v>27</v>
      </c>
      <c r="D705">
        <v>0.49</v>
      </c>
      <c r="E705">
        <v>0.49000000000000005</v>
      </c>
      <c r="F705">
        <v>0.49</v>
      </c>
      <c r="G705" t="s">
        <v>257</v>
      </c>
    </row>
    <row r="706" spans="2:7">
      <c r="B706" t="s">
        <v>191</v>
      </c>
      <c r="C706" t="s">
        <v>28</v>
      </c>
      <c r="D706">
        <v>0.69</v>
      </c>
      <c r="E706">
        <v>0.66500000000000004</v>
      </c>
      <c r="F706">
        <v>0.63</v>
      </c>
      <c r="G706" t="s">
        <v>257</v>
      </c>
    </row>
    <row r="707" spans="2:7">
      <c r="B707" t="s">
        <v>191</v>
      </c>
      <c r="C707" t="s">
        <v>29</v>
      </c>
      <c r="D707">
        <v>0.7</v>
      </c>
      <c r="E707">
        <v>0.67500000000000004</v>
      </c>
      <c r="F707">
        <v>0.66</v>
      </c>
      <c r="G707" t="s">
        <v>257</v>
      </c>
    </row>
    <row r="708" spans="2:7">
      <c r="B708" t="s">
        <v>191</v>
      </c>
      <c r="C708" t="s">
        <v>30</v>
      </c>
      <c r="D708">
        <v>0.66</v>
      </c>
      <c r="E708">
        <v>0.64749999999999996</v>
      </c>
      <c r="F708">
        <v>0.63</v>
      </c>
      <c r="G708" t="s">
        <v>257</v>
      </c>
    </row>
    <row r="709" spans="2:7">
      <c r="B709" t="s">
        <v>191</v>
      </c>
      <c r="C709" t="s">
        <v>31</v>
      </c>
      <c r="D709">
        <v>0.45929999999999999</v>
      </c>
      <c r="E709">
        <v>0.43917499999999993</v>
      </c>
      <c r="F709">
        <v>0.39899999999999997</v>
      </c>
      <c r="G709" t="s">
        <v>257</v>
      </c>
    </row>
    <row r="710" spans="2:7">
      <c r="B710" t="s">
        <v>191</v>
      </c>
      <c r="C710" t="s">
        <v>32</v>
      </c>
      <c r="D710">
        <v>0.56999999999999995</v>
      </c>
      <c r="E710">
        <v>0.55750000000000011</v>
      </c>
      <c r="F710">
        <v>0.5</v>
      </c>
      <c r="G710" t="s">
        <v>257</v>
      </c>
    </row>
    <row r="711" spans="2:7">
      <c r="B711" t="s">
        <v>191</v>
      </c>
      <c r="C711" t="s">
        <v>33</v>
      </c>
      <c r="D711">
        <v>0.69</v>
      </c>
      <c r="E711">
        <v>0.64</v>
      </c>
      <c r="F711">
        <v>0.54999999999999993</v>
      </c>
      <c r="G711" t="s">
        <v>257</v>
      </c>
    </row>
    <row r="712" spans="2:7">
      <c r="B712" t="s">
        <v>191</v>
      </c>
      <c r="C712" t="s">
        <v>36</v>
      </c>
      <c r="D712">
        <v>0.76</v>
      </c>
      <c r="E712">
        <v>0.74750000000000005</v>
      </c>
      <c r="F712">
        <v>0.62999999999999989</v>
      </c>
      <c r="G712" t="s">
        <v>257</v>
      </c>
    </row>
    <row r="713" spans="2:7">
      <c r="B713" t="s">
        <v>192</v>
      </c>
      <c r="C713" t="s">
        <v>37</v>
      </c>
      <c r="D713">
        <v>0.48</v>
      </c>
      <c r="E713">
        <v>0.45500000000000007</v>
      </c>
      <c r="F713">
        <v>0.39999999999999997</v>
      </c>
      <c r="G713" t="s">
        <v>257</v>
      </c>
    </row>
    <row r="714" spans="2:7">
      <c r="B714" t="s">
        <v>192</v>
      </c>
      <c r="C714" t="s">
        <v>8</v>
      </c>
      <c r="D714">
        <v>0.68</v>
      </c>
      <c r="E714">
        <v>0.66749999999999998</v>
      </c>
      <c r="F714">
        <v>0.66749999999999998</v>
      </c>
      <c r="G714" t="s">
        <v>257</v>
      </c>
    </row>
    <row r="715" spans="2:7">
      <c r="B715" t="s">
        <v>192</v>
      </c>
      <c r="C715" t="s">
        <v>9</v>
      </c>
      <c r="D715">
        <v>0.56999999999999995</v>
      </c>
      <c r="E715">
        <v>0.55750000000000011</v>
      </c>
      <c r="F715">
        <v>0.54</v>
      </c>
      <c r="G715" t="s">
        <v>257</v>
      </c>
    </row>
    <row r="716" spans="2:7">
      <c r="B716" t="s">
        <v>192</v>
      </c>
      <c r="C716" t="s">
        <v>11</v>
      </c>
      <c r="D716">
        <v>0.4</v>
      </c>
      <c r="E716">
        <v>0.375</v>
      </c>
      <c r="F716">
        <v>0.33999999999999997</v>
      </c>
      <c r="G716" t="s">
        <v>257</v>
      </c>
    </row>
    <row r="717" spans="2:7">
      <c r="B717" t="s">
        <v>192</v>
      </c>
      <c r="C717" t="s">
        <v>13</v>
      </c>
      <c r="D717">
        <v>0.71</v>
      </c>
      <c r="E717">
        <v>0.69750000000000001</v>
      </c>
      <c r="F717">
        <v>0.66000000000000014</v>
      </c>
      <c r="G717" t="s">
        <v>257</v>
      </c>
    </row>
    <row r="718" spans="2:7">
      <c r="B718" t="s">
        <v>192</v>
      </c>
      <c r="C718" t="s">
        <v>14</v>
      </c>
      <c r="D718">
        <v>0.72</v>
      </c>
      <c r="E718">
        <v>0.67000000000000015</v>
      </c>
      <c r="F718">
        <v>0.64</v>
      </c>
      <c r="G718" t="s">
        <v>257</v>
      </c>
    </row>
    <row r="719" spans="2:7">
      <c r="B719" t="s">
        <v>192</v>
      </c>
      <c r="C719" t="s">
        <v>15</v>
      </c>
      <c r="D719">
        <v>0.69</v>
      </c>
      <c r="E719">
        <v>0.6775000000000001</v>
      </c>
      <c r="F719">
        <v>0.66</v>
      </c>
      <c r="G719" t="s">
        <v>257</v>
      </c>
    </row>
    <row r="720" spans="2:7">
      <c r="B720" t="s">
        <v>192</v>
      </c>
      <c r="C720" t="s">
        <v>16</v>
      </c>
      <c r="D720">
        <v>0.62019999999999997</v>
      </c>
      <c r="E720">
        <v>0.50707499999999994</v>
      </c>
      <c r="F720">
        <v>0.44710000000000005</v>
      </c>
      <c r="G720" t="s">
        <v>257</v>
      </c>
    </row>
    <row r="721" spans="2:7">
      <c r="B721" t="s">
        <v>192</v>
      </c>
      <c r="C721" t="s">
        <v>17</v>
      </c>
      <c r="D721">
        <v>0.68</v>
      </c>
      <c r="E721">
        <v>0.63</v>
      </c>
      <c r="F721">
        <v>0.62</v>
      </c>
      <c r="G721" t="s">
        <v>257</v>
      </c>
    </row>
    <row r="722" spans="2:7">
      <c r="B722" t="s">
        <v>192</v>
      </c>
      <c r="C722" t="s">
        <v>18</v>
      </c>
      <c r="D722">
        <v>0.68</v>
      </c>
      <c r="E722">
        <v>0.64249999999999996</v>
      </c>
      <c r="F722">
        <v>0.54999999999999993</v>
      </c>
      <c r="G722" t="s">
        <v>257</v>
      </c>
    </row>
    <row r="723" spans="2:7">
      <c r="B723" t="s">
        <v>192</v>
      </c>
      <c r="C723" t="s">
        <v>19</v>
      </c>
      <c r="D723">
        <v>0.53</v>
      </c>
      <c r="E723">
        <v>0.46749999999999997</v>
      </c>
      <c r="F723">
        <v>0.42000000000000004</v>
      </c>
      <c r="G723" t="s">
        <v>257</v>
      </c>
    </row>
    <row r="724" spans="2:7">
      <c r="B724" t="s">
        <v>192</v>
      </c>
      <c r="C724" t="s">
        <v>39</v>
      </c>
      <c r="D724">
        <v>0.47</v>
      </c>
      <c r="E724">
        <v>0.42</v>
      </c>
      <c r="F724">
        <v>0.37000000000000005</v>
      </c>
      <c r="G724" t="s">
        <v>257</v>
      </c>
    </row>
    <row r="725" spans="2:7">
      <c r="B725" t="s">
        <v>192</v>
      </c>
      <c r="C725" t="s">
        <v>21</v>
      </c>
      <c r="D725">
        <v>0.77</v>
      </c>
      <c r="E725">
        <v>0.745</v>
      </c>
      <c r="F725">
        <v>0.745</v>
      </c>
      <c r="G725" t="s">
        <v>257</v>
      </c>
    </row>
    <row r="726" spans="2:7">
      <c r="B726" t="s">
        <v>192</v>
      </c>
      <c r="C726" t="s">
        <v>22</v>
      </c>
      <c r="D726">
        <v>0</v>
      </c>
      <c r="E726">
        <v>0</v>
      </c>
      <c r="F726">
        <v>0</v>
      </c>
      <c r="G726" t="s">
        <v>257</v>
      </c>
    </row>
    <row r="727" spans="2:7">
      <c r="B727" t="s">
        <v>192</v>
      </c>
      <c r="C727" t="s">
        <v>23</v>
      </c>
      <c r="D727">
        <v>0.5</v>
      </c>
      <c r="E727">
        <v>0.45000000000000007</v>
      </c>
      <c r="F727">
        <v>0.35999999999999993</v>
      </c>
      <c r="G727" t="s">
        <v>257</v>
      </c>
    </row>
    <row r="728" spans="2:7">
      <c r="B728" t="s">
        <v>192</v>
      </c>
      <c r="C728" t="s">
        <v>24</v>
      </c>
      <c r="D728">
        <v>0.68</v>
      </c>
      <c r="E728">
        <v>0.66749999999999998</v>
      </c>
      <c r="F728">
        <v>0.66749999999999998</v>
      </c>
      <c r="G728" t="s">
        <v>257</v>
      </c>
    </row>
    <row r="729" spans="2:7">
      <c r="B729" t="s">
        <v>192</v>
      </c>
      <c r="C729" t="s">
        <v>26</v>
      </c>
      <c r="D729">
        <v>0.7</v>
      </c>
      <c r="E729">
        <v>0.6875</v>
      </c>
      <c r="F729">
        <v>0.65000000000000013</v>
      </c>
      <c r="G729" t="s">
        <v>257</v>
      </c>
    </row>
    <row r="730" spans="2:7">
      <c r="B730" t="s">
        <v>192</v>
      </c>
      <c r="C730" t="s">
        <v>40</v>
      </c>
      <c r="D730">
        <v>0.5</v>
      </c>
      <c r="E730">
        <v>0.46249999999999991</v>
      </c>
      <c r="F730">
        <v>0.41000000000000003</v>
      </c>
      <c r="G730" t="s">
        <v>257</v>
      </c>
    </row>
    <row r="731" spans="2:7">
      <c r="B731" t="s">
        <v>192</v>
      </c>
      <c r="C731" t="s">
        <v>27</v>
      </c>
      <c r="D731">
        <v>0.52</v>
      </c>
      <c r="E731">
        <v>0.50749999999999995</v>
      </c>
      <c r="F731">
        <v>0.50749999999999995</v>
      </c>
      <c r="G731" t="s">
        <v>257</v>
      </c>
    </row>
    <row r="732" spans="2:7">
      <c r="B732" t="s">
        <v>192</v>
      </c>
      <c r="C732" t="s">
        <v>28</v>
      </c>
      <c r="D732">
        <v>0.71</v>
      </c>
      <c r="E732">
        <v>0.69750000000000001</v>
      </c>
      <c r="F732">
        <v>0.67999999999999994</v>
      </c>
      <c r="G732" t="s">
        <v>257</v>
      </c>
    </row>
    <row r="733" spans="2:7">
      <c r="B733" t="s">
        <v>192</v>
      </c>
      <c r="C733" t="s">
        <v>29</v>
      </c>
      <c r="D733">
        <v>0.7</v>
      </c>
      <c r="E733">
        <v>0.67500000000000004</v>
      </c>
      <c r="F733">
        <v>0.66</v>
      </c>
      <c r="G733" t="s">
        <v>257</v>
      </c>
    </row>
    <row r="734" spans="2:7">
      <c r="B734" t="s">
        <v>192</v>
      </c>
      <c r="C734" t="s">
        <v>30</v>
      </c>
      <c r="D734">
        <v>0.68</v>
      </c>
      <c r="E734">
        <v>0.66749999999999998</v>
      </c>
      <c r="F734">
        <v>0.63</v>
      </c>
      <c r="G734" t="s">
        <v>257</v>
      </c>
    </row>
    <row r="735" spans="2:7">
      <c r="B735" t="s">
        <v>192</v>
      </c>
      <c r="C735" t="s">
        <v>31</v>
      </c>
      <c r="D735">
        <v>0.52139999999999997</v>
      </c>
      <c r="E735">
        <v>0.49639999999999995</v>
      </c>
      <c r="F735">
        <v>0.46020000000000005</v>
      </c>
      <c r="G735" t="s">
        <v>257</v>
      </c>
    </row>
    <row r="736" spans="2:7">
      <c r="B736" t="s">
        <v>192</v>
      </c>
      <c r="C736" t="s">
        <v>32</v>
      </c>
      <c r="D736">
        <v>0.57999999999999996</v>
      </c>
      <c r="E736">
        <v>0.56749999999999989</v>
      </c>
      <c r="F736">
        <v>0.53000000000000014</v>
      </c>
      <c r="G736" t="s">
        <v>257</v>
      </c>
    </row>
    <row r="737" spans="2:7">
      <c r="B737" t="s">
        <v>192</v>
      </c>
      <c r="C737" t="s">
        <v>33</v>
      </c>
      <c r="D737">
        <v>0.69</v>
      </c>
      <c r="E737">
        <v>0.65250000000000008</v>
      </c>
      <c r="F737">
        <v>0.53999999999999992</v>
      </c>
      <c r="G737" t="s">
        <v>257</v>
      </c>
    </row>
    <row r="738" spans="2:7">
      <c r="B738" t="s">
        <v>192</v>
      </c>
      <c r="C738" t="s">
        <v>36</v>
      </c>
      <c r="D738">
        <v>0.76</v>
      </c>
      <c r="E738">
        <v>0.74750000000000005</v>
      </c>
      <c r="F738">
        <v>0.64999999999999991</v>
      </c>
      <c r="G738" t="s">
        <v>257</v>
      </c>
    </row>
    <row r="739" spans="2:7">
      <c r="B739" t="s">
        <v>193</v>
      </c>
      <c r="C739" t="s">
        <v>37</v>
      </c>
      <c r="D739">
        <v>0.47</v>
      </c>
      <c r="E739">
        <v>0.46999999999999992</v>
      </c>
      <c r="F739">
        <v>0.43000000000000005</v>
      </c>
      <c r="G739" t="s">
        <v>257</v>
      </c>
    </row>
    <row r="740" spans="2:7">
      <c r="B740" t="s">
        <v>193</v>
      </c>
      <c r="C740" t="s">
        <v>8</v>
      </c>
      <c r="D740">
        <v>0.68</v>
      </c>
      <c r="E740">
        <v>0.68</v>
      </c>
      <c r="F740">
        <v>0.66</v>
      </c>
      <c r="G740" t="s">
        <v>257</v>
      </c>
    </row>
    <row r="741" spans="2:7">
      <c r="B741" t="s">
        <v>193</v>
      </c>
      <c r="C741" t="s">
        <v>9</v>
      </c>
      <c r="D741">
        <v>0.61</v>
      </c>
      <c r="E741">
        <v>0.58499999999999996</v>
      </c>
      <c r="F741">
        <v>0.54999999999999993</v>
      </c>
      <c r="G741" t="s">
        <v>257</v>
      </c>
    </row>
    <row r="742" spans="2:7">
      <c r="B742" t="s">
        <v>193</v>
      </c>
      <c r="C742" t="s">
        <v>11</v>
      </c>
      <c r="D742">
        <v>0.44</v>
      </c>
      <c r="E742">
        <v>0.41500000000000004</v>
      </c>
      <c r="F742">
        <v>0.39999999999999997</v>
      </c>
      <c r="G742" t="s">
        <v>257</v>
      </c>
    </row>
    <row r="743" spans="2:7">
      <c r="B743" t="s">
        <v>193</v>
      </c>
      <c r="C743" t="s">
        <v>13</v>
      </c>
      <c r="D743">
        <v>0.7</v>
      </c>
      <c r="E743">
        <v>0.6875</v>
      </c>
      <c r="F743">
        <v>0.67000000000000015</v>
      </c>
      <c r="G743" t="s">
        <v>257</v>
      </c>
    </row>
    <row r="744" spans="2:7">
      <c r="B744" t="s">
        <v>193</v>
      </c>
      <c r="C744" t="s">
        <v>14</v>
      </c>
      <c r="D744">
        <v>0.72</v>
      </c>
      <c r="E744">
        <v>0.69500000000000006</v>
      </c>
      <c r="F744">
        <v>0.64000000000000012</v>
      </c>
      <c r="G744" t="s">
        <v>257</v>
      </c>
    </row>
    <row r="745" spans="2:7">
      <c r="B745" t="s">
        <v>193</v>
      </c>
      <c r="C745" t="s">
        <v>15</v>
      </c>
      <c r="D745">
        <v>0.71</v>
      </c>
      <c r="E745">
        <v>0.69750000000000001</v>
      </c>
      <c r="F745">
        <v>0.67999999999999994</v>
      </c>
      <c r="G745" t="s">
        <v>257</v>
      </c>
    </row>
    <row r="746" spans="2:7">
      <c r="B746" t="s">
        <v>193</v>
      </c>
      <c r="C746" t="s">
        <v>16</v>
      </c>
      <c r="D746">
        <v>0.64239999999999997</v>
      </c>
      <c r="E746">
        <v>0.47702500000000003</v>
      </c>
      <c r="F746">
        <v>0.40049999999999997</v>
      </c>
      <c r="G746" t="s">
        <v>257</v>
      </c>
    </row>
    <row r="747" spans="2:7">
      <c r="B747" t="s">
        <v>193</v>
      </c>
      <c r="C747" t="s">
        <v>17</v>
      </c>
      <c r="D747">
        <v>0.69</v>
      </c>
      <c r="E747">
        <v>0.66500000000000004</v>
      </c>
      <c r="F747">
        <v>0.61</v>
      </c>
      <c r="G747" t="s">
        <v>257</v>
      </c>
    </row>
    <row r="748" spans="2:7">
      <c r="B748" t="s">
        <v>193</v>
      </c>
      <c r="C748" t="s">
        <v>18</v>
      </c>
      <c r="D748">
        <v>0.7</v>
      </c>
      <c r="E748">
        <v>0.66250000000000009</v>
      </c>
      <c r="F748">
        <v>0.56999999999999995</v>
      </c>
      <c r="G748" t="s">
        <v>257</v>
      </c>
    </row>
    <row r="749" spans="2:7">
      <c r="B749" t="s">
        <v>193</v>
      </c>
      <c r="C749" t="s">
        <v>19</v>
      </c>
      <c r="D749">
        <v>0.56999999999999995</v>
      </c>
      <c r="E749">
        <v>0.52000000000000013</v>
      </c>
      <c r="F749">
        <v>0.47</v>
      </c>
      <c r="G749" t="s">
        <v>257</v>
      </c>
    </row>
    <row r="750" spans="2:7">
      <c r="B750" t="s">
        <v>193</v>
      </c>
      <c r="C750" t="s">
        <v>39</v>
      </c>
      <c r="D750">
        <v>0.46</v>
      </c>
      <c r="E750">
        <v>0.41000000000000003</v>
      </c>
      <c r="F750">
        <v>0.36000000000000004</v>
      </c>
      <c r="G750" t="s">
        <v>257</v>
      </c>
    </row>
    <row r="751" spans="2:7">
      <c r="B751" t="s">
        <v>193</v>
      </c>
      <c r="C751" t="s">
        <v>21</v>
      </c>
      <c r="D751">
        <v>0.77</v>
      </c>
      <c r="E751">
        <v>0.745</v>
      </c>
      <c r="F751">
        <v>0.745</v>
      </c>
      <c r="G751" t="s">
        <v>257</v>
      </c>
    </row>
    <row r="752" spans="2:7">
      <c r="B752" t="s">
        <v>193</v>
      </c>
      <c r="C752" t="s">
        <v>22</v>
      </c>
      <c r="D752">
        <v>0</v>
      </c>
      <c r="E752">
        <v>0</v>
      </c>
      <c r="F752">
        <v>0</v>
      </c>
      <c r="G752" t="s">
        <v>257</v>
      </c>
    </row>
    <row r="753" spans="2:7">
      <c r="B753" t="s">
        <v>193</v>
      </c>
      <c r="C753" t="s">
        <v>23</v>
      </c>
      <c r="D753">
        <v>0.54</v>
      </c>
      <c r="E753">
        <v>0.4524999999999999</v>
      </c>
      <c r="F753">
        <v>0.35</v>
      </c>
      <c r="G753" t="s">
        <v>257</v>
      </c>
    </row>
    <row r="754" spans="2:7">
      <c r="B754" t="s">
        <v>193</v>
      </c>
      <c r="C754" t="s">
        <v>24</v>
      </c>
      <c r="D754">
        <v>0.69</v>
      </c>
      <c r="E754">
        <v>0.6775000000000001</v>
      </c>
      <c r="F754">
        <v>0.66</v>
      </c>
      <c r="G754" t="s">
        <v>257</v>
      </c>
    </row>
    <row r="755" spans="2:7">
      <c r="B755" t="s">
        <v>193</v>
      </c>
      <c r="C755" t="s">
        <v>26</v>
      </c>
      <c r="D755">
        <v>0.72</v>
      </c>
      <c r="E755">
        <v>0.70750000000000002</v>
      </c>
      <c r="F755">
        <v>0.69</v>
      </c>
      <c r="G755" t="s">
        <v>257</v>
      </c>
    </row>
    <row r="756" spans="2:7">
      <c r="B756" t="s">
        <v>193</v>
      </c>
      <c r="C756" t="s">
        <v>40</v>
      </c>
      <c r="D756">
        <v>0.47</v>
      </c>
      <c r="E756">
        <v>0.45750000000000007</v>
      </c>
      <c r="F756">
        <v>0.39999999999999997</v>
      </c>
      <c r="G756" t="s">
        <v>257</v>
      </c>
    </row>
    <row r="757" spans="2:7">
      <c r="B757" t="s">
        <v>193</v>
      </c>
      <c r="C757" t="s">
        <v>27</v>
      </c>
      <c r="D757">
        <v>0.56000000000000005</v>
      </c>
      <c r="E757">
        <v>0.54749999999999999</v>
      </c>
      <c r="F757">
        <v>0.54749999999999999</v>
      </c>
      <c r="G757" t="s">
        <v>257</v>
      </c>
    </row>
    <row r="758" spans="2:7">
      <c r="B758" t="s">
        <v>193</v>
      </c>
      <c r="C758" t="s">
        <v>28</v>
      </c>
      <c r="D758">
        <v>0.7</v>
      </c>
      <c r="E758">
        <v>0.7</v>
      </c>
      <c r="F758">
        <v>0.67999999999999994</v>
      </c>
      <c r="G758" t="s">
        <v>257</v>
      </c>
    </row>
    <row r="759" spans="2:7">
      <c r="B759" t="s">
        <v>193</v>
      </c>
      <c r="C759" t="s">
        <v>29</v>
      </c>
      <c r="D759">
        <v>0.71</v>
      </c>
      <c r="E759">
        <v>0.68499999999999994</v>
      </c>
      <c r="F759">
        <v>0.67000000000000015</v>
      </c>
      <c r="G759" t="s">
        <v>257</v>
      </c>
    </row>
    <row r="760" spans="2:7">
      <c r="B760" t="s">
        <v>193</v>
      </c>
      <c r="C760" t="s">
        <v>30</v>
      </c>
      <c r="D760">
        <v>0.7</v>
      </c>
      <c r="E760">
        <v>0.67500000000000004</v>
      </c>
      <c r="F760">
        <v>0.66</v>
      </c>
      <c r="G760" t="s">
        <v>257</v>
      </c>
    </row>
    <row r="761" spans="2:7">
      <c r="B761" t="s">
        <v>193</v>
      </c>
      <c r="C761" t="s">
        <v>31</v>
      </c>
      <c r="D761">
        <v>0.50980000000000003</v>
      </c>
      <c r="E761">
        <v>0.48467500000000002</v>
      </c>
      <c r="F761">
        <v>0.45469999999999999</v>
      </c>
      <c r="G761" t="s">
        <v>257</v>
      </c>
    </row>
    <row r="762" spans="2:7">
      <c r="B762" t="s">
        <v>193</v>
      </c>
      <c r="C762" t="s">
        <v>32</v>
      </c>
      <c r="D762">
        <v>0.61</v>
      </c>
      <c r="E762">
        <v>0.58499999999999996</v>
      </c>
      <c r="F762">
        <v>0.54999999999999993</v>
      </c>
      <c r="G762" t="s">
        <v>257</v>
      </c>
    </row>
    <row r="763" spans="2:7">
      <c r="B763" t="s">
        <v>193</v>
      </c>
      <c r="C763" t="s">
        <v>33</v>
      </c>
      <c r="D763">
        <v>0.72</v>
      </c>
      <c r="E763">
        <v>0.65749999999999997</v>
      </c>
      <c r="F763">
        <v>0.54999999999999993</v>
      </c>
      <c r="G763" t="s">
        <v>257</v>
      </c>
    </row>
    <row r="764" spans="2:7">
      <c r="B764" t="s">
        <v>193</v>
      </c>
      <c r="C764" t="s">
        <v>36</v>
      </c>
      <c r="D764">
        <v>0.75</v>
      </c>
      <c r="E764">
        <v>0.75</v>
      </c>
      <c r="F764">
        <v>0.62999999999999989</v>
      </c>
      <c r="G764" t="s">
        <v>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68"/>
  <sheetViews>
    <sheetView workbookViewId="0"/>
  </sheetViews>
  <sheetFormatPr defaultRowHeight="15"/>
  <sheetData>
    <row r="3" spans="1:5">
      <c r="C3" t="s">
        <v>268</v>
      </c>
    </row>
    <row r="4" spans="1:5">
      <c r="A4" t="s">
        <v>267</v>
      </c>
      <c r="B4" t="s">
        <v>266</v>
      </c>
      <c r="C4" t="s">
        <v>269</v>
      </c>
      <c r="D4" t="s">
        <v>270</v>
      </c>
      <c r="E4" t="s">
        <v>271</v>
      </c>
    </row>
    <row r="5" spans="1:5">
      <c r="A5" t="s">
        <v>257</v>
      </c>
      <c r="B5" t="s">
        <v>37</v>
      </c>
      <c r="C5">
        <v>0.35333333333333333</v>
      </c>
      <c r="D5">
        <v>0.33145833333333335</v>
      </c>
      <c r="E5">
        <v>0.27416666666666673</v>
      </c>
    </row>
    <row r="6" spans="1:5">
      <c r="B6" t="s">
        <v>8</v>
      </c>
      <c r="C6">
        <v>0.53249999999999997</v>
      </c>
      <c r="D6">
        <v>0.5272916666666666</v>
      </c>
      <c r="E6">
        <v>0.51124999999999998</v>
      </c>
    </row>
    <row r="7" spans="1:5">
      <c r="B7" t="s">
        <v>9</v>
      </c>
      <c r="C7">
        <v>0.42416666666666675</v>
      </c>
      <c r="D7">
        <v>0.40749999999999997</v>
      </c>
      <c r="E7">
        <v>0.38708333333333339</v>
      </c>
    </row>
    <row r="8" spans="1:5">
      <c r="B8" t="s">
        <v>11</v>
      </c>
      <c r="C8">
        <v>0.3075</v>
      </c>
      <c r="D8">
        <v>0.27104166666666668</v>
      </c>
      <c r="E8">
        <v>0.22166666666666668</v>
      </c>
    </row>
    <row r="9" spans="1:5">
      <c r="B9" t="s">
        <v>13</v>
      </c>
      <c r="C9">
        <v>0.61083333333333334</v>
      </c>
      <c r="D9">
        <v>0.59937499999999988</v>
      </c>
      <c r="E9">
        <v>0.56166666666666665</v>
      </c>
    </row>
    <row r="10" spans="1:5">
      <c r="B10" t="s">
        <v>14</v>
      </c>
      <c r="C10">
        <v>0.61833333333333329</v>
      </c>
      <c r="D10">
        <v>0.57041666666666668</v>
      </c>
      <c r="E10">
        <v>0.53270833333333323</v>
      </c>
    </row>
    <row r="11" spans="1:5">
      <c r="B11" t="s">
        <v>15</v>
      </c>
      <c r="C11">
        <v>0.5741666666666666</v>
      </c>
      <c r="D11">
        <v>0.55333333333333323</v>
      </c>
      <c r="E11">
        <v>0.52583333333333326</v>
      </c>
    </row>
    <row r="12" spans="1:5">
      <c r="B12" t="s">
        <v>19</v>
      </c>
      <c r="C12">
        <v>0.505</v>
      </c>
      <c r="D12">
        <v>0.42895833333333333</v>
      </c>
      <c r="E12">
        <v>0.36749999999999999</v>
      </c>
    </row>
    <row r="13" spans="1:5">
      <c r="B13" t="s">
        <v>16</v>
      </c>
      <c r="C13">
        <v>0.54551666666666665</v>
      </c>
      <c r="D13">
        <v>0.38631874999999999</v>
      </c>
      <c r="E13">
        <v>0.33865833333333334</v>
      </c>
    </row>
    <row r="14" spans="1:5">
      <c r="B14" t="s">
        <v>17</v>
      </c>
      <c r="C14">
        <v>0.57583333333333331</v>
      </c>
      <c r="D14">
        <v>0.54979166666666668</v>
      </c>
      <c r="E14">
        <v>0.51500000000000001</v>
      </c>
    </row>
    <row r="15" spans="1:5">
      <c r="B15" t="s">
        <v>18</v>
      </c>
      <c r="C15">
        <v>0.5658333333333333</v>
      </c>
      <c r="D15">
        <v>0.52520833333333339</v>
      </c>
      <c r="E15">
        <v>0.44500000000000001</v>
      </c>
    </row>
    <row r="16" spans="1:5">
      <c r="B16" t="s">
        <v>39</v>
      </c>
      <c r="C16">
        <v>0.32833333333333331</v>
      </c>
      <c r="D16">
        <v>0.29395833333333338</v>
      </c>
      <c r="E16">
        <v>0.24750000000000003</v>
      </c>
    </row>
    <row r="17" spans="1:5">
      <c r="B17" t="s">
        <v>21</v>
      </c>
      <c r="C17">
        <v>0.65583333333333327</v>
      </c>
      <c r="D17">
        <v>0.63291666666666668</v>
      </c>
      <c r="E17">
        <v>0.59958333333333325</v>
      </c>
    </row>
    <row r="18" spans="1:5">
      <c r="B18" t="s">
        <v>22</v>
      </c>
      <c r="C18">
        <v>0</v>
      </c>
      <c r="D18">
        <v>0</v>
      </c>
      <c r="E18">
        <v>0</v>
      </c>
    </row>
    <row r="19" spans="1:5">
      <c r="B19" t="s">
        <v>23</v>
      </c>
      <c r="C19">
        <v>0.40083333333333332</v>
      </c>
      <c r="D19">
        <v>0.32583333333333336</v>
      </c>
      <c r="E19">
        <v>0.24416666666666667</v>
      </c>
    </row>
    <row r="20" spans="1:5">
      <c r="B20" t="s">
        <v>24</v>
      </c>
      <c r="C20">
        <v>0.54833333333333334</v>
      </c>
      <c r="D20">
        <v>0.54208333333333336</v>
      </c>
      <c r="E20">
        <v>0.53250000000000008</v>
      </c>
    </row>
    <row r="21" spans="1:5">
      <c r="B21" t="s">
        <v>26</v>
      </c>
      <c r="C21">
        <v>0.57583333333333331</v>
      </c>
      <c r="D21">
        <v>0.56124999999999992</v>
      </c>
      <c r="E21">
        <v>0.52916666666666667</v>
      </c>
    </row>
    <row r="22" spans="1:5">
      <c r="B22" t="s">
        <v>40</v>
      </c>
      <c r="C22">
        <v>0.3125</v>
      </c>
      <c r="D22">
        <v>0.28958333333333336</v>
      </c>
      <c r="E22">
        <v>0.25750000000000001</v>
      </c>
    </row>
    <row r="23" spans="1:5">
      <c r="B23" t="s">
        <v>27</v>
      </c>
      <c r="C23">
        <v>0.36250000000000004</v>
      </c>
      <c r="D23">
        <v>0.35625000000000001</v>
      </c>
      <c r="E23">
        <v>0.34791666666666665</v>
      </c>
    </row>
    <row r="24" spans="1:5">
      <c r="B24" t="s">
        <v>28</v>
      </c>
      <c r="C24">
        <v>0.58333333333333337</v>
      </c>
      <c r="D24">
        <v>0.55937499999999996</v>
      </c>
      <c r="E24">
        <v>0.53083333333333327</v>
      </c>
    </row>
    <row r="25" spans="1:5">
      <c r="B25" t="s">
        <v>29</v>
      </c>
      <c r="C25">
        <v>0.57583333333333342</v>
      </c>
      <c r="D25">
        <v>0.53937499999999994</v>
      </c>
      <c r="E25">
        <v>0.50916666666666666</v>
      </c>
    </row>
    <row r="26" spans="1:5">
      <c r="B26" t="s">
        <v>30</v>
      </c>
      <c r="C26">
        <v>0.56499999999999995</v>
      </c>
      <c r="D26">
        <v>0.54520833333333329</v>
      </c>
      <c r="E26">
        <v>0.51083333333333336</v>
      </c>
    </row>
    <row r="27" spans="1:5">
      <c r="B27" t="s">
        <v>31</v>
      </c>
      <c r="C27">
        <v>0.46660833333333329</v>
      </c>
      <c r="D27">
        <v>0.43475416666666677</v>
      </c>
      <c r="E27">
        <v>0.37552500000000005</v>
      </c>
    </row>
    <row r="28" spans="1:5">
      <c r="B28" t="s">
        <v>32</v>
      </c>
      <c r="C28">
        <v>0.45249999999999996</v>
      </c>
      <c r="D28">
        <v>0.43791666666666673</v>
      </c>
      <c r="E28">
        <v>0.40083333333333332</v>
      </c>
    </row>
    <row r="29" spans="1:5">
      <c r="B29" t="s">
        <v>33</v>
      </c>
      <c r="C29">
        <v>0.58666666666666656</v>
      </c>
      <c r="D29">
        <v>0.54604166666666665</v>
      </c>
      <c r="E29">
        <v>0.47874999999999995</v>
      </c>
    </row>
    <row r="30" spans="1:5">
      <c r="B30" t="s">
        <v>36</v>
      </c>
      <c r="C30">
        <v>0.65583333333333327</v>
      </c>
      <c r="D30">
        <v>0.62770833333333342</v>
      </c>
      <c r="E30">
        <v>0.53499999999999992</v>
      </c>
    </row>
    <row r="31" spans="1:5">
      <c r="A31" t="s">
        <v>248</v>
      </c>
      <c r="B31" t="s">
        <v>37</v>
      </c>
      <c r="C31">
        <v>0.40166666666666667</v>
      </c>
      <c r="D31">
        <v>0.23604166666666671</v>
      </c>
      <c r="E31">
        <v>0.12083333333333333</v>
      </c>
    </row>
    <row r="32" spans="1:5">
      <c r="B32" t="s">
        <v>7</v>
      </c>
      <c r="C32">
        <v>0.42287037037033331</v>
      </c>
      <c r="D32">
        <v>0.33328703703710416</v>
      </c>
      <c r="E32">
        <v>0.21416666666658332</v>
      </c>
    </row>
    <row r="33" spans="2:5">
      <c r="B33" t="s">
        <v>38</v>
      </c>
      <c r="C33">
        <v>0.37833333333333335</v>
      </c>
      <c r="D33">
        <v>0.23875000000000005</v>
      </c>
      <c r="E33">
        <v>0.14499999999999999</v>
      </c>
    </row>
    <row r="34" spans="2:5">
      <c r="B34" t="s">
        <v>8</v>
      </c>
      <c r="C34">
        <v>0.31121212121216663</v>
      </c>
      <c r="D34">
        <v>0.28715909090914582</v>
      </c>
      <c r="E34">
        <v>0.24924242424241669</v>
      </c>
    </row>
    <row r="35" spans="2:5">
      <c r="B35" t="s">
        <v>9</v>
      </c>
      <c r="C35">
        <v>0.27055555555541666</v>
      </c>
      <c r="D35">
        <v>0.21430555555572917</v>
      </c>
      <c r="E35">
        <v>0.16444444444433334</v>
      </c>
    </row>
    <row r="36" spans="2:5">
      <c r="B36" t="s">
        <v>10</v>
      </c>
      <c r="C36">
        <v>0.40773809523808335</v>
      </c>
      <c r="D36">
        <v>0.26696428571422914</v>
      </c>
      <c r="E36">
        <v>0.13869047619066668</v>
      </c>
    </row>
    <row r="37" spans="2:5">
      <c r="B37" t="s">
        <v>272</v>
      </c>
      <c r="C37">
        <v>0.28166666666666668</v>
      </c>
      <c r="D37">
        <v>0.21708333333333332</v>
      </c>
      <c r="E37">
        <v>0.15666666666666668</v>
      </c>
    </row>
    <row r="38" spans="2:5">
      <c r="B38" t="s">
        <v>11</v>
      </c>
      <c r="C38">
        <v>0.26500000000000001</v>
      </c>
      <c r="D38">
        <v>0.20145833333333332</v>
      </c>
      <c r="E38">
        <v>0.14749999999999999</v>
      </c>
    </row>
    <row r="39" spans="2:5">
      <c r="B39" t="s">
        <v>12</v>
      </c>
      <c r="C39">
        <v>0.32364583333333335</v>
      </c>
      <c r="D39">
        <v>0.29252604166666668</v>
      </c>
      <c r="E39">
        <v>0.24062500000000001</v>
      </c>
    </row>
    <row r="40" spans="2:5">
      <c r="B40" t="s">
        <v>13</v>
      </c>
      <c r="C40">
        <v>0.29381578947366666</v>
      </c>
      <c r="D40">
        <v>0.25705592105252079</v>
      </c>
      <c r="E40">
        <v>0.21094298245608337</v>
      </c>
    </row>
    <row r="41" spans="2:5">
      <c r="B41" t="s">
        <v>14</v>
      </c>
      <c r="C41">
        <v>0.51800000000000002</v>
      </c>
      <c r="D41">
        <v>0.45737500000000003</v>
      </c>
      <c r="E41">
        <v>0.40516666666666667</v>
      </c>
    </row>
    <row r="42" spans="2:5">
      <c r="B42" t="s">
        <v>15</v>
      </c>
      <c r="C42">
        <v>0.38916666666666666</v>
      </c>
      <c r="D42">
        <v>0.33395833333333336</v>
      </c>
      <c r="E42">
        <v>0.29000000000000004</v>
      </c>
    </row>
    <row r="43" spans="2:5">
      <c r="B43" t="s">
        <v>19</v>
      </c>
      <c r="C43">
        <v>0.41846153846158335</v>
      </c>
      <c r="D43">
        <v>0.29410256410252084</v>
      </c>
      <c r="E43">
        <v>0.18871794871783334</v>
      </c>
    </row>
    <row r="44" spans="2:5">
      <c r="B44" t="s">
        <v>16</v>
      </c>
      <c r="C44">
        <v>0.34230729166666668</v>
      </c>
      <c r="D44">
        <v>0.26433593750000001</v>
      </c>
      <c r="E44">
        <v>0.19190104166666669</v>
      </c>
    </row>
    <row r="45" spans="2:5">
      <c r="B45" t="s">
        <v>17</v>
      </c>
      <c r="C45">
        <v>0.42616666666666658</v>
      </c>
      <c r="D45">
        <v>0.358875</v>
      </c>
      <c r="E45">
        <v>0.3</v>
      </c>
    </row>
    <row r="46" spans="2:5">
      <c r="B46" t="s">
        <v>18</v>
      </c>
      <c r="C46">
        <v>0.37363636363625002</v>
      </c>
      <c r="D46">
        <v>0.31923295454552081</v>
      </c>
      <c r="E46">
        <v>0.2586742424243334</v>
      </c>
    </row>
    <row r="47" spans="2:5">
      <c r="B47" t="s">
        <v>39</v>
      </c>
      <c r="C47">
        <v>0.31666666666666665</v>
      </c>
      <c r="D47">
        <v>0.25260416666666663</v>
      </c>
      <c r="E47">
        <v>0.18208333333333335</v>
      </c>
    </row>
    <row r="48" spans="2:5">
      <c r="B48" t="s">
        <v>20</v>
      </c>
      <c r="C48">
        <v>0.27273809523808334</v>
      </c>
      <c r="D48">
        <v>0.24610119047599999</v>
      </c>
      <c r="E48">
        <v>0.21523809523824999</v>
      </c>
    </row>
    <row r="49" spans="2:5">
      <c r="B49" t="s">
        <v>21</v>
      </c>
      <c r="C49">
        <v>0.59374999999999989</v>
      </c>
      <c r="D49">
        <v>0.54791666666666672</v>
      </c>
      <c r="E49">
        <v>0.48958333333333343</v>
      </c>
    </row>
    <row r="50" spans="2:5">
      <c r="B50" t="s">
        <v>22</v>
      </c>
      <c r="C50">
        <v>0</v>
      </c>
      <c r="D50">
        <v>0</v>
      </c>
      <c r="E50">
        <v>0</v>
      </c>
    </row>
    <row r="51" spans="2:5">
      <c r="B51" t="s">
        <v>23</v>
      </c>
      <c r="C51">
        <v>0.31702380952391668</v>
      </c>
      <c r="D51">
        <v>0.2177182539682917</v>
      </c>
      <c r="E51">
        <v>0.13805555555558333</v>
      </c>
    </row>
    <row r="52" spans="2:5">
      <c r="B52" t="s">
        <v>273</v>
      </c>
      <c r="C52">
        <v>0.33499999999999996</v>
      </c>
      <c r="D52">
        <v>0.21208333333333332</v>
      </c>
      <c r="E52">
        <v>0.14333333333333334</v>
      </c>
    </row>
    <row r="53" spans="2:5">
      <c r="B53" t="s">
        <v>24</v>
      </c>
      <c r="C53">
        <v>0.39833333333333337</v>
      </c>
      <c r="D53">
        <v>0.36291666666666672</v>
      </c>
      <c r="E53">
        <v>0.30166666666666664</v>
      </c>
    </row>
    <row r="54" spans="2:5">
      <c r="B54" t="s">
        <v>25</v>
      </c>
      <c r="C54">
        <v>0.26333333333333331</v>
      </c>
      <c r="D54">
        <v>0.23625000000000004</v>
      </c>
      <c r="E54">
        <v>0.20333333333333337</v>
      </c>
    </row>
    <row r="55" spans="2:5">
      <c r="B55" t="s">
        <v>26</v>
      </c>
      <c r="C55">
        <v>0.40166666666666667</v>
      </c>
      <c r="D55">
        <v>0.34854166666666669</v>
      </c>
      <c r="E55">
        <v>0.28916666666666663</v>
      </c>
    </row>
    <row r="56" spans="2:5">
      <c r="B56" t="s">
        <v>40</v>
      </c>
      <c r="C56">
        <v>0.39999999999999997</v>
      </c>
      <c r="D56">
        <v>0.26458333333333339</v>
      </c>
      <c r="E56">
        <v>0.14000000000000001</v>
      </c>
    </row>
    <row r="57" spans="2:5">
      <c r="B57" t="s">
        <v>41</v>
      </c>
      <c r="C57">
        <v>0.47083333333333327</v>
      </c>
      <c r="D57">
        <v>0.32604166666666673</v>
      </c>
      <c r="E57">
        <v>0.17499999999999996</v>
      </c>
    </row>
    <row r="58" spans="2:5">
      <c r="B58" t="s">
        <v>27</v>
      </c>
      <c r="C58">
        <v>0.39000000000000007</v>
      </c>
      <c r="D58">
        <v>0.34937500000000005</v>
      </c>
      <c r="E58">
        <v>0.29583333333333334</v>
      </c>
    </row>
    <row r="59" spans="2:5">
      <c r="B59" t="s">
        <v>28</v>
      </c>
      <c r="C59">
        <v>0.43673611111124999</v>
      </c>
      <c r="D59">
        <v>0.39116319444427089</v>
      </c>
      <c r="E59">
        <v>0.33972222222233334</v>
      </c>
    </row>
    <row r="60" spans="2:5">
      <c r="B60" t="s">
        <v>29</v>
      </c>
      <c r="C60">
        <v>0.54095238095233333</v>
      </c>
      <c r="D60">
        <v>0.44660714285733327</v>
      </c>
      <c r="E60">
        <v>0.30166666666649999</v>
      </c>
    </row>
    <row r="61" spans="2:5">
      <c r="B61" t="s">
        <v>30</v>
      </c>
      <c r="C61">
        <v>0.34880208333333335</v>
      </c>
      <c r="D61">
        <v>0.31624999999999998</v>
      </c>
      <c r="E61">
        <v>0.26828125000000008</v>
      </c>
    </row>
    <row r="62" spans="2:5">
      <c r="B62" t="s">
        <v>31</v>
      </c>
      <c r="C62">
        <v>0.31962166666666669</v>
      </c>
      <c r="D62">
        <v>0.25425499999999995</v>
      </c>
      <c r="E62">
        <v>0.203875</v>
      </c>
    </row>
    <row r="63" spans="2:5">
      <c r="B63" t="s">
        <v>32</v>
      </c>
      <c r="C63">
        <v>0.26802083333333332</v>
      </c>
      <c r="D63">
        <v>0.2212760416666667</v>
      </c>
      <c r="E63">
        <v>0.17291666666666669</v>
      </c>
    </row>
    <row r="64" spans="2:5">
      <c r="B64" t="s">
        <v>33</v>
      </c>
      <c r="C64">
        <v>0.47197916666666667</v>
      </c>
      <c r="D64">
        <v>0.38734375000000004</v>
      </c>
      <c r="E64">
        <v>0.28760416666666672</v>
      </c>
    </row>
    <row r="65" spans="1:5">
      <c r="B65" t="s">
        <v>34</v>
      </c>
      <c r="C65">
        <v>0.29125000000000001</v>
      </c>
      <c r="D65">
        <v>0.17770833333333336</v>
      </c>
      <c r="E65">
        <v>9.9583333333333343E-2</v>
      </c>
    </row>
    <row r="66" spans="1:5">
      <c r="B66" t="s">
        <v>35</v>
      </c>
      <c r="C66">
        <v>0.29208333333333331</v>
      </c>
      <c r="D66">
        <v>0.25302083333333325</v>
      </c>
      <c r="E66">
        <v>0.19958333333333331</v>
      </c>
    </row>
    <row r="67" spans="1:5">
      <c r="B67" t="s">
        <v>36</v>
      </c>
      <c r="C67">
        <v>0.47819819819799997</v>
      </c>
      <c r="D67">
        <v>0.43506756756768755</v>
      </c>
      <c r="E67">
        <v>0.37986486486491672</v>
      </c>
    </row>
    <row r="68" spans="1:5">
      <c r="A68" t="s">
        <v>274</v>
      </c>
      <c r="C68">
        <v>0.41451095720589015</v>
      </c>
      <c r="D68">
        <v>0.35971877427085219</v>
      </c>
      <c r="E68">
        <v>0.30204399018026179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AVA</vt:lpstr>
      <vt:lpstr>ELC1 Fossil and Bio ETRI</vt:lpstr>
      <vt:lpstr>ELC2 RES</vt:lpstr>
      <vt:lpstr>ELC2 RES EFF</vt:lpstr>
      <vt:lpstr>ELC3 Other</vt:lpstr>
      <vt:lpstr>AF solar ocean hydro</vt:lpstr>
      <vt:lpstr>WIND AF ON ENSPRESO</vt:lpstr>
      <vt:lpstr>Wind ENSPRESO CF</vt:lpstr>
      <vt:lpstr>Pivot Wind ENSPRESO</vt:lpstr>
      <vt:lpstr>Wind ENSPRESO CF Averages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ese-veda01</dc:creator>
  <cp:lastModifiedBy>Amit Kanudia</cp:lastModifiedBy>
  <dcterms:created xsi:type="dcterms:W3CDTF">2019-11-10T14:32:46Z</dcterms:created>
  <dcterms:modified xsi:type="dcterms:W3CDTF">2020-06-26T08:30:42Z</dcterms:modified>
</cp:coreProperties>
</file>