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uevara\Desktop\"/>
    </mc:Choice>
  </mc:AlternateContent>
  <xr:revisionPtr revIDLastSave="0" documentId="13_ncr:1_{A5FA7C2C-3911-46D2-9C9F-367307141EA0}" xr6:coauthVersionLast="47" xr6:coauthVersionMax="47" xr10:uidLastSave="{00000000-0000-0000-0000-000000000000}"/>
  <bookViews>
    <workbookView xWindow="-120" yWindow="-120" windowWidth="21840" windowHeight="13140" tabRatio="548" xr2:uid="{00000000-000D-0000-FFFF-FFFF00000000}"/>
  </bookViews>
  <sheets>
    <sheet name="Ernesto" sheetId="14" r:id="rId1"/>
  </sheets>
  <definedNames>
    <definedName name="_xlnm._FilterDatabase" localSheetId="0" hidden="1">Ernesto!$B$3:$Y$24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14" l="1"/>
  <c r="K24" i="14"/>
  <c r="I24" i="14"/>
  <c r="X24" i="14"/>
  <c r="V24" i="14"/>
  <c r="T24" i="14"/>
  <c r="Y23" i="14"/>
  <c r="W23" i="14"/>
  <c r="U23" i="14"/>
  <c r="Y22" i="14"/>
  <c r="W22" i="14"/>
  <c r="U22" i="14"/>
  <c r="Y21" i="14"/>
  <c r="W21" i="14"/>
  <c r="U21" i="14"/>
  <c r="Y20" i="14"/>
  <c r="W20" i="14"/>
  <c r="U20" i="14"/>
  <c r="Y19" i="14"/>
  <c r="W19" i="14"/>
  <c r="U19" i="14"/>
  <c r="Y18" i="14"/>
  <c r="W18" i="14"/>
  <c r="Y17" i="14"/>
  <c r="W17" i="14"/>
  <c r="U17" i="14"/>
  <c r="Y16" i="14"/>
  <c r="W16" i="14"/>
  <c r="U16" i="14"/>
  <c r="Y15" i="14"/>
  <c r="W15" i="14"/>
  <c r="U15" i="14"/>
  <c r="Y14" i="14"/>
  <c r="W14" i="14"/>
  <c r="U14" i="14"/>
  <c r="Y13" i="14"/>
  <c r="W13" i="14"/>
  <c r="U13" i="14"/>
  <c r="Y4" i="14"/>
  <c r="W4" i="14"/>
  <c r="U4" i="14"/>
  <c r="Y12" i="14"/>
  <c r="W12" i="14"/>
  <c r="U12" i="14"/>
  <c r="Y11" i="14"/>
  <c r="W11" i="14"/>
  <c r="U11" i="14"/>
  <c r="Y10" i="14"/>
  <c r="W10" i="14"/>
  <c r="U10" i="14"/>
  <c r="Y9" i="14"/>
  <c r="W9" i="14"/>
  <c r="U9" i="14"/>
  <c r="Y8" i="14"/>
  <c r="W8" i="14"/>
  <c r="U8" i="14"/>
  <c r="Y7" i="14"/>
  <c r="W7" i="14"/>
  <c r="U7" i="14"/>
  <c r="Y6" i="14"/>
  <c r="W6" i="14"/>
  <c r="U6" i="14"/>
  <c r="Y5" i="14"/>
  <c r="W5" i="14"/>
  <c r="U5" i="14"/>
  <c r="Y24" i="14" l="1"/>
  <c r="W24" i="14"/>
  <c r="U24" i="14"/>
  <c r="O24" i="14"/>
  <c r="N24" i="14"/>
  <c r="P5" i="14"/>
  <c r="P24" i="14" s="1"/>
</calcChain>
</file>

<file path=xl/sharedStrings.xml><?xml version="1.0" encoding="utf-8"?>
<sst xmlns="http://schemas.openxmlformats.org/spreadsheetml/2006/main" count="275" uniqueCount="143">
  <si>
    <t>Ramo</t>
  </si>
  <si>
    <t>No. Correlativo</t>
  </si>
  <si>
    <t>No. Antiguo</t>
  </si>
  <si>
    <t>No. de Aseguradora</t>
  </si>
  <si>
    <t>Aseguradora</t>
  </si>
  <si>
    <t>Asegurado</t>
  </si>
  <si>
    <t>Fecha de Siniestro</t>
  </si>
  <si>
    <t>Fecha de Asignación a Crawford</t>
  </si>
  <si>
    <t>Reclamo</t>
  </si>
  <si>
    <t>Tabla o Bitácora</t>
  </si>
  <si>
    <t>Honorarios Estimados</t>
  </si>
  <si>
    <t>Ajustador</t>
  </si>
  <si>
    <t>wip_dias</t>
  </si>
  <si>
    <t>Gastos</t>
  </si>
  <si>
    <t>Wip</t>
  </si>
  <si>
    <t>Total_WIP</t>
  </si>
  <si>
    <t>contra_wip</t>
  </si>
  <si>
    <t>observaciones</t>
  </si>
  <si>
    <t>PACIFICO SEGUROS Y REASEGUROS</t>
  </si>
  <si>
    <t>T</t>
  </si>
  <si>
    <t>Property Commercial</t>
  </si>
  <si>
    <t>LA POSITIVA SEGUROS Y REASEGUROS</t>
  </si>
  <si>
    <t>RIMAC SEGUROS Y REASEGUROS S.A.</t>
  </si>
  <si>
    <t>MAPFRE PERU CIA. DE SEGUROS Y REASEGUROS S.A.</t>
  </si>
  <si>
    <t>23/01/2021</t>
  </si>
  <si>
    <t>25/01/2021</t>
  </si>
  <si>
    <t>Por confirmar</t>
  </si>
  <si>
    <t>12/07/2021</t>
  </si>
  <si>
    <t>30/07/2021</t>
  </si>
  <si>
    <t>24/03/2021</t>
  </si>
  <si>
    <t>07/04/2021</t>
  </si>
  <si>
    <t>16/06/2021</t>
  </si>
  <si>
    <t>18/06/2021</t>
  </si>
  <si>
    <t>23/06/2021</t>
  </si>
  <si>
    <t>23/07/2021</t>
  </si>
  <si>
    <t>DANPER TRUJILLO S.A.C.</t>
  </si>
  <si>
    <t>31/03/2021</t>
  </si>
  <si>
    <t>06/05/2021</t>
  </si>
  <si>
    <t>11/05/2021</t>
  </si>
  <si>
    <t>01/07/2021</t>
  </si>
  <si>
    <t>26/05/2021</t>
  </si>
  <si>
    <t>25/05/2021</t>
  </si>
  <si>
    <t>14/06/2021</t>
  </si>
  <si>
    <t>FERRENERGY S.A.C.</t>
  </si>
  <si>
    <t>23/12/2020</t>
  </si>
  <si>
    <t>03/05/2021</t>
  </si>
  <si>
    <t>FERREYROS S.A.</t>
  </si>
  <si>
    <t>03/06/2021</t>
  </si>
  <si>
    <t>02/06/2021</t>
  </si>
  <si>
    <t>02/07/2021</t>
  </si>
  <si>
    <t>RESEMIN S.A.</t>
  </si>
  <si>
    <t>JRC INGENIERIA Y CONSTRUCCION</t>
  </si>
  <si>
    <t>18/10/2020</t>
  </si>
  <si>
    <t>DISTRIBUIDORA NORTE PACASMAYO S.R.L.</t>
  </si>
  <si>
    <t>PE19000852</t>
  </si>
  <si>
    <t>100120319000551</t>
  </si>
  <si>
    <t>NEXA RESOURCES PERU S.A.A.</t>
  </si>
  <si>
    <t>23/05/2019</t>
  </si>
  <si>
    <t xml:space="preserve">Ernesto Guevara                                   </t>
  </si>
  <si>
    <t>PE20001175</t>
  </si>
  <si>
    <t>14501649</t>
  </si>
  <si>
    <t>UNIVERSIDAD DE PIURA</t>
  </si>
  <si>
    <t>18/11/2020</t>
  </si>
  <si>
    <t>PE21000009</t>
  </si>
  <si>
    <t>221086392</t>
  </si>
  <si>
    <t>IMPALA TERMINALS PERU</t>
  </si>
  <si>
    <t>25/12/2020</t>
  </si>
  <si>
    <t>05/01/2021</t>
  </si>
  <si>
    <t>PE21000103</t>
  </si>
  <si>
    <t>14592903</t>
  </si>
  <si>
    <t>PE21000202</t>
  </si>
  <si>
    <t>3301-21919</t>
  </si>
  <si>
    <t>15/02/2021</t>
  </si>
  <si>
    <t>PE21000472</t>
  </si>
  <si>
    <t>14671342</t>
  </si>
  <si>
    <t>CEMENTOS SELVA S.A.</t>
  </si>
  <si>
    <t>25/03/2021</t>
  </si>
  <si>
    <t>PE21000526</t>
  </si>
  <si>
    <t>14687002</t>
  </si>
  <si>
    <t>13/03/2021</t>
  </si>
  <si>
    <t>PE21000593</t>
  </si>
  <si>
    <t>231091097</t>
  </si>
  <si>
    <t>CORPORATION WITHMORY S.R.L.</t>
  </si>
  <si>
    <t>21/04/2021</t>
  </si>
  <si>
    <t>PE19000826</t>
  </si>
  <si>
    <t>100120319000529</t>
  </si>
  <si>
    <t>07/05/2019</t>
  </si>
  <si>
    <t>20/05/2019</t>
  </si>
  <si>
    <t>PE21000650</t>
  </si>
  <si>
    <t>3301-21963</t>
  </si>
  <si>
    <t>PE21000735</t>
  </si>
  <si>
    <t>100120321000335</t>
  </si>
  <si>
    <t>GLOBAL HEALTHCARE SOLUTIONS PERU S.A.C.</t>
  </si>
  <si>
    <t>PE21000761</t>
  </si>
  <si>
    <t>3301-21971</t>
  </si>
  <si>
    <t>OPERACIONES SEPROCAL S.A.C.</t>
  </si>
  <si>
    <t>PE21000762</t>
  </si>
  <si>
    <t>100120321000344</t>
  </si>
  <si>
    <t>AGROINDUSTRIAS SAN JACINTO</t>
  </si>
  <si>
    <t>PE21000807</t>
  </si>
  <si>
    <t>100120321000378</t>
  </si>
  <si>
    <t>INDUSTRIAS ALIMENTICIAS CUSCO S.A.</t>
  </si>
  <si>
    <t>PE21000865</t>
  </si>
  <si>
    <t>PE21000874</t>
  </si>
  <si>
    <t>1301-47852</t>
  </si>
  <si>
    <t>20/06/2021</t>
  </si>
  <si>
    <t>PE21000875</t>
  </si>
  <si>
    <t>1301-47853</t>
  </si>
  <si>
    <t>PE21000908</t>
  </si>
  <si>
    <t>3301-21981</t>
  </si>
  <si>
    <t>CUMBRA PERU S.A.</t>
  </si>
  <si>
    <t>19/04/2021</t>
  </si>
  <si>
    <t>PE21000950</t>
  </si>
  <si>
    <t>14832055</t>
  </si>
  <si>
    <t>PE21000970</t>
  </si>
  <si>
    <t>1301-47950</t>
  </si>
  <si>
    <t>Octubre</t>
  </si>
  <si>
    <t>Agosto</t>
  </si>
  <si>
    <t>Septiembre</t>
  </si>
  <si>
    <t>??</t>
  </si>
  <si>
    <t>Compromisos de cierre</t>
  </si>
  <si>
    <t>Agosto DM</t>
  </si>
  <si>
    <t>Preventivo</t>
  </si>
  <si>
    <t>Autoclaves / revisar valor reclamado</t>
  </si>
  <si>
    <t>Num. Casos</t>
  </si>
  <si>
    <t>WIP</t>
  </si>
  <si>
    <t>REVISAR</t>
  </si>
  <si>
    <t>Cerrados</t>
  </si>
  <si>
    <t>Se envió carta cierre, If en proceso</t>
  </si>
  <si>
    <t>Va a haber reunión para ver tema LC</t>
  </si>
  <si>
    <t>Cerrado</t>
  </si>
  <si>
    <t>Van a modificar reclamo</t>
  </si>
  <si>
    <t>En proceso de cierre</t>
  </si>
  <si>
    <t>Carta SBS enviada ayer, HT en proceso</t>
  </si>
  <si>
    <t>Docs pend, llamada a broker</t>
  </si>
  <si>
    <t>Docs pend.</t>
  </si>
  <si>
    <t>Sólo falta eval y ppto</t>
  </si>
  <si>
    <t>Desestimado, IF en proceso</t>
  </si>
  <si>
    <t>Docs pendientes, se insiste con Asegur</t>
  </si>
  <si>
    <t>Docs pendientes</t>
  </si>
  <si>
    <t>Cuadrar con frank a ver si puede preguntar</t>
  </si>
  <si>
    <t>Llamar a Asegurado</t>
  </si>
  <si>
    <t>Llamar a Huayhua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</si>
</sst>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165" fontId="0" fillId="0" borderId="0" xfId="1" applyNumberFormat="1" applyFont="1"/>
    <xf numFmtId="165" fontId="0" fillId="0" borderId="1" xfId="1" applyNumberFormat="1" applyFont="1" applyBorder="1"/>
    <xf numFmtId="165" fontId="2" fillId="0" borderId="1" xfId="1" applyNumberFormat="1" applyFont="1" applyFill="1" applyBorder="1" applyAlignment="1"/>
    <xf numFmtId="165" fontId="1" fillId="0" borderId="1" xfId="1" applyNumberFormat="1" applyFont="1" applyFill="1" applyBorder="1"/>
    <xf numFmtId="165" fontId="1" fillId="2" borderId="1" xfId="1" applyNumberFormat="1" applyFont="1" applyFill="1" applyBorder="1"/>
    <xf numFmtId="0" fontId="0" fillId="0" borderId="1" xfId="0" applyBorder="1" applyAlignment="1">
      <alignment vertical="center" wrapText="1"/>
    </xf>
    <xf numFmtId="0" fontId="0" fillId="0" borderId="0" xfId="0"/>
    <xf numFmtId="0" fontId="2" fillId="0" borderId="1" xfId="0" applyFont="1" applyBorder="1"/>
    <xf numFmtId="43" fontId="2" fillId="0" borderId="1" xfId="1" applyFont="1" applyFill="1" applyBorder="1" applyAlignment="1"/>
    <xf numFmtId="0" fontId="2" fillId="0" borderId="1" xfId="0" applyFont="1" applyBorder="1" applyAlignment="1">
      <alignment horizontal="center"/>
    </xf>
    <xf numFmtId="0" fontId="0" fillId="0" borderId="1" xfId="0" applyBorder="1"/>
    <xf numFmtId="43" fontId="1" fillId="0" borderId="1" xfId="1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/>
    </xf>
    <xf numFmtId="0" fontId="0" fillId="5" borderId="1" xfId="0" applyFill="1" applyBorder="1" applyAlignment="1">
      <alignment horizontal="centerContinuous"/>
    </xf>
    <xf numFmtId="0" fontId="0" fillId="3" borderId="1" xfId="0" applyFill="1" applyBorder="1" applyAlignment="1">
      <alignment horizontal="centerContinuous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6" borderId="1" xfId="0" applyFill="1" applyBorder="1"/>
    <xf numFmtId="165" fontId="0" fillId="6" borderId="1" xfId="1" applyNumberFormat="1" applyFont="1" applyFill="1" applyBorder="1"/>
    <xf numFmtId="43" fontId="0" fillId="6" borderId="1" xfId="0" applyNumberFormat="1" applyFill="1" applyBorder="1"/>
    <xf numFmtId="0" fontId="0" fillId="6" borderId="0" xfId="0" applyFill="1"/>
    <xf numFmtId="165" fontId="2" fillId="6" borderId="1" xfId="1" applyNumberFormat="1" applyFont="1" applyFill="1" applyBorder="1"/>
    <xf numFmtId="0" fontId="0" fillId="7" borderId="1" xfId="0" applyFill="1" applyBorder="1"/>
    <xf numFmtId="165" fontId="1" fillId="7" borderId="1" xfId="1" applyNumberFormat="1" applyFont="1" applyFill="1" applyBorder="1"/>
    <xf numFmtId="164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43" fontId="1" fillId="7" borderId="1" xfId="1" applyFont="1" applyFill="1" applyBorder="1"/>
    <xf numFmtId="43" fontId="1" fillId="2" borderId="1" xfId="1" applyFont="1" applyFill="1" applyBorder="1"/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Z28"/>
  <sheetViews>
    <sheetView tabSelected="1" topLeftCell="B1" zoomScale="85" zoomScaleNormal="85" workbookViewId="0">
      <selection activeCell="Z23" sqref="Z23"/>
    </sheetView>
  </sheetViews>
  <sheetFormatPr baseColWidth="10" defaultRowHeight="15" x14ac:dyDescent="0.25"/>
  <cols>
    <col min="1" max="1" width="0" hidden="1" customWidth="1"/>
    <col min="3" max="3" width="0" hidden="1" customWidth="1"/>
    <col min="4" max="4" width="17.28515625" hidden="1" customWidth="1"/>
    <col min="5" max="5" width="0" hidden="1" customWidth="1"/>
    <col min="6" max="6" width="40.28515625" customWidth="1"/>
    <col min="7" max="8" width="0" hidden="1" customWidth="1"/>
    <col min="9" max="9" width="10.5703125" style="1" bestFit="1" customWidth="1"/>
    <col min="10" max="10" width="1.7109375" customWidth="1"/>
    <col min="11" max="11" width="11.42578125" style="1"/>
    <col min="12" max="13" width="0" hidden="1" customWidth="1"/>
    <col min="14" max="16" width="0" style="1" hidden="1" customWidth="1"/>
    <col min="17" max="17" width="0" hidden="1" customWidth="1"/>
    <col min="18" max="18" width="13.7109375" bestFit="1" customWidth="1"/>
    <col min="19" max="19" width="37.85546875" customWidth="1"/>
    <col min="21" max="21" width="10.5703125" bestFit="1" customWidth="1"/>
    <col min="23" max="23" width="10.5703125" bestFit="1" customWidth="1"/>
    <col min="25" max="25" width="9.5703125" bestFit="1" customWidth="1"/>
  </cols>
  <sheetData>
    <row r="1" spans="1:25" s="7" customFormat="1" x14ac:dyDescent="0.25">
      <c r="A1" s="11"/>
      <c r="B1" s="11"/>
      <c r="C1" s="11"/>
      <c r="D1" s="11"/>
      <c r="E1" s="11"/>
      <c r="F1" s="11"/>
      <c r="G1" s="11"/>
      <c r="H1" s="11"/>
      <c r="I1" s="24" t="s">
        <v>126</v>
      </c>
      <c r="J1" s="23"/>
      <c r="K1" s="24" t="s">
        <v>126</v>
      </c>
      <c r="L1" s="11"/>
      <c r="M1" s="11"/>
      <c r="N1" s="2"/>
      <c r="O1" s="2"/>
      <c r="P1" s="2"/>
      <c r="Q1" s="11"/>
      <c r="R1" s="11"/>
      <c r="S1" s="11"/>
      <c r="T1" s="15" t="s">
        <v>120</v>
      </c>
      <c r="U1" s="15"/>
      <c r="V1" s="15"/>
      <c r="W1" s="15"/>
      <c r="X1" s="15"/>
      <c r="Y1" s="15"/>
    </row>
    <row r="2" spans="1:25" s="7" customFormat="1" x14ac:dyDescent="0.25">
      <c r="A2" s="11"/>
      <c r="B2" s="11"/>
      <c r="C2" s="11"/>
      <c r="D2" s="11"/>
      <c r="E2" s="11"/>
      <c r="F2" s="11"/>
      <c r="G2" s="11"/>
      <c r="H2" s="11"/>
      <c r="I2" s="2"/>
      <c r="J2" s="11"/>
      <c r="K2" s="2"/>
      <c r="L2" s="11"/>
      <c r="M2" s="11"/>
      <c r="N2" s="2"/>
      <c r="O2" s="2"/>
      <c r="P2" s="2"/>
      <c r="Q2" s="11"/>
      <c r="R2" s="11"/>
      <c r="S2" s="11"/>
      <c r="T2" s="16" t="s">
        <v>117</v>
      </c>
      <c r="U2" s="16"/>
      <c r="V2" s="17" t="s">
        <v>118</v>
      </c>
      <c r="W2" s="17"/>
      <c r="X2" s="18" t="s">
        <v>116</v>
      </c>
      <c r="Y2" s="18"/>
    </row>
    <row r="3" spans="1:25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3" t="s">
        <v>8</v>
      </c>
      <c r="J3" s="8" t="s">
        <v>9</v>
      </c>
      <c r="K3" s="3" t="s">
        <v>10</v>
      </c>
      <c r="L3" s="8" t="s">
        <v>11</v>
      </c>
      <c r="M3" s="10" t="s">
        <v>12</v>
      </c>
      <c r="N3" s="3" t="s">
        <v>13</v>
      </c>
      <c r="O3" s="3" t="s">
        <v>14</v>
      </c>
      <c r="P3" s="3" t="s">
        <v>15</v>
      </c>
      <c r="Q3" s="9" t="s">
        <v>16</v>
      </c>
      <c r="R3" s="10" t="s">
        <v>17</v>
      </c>
      <c r="S3" s="11"/>
      <c r="T3" s="19" t="s">
        <v>124</v>
      </c>
      <c r="U3" s="19" t="s">
        <v>125</v>
      </c>
      <c r="V3" s="20" t="s">
        <v>124</v>
      </c>
      <c r="W3" s="20" t="s">
        <v>125</v>
      </c>
      <c r="X3" s="21" t="s">
        <v>124</v>
      </c>
      <c r="Y3" s="21" t="s">
        <v>125</v>
      </c>
    </row>
    <row r="4" spans="1:25" x14ac:dyDescent="0.25">
      <c r="A4" s="11" t="s">
        <v>20</v>
      </c>
      <c r="B4" s="11" t="s">
        <v>84</v>
      </c>
      <c r="C4" s="11" t="s">
        <v>84</v>
      </c>
      <c r="D4" s="11" t="s">
        <v>85</v>
      </c>
      <c r="E4" s="11" t="s">
        <v>23</v>
      </c>
      <c r="F4" s="11" t="s">
        <v>56</v>
      </c>
      <c r="G4" s="11" t="s">
        <v>86</v>
      </c>
      <c r="H4" s="11" t="s">
        <v>87</v>
      </c>
      <c r="I4" s="4">
        <v>1420000</v>
      </c>
      <c r="J4" s="11" t="s">
        <v>19</v>
      </c>
      <c r="K4" s="4">
        <v>31029</v>
      </c>
      <c r="L4" s="11" t="s">
        <v>58</v>
      </c>
      <c r="M4" s="13">
        <v>92</v>
      </c>
      <c r="N4" s="4">
        <v>324.69</v>
      </c>
      <c r="O4" s="4">
        <v>15514.5</v>
      </c>
      <c r="P4" s="4">
        <v>15839.19</v>
      </c>
      <c r="Q4" s="12">
        <v>-5000</v>
      </c>
      <c r="R4" s="11" t="s">
        <v>121</v>
      </c>
      <c r="S4" s="6" t="s">
        <v>129</v>
      </c>
      <c r="T4" s="11">
        <v>1</v>
      </c>
      <c r="U4" s="22">
        <f>+T4*K4</f>
        <v>31029</v>
      </c>
      <c r="V4" s="11"/>
      <c r="W4" s="22">
        <f>+V4*K4</f>
        <v>0</v>
      </c>
      <c r="X4" s="11"/>
      <c r="Y4" s="22">
        <f>+X4*K4</f>
        <v>0</v>
      </c>
    </row>
    <row r="5" spans="1:25" x14ac:dyDescent="0.25">
      <c r="A5" s="11" t="s">
        <v>20</v>
      </c>
      <c r="B5" s="14" t="s">
        <v>54</v>
      </c>
      <c r="C5" s="14" t="s">
        <v>54</v>
      </c>
      <c r="D5" s="14" t="s">
        <v>55</v>
      </c>
      <c r="E5" s="14" t="s">
        <v>23</v>
      </c>
      <c r="F5" s="14" t="s">
        <v>56</v>
      </c>
      <c r="G5" s="14" t="s">
        <v>57</v>
      </c>
      <c r="H5" s="14" t="s">
        <v>57</v>
      </c>
      <c r="I5" s="5">
        <v>789660</v>
      </c>
      <c r="J5" s="14" t="s">
        <v>19</v>
      </c>
      <c r="K5" s="5">
        <v>18492.13</v>
      </c>
      <c r="L5" s="14" t="s">
        <v>58</v>
      </c>
      <c r="M5" s="19">
        <v>316</v>
      </c>
      <c r="N5" s="5">
        <v>59.11</v>
      </c>
      <c r="O5" s="5">
        <v>9246.0650000000005</v>
      </c>
      <c r="P5" s="5">
        <f>+N5+O5</f>
        <v>9305.1750000000011</v>
      </c>
      <c r="Q5" s="35">
        <v>-5000</v>
      </c>
      <c r="R5" s="14" t="s">
        <v>118</v>
      </c>
      <c r="S5" s="36" t="s">
        <v>128</v>
      </c>
      <c r="T5" s="14"/>
      <c r="U5" s="37">
        <f>+T5*K5</f>
        <v>0</v>
      </c>
      <c r="V5" s="14">
        <v>1</v>
      </c>
      <c r="W5" s="37">
        <f>+V5*K5</f>
        <v>18492.13</v>
      </c>
      <c r="X5" s="14"/>
      <c r="Y5" s="37">
        <f>+X5*K5</f>
        <v>0</v>
      </c>
    </row>
    <row r="6" spans="1:25" x14ac:dyDescent="0.25">
      <c r="A6" s="11" t="s">
        <v>20</v>
      </c>
      <c r="B6" s="30" t="s">
        <v>59</v>
      </c>
      <c r="C6" s="30" t="s">
        <v>59</v>
      </c>
      <c r="D6" s="30" t="s">
        <v>60</v>
      </c>
      <c r="E6" s="30" t="s">
        <v>18</v>
      </c>
      <c r="F6" s="30" t="s">
        <v>61</v>
      </c>
      <c r="G6" s="30" t="s">
        <v>52</v>
      </c>
      <c r="H6" s="30" t="s">
        <v>62</v>
      </c>
      <c r="I6" s="31">
        <v>35000</v>
      </c>
      <c r="J6" s="30" t="s">
        <v>19</v>
      </c>
      <c r="K6" s="31">
        <v>1223.3900000000001</v>
      </c>
      <c r="L6" s="30" t="s">
        <v>58</v>
      </c>
      <c r="M6" s="33">
        <v>255</v>
      </c>
      <c r="N6" s="31">
        <v>0</v>
      </c>
      <c r="O6" s="31">
        <v>611.69500000000005</v>
      </c>
      <c r="P6" s="31">
        <v>611.69500000000005</v>
      </c>
      <c r="Q6" s="34">
        <v>0</v>
      </c>
      <c r="R6" s="30" t="s">
        <v>117</v>
      </c>
      <c r="S6" s="30" t="s">
        <v>130</v>
      </c>
      <c r="T6" s="30">
        <v>1</v>
      </c>
      <c r="U6" s="32">
        <f>+T6*K6</f>
        <v>1223.3900000000001</v>
      </c>
      <c r="V6" s="30"/>
      <c r="W6" s="32">
        <f>+V6*K6</f>
        <v>0</v>
      </c>
      <c r="X6" s="30"/>
      <c r="Y6" s="32">
        <f>+X6*K6</f>
        <v>0</v>
      </c>
    </row>
    <row r="7" spans="1:25" x14ac:dyDescent="0.25">
      <c r="A7" s="11" t="s">
        <v>20</v>
      </c>
      <c r="B7" s="11" t="s">
        <v>63</v>
      </c>
      <c r="C7" s="11" t="s">
        <v>63</v>
      </c>
      <c r="D7" s="11" t="s">
        <v>64</v>
      </c>
      <c r="E7" s="11" t="s">
        <v>21</v>
      </c>
      <c r="F7" s="11" t="s">
        <v>65</v>
      </c>
      <c r="G7" s="11" t="s">
        <v>66</v>
      </c>
      <c r="H7" s="11" t="s">
        <v>67</v>
      </c>
      <c r="I7" s="4">
        <v>10000</v>
      </c>
      <c r="J7" s="11" t="s">
        <v>19</v>
      </c>
      <c r="K7" s="4">
        <v>390</v>
      </c>
      <c r="L7" s="11" t="s">
        <v>58</v>
      </c>
      <c r="M7" s="13">
        <v>207</v>
      </c>
      <c r="N7" s="4">
        <v>74.900000000000006</v>
      </c>
      <c r="O7" s="4">
        <v>195</v>
      </c>
      <c r="P7" s="4">
        <v>269.89999999999998</v>
      </c>
      <c r="Q7" s="12">
        <v>0</v>
      </c>
      <c r="R7" s="11" t="s">
        <v>118</v>
      </c>
      <c r="S7" s="11" t="s">
        <v>131</v>
      </c>
      <c r="T7" s="11"/>
      <c r="U7" s="22">
        <f>+T7*K7</f>
        <v>0</v>
      </c>
      <c r="V7" s="11">
        <v>1</v>
      </c>
      <c r="W7" s="22">
        <f>+V7*K7</f>
        <v>390</v>
      </c>
      <c r="X7" s="11"/>
      <c r="Y7" s="22">
        <f>+X7*K7</f>
        <v>0</v>
      </c>
    </row>
    <row r="8" spans="1:25" x14ac:dyDescent="0.25">
      <c r="A8" s="11" t="s">
        <v>20</v>
      </c>
      <c r="B8" s="14" t="s">
        <v>68</v>
      </c>
      <c r="C8" s="14" t="s">
        <v>68</v>
      </c>
      <c r="D8" s="14" t="s">
        <v>69</v>
      </c>
      <c r="E8" s="14" t="s">
        <v>18</v>
      </c>
      <c r="F8" s="14" t="s">
        <v>51</v>
      </c>
      <c r="G8" s="14" t="s">
        <v>24</v>
      </c>
      <c r="H8" s="14" t="s">
        <v>25</v>
      </c>
      <c r="I8" s="5">
        <v>70000</v>
      </c>
      <c r="J8" s="14" t="s">
        <v>19</v>
      </c>
      <c r="K8" s="5">
        <v>2270.39</v>
      </c>
      <c r="L8" s="14" t="s">
        <v>58</v>
      </c>
      <c r="M8" s="19">
        <v>187</v>
      </c>
      <c r="N8" s="5">
        <v>29.56</v>
      </c>
      <c r="O8" s="5">
        <v>1135.1949999999999</v>
      </c>
      <c r="P8" s="5">
        <v>1164.7550000000001</v>
      </c>
      <c r="Q8" s="35">
        <v>0</v>
      </c>
      <c r="R8" s="14" t="s">
        <v>118</v>
      </c>
      <c r="S8" s="14" t="s">
        <v>133</v>
      </c>
      <c r="T8" s="14"/>
      <c r="U8" s="37">
        <f>+T8*K8</f>
        <v>0</v>
      </c>
      <c r="V8" s="14">
        <v>1</v>
      </c>
      <c r="W8" s="37">
        <f>+V8*K8</f>
        <v>2270.39</v>
      </c>
      <c r="X8" s="14"/>
      <c r="Y8" s="37">
        <f>+X8*K8</f>
        <v>0</v>
      </c>
    </row>
    <row r="9" spans="1:25" x14ac:dyDescent="0.25">
      <c r="A9" s="11" t="s">
        <v>20</v>
      </c>
      <c r="B9" s="11" t="s">
        <v>70</v>
      </c>
      <c r="C9" s="11" t="s">
        <v>70</v>
      </c>
      <c r="D9" s="11" t="s">
        <v>71</v>
      </c>
      <c r="E9" s="11" t="s">
        <v>22</v>
      </c>
      <c r="F9" s="11" t="s">
        <v>46</v>
      </c>
      <c r="G9" s="11" t="s">
        <v>44</v>
      </c>
      <c r="H9" s="11" t="s">
        <v>72</v>
      </c>
      <c r="I9" s="4">
        <v>20000</v>
      </c>
      <c r="J9" s="11" t="s">
        <v>19</v>
      </c>
      <c r="K9" s="4">
        <v>800.8</v>
      </c>
      <c r="L9" s="11" t="s">
        <v>58</v>
      </c>
      <c r="M9" s="13">
        <v>166</v>
      </c>
      <c r="N9" s="4">
        <v>50</v>
      </c>
      <c r="O9" s="4">
        <v>400.4</v>
      </c>
      <c r="P9" s="4">
        <v>450.4</v>
      </c>
      <c r="Q9" s="12">
        <v>0</v>
      </c>
      <c r="R9" s="11" t="s">
        <v>118</v>
      </c>
      <c r="S9" s="11" t="s">
        <v>134</v>
      </c>
      <c r="T9" s="11"/>
      <c r="U9" s="22">
        <f>+T9*K9</f>
        <v>0</v>
      </c>
      <c r="V9" s="11">
        <v>1</v>
      </c>
      <c r="W9" s="22">
        <f>+V9*K9</f>
        <v>800.8</v>
      </c>
      <c r="X9" s="11"/>
      <c r="Y9" s="22">
        <f>+X9*K9</f>
        <v>0</v>
      </c>
    </row>
    <row r="10" spans="1:25" x14ac:dyDescent="0.25">
      <c r="A10" s="11" t="s">
        <v>20</v>
      </c>
      <c r="B10" s="11" t="s">
        <v>73</v>
      </c>
      <c r="C10" s="11" t="s">
        <v>73</v>
      </c>
      <c r="D10" s="11" t="s">
        <v>74</v>
      </c>
      <c r="E10" s="11" t="s">
        <v>18</v>
      </c>
      <c r="F10" s="11" t="s">
        <v>75</v>
      </c>
      <c r="G10" s="11" t="s">
        <v>29</v>
      </c>
      <c r="H10" s="11" t="s">
        <v>76</v>
      </c>
      <c r="I10" s="4">
        <v>10000</v>
      </c>
      <c r="J10" s="11" t="s">
        <v>19</v>
      </c>
      <c r="K10" s="4">
        <v>390</v>
      </c>
      <c r="L10" s="11" t="s">
        <v>58</v>
      </c>
      <c r="M10" s="13">
        <v>128</v>
      </c>
      <c r="N10" s="4">
        <v>536.24</v>
      </c>
      <c r="O10" s="4">
        <v>195</v>
      </c>
      <c r="P10" s="4">
        <v>731.24</v>
      </c>
      <c r="Q10" s="12">
        <v>0</v>
      </c>
      <c r="R10" s="11" t="s">
        <v>117</v>
      </c>
      <c r="S10" s="11" t="s">
        <v>135</v>
      </c>
      <c r="T10" s="11">
        <v>1</v>
      </c>
      <c r="U10" s="22">
        <f>+T10*K10</f>
        <v>390</v>
      </c>
      <c r="V10" s="11"/>
      <c r="W10" s="22">
        <f>+V10*K10</f>
        <v>0</v>
      </c>
      <c r="X10" s="11"/>
      <c r="Y10" s="22">
        <f>+X10*K10</f>
        <v>0</v>
      </c>
    </row>
    <row r="11" spans="1:25" x14ac:dyDescent="0.25">
      <c r="A11" s="11" t="s">
        <v>20</v>
      </c>
      <c r="B11" s="30" t="s">
        <v>77</v>
      </c>
      <c r="C11" s="30" t="s">
        <v>77</v>
      </c>
      <c r="D11" s="30" t="s">
        <v>78</v>
      </c>
      <c r="E11" s="30" t="s">
        <v>18</v>
      </c>
      <c r="F11" s="30" t="s">
        <v>53</v>
      </c>
      <c r="G11" s="30" t="s">
        <v>79</v>
      </c>
      <c r="H11" s="30" t="s">
        <v>30</v>
      </c>
      <c r="I11" s="31">
        <v>30000</v>
      </c>
      <c r="J11" s="30" t="s">
        <v>19</v>
      </c>
      <c r="K11" s="31">
        <v>1061.99</v>
      </c>
      <c r="L11" s="30" t="s">
        <v>58</v>
      </c>
      <c r="M11" s="33">
        <v>115</v>
      </c>
      <c r="N11" s="31">
        <v>383.12</v>
      </c>
      <c r="O11" s="31">
        <v>530.995</v>
      </c>
      <c r="P11" s="31">
        <v>914.11500000000001</v>
      </c>
      <c r="Q11" s="34">
        <v>0</v>
      </c>
      <c r="R11" s="30" t="s">
        <v>117</v>
      </c>
      <c r="S11" s="30" t="s">
        <v>130</v>
      </c>
      <c r="T11" s="30">
        <v>1</v>
      </c>
      <c r="U11" s="32">
        <f>+T11*K11</f>
        <v>1061.99</v>
      </c>
      <c r="V11" s="30"/>
      <c r="W11" s="32">
        <f>+V11*K11</f>
        <v>0</v>
      </c>
      <c r="X11" s="30"/>
      <c r="Y11" s="32">
        <f>+X11*K11</f>
        <v>0</v>
      </c>
    </row>
    <row r="12" spans="1:25" x14ac:dyDescent="0.25">
      <c r="A12" s="11" t="s">
        <v>20</v>
      </c>
      <c r="B12" s="30" t="s">
        <v>80</v>
      </c>
      <c r="C12" s="30" t="s">
        <v>80</v>
      </c>
      <c r="D12" s="30" t="s">
        <v>81</v>
      </c>
      <c r="E12" s="30" t="s">
        <v>21</v>
      </c>
      <c r="F12" s="30" t="s">
        <v>82</v>
      </c>
      <c r="G12" s="30" t="s">
        <v>36</v>
      </c>
      <c r="H12" s="30" t="s">
        <v>83</v>
      </c>
      <c r="I12" s="31">
        <v>40000</v>
      </c>
      <c r="J12" s="30" t="s">
        <v>19</v>
      </c>
      <c r="K12" s="31">
        <v>1385</v>
      </c>
      <c r="L12" s="30" t="s">
        <v>58</v>
      </c>
      <c r="M12" s="33">
        <v>101</v>
      </c>
      <c r="N12" s="31">
        <v>77.260000000000005</v>
      </c>
      <c r="O12" s="31">
        <v>692.5</v>
      </c>
      <c r="P12" s="31">
        <v>769.76</v>
      </c>
      <c r="Q12" s="34">
        <v>0</v>
      </c>
      <c r="R12" s="30" t="s">
        <v>117</v>
      </c>
      <c r="S12" s="30" t="s">
        <v>130</v>
      </c>
      <c r="T12" s="30">
        <v>1</v>
      </c>
      <c r="U12" s="32">
        <f>+T12*K12</f>
        <v>1385</v>
      </c>
      <c r="V12" s="30"/>
      <c r="W12" s="32">
        <f>+V12*K12</f>
        <v>0</v>
      </c>
      <c r="X12" s="30"/>
      <c r="Y12" s="32">
        <f>+X12*K12</f>
        <v>0</v>
      </c>
    </row>
    <row r="13" spans="1:25" x14ac:dyDescent="0.25">
      <c r="A13" s="11" t="s">
        <v>20</v>
      </c>
      <c r="B13" s="11" t="s">
        <v>88</v>
      </c>
      <c r="C13" s="11" t="s">
        <v>88</v>
      </c>
      <c r="D13" s="11" t="s">
        <v>89</v>
      </c>
      <c r="E13" s="11" t="s">
        <v>22</v>
      </c>
      <c r="F13" s="11" t="s">
        <v>46</v>
      </c>
      <c r="G13" s="11" t="s">
        <v>45</v>
      </c>
      <c r="H13" s="11" t="s">
        <v>37</v>
      </c>
      <c r="I13" s="4">
        <v>60000</v>
      </c>
      <c r="J13" s="11" t="s">
        <v>19</v>
      </c>
      <c r="K13" s="4">
        <v>2139.8000000000002</v>
      </c>
      <c r="L13" s="11" t="s">
        <v>58</v>
      </c>
      <c r="M13" s="13">
        <v>86</v>
      </c>
      <c r="N13" s="4">
        <v>71.650000000000006</v>
      </c>
      <c r="O13" s="4">
        <v>1069.9000000000001</v>
      </c>
      <c r="P13" s="4">
        <v>1141.55</v>
      </c>
      <c r="Q13" s="12">
        <v>0</v>
      </c>
      <c r="R13" s="11" t="s">
        <v>116</v>
      </c>
      <c r="S13" s="23" t="s">
        <v>135</v>
      </c>
      <c r="T13" s="11"/>
      <c r="U13" s="22">
        <f>+T13*K13</f>
        <v>0</v>
      </c>
      <c r="V13" s="11"/>
      <c r="W13" s="22">
        <f>+V13*K13</f>
        <v>0</v>
      </c>
      <c r="X13" s="11">
        <v>1</v>
      </c>
      <c r="Y13" s="22">
        <f>+X13*K13</f>
        <v>2139.8000000000002</v>
      </c>
    </row>
    <row r="14" spans="1:25" x14ac:dyDescent="0.25">
      <c r="A14" s="11" t="s">
        <v>20</v>
      </c>
      <c r="B14" s="30" t="s">
        <v>90</v>
      </c>
      <c r="C14" s="11" t="s">
        <v>90</v>
      </c>
      <c r="D14" s="11" t="s">
        <v>91</v>
      </c>
      <c r="E14" s="30" t="s">
        <v>23</v>
      </c>
      <c r="F14" s="30" t="s">
        <v>92</v>
      </c>
      <c r="G14" s="11" t="s">
        <v>38</v>
      </c>
      <c r="H14" s="11" t="s">
        <v>40</v>
      </c>
      <c r="I14" s="31">
        <v>14104.08</v>
      </c>
      <c r="J14" s="30" t="s">
        <v>19</v>
      </c>
      <c r="K14" s="31">
        <v>533.23</v>
      </c>
      <c r="L14" s="11" t="s">
        <v>58</v>
      </c>
      <c r="M14" s="13">
        <v>66</v>
      </c>
      <c r="N14" s="4">
        <v>0</v>
      </c>
      <c r="O14" s="4">
        <v>266.61500000000001</v>
      </c>
      <c r="P14" s="4">
        <v>266.61500000000001</v>
      </c>
      <c r="Q14" s="12">
        <v>0</v>
      </c>
      <c r="R14" s="30" t="s">
        <v>117</v>
      </c>
      <c r="S14" s="30" t="s">
        <v>130</v>
      </c>
      <c r="T14" s="30">
        <v>1</v>
      </c>
      <c r="U14" s="32">
        <f>+T14*K14</f>
        <v>533.23</v>
      </c>
      <c r="V14" s="30"/>
      <c r="W14" s="32">
        <f>+V14*K14</f>
        <v>0</v>
      </c>
      <c r="X14" s="30"/>
      <c r="Y14" s="32">
        <f>+X14*K14</f>
        <v>0</v>
      </c>
    </row>
    <row r="15" spans="1:25" x14ac:dyDescent="0.25">
      <c r="A15" s="11" t="s">
        <v>20</v>
      </c>
      <c r="B15" s="11" t="s">
        <v>93</v>
      </c>
      <c r="C15" s="11" t="s">
        <v>93</v>
      </c>
      <c r="D15" s="11" t="s">
        <v>94</v>
      </c>
      <c r="E15" s="11" t="s">
        <v>22</v>
      </c>
      <c r="F15" s="11" t="s">
        <v>95</v>
      </c>
      <c r="G15" s="11" t="s">
        <v>48</v>
      </c>
      <c r="H15" s="11" t="s">
        <v>47</v>
      </c>
      <c r="I15" s="4">
        <v>310000</v>
      </c>
      <c r="J15" s="11" t="s">
        <v>19</v>
      </c>
      <c r="K15" s="4">
        <v>9048</v>
      </c>
      <c r="L15" s="11" t="s">
        <v>58</v>
      </c>
      <c r="M15" s="13">
        <v>58</v>
      </c>
      <c r="N15" s="4">
        <v>77.19</v>
      </c>
      <c r="O15" s="4">
        <v>4524</v>
      </c>
      <c r="P15" s="4">
        <v>4601.1899999999996</v>
      </c>
      <c r="Q15" s="12">
        <v>0</v>
      </c>
      <c r="R15" s="11" t="s">
        <v>118</v>
      </c>
      <c r="S15" s="11" t="s">
        <v>136</v>
      </c>
      <c r="T15" s="11"/>
      <c r="U15" s="22">
        <f>+T15*K15</f>
        <v>0</v>
      </c>
      <c r="V15" s="11">
        <v>1</v>
      </c>
      <c r="W15" s="22">
        <f>+V15*K15</f>
        <v>9048</v>
      </c>
      <c r="X15" s="11"/>
      <c r="Y15" s="22">
        <f>+X15*K15</f>
        <v>0</v>
      </c>
    </row>
    <row r="16" spans="1:25" x14ac:dyDescent="0.25">
      <c r="A16" s="11" t="s">
        <v>20</v>
      </c>
      <c r="B16" s="14" t="s">
        <v>96</v>
      </c>
      <c r="C16" s="14" t="s">
        <v>96</v>
      </c>
      <c r="D16" s="14" t="s">
        <v>97</v>
      </c>
      <c r="E16" s="14" t="s">
        <v>23</v>
      </c>
      <c r="F16" s="14" t="s">
        <v>98</v>
      </c>
      <c r="G16" s="14" t="s">
        <v>41</v>
      </c>
      <c r="H16" s="14" t="s">
        <v>47</v>
      </c>
      <c r="I16" s="5">
        <v>175000</v>
      </c>
      <c r="J16" s="14" t="s">
        <v>19</v>
      </c>
      <c r="K16" s="5">
        <v>5080</v>
      </c>
      <c r="L16" s="14" t="s">
        <v>58</v>
      </c>
      <c r="M16" s="19">
        <v>58</v>
      </c>
      <c r="N16" s="5">
        <v>118.82</v>
      </c>
      <c r="O16" s="5">
        <v>2540</v>
      </c>
      <c r="P16" s="5">
        <v>2658.82</v>
      </c>
      <c r="Q16" s="35">
        <v>0</v>
      </c>
      <c r="R16" s="14" t="s">
        <v>118</v>
      </c>
      <c r="S16" s="14" t="s">
        <v>137</v>
      </c>
      <c r="T16" s="14"/>
      <c r="U16" s="37">
        <f>+T16*K16</f>
        <v>0</v>
      </c>
      <c r="V16" s="14">
        <v>1</v>
      </c>
      <c r="W16" s="37">
        <f>+V16*K16</f>
        <v>5080</v>
      </c>
      <c r="X16" s="14"/>
      <c r="Y16" s="37">
        <f>+X16*K16</f>
        <v>0</v>
      </c>
    </row>
    <row r="17" spans="1:26" x14ac:dyDescent="0.25">
      <c r="A17" s="11" t="s">
        <v>20</v>
      </c>
      <c r="B17" s="30" t="s">
        <v>99</v>
      </c>
      <c r="C17" s="11" t="s">
        <v>99</v>
      </c>
      <c r="D17" s="11" t="s">
        <v>100</v>
      </c>
      <c r="E17" s="30" t="s">
        <v>23</v>
      </c>
      <c r="F17" s="30" t="s">
        <v>101</v>
      </c>
      <c r="G17" s="11" t="s">
        <v>31</v>
      </c>
      <c r="H17" s="11" t="s">
        <v>32</v>
      </c>
      <c r="I17" s="31">
        <v>20750</v>
      </c>
      <c r="J17" s="30" t="s">
        <v>19</v>
      </c>
      <c r="K17" s="31">
        <v>763.23</v>
      </c>
      <c r="L17" s="11" t="s">
        <v>58</v>
      </c>
      <c r="M17" s="13">
        <v>43</v>
      </c>
      <c r="N17" s="4">
        <v>10.47</v>
      </c>
      <c r="O17" s="4">
        <v>381.61500000000001</v>
      </c>
      <c r="P17" s="4">
        <v>392.08499999999998</v>
      </c>
      <c r="Q17" s="12">
        <v>0</v>
      </c>
      <c r="R17" s="30" t="s">
        <v>117</v>
      </c>
      <c r="S17" s="30" t="s">
        <v>130</v>
      </c>
      <c r="T17" s="30">
        <v>1</v>
      </c>
      <c r="U17" s="32">
        <f>+T17*K17</f>
        <v>763.23</v>
      </c>
      <c r="V17" s="30"/>
      <c r="W17" s="32">
        <f>+V17*K17</f>
        <v>0</v>
      </c>
      <c r="X17" s="30"/>
      <c r="Y17" s="32">
        <f>+X17*K17</f>
        <v>0</v>
      </c>
    </row>
    <row r="18" spans="1:26" x14ac:dyDescent="0.25">
      <c r="A18" s="11" t="s">
        <v>20</v>
      </c>
      <c r="B18" s="30" t="s">
        <v>102</v>
      </c>
      <c r="C18" s="11" t="s">
        <v>102</v>
      </c>
      <c r="D18" s="14" t="s">
        <v>26</v>
      </c>
      <c r="E18" s="30" t="s">
        <v>22</v>
      </c>
      <c r="F18" s="30" t="s">
        <v>43</v>
      </c>
      <c r="G18" s="11" t="s">
        <v>33</v>
      </c>
      <c r="H18" s="11" t="s">
        <v>39</v>
      </c>
      <c r="I18" s="31">
        <v>30000</v>
      </c>
      <c r="J18" s="30" t="s">
        <v>19</v>
      </c>
      <c r="K18" s="31">
        <v>1150.5</v>
      </c>
      <c r="L18" s="11" t="s">
        <v>58</v>
      </c>
      <c r="M18" s="13">
        <v>30</v>
      </c>
      <c r="N18" s="4">
        <v>0</v>
      </c>
      <c r="O18" s="4">
        <v>575.25</v>
      </c>
      <c r="P18" s="4">
        <v>575.25</v>
      </c>
      <c r="Q18" s="12">
        <v>0</v>
      </c>
      <c r="R18" s="30" t="s">
        <v>117</v>
      </c>
      <c r="S18" s="30" t="s">
        <v>130</v>
      </c>
      <c r="T18" s="30">
        <v>1</v>
      </c>
      <c r="U18" s="32">
        <v>0</v>
      </c>
      <c r="V18" s="30"/>
      <c r="W18" s="32">
        <f>+V18*K18</f>
        <v>0</v>
      </c>
      <c r="X18" s="30"/>
      <c r="Y18" s="32">
        <f>+X18*K18</f>
        <v>0</v>
      </c>
    </row>
    <row r="19" spans="1:26" x14ac:dyDescent="0.25">
      <c r="A19" s="11" t="s">
        <v>20</v>
      </c>
      <c r="B19" s="14" t="s">
        <v>103</v>
      </c>
      <c r="C19" s="14" t="s">
        <v>103</v>
      </c>
      <c r="D19" s="14" t="s">
        <v>104</v>
      </c>
      <c r="E19" s="14" t="s">
        <v>22</v>
      </c>
      <c r="F19" s="14" t="s">
        <v>56</v>
      </c>
      <c r="G19" s="14" t="s">
        <v>105</v>
      </c>
      <c r="H19" s="14" t="s">
        <v>49</v>
      </c>
      <c r="I19" s="5">
        <v>1000</v>
      </c>
      <c r="J19" s="14" t="s">
        <v>19</v>
      </c>
      <c r="K19" s="5">
        <v>126</v>
      </c>
      <c r="L19" s="14" t="s">
        <v>58</v>
      </c>
      <c r="M19" s="19">
        <v>29</v>
      </c>
      <c r="N19" s="5">
        <v>25</v>
      </c>
      <c r="O19" s="5">
        <v>63</v>
      </c>
      <c r="P19" s="5">
        <v>88</v>
      </c>
      <c r="Q19" s="35">
        <v>0</v>
      </c>
      <c r="R19" s="14" t="s">
        <v>122</v>
      </c>
      <c r="S19" s="14" t="s">
        <v>137</v>
      </c>
      <c r="T19" s="14"/>
      <c r="U19" s="37">
        <f>+T19*K19</f>
        <v>0</v>
      </c>
      <c r="V19" s="14"/>
      <c r="W19" s="37">
        <f>+V19*K19</f>
        <v>0</v>
      </c>
      <c r="X19" s="14"/>
      <c r="Y19" s="37">
        <f>+X19*K19</f>
        <v>0</v>
      </c>
    </row>
    <row r="20" spans="1:26" x14ac:dyDescent="0.25">
      <c r="A20" s="11" t="s">
        <v>20</v>
      </c>
      <c r="B20" s="14" t="s">
        <v>106</v>
      </c>
      <c r="C20" s="14" t="s">
        <v>106</v>
      </c>
      <c r="D20" s="14" t="s">
        <v>107</v>
      </c>
      <c r="E20" s="14" t="s">
        <v>22</v>
      </c>
      <c r="F20" s="14" t="s">
        <v>56</v>
      </c>
      <c r="G20" s="14" t="s">
        <v>33</v>
      </c>
      <c r="H20" s="14" t="s">
        <v>49</v>
      </c>
      <c r="I20" s="5">
        <v>1000</v>
      </c>
      <c r="J20" s="14" t="s">
        <v>19</v>
      </c>
      <c r="K20" s="5">
        <v>126</v>
      </c>
      <c r="L20" s="14" t="s">
        <v>58</v>
      </c>
      <c r="M20" s="19">
        <v>29</v>
      </c>
      <c r="N20" s="5">
        <v>25</v>
      </c>
      <c r="O20" s="5">
        <v>63</v>
      </c>
      <c r="P20" s="5">
        <v>88</v>
      </c>
      <c r="Q20" s="35">
        <v>0</v>
      </c>
      <c r="R20" s="14" t="s">
        <v>122</v>
      </c>
      <c r="S20" s="14" t="s">
        <v>137</v>
      </c>
      <c r="T20" s="14"/>
      <c r="U20" s="37">
        <f>+T20*K20</f>
        <v>0</v>
      </c>
      <c r="V20" s="14"/>
      <c r="W20" s="37">
        <f>+V20*K20</f>
        <v>0</v>
      </c>
      <c r="X20" s="14"/>
      <c r="Y20" s="37">
        <f>+X20*K20</f>
        <v>0</v>
      </c>
    </row>
    <row r="21" spans="1:26" x14ac:dyDescent="0.25">
      <c r="A21" s="11" t="s">
        <v>20</v>
      </c>
      <c r="B21" s="11" t="s">
        <v>108</v>
      </c>
      <c r="C21" s="11" t="s">
        <v>108</v>
      </c>
      <c r="D21" s="11" t="s">
        <v>109</v>
      </c>
      <c r="E21" s="11" t="s">
        <v>22</v>
      </c>
      <c r="F21" s="11" t="s">
        <v>110</v>
      </c>
      <c r="G21" s="11" t="s">
        <v>111</v>
      </c>
      <c r="H21" s="11" t="s">
        <v>27</v>
      </c>
      <c r="I21" s="4">
        <v>30000</v>
      </c>
      <c r="J21" s="11" t="s">
        <v>19</v>
      </c>
      <c r="K21" s="4">
        <v>1150.5</v>
      </c>
      <c r="L21" s="11" t="s">
        <v>58</v>
      </c>
      <c r="M21" s="13">
        <v>19</v>
      </c>
      <c r="N21" s="4">
        <v>0</v>
      </c>
      <c r="O21" s="4">
        <v>575.25</v>
      </c>
      <c r="P21" s="4">
        <v>575.25</v>
      </c>
      <c r="Q21" s="12">
        <v>0</v>
      </c>
      <c r="R21" s="11" t="s">
        <v>119</v>
      </c>
      <c r="S21" s="11" t="s">
        <v>138</v>
      </c>
      <c r="T21" s="11"/>
      <c r="U21" s="22">
        <f>+T21*K21</f>
        <v>0</v>
      </c>
      <c r="V21" s="11"/>
      <c r="W21" s="22">
        <f>+V21*K21</f>
        <v>0</v>
      </c>
      <c r="X21" s="11"/>
      <c r="Y21" s="22">
        <f>+X21*K21</f>
        <v>0</v>
      </c>
      <c r="Z21" t="s">
        <v>142</v>
      </c>
    </row>
    <row r="22" spans="1:26" x14ac:dyDescent="0.25">
      <c r="A22" s="11" t="s">
        <v>20</v>
      </c>
      <c r="B22" s="11" t="s">
        <v>112</v>
      </c>
      <c r="C22" s="11" t="s">
        <v>112</v>
      </c>
      <c r="D22" s="11" t="s">
        <v>113</v>
      </c>
      <c r="E22" s="11" t="s">
        <v>18</v>
      </c>
      <c r="F22" s="11" t="s">
        <v>50</v>
      </c>
      <c r="G22" s="11" t="s">
        <v>27</v>
      </c>
      <c r="H22" s="11" t="s">
        <v>34</v>
      </c>
      <c r="I22" s="5">
        <v>20000</v>
      </c>
      <c r="J22" s="11" t="s">
        <v>19</v>
      </c>
      <c r="K22" s="4">
        <v>739.2</v>
      </c>
      <c r="L22" s="11" t="s">
        <v>58</v>
      </c>
      <c r="M22" s="13">
        <v>8</v>
      </c>
      <c r="N22" s="4">
        <v>0</v>
      </c>
      <c r="O22" s="4">
        <v>369.6</v>
      </c>
      <c r="P22" s="4">
        <v>369.6</v>
      </c>
      <c r="Q22" s="12">
        <v>0</v>
      </c>
      <c r="R22" s="11" t="s">
        <v>119</v>
      </c>
      <c r="S22" s="6" t="s">
        <v>139</v>
      </c>
      <c r="T22" s="11"/>
      <c r="U22" s="22">
        <f>+T22*K22</f>
        <v>0</v>
      </c>
      <c r="V22" s="11"/>
      <c r="W22" s="22">
        <f>+V22*K22</f>
        <v>0</v>
      </c>
      <c r="X22" s="11"/>
      <c r="Y22" s="22">
        <f>+X22*K22</f>
        <v>0</v>
      </c>
      <c r="Z22" t="s">
        <v>141</v>
      </c>
    </row>
    <row r="23" spans="1:26" x14ac:dyDescent="0.25">
      <c r="A23" s="11" t="s">
        <v>20</v>
      </c>
      <c r="B23" s="11" t="s">
        <v>114</v>
      </c>
      <c r="C23" s="11" t="s">
        <v>114</v>
      </c>
      <c r="D23" s="11" t="s">
        <v>115</v>
      </c>
      <c r="E23" s="11" t="s">
        <v>22</v>
      </c>
      <c r="F23" s="11" t="s">
        <v>35</v>
      </c>
      <c r="G23" s="11" t="s">
        <v>42</v>
      </c>
      <c r="H23" s="11" t="s">
        <v>28</v>
      </c>
      <c r="I23" s="5">
        <v>0</v>
      </c>
      <c r="J23" s="11" t="s">
        <v>19</v>
      </c>
      <c r="K23" s="4">
        <v>126</v>
      </c>
      <c r="L23" s="11" t="s">
        <v>58</v>
      </c>
      <c r="M23" s="13">
        <v>1</v>
      </c>
      <c r="N23" s="4">
        <v>0</v>
      </c>
      <c r="O23" s="4">
        <v>63</v>
      </c>
      <c r="P23" s="4">
        <v>63</v>
      </c>
      <c r="Q23" s="12">
        <v>0</v>
      </c>
      <c r="R23" s="11" t="s">
        <v>119</v>
      </c>
      <c r="S23" s="6" t="s">
        <v>123</v>
      </c>
      <c r="T23" s="11"/>
      <c r="U23" s="22">
        <f>+T23*K23</f>
        <v>0</v>
      </c>
      <c r="V23" s="11"/>
      <c r="W23" s="22">
        <f>+V23*K23</f>
        <v>0</v>
      </c>
      <c r="X23" s="11"/>
      <c r="Y23" s="22">
        <f>+X23*K23</f>
        <v>0</v>
      </c>
      <c r="Z23" t="s">
        <v>140</v>
      </c>
    </row>
    <row r="24" spans="1:26" s="28" customFormat="1" x14ac:dyDescent="0.25">
      <c r="A24" s="25"/>
      <c r="B24" s="25"/>
      <c r="C24" s="25"/>
      <c r="D24" s="25"/>
      <c r="E24" s="25"/>
      <c r="F24" s="25"/>
      <c r="G24" s="25"/>
      <c r="H24" s="25"/>
      <c r="I24" s="26">
        <f>SUM(I4:I23)</f>
        <v>3086514.08</v>
      </c>
      <c r="J24" s="25"/>
      <c r="K24" s="26">
        <f>SUM(K4:K23)</f>
        <v>78025.16</v>
      </c>
      <c r="L24" s="25"/>
      <c r="M24" s="26">
        <f>SUM(M4:M23)</f>
        <v>1994</v>
      </c>
      <c r="N24" s="29">
        <f>SUM(N4:N23)</f>
        <v>1863.01</v>
      </c>
      <c r="O24" s="29">
        <f>SUM(O4:O23)</f>
        <v>39012.58</v>
      </c>
      <c r="P24" s="29">
        <f>SUM(P4:P23)</f>
        <v>40875.590000000004</v>
      </c>
      <c r="Q24" s="25"/>
      <c r="R24" s="25"/>
      <c r="S24" s="25"/>
      <c r="T24" s="27">
        <f t="shared" ref="T24:Y24" si="0">SUM(T4:T23)</f>
        <v>8</v>
      </c>
      <c r="U24" s="27">
        <f t="shared" si="0"/>
        <v>36385.840000000004</v>
      </c>
      <c r="V24" s="27">
        <f t="shared" si="0"/>
        <v>6</v>
      </c>
      <c r="W24" s="27">
        <f t="shared" si="0"/>
        <v>36081.32</v>
      </c>
      <c r="X24" s="27">
        <f t="shared" si="0"/>
        <v>1</v>
      </c>
      <c r="Y24" s="27">
        <f t="shared" si="0"/>
        <v>2139.8000000000002</v>
      </c>
    </row>
    <row r="25" spans="1:26" x14ac:dyDescent="0.25">
      <c r="T25" s="7"/>
      <c r="U25" s="7"/>
      <c r="V25" s="7"/>
      <c r="W25" s="7"/>
      <c r="X25" s="7"/>
      <c r="Y25" s="7"/>
    </row>
    <row r="27" spans="1:26" x14ac:dyDescent="0.25">
      <c r="B27" s="30"/>
      <c r="F27" t="s">
        <v>127</v>
      </c>
    </row>
    <row r="28" spans="1:26" x14ac:dyDescent="0.25">
      <c r="B28" s="14"/>
      <c r="F28" t="s">
        <v>132</v>
      </c>
    </row>
  </sheetData>
  <autoFilter ref="B3:Y24" xr:uid="{00000000-0001-0000-0000-000000000000}"/>
  <sortState xmlns:xlrd2="http://schemas.microsoft.com/office/spreadsheetml/2017/richdata2" ref="B4:Y23">
    <sortCondition ref="B4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Ernesto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Reyes</dc:creator>
  <cp:lastModifiedBy>Ernesto Guevara</cp:lastModifiedBy>
  <dcterms:created xsi:type="dcterms:W3CDTF">2021-08-12T16:01:31Z</dcterms:created>
  <dcterms:modified xsi:type="dcterms:W3CDTF">2021-09-10T01:59:30Z</dcterms:modified>
</cp:coreProperties>
</file>