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Z:\Production\21088030L\BLDY\"/>
    </mc:Choice>
  </mc:AlternateContent>
  <xr:revisionPtr revIDLastSave="0" documentId="13_ncr:1_{7652C8A2-C2EA-4160-86A1-A61C47E2A218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Volumes of compartments" sheetId="2" r:id="rId1"/>
    <sheet name="Blood flow" sheetId="3" r:id="rId2"/>
    <sheet name="Reaction parameters Mou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E13" i="3" l="1"/>
  <c r="E3" i="3" s="1"/>
  <c r="D13" i="2"/>
  <c r="E9" i="3" l="1"/>
  <c r="E6" i="3"/>
  <c r="E12" i="3"/>
  <c r="E5" i="3"/>
  <c r="E11" i="3"/>
  <c r="E8" i="3"/>
  <c r="E4" i="3"/>
  <c r="E10" i="3"/>
  <c r="E7" i="3"/>
  <c r="D12" i="2" l="1"/>
  <c r="D10" i="2"/>
  <c r="C22" i="2"/>
  <c r="E16" i="3" l="1"/>
  <c r="E17" i="3" s="1"/>
  <c r="D6" i="2"/>
  <c r="D7" i="2"/>
  <c r="D8" i="2"/>
  <c r="D9" i="2"/>
  <c r="D11" i="2"/>
  <c r="D14" i="2"/>
  <c r="D15" i="2"/>
  <c r="D16" i="2"/>
  <c r="D17" i="2"/>
  <c r="D18" i="2"/>
  <c r="D19" i="2"/>
  <c r="D20" i="2"/>
  <c r="D21" i="2"/>
  <c r="D22" i="2"/>
</calcChain>
</file>

<file path=xl/sharedStrings.xml><?xml version="1.0" encoding="utf-8"?>
<sst xmlns="http://schemas.openxmlformats.org/spreadsheetml/2006/main" count="264" uniqueCount="140">
  <si>
    <t>Value</t>
  </si>
  <si>
    <t>Reference</t>
  </si>
  <si>
    <t>Units</t>
  </si>
  <si>
    <t>Parameter is estimated (PE)</t>
  </si>
  <si>
    <t>Urine volume</t>
  </si>
  <si>
    <t>Excrement volume</t>
  </si>
  <si>
    <t>Brown, 1997</t>
  </si>
  <si>
    <t>Total body volume</t>
  </si>
  <si>
    <t>Stomach</t>
  </si>
  <si>
    <t>PortalVein</t>
  </si>
  <si>
    <t>Portal vein</t>
  </si>
  <si>
    <t>Davies, 1993</t>
  </si>
  <si>
    <t>PlasmaVenous</t>
  </si>
  <si>
    <t>Venous plasma</t>
  </si>
  <si>
    <t>PlasmaArterial</t>
  </si>
  <si>
    <t>Arterial plasma</t>
  </si>
  <si>
    <t>All other organs</t>
  </si>
  <si>
    <t>Muscle</t>
  </si>
  <si>
    <t>Sceletal muscle</t>
  </si>
  <si>
    <t>Lungs</t>
  </si>
  <si>
    <t>Intestinal lumen (small intestine)</t>
  </si>
  <si>
    <t>Liver</t>
  </si>
  <si>
    <t>Kidney</t>
  </si>
  <si>
    <t>Intestinal wall (small intestine)</t>
  </si>
  <si>
    <t>Heart</t>
  </si>
  <si>
    <t>Adipose fat</t>
  </si>
  <si>
    <t>Brain</t>
  </si>
  <si>
    <t>% of body volume</t>
  </si>
  <si>
    <t>Compartment name in model</t>
  </si>
  <si>
    <t>Part of body</t>
  </si>
  <si>
    <t>Volume, mL (25 g mouse)</t>
  </si>
  <si>
    <t>Mouse</t>
  </si>
  <si>
    <t>% of cardiac output</t>
  </si>
  <si>
    <t>Stott, 1983</t>
  </si>
  <si>
    <t>calculated from Stott, 1983</t>
  </si>
  <si>
    <t>SE</t>
  </si>
  <si>
    <t>Rest of the body included.</t>
  </si>
  <si>
    <t>Brown, 1998</t>
  </si>
  <si>
    <t>Stomach lumen</t>
  </si>
  <si>
    <t>Stomach wall</t>
  </si>
  <si>
    <t>volume does not matters: the amount of metformin is calculated</t>
  </si>
  <si>
    <t>Feces</t>
  </si>
  <si>
    <t>Urine</t>
  </si>
  <si>
    <t>Flow, mL/h</t>
  </si>
  <si>
    <t>Variable mname in the model</t>
  </si>
  <si>
    <t>Flow from artery to part of body</t>
  </si>
  <si>
    <t>Qgfr</t>
  </si>
  <si>
    <t>ml/h</t>
  </si>
  <si>
    <t>Wall of small intestine</t>
  </si>
  <si>
    <t>Reaction parameter</t>
  </si>
  <si>
    <t>nmol/ml</t>
  </si>
  <si>
    <t>nmol/h</t>
  </si>
  <si>
    <t>calculated from Brown, 1997</t>
  </si>
  <si>
    <t>Chen, 2010</t>
  </si>
  <si>
    <t>Kimura, 2005</t>
  </si>
  <si>
    <t>Stott, 1984</t>
  </si>
  <si>
    <t>McConnell, 2008</t>
  </si>
  <si>
    <t>Proctor, 2008</t>
  </si>
  <si>
    <t>Calculated from Stott, 1983</t>
  </si>
  <si>
    <t>Davies and Morris, 1993</t>
  </si>
  <si>
    <t>(01. StomachLumen  -&gt; IntestineLumen).k1</t>
  </si>
  <si>
    <t>(02. IntestineLumen -&gt; Feces).k1</t>
  </si>
  <si>
    <t>(13.3. KidneyPlasma -&gt; KidneyTubular).GFR</t>
  </si>
  <si>
    <t>(03.1. PlasmaArterial -&gt; IntestineVascular).Q</t>
  </si>
  <si>
    <t>(03.2. IntestineLumen -&gt; Enterocytes (PMAT OCT3)).Km</t>
  </si>
  <si>
    <t>(03.2. IntestineLumen -&gt; Enterocytes (PMAT OCT3)).V</t>
  </si>
  <si>
    <t>(03.3. Enterocytes -&gt; IntestineVascular (OCT1)).Km</t>
  </si>
  <si>
    <t>(03.3. Enterocytes -&gt; IntestineVascular (OCT1)).V</t>
  </si>
  <si>
    <t>(03.4. IntestineLumen -&gt; IntestineVascular (Saturable)).Km</t>
  </si>
  <si>
    <t>(03.4. IntestineLumen -&gt; IntestineVascular (Saturable)).V</t>
  </si>
  <si>
    <t>(03.5. IntestineVascular -&gt; PortalVein).Ktp</t>
  </si>
  <si>
    <t>(03.5. IntestineVascular -&gt; PortalVein).Q</t>
  </si>
  <si>
    <t>(03.6. IntestineLumen -&gt; Enterocytes (Diffusion)).k1</t>
  </si>
  <si>
    <t>(03.7. IntestineLumen -&gt; IntestineVascular (Diffusion)).k1</t>
  </si>
  <si>
    <t>(04. PlasmaArterial -&gt; PortalVein).Q</t>
  </si>
  <si>
    <t>(05.1. PlasmaArterial -&gt; Stomach).Q</t>
  </si>
  <si>
    <t>(05.2. Stomach -&gt; PortalVein).Ktp</t>
  </si>
  <si>
    <t>(05.2. Stomach -&gt; PortalVein).Q</t>
  </si>
  <si>
    <t>(06.1. PlasmaArterial -&gt; Liver).Q</t>
  </si>
  <si>
    <t>(06.2. PortalVein -&gt; Liver).Q</t>
  </si>
  <si>
    <t>(07.1. PlasmaVenous -&gt; Lung).Q</t>
  </si>
  <si>
    <t>(07.2. Lung -&gt; PlasmaArterial).Q</t>
  </si>
  <si>
    <t>(08.1. PlasmaArterial -&gt; Brain).Q</t>
  </si>
  <si>
    <t>(08.2. Brain -&gt; PlasmaVenous).Q</t>
  </si>
  <si>
    <t>(09.1. PlasmaArterial -&gt; Muscle).Q</t>
  </si>
  <si>
    <t>(09.2. Muscle -&gt; PlasmaVenous).Q</t>
  </si>
  <si>
    <t>(10.1. PlasmaArterial -&gt; Adipose).Q</t>
  </si>
  <si>
    <t>(10.2. Adipose -&gt; PlasmaVenous).Q</t>
  </si>
  <si>
    <t>(11.1. PlasmaArterial -&gt; Heart).Q</t>
  </si>
  <si>
    <t>(11.2. Heart -&gt; PlasmaVenous).Q</t>
  </si>
  <si>
    <t>(12.1. PlasmaArterial -&gt; Remainder).Q</t>
  </si>
  <si>
    <t>(12.2. Remainder -&gt; PlasmaVenous).Q</t>
  </si>
  <si>
    <t>(13.1. PlasmaArterial -&gt; KidneyPlasma).Q</t>
  </si>
  <si>
    <t>(13.2. KidneyPlasma -&gt; PlasmaVenous).Q</t>
  </si>
  <si>
    <t>(13.6. KidneyTubular -&gt; UrineExternal).k1</t>
  </si>
  <si>
    <t>(07.2. Lung -&gt; PlasmaArterial).Ktp</t>
  </si>
  <si>
    <t>(08.2. Brain -&gt; PlasmaVenous).Ktp</t>
  </si>
  <si>
    <t>(09.2. Muscle -&gt; PlasmaVenous).Ktp</t>
  </si>
  <si>
    <t>(10.2. Adipose -&gt; PlasmaVenous).Ktp</t>
  </si>
  <si>
    <t>(11.2. Heart -&gt; PlasmaVenous).Ktp</t>
  </si>
  <si>
    <t>(12.2. Remainder -&gt; PlasmaVenous).Ktp</t>
  </si>
  <si>
    <t>(13.2. KidneyPlasma -&gt; PlasmaVenous).Ktp</t>
  </si>
  <si>
    <t xml:space="preserve">(13.4. KidneyPlasma -&gt; KidneyTissue).Km </t>
  </si>
  <si>
    <t xml:space="preserve">(13.5. KidneyTissue -&gt; KidneyTubular).Km </t>
  </si>
  <si>
    <t>(13.4. KidneyPlasma -&gt; KidneyTissue).V</t>
  </si>
  <si>
    <t>(13.5. KidneyTissue -&gt; KidneyTubular).V</t>
  </si>
  <si>
    <t>(06.3. Liver -&gt; PlasmaVenous).Ktp</t>
  </si>
  <si>
    <t>(06.3. Liver -&gt; PlasmaVenous).Q</t>
  </si>
  <si>
    <t>﻿IntestineLumen</t>
  </si>
  <si>
    <t>﻿IntestineEnterocytes</t>
  </si>
  <si>
    <t>﻿IntestineVascular</t>
  </si>
  <si>
    <t>﻿KidneyPlasma</t>
  </si>
  <si>
    <t>﻿KidneyTissue</t>
  </si>
  <si>
    <t>KidneyTubular</t>
  </si>
  <si>
    <t>Adipose</t>
  </si>
  <si>
    <t>StomachLumen</t>
  </si>
  <si>
    <t>﻿QAdipose</t>
  </si>
  <si>
    <t>Qbrain</t>
  </si>
  <si>
    <t>﻿QHeart</t>
  </si>
  <si>
    <t>﻿QIntestineVascular</t>
  </si>
  <si>
    <t>IntestineVascular</t>
  </si>
  <si>
    <t>﻿QKidney</t>
  </si>
  <si>
    <t>KidneyPlasma</t>
  </si>
  <si>
    <t>﻿QLiverArtery</t>
  </si>
  <si>
    <t>﻿Cardiac Output</t>
  </si>
  <si>
    <t>﻿QMuscle</t>
  </si>
  <si>
    <t>Remainder</t>
  </si>
  <si>
    <t>﻿QRemainder</t>
  </si>
  <si>
    <t>﻿QLiverOut</t>
  </si>
  <si>
    <t>﻿QPortalVeinOut</t>
  </si>
  <si>
    <t>calculated</t>
  </si>
  <si>
    <t>Estimated</t>
  </si>
  <si>
    <t>Total cardiac output (lungs)</t>
  </si>
  <si>
    <t>Qstomach</t>
  </si>
  <si>
    <t>QPortalVein</t>
  </si>
  <si>
    <t>rest of blood flow</t>
  </si>
  <si>
    <t>QPortalVeinOut= Qstomach+QPortalVein+QIntestineVascular</t>
  </si>
  <si>
    <t>QLiverOut=QPortalVeinOut+QLiverArtery</t>
  </si>
  <si>
    <t>Data Maija Zake, Janis Kurlovics, Linda Zaharenko, Vitalijs Komasilovs, Janis Klovins and Egils Stalidzans (2021)Physiologically based metformin pharmacokinetics model of mice and scale-up to humans for the estimation of concentrations in various tissues, PLOS ONE, doi: 10.1371/journal.pone.0249594</t>
  </si>
  <si>
    <t>S1 Table. List of mice model parameters and their description (MS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</si>
</sst>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ourier"/>
      <family val="1"/>
    </font>
    <font>
      <sz val="11"/>
      <color theme="1"/>
      <name val="Courier"/>
      <family val="1"/>
    </font>
    <font>
      <sz val="9"/>
      <color theme="1"/>
      <name val="Courier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5" fillId="0" borderId="0" xfId="15"/>
    <xf numFmtId="9" fontId="5" fillId="0" borderId="0" xfId="15" applyNumberFormat="1"/>
    <xf numFmtId="0" fontId="5" fillId="0" borderId="1" xfId="15" applyBorder="1"/>
    <xf numFmtId="10" fontId="5" fillId="0" borderId="1" xfId="15" applyNumberFormat="1" applyBorder="1"/>
    <xf numFmtId="0" fontId="5" fillId="0" borderId="1" xfId="15" applyBorder="1" applyAlignment="1">
      <alignment vertical="center" wrapText="1"/>
    </xf>
    <xf numFmtId="10" fontId="5" fillId="0" borderId="0" xfId="15" applyNumberFormat="1"/>
    <xf numFmtId="2" fontId="5" fillId="0" borderId="1" xfId="15" applyNumberFormat="1" applyBorder="1"/>
    <xf numFmtId="2" fontId="5" fillId="0" borderId="0" xfId="15" applyNumberFormat="1"/>
    <xf numFmtId="0" fontId="9" fillId="0" borderId="0" xfId="15" applyFont="1"/>
    <xf numFmtId="10" fontId="0" fillId="0" borderId="0" xfId="16" applyNumberFormat="1" applyFont="1"/>
    <xf numFmtId="0" fontId="10" fillId="0" borderId="0" xfId="15" applyFont="1"/>
    <xf numFmtId="0" fontId="11" fillId="0" borderId="0" xfId="15" applyFont="1"/>
    <xf numFmtId="0" fontId="5" fillId="0" borderId="0" xfId="15" applyAlignment="1">
      <alignment vertical="center" wrapText="1"/>
    </xf>
    <xf numFmtId="0" fontId="5" fillId="0" borderId="2" xfId="15" applyBorder="1"/>
    <xf numFmtId="0" fontId="12" fillId="0" borderId="0" xfId="15" applyFont="1" applyAlignment="1">
      <alignment wrapText="1"/>
    </xf>
    <xf numFmtId="0" fontId="5" fillId="0" borderId="7" xfId="15" applyBorder="1"/>
    <xf numFmtId="0" fontId="5" fillId="0" borderId="0" xfId="15" applyAlignment="1">
      <alignment wrapText="1"/>
    </xf>
    <xf numFmtId="14" fontId="5" fillId="0" borderId="0" xfId="15" applyNumberFormat="1"/>
    <xf numFmtId="0" fontId="8" fillId="0" borderId="0" xfId="15" applyFont="1"/>
    <xf numFmtId="0" fontId="5" fillId="0" borderId="0" xfId="15" applyAlignment="1">
      <alignment horizontal="center"/>
    </xf>
    <xf numFmtId="10" fontId="0" fillId="0" borderId="1" xfId="16" applyNumberFormat="1" applyFont="1" applyBorder="1"/>
    <xf numFmtId="10" fontId="0" fillId="0" borderId="1" xfId="16" applyNumberFormat="1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right"/>
    </xf>
    <xf numFmtId="10" fontId="0" fillId="0" borderId="0" xfId="16" applyNumberFormat="1" applyFont="1" applyFill="1" applyBorder="1"/>
    <xf numFmtId="10" fontId="15" fillId="0" borderId="0" xfId="16" applyNumberFormat="1" applyFont="1" applyFill="1" applyBorder="1"/>
    <xf numFmtId="0" fontId="0" fillId="0" borderId="0" xfId="0" applyFont="1" applyFill="1" applyBorder="1"/>
    <xf numFmtId="0" fontId="0" fillId="0" borderId="0" xfId="15" applyFont="1" applyFill="1" applyBorder="1"/>
    <xf numFmtId="0" fontId="0" fillId="0" borderId="0" xfId="15" applyFont="1" applyFill="1" applyBorder="1" applyAlignment="1">
      <alignment vertical="center" wrapText="1"/>
    </xf>
    <xf numFmtId="2" fontId="0" fillId="0" borderId="0" xfId="15" applyNumberFormat="1" applyFont="1" applyFill="1" applyBorder="1"/>
    <xf numFmtId="0" fontId="15" fillId="0" borderId="0" xfId="15" applyFont="1" applyFill="1" applyBorder="1"/>
    <xf numFmtId="2" fontId="15" fillId="0" borderId="0" xfId="15" applyNumberFormat="1" applyFont="1" applyFill="1" applyBorder="1"/>
    <xf numFmtId="10" fontId="0" fillId="0" borderId="0" xfId="15" applyNumberFormat="1" applyFont="1" applyFill="1" applyBorder="1"/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15" applyFont="1" applyFill="1" applyBorder="1" applyAlignment="1">
      <alignment horizontal="left" vertical="center"/>
    </xf>
    <xf numFmtId="0" fontId="6" fillId="0" borderId="0" xfId="17"/>
    <xf numFmtId="0" fontId="0" fillId="0" borderId="1" xfId="0" applyBorder="1"/>
    <xf numFmtId="0" fontId="14" fillId="0" borderId="0" xfId="0" applyFont="1"/>
    <xf numFmtId="0" fontId="16" fillId="0" borderId="1" xfId="15" applyFont="1" applyBorder="1"/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6" xfId="0" applyFont="1" applyFill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Font="1" applyBorder="1"/>
    <xf numFmtId="0" fontId="5" fillId="0" borderId="1" xfId="15" applyFill="1" applyBorder="1"/>
    <xf numFmtId="10" fontId="5" fillId="0" borderId="1" xfId="15" applyNumberFormat="1" applyFill="1" applyBorder="1"/>
    <xf numFmtId="2" fontId="5" fillId="0" borderId="1" xfId="15" applyNumberFormat="1" applyFill="1" applyBorder="1"/>
    <xf numFmtId="2" fontId="4" fillId="0" borderId="1" xfId="15" applyNumberFormat="1" applyFont="1" applyFill="1" applyBorder="1"/>
    <xf numFmtId="0" fontId="3" fillId="0" borderId="1" xfId="15" applyFont="1" applyFill="1" applyBorder="1"/>
    <xf numFmtId="0" fontId="4" fillId="0" borderId="1" xfId="15" applyFont="1" applyFill="1" applyBorder="1"/>
    <xf numFmtId="0" fontId="4" fillId="0" borderId="1" xfId="15" applyFont="1" applyBorder="1"/>
    <xf numFmtId="0" fontId="3" fillId="0" borderId="1" xfId="15" applyFont="1" applyBorder="1"/>
    <xf numFmtId="0" fontId="5" fillId="0" borderId="7" xfId="15" applyBorder="1" applyAlignment="1">
      <alignment horizontal="center"/>
    </xf>
    <xf numFmtId="0" fontId="5" fillId="0" borderId="7" xfId="15" applyBorder="1" applyAlignment="1">
      <alignment vertical="center" wrapText="1"/>
    </xf>
    <xf numFmtId="9" fontId="5" fillId="0" borderId="7" xfId="15" applyNumberFormat="1" applyBorder="1"/>
    <xf numFmtId="0" fontId="5" fillId="0" borderId="5" xfId="15" applyBorder="1" applyAlignment="1">
      <alignment vertical="center" wrapText="1"/>
    </xf>
    <xf numFmtId="0" fontId="5" fillId="0" borderId="5" xfId="15" applyBorder="1"/>
    <xf numFmtId="0" fontId="5" fillId="0" borderId="0" xfId="15" applyBorder="1"/>
    <xf numFmtId="9" fontId="5" fillId="0" borderId="0" xfId="15" applyNumberFormat="1" applyBorder="1"/>
    <xf numFmtId="9" fontId="0" fillId="0" borderId="7" xfId="16" applyFont="1" applyBorder="1"/>
    <xf numFmtId="9" fontId="0" fillId="0" borderId="7" xfId="16" applyFont="1" applyFill="1" applyBorder="1"/>
    <xf numFmtId="9" fontId="8" fillId="0" borderId="7" xfId="16" applyFont="1" applyFill="1" applyBorder="1"/>
    <xf numFmtId="0" fontId="17" fillId="0" borderId="1" xfId="15" applyFont="1" applyFill="1" applyBorder="1"/>
    <xf numFmtId="10" fontId="17" fillId="0" borderId="1" xfId="16" applyNumberFormat="1" applyFont="1" applyFill="1" applyBorder="1"/>
    <xf numFmtId="2" fontId="17" fillId="0" borderId="1" xfId="15" applyNumberFormat="1" applyFont="1" applyFill="1" applyBorder="1"/>
    <xf numFmtId="0" fontId="17" fillId="0" borderId="5" xfId="15" applyFont="1" applyFill="1" applyBorder="1"/>
    <xf numFmtId="10" fontId="3" fillId="0" borderId="1" xfId="15" applyNumberFormat="1" applyFont="1" applyBorder="1"/>
    <xf numFmtId="10" fontId="3" fillId="0" borderId="0" xfId="15" applyNumberFormat="1" applyFont="1" applyBorder="1"/>
    <xf numFmtId="2" fontId="5" fillId="0" borderId="0" xfId="15" applyNumberFormat="1" applyBorder="1"/>
    <xf numFmtId="0" fontId="2" fillId="0" borderId="1" xfId="15" applyFont="1" applyFill="1" applyBorder="1"/>
    <xf numFmtId="0" fontId="2" fillId="0" borderId="1" xfId="15" applyFont="1" applyBorder="1"/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5" fillId="0" borderId="1" xfId="15" applyBorder="1" applyAlignment="1">
      <alignment wrapText="1"/>
    </xf>
    <xf numFmtId="0" fontId="19" fillId="0" borderId="0" xfId="0" applyFont="1" applyAlignment="1">
      <alignment horizontal="center"/>
    </xf>
    <xf numFmtId="0" fontId="18" fillId="0" borderId="8" xfId="0" applyFont="1" applyBorder="1" applyAlignment="1">
      <alignment horizontal="left" vertical="center" wrapText="1"/>
    </xf>
    <xf numFmtId="0" fontId="5" fillId="0" borderId="5" xfId="15" applyBorder="1" applyAlignment="1">
      <alignment horizontal="center"/>
    </xf>
    <xf numFmtId="0" fontId="5" fillId="0" borderId="4" xfId="15" applyBorder="1" applyAlignment="1">
      <alignment horizontal="center"/>
    </xf>
    <xf numFmtId="0" fontId="5" fillId="0" borderId="3" xfId="15" applyBorder="1" applyAlignment="1">
      <alignment horizontal="center"/>
    </xf>
    <xf numFmtId="0" fontId="5" fillId="0" borderId="0" xfId="15" applyAlignment="1">
      <alignment horizontal="center"/>
    </xf>
    <xf numFmtId="0" fontId="1" fillId="0" borderId="5" xfId="15" applyFont="1" applyBorder="1" applyAlignment="1">
      <alignment horizontal="left" wrapText="1"/>
    </xf>
    <xf numFmtId="0" fontId="1" fillId="0" borderId="3" xfId="15" applyFont="1" applyBorder="1" applyAlignment="1">
      <alignment horizontal="left" wrapText="1"/>
    </xf>
    <xf numFmtId="0" fontId="1" fillId="0" borderId="5" xfId="15" applyFont="1" applyBorder="1" applyAlignment="1">
      <alignment wrapText="1"/>
    </xf>
    <xf numFmtId="0" fontId="1" fillId="0" borderId="3" xfId="15" applyFont="1" applyBorder="1" applyAlignment="1">
      <alignment wrapText="1"/>
    </xf>
    <xf numFmtId="0" fontId="14" fillId="0" borderId="0" xfId="15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/>
    <cellStyle name="Normal" xfId="0" builtinId="0"/>
    <cellStyle name="Normal 2" xfId="15" xr:uid="{D4CAC1CA-F166-944F-8837-DD6491E6C41B}"/>
    <cellStyle name="Per cent 2" xfId="16" xr:uid="{D7A28C8C-AA36-224B-B69A-23091439D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83782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8EC-513E-F64E-B631-8125CA5C5A34}">
  <dimension ref="A1:Q27"/>
  <sheetViews>
    <sheetView tabSelected="1" zoomScale="130" zoomScaleNormal="130" workbookViewId="0">
      <selection activeCell="A2" sqref="A2:E2"/>
    </sheetView>
  </sheetViews>
  <sheetFormatPr defaultColWidth="10.85546875" defaultRowHeight="15.75" x14ac:dyDescent="0.25"/>
  <cols>
    <col min="1" max="1" width="29.140625" style="1" customWidth="1"/>
    <col min="2" max="2" width="21.42578125" style="1" customWidth="1"/>
    <col min="3" max="3" width="10.85546875" style="1" customWidth="1"/>
    <col min="4" max="4" width="10.85546875" style="1"/>
    <col min="5" max="5" width="27.42578125" style="1" customWidth="1"/>
    <col min="6" max="6" width="16.42578125" style="1" customWidth="1"/>
    <col min="7" max="7" width="10.85546875" style="1"/>
    <col min="8" max="8" width="18.28515625" style="1" customWidth="1"/>
    <col min="9" max="9" width="29.85546875" style="1" customWidth="1"/>
    <col min="10" max="16384" width="10.85546875" style="1"/>
  </cols>
  <sheetData>
    <row r="1" spans="1:17" x14ac:dyDescent="0.25">
      <c r="A1" s="87" t="s">
        <v>139</v>
      </c>
      <c r="B1" s="87"/>
      <c r="C1" s="87"/>
      <c r="D1" s="87"/>
      <c r="E1" s="87"/>
    </row>
    <row r="2" spans="1:17" ht="51" customHeight="1" x14ac:dyDescent="0.25">
      <c r="A2" s="88" t="s">
        <v>138</v>
      </c>
      <c r="B2" s="88"/>
      <c r="C2" s="88"/>
      <c r="D2" s="88"/>
      <c r="E2" s="88"/>
    </row>
    <row r="3" spans="1:17" ht="33" customHeight="1" x14ac:dyDescent="0.25">
      <c r="A3" s="89"/>
      <c r="B3" s="90"/>
      <c r="C3" s="90"/>
      <c r="D3" s="90"/>
      <c r="E3" s="91"/>
    </row>
    <row r="4" spans="1:17" ht="18.95" customHeight="1" x14ac:dyDescent="0.25">
      <c r="A4" s="89" t="s">
        <v>31</v>
      </c>
      <c r="B4" s="90"/>
      <c r="C4" s="90"/>
      <c r="D4" s="90"/>
      <c r="E4" s="91"/>
    </row>
    <row r="5" spans="1:17" s="13" customFormat="1" ht="53.1" customHeight="1" x14ac:dyDescent="0.25">
      <c r="A5" s="5" t="s">
        <v>29</v>
      </c>
      <c r="B5" s="5" t="s">
        <v>28</v>
      </c>
      <c r="C5" s="5" t="s">
        <v>27</v>
      </c>
      <c r="D5" s="5" t="s">
        <v>30</v>
      </c>
      <c r="E5" s="5" t="s">
        <v>1</v>
      </c>
      <c r="I5" s="15"/>
      <c r="J5" s="14"/>
      <c r="K5" s="1"/>
    </row>
    <row r="6" spans="1:17" ht="15" customHeight="1" x14ac:dyDescent="0.25">
      <c r="A6" s="53" t="s">
        <v>26</v>
      </c>
      <c r="B6" s="53" t="s">
        <v>26</v>
      </c>
      <c r="C6" s="54">
        <v>1.6500000000000001E-2</v>
      </c>
      <c r="D6" s="55">
        <f t="shared" ref="D6:D22" si="0">C6*25</f>
        <v>0.41250000000000003</v>
      </c>
      <c r="E6" s="53" t="s">
        <v>6</v>
      </c>
      <c r="F6" s="2"/>
      <c r="I6" s="12"/>
      <c r="K6" s="10"/>
    </row>
    <row r="7" spans="1:17" x14ac:dyDescent="0.25">
      <c r="A7" s="53" t="s">
        <v>25</v>
      </c>
      <c r="B7" s="57" t="s">
        <v>114</v>
      </c>
      <c r="C7" s="54">
        <v>7.0000000000000007E-2</v>
      </c>
      <c r="D7" s="55">
        <f t="shared" si="0"/>
        <v>1.7500000000000002</v>
      </c>
      <c r="E7" s="53" t="s">
        <v>37</v>
      </c>
      <c r="F7" s="6"/>
      <c r="I7" s="11"/>
      <c r="K7" s="10"/>
    </row>
    <row r="8" spans="1:17" x14ac:dyDescent="0.25">
      <c r="A8" s="53" t="s">
        <v>24</v>
      </c>
      <c r="B8" s="53" t="s">
        <v>24</v>
      </c>
      <c r="C8" s="54">
        <v>5.0000000000000001E-3</v>
      </c>
      <c r="D8" s="55">
        <f t="shared" si="0"/>
        <v>0.125</v>
      </c>
      <c r="E8" s="53" t="s">
        <v>6</v>
      </c>
      <c r="F8" s="6"/>
    </row>
    <row r="9" spans="1:17" x14ac:dyDescent="0.25">
      <c r="A9" s="53" t="s">
        <v>48</v>
      </c>
      <c r="B9" s="53" t="s">
        <v>109</v>
      </c>
      <c r="C9" s="54">
        <v>2.5000000000000001E-3</v>
      </c>
      <c r="D9" s="55">
        <f t="shared" si="0"/>
        <v>6.25E-2</v>
      </c>
      <c r="E9" s="53" t="s">
        <v>6</v>
      </c>
      <c r="L9" s="92"/>
      <c r="P9" s="8"/>
      <c r="Q9" s="92"/>
    </row>
    <row r="10" spans="1:17" x14ac:dyDescent="0.25">
      <c r="A10" s="53"/>
      <c r="B10" s="53" t="s">
        <v>110</v>
      </c>
      <c r="C10" s="54">
        <v>2.2800000000000001E-2</v>
      </c>
      <c r="D10" s="55">
        <f t="shared" si="0"/>
        <v>0.57000000000000006</v>
      </c>
      <c r="E10" s="53" t="s">
        <v>6</v>
      </c>
      <c r="L10" s="92"/>
      <c r="P10" s="8"/>
      <c r="Q10" s="92"/>
    </row>
    <row r="11" spans="1:17" x14ac:dyDescent="0.25">
      <c r="A11" s="53" t="s">
        <v>22</v>
      </c>
      <c r="B11" s="53" t="s">
        <v>111</v>
      </c>
      <c r="C11" s="54">
        <v>5.5999999999999999E-3</v>
      </c>
      <c r="D11" s="55">
        <f t="shared" si="0"/>
        <v>0.13999999999999999</v>
      </c>
      <c r="E11" s="53" t="s">
        <v>6</v>
      </c>
      <c r="F11" s="6"/>
      <c r="J11" s="9"/>
      <c r="L11" s="92"/>
      <c r="O11" s="9"/>
      <c r="P11" s="8"/>
      <c r="Q11" s="92"/>
    </row>
    <row r="12" spans="1:17" x14ac:dyDescent="0.25">
      <c r="A12" s="53"/>
      <c r="B12" s="53" t="s">
        <v>112</v>
      </c>
      <c r="C12" s="54">
        <v>5.5999999999999999E-3</v>
      </c>
      <c r="D12" s="55">
        <f t="shared" si="0"/>
        <v>0.13999999999999999</v>
      </c>
      <c r="E12" s="53" t="s">
        <v>6</v>
      </c>
      <c r="F12" s="6"/>
      <c r="J12" s="9"/>
      <c r="L12" s="92"/>
      <c r="O12" s="9"/>
      <c r="P12" s="8"/>
      <c r="Q12" s="92"/>
    </row>
    <row r="13" spans="1:17" x14ac:dyDescent="0.25">
      <c r="A13" s="53"/>
      <c r="B13" s="57" t="s">
        <v>113</v>
      </c>
      <c r="C13" s="54">
        <v>5.5999999999999999E-3</v>
      </c>
      <c r="D13" s="55">
        <f t="shared" si="0"/>
        <v>0.13999999999999999</v>
      </c>
      <c r="E13" s="57" t="s">
        <v>6</v>
      </c>
      <c r="F13" s="6"/>
      <c r="J13" s="9"/>
      <c r="L13" s="92"/>
      <c r="O13" s="9"/>
      <c r="P13" s="8"/>
      <c r="Q13" s="92"/>
    </row>
    <row r="14" spans="1:17" x14ac:dyDescent="0.25">
      <c r="A14" s="53" t="s">
        <v>21</v>
      </c>
      <c r="B14" s="53" t="s">
        <v>21</v>
      </c>
      <c r="C14" s="54">
        <v>5.4899999999999997E-2</v>
      </c>
      <c r="D14" s="55">
        <f t="shared" si="0"/>
        <v>1.3724999999999998</v>
      </c>
      <c r="E14" s="53" t="s">
        <v>6</v>
      </c>
      <c r="F14" s="6"/>
      <c r="L14" s="92"/>
      <c r="P14" s="8"/>
      <c r="Q14" s="92"/>
    </row>
    <row r="15" spans="1:17" x14ac:dyDescent="0.25">
      <c r="A15" s="53" t="s">
        <v>19</v>
      </c>
      <c r="B15" s="53" t="s">
        <v>19</v>
      </c>
      <c r="C15" s="54">
        <v>7.3000000000000001E-3</v>
      </c>
      <c r="D15" s="55">
        <f t="shared" si="0"/>
        <v>0.1825</v>
      </c>
      <c r="E15" s="53" t="s">
        <v>6</v>
      </c>
      <c r="F15" s="6"/>
    </row>
    <row r="16" spans="1:17" x14ac:dyDescent="0.25">
      <c r="A16" s="53" t="s">
        <v>18</v>
      </c>
      <c r="B16" s="53" t="s">
        <v>17</v>
      </c>
      <c r="C16" s="54">
        <v>0.38400000000000001</v>
      </c>
      <c r="D16" s="55">
        <f t="shared" si="0"/>
        <v>9.6</v>
      </c>
      <c r="E16" s="53" t="s">
        <v>6</v>
      </c>
      <c r="F16" s="2"/>
    </row>
    <row r="17" spans="1:6" x14ac:dyDescent="0.25">
      <c r="A17" s="53" t="s">
        <v>16</v>
      </c>
      <c r="B17" s="78" t="s">
        <v>126</v>
      </c>
      <c r="C17" s="54">
        <v>0.35849999999999999</v>
      </c>
      <c r="D17" s="55">
        <f t="shared" si="0"/>
        <v>8.9625000000000004</v>
      </c>
      <c r="E17" s="53" t="s">
        <v>36</v>
      </c>
    </row>
    <row r="18" spans="1:6" x14ac:dyDescent="0.25">
      <c r="A18" s="3" t="s">
        <v>15</v>
      </c>
      <c r="B18" s="3" t="s">
        <v>14</v>
      </c>
      <c r="C18" s="4">
        <v>1.2500000000000001E-2</v>
      </c>
      <c r="D18" s="7">
        <f t="shared" si="0"/>
        <v>0.3125</v>
      </c>
      <c r="E18" s="3" t="s">
        <v>11</v>
      </c>
      <c r="F18" s="6"/>
    </row>
    <row r="19" spans="1:6" x14ac:dyDescent="0.25">
      <c r="A19" s="3" t="s">
        <v>13</v>
      </c>
      <c r="B19" s="3" t="s">
        <v>12</v>
      </c>
      <c r="C19" s="4">
        <v>3.7499999999999999E-2</v>
      </c>
      <c r="D19" s="7">
        <f t="shared" si="0"/>
        <v>0.9375</v>
      </c>
      <c r="E19" s="3" t="s">
        <v>11</v>
      </c>
      <c r="F19" s="6"/>
    </row>
    <row r="20" spans="1:6" x14ac:dyDescent="0.25">
      <c r="A20" s="53" t="s">
        <v>10</v>
      </c>
      <c r="B20" s="53" t="s">
        <v>9</v>
      </c>
      <c r="C20" s="54">
        <v>5.7999999999999996E-3</v>
      </c>
      <c r="D20" s="55">
        <f t="shared" si="0"/>
        <v>0.14499999999999999</v>
      </c>
      <c r="E20" s="78" t="s">
        <v>131</v>
      </c>
      <c r="F20" s="19"/>
    </row>
    <row r="21" spans="1:6" x14ac:dyDescent="0.25">
      <c r="A21" s="3" t="s">
        <v>39</v>
      </c>
      <c r="B21" s="3" t="s">
        <v>8</v>
      </c>
      <c r="C21" s="4">
        <v>6.0000000000000001E-3</v>
      </c>
      <c r="D21" s="7">
        <f t="shared" si="0"/>
        <v>0.15</v>
      </c>
      <c r="E21" s="3" t="s">
        <v>6</v>
      </c>
      <c r="F21" s="6"/>
    </row>
    <row r="22" spans="1:6" x14ac:dyDescent="0.25">
      <c r="A22" s="3" t="s">
        <v>7</v>
      </c>
      <c r="B22" s="3"/>
      <c r="C22" s="4">
        <f>SUM(C6:C21)</f>
        <v>1.0000999999999998</v>
      </c>
      <c r="D22" s="7">
        <f t="shared" si="0"/>
        <v>25.002499999999994</v>
      </c>
      <c r="E22" s="3" t="s">
        <v>6</v>
      </c>
      <c r="F22" s="2"/>
    </row>
    <row r="24" spans="1:6" x14ac:dyDescent="0.25">
      <c r="A24" s="53" t="s">
        <v>20</v>
      </c>
      <c r="B24" s="53" t="s">
        <v>108</v>
      </c>
      <c r="C24" s="53"/>
      <c r="D24" s="56">
        <v>0.6</v>
      </c>
      <c r="E24" s="58" t="s">
        <v>56</v>
      </c>
      <c r="F24" s="43"/>
    </row>
    <row r="25" spans="1:6" x14ac:dyDescent="0.25">
      <c r="A25" s="3" t="s">
        <v>38</v>
      </c>
      <c r="B25" s="60" t="s">
        <v>115</v>
      </c>
      <c r="C25" s="3"/>
      <c r="D25" s="3">
        <v>0.4</v>
      </c>
      <c r="E25" s="59" t="s">
        <v>56</v>
      </c>
      <c r="F25" s="43"/>
    </row>
    <row r="26" spans="1:6" ht="47.25" x14ac:dyDescent="0.25">
      <c r="A26" s="3" t="s">
        <v>5</v>
      </c>
      <c r="B26" s="3" t="s">
        <v>41</v>
      </c>
      <c r="C26" s="3"/>
      <c r="D26" s="3">
        <v>1</v>
      </c>
      <c r="E26" s="86" t="s">
        <v>40</v>
      </c>
    </row>
    <row r="27" spans="1:6" ht="47.25" x14ac:dyDescent="0.25">
      <c r="A27" s="3" t="s">
        <v>4</v>
      </c>
      <c r="B27" s="3" t="s">
        <v>42</v>
      </c>
      <c r="C27" s="3"/>
      <c r="D27" s="3">
        <v>1</v>
      </c>
      <c r="E27" s="86" t="s">
        <v>40</v>
      </c>
    </row>
  </sheetData>
  <mergeCells count="6">
    <mergeCell ref="L9:L14"/>
    <mergeCell ref="Q9:Q14"/>
    <mergeCell ref="A1:E1"/>
    <mergeCell ref="A2:E2"/>
    <mergeCell ref="A3:E3"/>
    <mergeCell ref="A4:E4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BA12-1FE0-FB4D-A03F-BFE5B5BA5995}">
  <dimension ref="A1:Q17"/>
  <sheetViews>
    <sheetView zoomScale="110" zoomScaleNormal="110" workbookViewId="0">
      <selection activeCell="D42" sqref="D42"/>
    </sheetView>
  </sheetViews>
  <sheetFormatPr defaultColWidth="10.85546875" defaultRowHeight="15.75" x14ac:dyDescent="0.25"/>
  <cols>
    <col min="1" max="1" width="26.7109375" style="1" customWidth="1"/>
    <col min="2" max="2" width="17.85546875" style="1" bestFit="1" customWidth="1"/>
    <col min="3" max="3" width="17.85546875" style="1" customWidth="1"/>
    <col min="4" max="4" width="17.28515625" style="1" customWidth="1"/>
    <col min="5" max="5" width="19" style="1" customWidth="1"/>
    <col min="6" max="6" width="29.140625" style="1" customWidth="1"/>
    <col min="7" max="7" width="16" style="1" customWidth="1"/>
    <col min="8" max="8" width="29.140625" style="1" customWidth="1"/>
    <col min="9" max="9" width="72.7109375" style="1" customWidth="1"/>
    <col min="10" max="16384" width="10.85546875" style="1"/>
  </cols>
  <sheetData>
    <row r="1" spans="1:17" x14ac:dyDescent="0.25">
      <c r="A1" s="3"/>
      <c r="B1" s="3"/>
      <c r="C1" s="3"/>
      <c r="D1" s="89" t="s">
        <v>31</v>
      </c>
      <c r="E1" s="90"/>
      <c r="F1" s="91"/>
      <c r="G1" s="61"/>
      <c r="H1" s="20"/>
      <c r="I1" s="20"/>
    </row>
    <row r="2" spans="1:17" s="17" customFormat="1" ht="31.5" x14ac:dyDescent="0.25">
      <c r="A2" s="5" t="s">
        <v>45</v>
      </c>
      <c r="B2" s="5" t="s">
        <v>28</v>
      </c>
      <c r="C2" s="5" t="s">
        <v>44</v>
      </c>
      <c r="D2" s="5" t="s">
        <v>32</v>
      </c>
      <c r="E2" s="5" t="s">
        <v>43</v>
      </c>
      <c r="F2" s="64" t="s">
        <v>1</v>
      </c>
      <c r="G2" s="62"/>
      <c r="H2" s="13"/>
      <c r="P2" s="1"/>
      <c r="Q2" s="1"/>
    </row>
    <row r="3" spans="1:17" x14ac:dyDescent="0.25">
      <c r="A3" s="3" t="s">
        <v>26</v>
      </c>
      <c r="B3" s="3" t="s">
        <v>26</v>
      </c>
      <c r="C3" s="60" t="s">
        <v>117</v>
      </c>
      <c r="D3" s="21">
        <v>3.3000000000000002E-2</v>
      </c>
      <c r="E3" s="7">
        <f t="shared" ref="E3:E12" si="0">D3*$E$13</f>
        <v>27.680400000000002</v>
      </c>
      <c r="F3" s="65" t="s">
        <v>6</v>
      </c>
      <c r="G3" s="68"/>
      <c r="P3" s="1" t="s">
        <v>35</v>
      </c>
    </row>
    <row r="4" spans="1:17" x14ac:dyDescent="0.25">
      <c r="A4" s="3" t="s">
        <v>25</v>
      </c>
      <c r="B4" s="60" t="s">
        <v>114</v>
      </c>
      <c r="C4" s="3" t="s">
        <v>116</v>
      </c>
      <c r="D4" s="21">
        <v>5.0000000000000001E-3</v>
      </c>
      <c r="E4" s="7">
        <f t="shared" si="0"/>
        <v>4.1940000000000008</v>
      </c>
      <c r="F4" s="65" t="s">
        <v>33</v>
      </c>
      <c r="G4" s="68"/>
      <c r="P4" s="8"/>
      <c r="Q4" s="8"/>
    </row>
    <row r="5" spans="1:17" x14ac:dyDescent="0.25">
      <c r="A5" s="3" t="s">
        <v>24</v>
      </c>
      <c r="B5" s="3" t="s">
        <v>24</v>
      </c>
      <c r="C5" s="3" t="s">
        <v>118</v>
      </c>
      <c r="D5" s="21">
        <v>6.6000000000000003E-2</v>
      </c>
      <c r="E5" s="7">
        <f t="shared" si="0"/>
        <v>55.360800000000005</v>
      </c>
      <c r="F5" s="65" t="s">
        <v>6</v>
      </c>
      <c r="G5" s="68"/>
      <c r="P5" s="8"/>
      <c r="Q5" s="8"/>
    </row>
    <row r="6" spans="1:17" x14ac:dyDescent="0.25">
      <c r="A6" s="3" t="s">
        <v>23</v>
      </c>
      <c r="B6" s="60" t="s">
        <v>120</v>
      </c>
      <c r="C6" s="3" t="s">
        <v>119</v>
      </c>
      <c r="D6" s="22">
        <v>0.13500000000000001</v>
      </c>
      <c r="E6" s="7">
        <f t="shared" si="0"/>
        <v>113.23800000000001</v>
      </c>
      <c r="F6" s="65" t="s">
        <v>33</v>
      </c>
      <c r="G6" s="69"/>
      <c r="P6" s="8"/>
      <c r="Q6" s="8"/>
    </row>
    <row r="7" spans="1:17" x14ac:dyDescent="0.25">
      <c r="A7" s="3" t="s">
        <v>22</v>
      </c>
      <c r="B7" s="60" t="s">
        <v>122</v>
      </c>
      <c r="C7" s="3" t="s">
        <v>121</v>
      </c>
      <c r="D7" s="22">
        <v>9.0999999999999998E-2</v>
      </c>
      <c r="E7" s="7">
        <f t="shared" si="0"/>
        <v>76.330800000000011</v>
      </c>
      <c r="F7" s="65" t="s">
        <v>6</v>
      </c>
      <c r="G7" s="69"/>
      <c r="P7" s="8"/>
      <c r="Q7" s="8"/>
    </row>
    <row r="8" spans="1:17" x14ac:dyDescent="0.25">
      <c r="A8" s="3" t="s">
        <v>21</v>
      </c>
      <c r="B8" s="3" t="s">
        <v>21</v>
      </c>
      <c r="C8" s="3" t="s">
        <v>123</v>
      </c>
      <c r="D8" s="22">
        <v>0.02</v>
      </c>
      <c r="E8" s="7">
        <f t="shared" si="0"/>
        <v>16.776000000000003</v>
      </c>
      <c r="F8" s="65" t="s">
        <v>33</v>
      </c>
      <c r="G8" s="69"/>
      <c r="P8" s="8"/>
      <c r="Q8" s="8"/>
    </row>
    <row r="9" spans="1:17" x14ac:dyDescent="0.25">
      <c r="A9" s="3" t="s">
        <v>18</v>
      </c>
      <c r="B9" s="3" t="s">
        <v>17</v>
      </c>
      <c r="C9" s="3" t="s">
        <v>125</v>
      </c>
      <c r="D9" s="21">
        <v>0.159</v>
      </c>
      <c r="E9" s="7">
        <f t="shared" si="0"/>
        <v>133.36920000000001</v>
      </c>
      <c r="F9" s="65" t="s">
        <v>6</v>
      </c>
      <c r="G9" s="68"/>
      <c r="P9" s="8"/>
      <c r="Q9" s="8"/>
    </row>
    <row r="10" spans="1:17" x14ac:dyDescent="0.25">
      <c r="A10" s="71" t="s">
        <v>16</v>
      </c>
      <c r="B10" s="71" t="s">
        <v>126</v>
      </c>
      <c r="C10" s="71" t="s">
        <v>127</v>
      </c>
      <c r="D10" s="72">
        <v>0.41099999999999998</v>
      </c>
      <c r="E10" s="73">
        <f t="shared" si="0"/>
        <v>344.74680000000001</v>
      </c>
      <c r="F10" s="74" t="s">
        <v>135</v>
      </c>
      <c r="G10" s="70"/>
      <c r="H10" s="19"/>
      <c r="P10" s="8"/>
      <c r="Q10" s="8"/>
    </row>
    <row r="11" spans="1:17" x14ac:dyDescent="0.25">
      <c r="A11" s="3" t="s">
        <v>10</v>
      </c>
      <c r="B11" s="3" t="s">
        <v>9</v>
      </c>
      <c r="C11" s="79" t="s">
        <v>134</v>
      </c>
      <c r="D11" s="22">
        <v>0.06</v>
      </c>
      <c r="E11" s="7">
        <f t="shared" si="0"/>
        <v>50.328000000000003</v>
      </c>
      <c r="F11" s="65" t="s">
        <v>34</v>
      </c>
      <c r="G11" s="69"/>
      <c r="P11" s="8"/>
      <c r="Q11" s="8"/>
    </row>
    <row r="12" spans="1:17" x14ac:dyDescent="0.25">
      <c r="A12" s="3" t="s">
        <v>8</v>
      </c>
      <c r="B12" s="3" t="s">
        <v>8</v>
      </c>
      <c r="C12" s="79" t="s">
        <v>133</v>
      </c>
      <c r="D12" s="22">
        <v>0.02</v>
      </c>
      <c r="E12" s="7">
        <f t="shared" si="0"/>
        <v>16.776000000000003</v>
      </c>
      <c r="F12" s="65" t="s">
        <v>33</v>
      </c>
      <c r="G12" s="69"/>
      <c r="I12" s="16"/>
      <c r="P12" s="8"/>
      <c r="Q12" s="8"/>
    </row>
    <row r="13" spans="1:17" x14ac:dyDescent="0.25">
      <c r="A13" s="79" t="s">
        <v>132</v>
      </c>
      <c r="B13" s="79" t="s">
        <v>19</v>
      </c>
      <c r="C13" s="3" t="s">
        <v>124</v>
      </c>
      <c r="D13" s="75">
        <f>SUM(D3:D12)</f>
        <v>1</v>
      </c>
      <c r="E13" s="7">
        <f>13.98*60</f>
        <v>838.80000000000007</v>
      </c>
      <c r="F13" s="65" t="s">
        <v>6</v>
      </c>
      <c r="G13" s="63"/>
      <c r="H13" s="18"/>
      <c r="P13" s="8"/>
      <c r="Q13" s="8"/>
    </row>
    <row r="14" spans="1:17" x14ac:dyDescent="0.25">
      <c r="A14" s="16"/>
      <c r="B14" s="66"/>
      <c r="C14" s="66"/>
      <c r="D14" s="76"/>
      <c r="E14" s="77"/>
      <c r="F14" s="66"/>
      <c r="G14" s="67"/>
      <c r="H14" s="18"/>
      <c r="P14" s="8"/>
      <c r="Q14" s="8"/>
    </row>
    <row r="15" spans="1:17" x14ac:dyDescent="0.25">
      <c r="A15" s="3" t="s">
        <v>46</v>
      </c>
      <c r="B15" s="3"/>
      <c r="C15" s="3"/>
      <c r="D15" s="4"/>
      <c r="E15" s="3">
        <v>20</v>
      </c>
      <c r="F15" s="57" t="s">
        <v>59</v>
      </c>
      <c r="I15" s="6"/>
      <c r="P15" s="8"/>
      <c r="Q15" s="8"/>
    </row>
    <row r="16" spans="1:17" ht="30.95" customHeight="1" x14ac:dyDescent="0.25">
      <c r="A16" s="93" t="s">
        <v>136</v>
      </c>
      <c r="B16" s="94"/>
      <c r="C16" s="3" t="s">
        <v>129</v>
      </c>
      <c r="D16" s="3"/>
      <c r="E16" s="7">
        <f>E12+E11+E6</f>
        <v>180.34200000000004</v>
      </c>
      <c r="F16" s="60" t="s">
        <v>130</v>
      </c>
    </row>
    <row r="17" spans="1:6" x14ac:dyDescent="0.25">
      <c r="A17" s="95" t="s">
        <v>137</v>
      </c>
      <c r="B17" s="96"/>
      <c r="C17" s="3" t="s">
        <v>128</v>
      </c>
      <c r="D17" s="3"/>
      <c r="E17" s="7">
        <f>E16+E8</f>
        <v>197.11800000000005</v>
      </c>
      <c r="F17" s="60" t="s">
        <v>130</v>
      </c>
    </row>
  </sheetData>
  <mergeCells count="3">
    <mergeCell ref="D1:F1"/>
    <mergeCell ref="A16:B16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1598-0FA1-C34A-B763-F369477C6B52}">
  <dimension ref="A1:R54"/>
  <sheetViews>
    <sheetView zoomScale="120" zoomScaleNormal="120" workbookViewId="0">
      <selection activeCell="E15" sqref="E15"/>
    </sheetView>
  </sheetViews>
  <sheetFormatPr defaultColWidth="10.85546875" defaultRowHeight="15" x14ac:dyDescent="0.25"/>
  <cols>
    <col min="1" max="1" width="46" style="27" customWidth="1"/>
    <col min="2" max="2" width="10" style="28" customWidth="1"/>
    <col min="3" max="3" width="8.7109375" style="25" customWidth="1"/>
    <col min="4" max="4" width="27" style="25" customWidth="1"/>
    <col min="5" max="5" width="65.7109375" style="25" customWidth="1"/>
    <col min="6" max="16384" width="10.85546875" style="25"/>
  </cols>
  <sheetData>
    <row r="1" spans="1:18" s="45" customFormat="1" ht="50.1" customHeight="1" x14ac:dyDescent="0.25">
      <c r="A1" s="98"/>
      <c r="B1" s="98"/>
      <c r="C1" s="98"/>
      <c r="D1" s="98"/>
    </row>
    <row r="2" spans="1:18" s="40" customFormat="1" ht="42.95" customHeight="1" x14ac:dyDescent="0.25">
      <c r="A2" s="38" t="s">
        <v>49</v>
      </c>
      <c r="B2" s="39" t="s">
        <v>0</v>
      </c>
      <c r="C2" s="39" t="s">
        <v>2</v>
      </c>
      <c r="D2" s="39"/>
      <c r="F2" s="41"/>
      <c r="G2" s="41"/>
      <c r="H2" s="41"/>
      <c r="I2" s="41"/>
      <c r="J2" s="41"/>
      <c r="K2" s="42"/>
      <c r="L2" s="42"/>
      <c r="M2" s="42"/>
      <c r="N2" s="97"/>
      <c r="O2" s="97"/>
      <c r="P2" s="97"/>
      <c r="Q2" s="41"/>
      <c r="R2" s="41"/>
    </row>
    <row r="3" spans="1:18" x14ac:dyDescent="0.25">
      <c r="A3" s="44" t="s">
        <v>60</v>
      </c>
      <c r="B3" s="82">
        <v>3.16</v>
      </c>
      <c r="C3" s="23" t="s">
        <v>47</v>
      </c>
      <c r="D3" s="23" t="s">
        <v>3</v>
      </c>
      <c r="E3"/>
      <c r="F3"/>
      <c r="G3" s="31"/>
      <c r="H3" s="31"/>
      <c r="I3" s="31"/>
      <c r="J3" s="31"/>
      <c r="K3" s="33"/>
      <c r="L3" s="33"/>
      <c r="M3" s="33"/>
      <c r="N3" s="33"/>
      <c r="O3" s="33"/>
      <c r="P3" s="33"/>
      <c r="Q3" s="31"/>
      <c r="R3" s="31"/>
    </row>
    <row r="4" spans="1:18" x14ac:dyDescent="0.25">
      <c r="A4" s="44" t="s">
        <v>61</v>
      </c>
      <c r="B4" s="81">
        <v>0.17799999999999999</v>
      </c>
      <c r="C4" s="23" t="s">
        <v>47</v>
      </c>
      <c r="D4" s="23" t="s">
        <v>3</v>
      </c>
      <c r="E4"/>
      <c r="F4"/>
      <c r="G4" s="31"/>
      <c r="H4" s="31"/>
      <c r="I4" s="31"/>
      <c r="J4" s="31"/>
      <c r="K4" s="32"/>
      <c r="L4" s="32"/>
      <c r="M4" s="32"/>
      <c r="N4" s="29"/>
      <c r="O4" s="34"/>
      <c r="P4" s="32"/>
      <c r="Q4" s="31"/>
      <c r="R4" s="31"/>
    </row>
    <row r="5" spans="1:18" x14ac:dyDescent="0.25">
      <c r="A5" s="44" t="s">
        <v>63</v>
      </c>
      <c r="B5" s="26">
        <v>113.238</v>
      </c>
      <c r="C5" s="24" t="s">
        <v>47</v>
      </c>
      <c r="D5" s="46" t="s">
        <v>33</v>
      </c>
      <c r="E5"/>
      <c r="F5"/>
      <c r="G5" s="31"/>
      <c r="H5" s="31"/>
      <c r="I5" s="31"/>
      <c r="J5" s="31"/>
      <c r="K5" s="32"/>
      <c r="L5" s="32"/>
      <c r="M5" s="32"/>
      <c r="N5" s="29"/>
      <c r="O5" s="34"/>
      <c r="P5" s="32"/>
      <c r="Q5" s="31"/>
      <c r="R5" s="31"/>
    </row>
    <row r="6" spans="1:18" x14ac:dyDescent="0.25">
      <c r="A6" s="44" t="s">
        <v>64</v>
      </c>
      <c r="B6" s="85">
        <v>900</v>
      </c>
      <c r="C6" s="24" t="s">
        <v>50</v>
      </c>
      <c r="D6" s="24" t="s">
        <v>57</v>
      </c>
      <c r="E6"/>
      <c r="F6"/>
      <c r="G6" s="31"/>
      <c r="H6" s="31"/>
      <c r="I6" s="31"/>
      <c r="J6" s="31"/>
      <c r="K6" s="32"/>
      <c r="L6" s="32"/>
      <c r="M6" s="32"/>
      <c r="N6" s="29"/>
      <c r="O6" s="34"/>
      <c r="P6" s="32"/>
      <c r="Q6" s="31"/>
      <c r="R6" s="31"/>
    </row>
    <row r="7" spans="1:18" x14ac:dyDescent="0.25">
      <c r="A7" s="44" t="s">
        <v>65</v>
      </c>
      <c r="B7" s="85">
        <v>1271</v>
      </c>
      <c r="C7" s="24" t="s">
        <v>51</v>
      </c>
      <c r="D7" s="24" t="s">
        <v>57</v>
      </c>
      <c r="E7"/>
      <c r="F7"/>
      <c r="J7" s="31"/>
      <c r="K7" s="32"/>
      <c r="L7" s="32"/>
      <c r="M7" s="32"/>
      <c r="N7" s="29"/>
      <c r="O7" s="34"/>
      <c r="P7" s="32"/>
      <c r="Q7" s="31"/>
      <c r="R7" s="31"/>
    </row>
    <row r="8" spans="1:18" x14ac:dyDescent="0.25">
      <c r="A8" s="44" t="s">
        <v>66</v>
      </c>
      <c r="B8" s="85">
        <v>12300</v>
      </c>
      <c r="C8" s="24" t="s">
        <v>50</v>
      </c>
      <c r="D8" s="24" t="s">
        <v>57</v>
      </c>
      <c r="E8"/>
      <c r="F8"/>
      <c r="J8" s="31"/>
      <c r="K8" s="32"/>
      <c r="L8" s="32"/>
      <c r="M8" s="32"/>
      <c r="N8" s="29"/>
      <c r="O8" s="34"/>
      <c r="P8" s="32"/>
      <c r="Q8" s="31"/>
      <c r="R8" s="31"/>
    </row>
    <row r="9" spans="1:18" x14ac:dyDescent="0.25">
      <c r="A9" s="44" t="s">
        <v>67</v>
      </c>
      <c r="B9" s="85">
        <v>495</v>
      </c>
      <c r="C9" s="24" t="s">
        <v>51</v>
      </c>
      <c r="D9" s="23" t="s">
        <v>3</v>
      </c>
      <c r="E9"/>
      <c r="F9"/>
      <c r="J9" s="31"/>
      <c r="K9" s="32"/>
      <c r="L9" s="32"/>
      <c r="M9" s="32"/>
      <c r="N9" s="29"/>
      <c r="O9" s="34"/>
      <c r="P9" s="32"/>
      <c r="Q9" s="31"/>
      <c r="R9" s="31"/>
    </row>
    <row r="10" spans="1:18" x14ac:dyDescent="0.25">
      <c r="A10" s="44" t="s">
        <v>68</v>
      </c>
      <c r="B10" s="26">
        <v>60</v>
      </c>
      <c r="C10" s="24" t="s">
        <v>50</v>
      </c>
      <c r="D10" s="24" t="s">
        <v>57</v>
      </c>
      <c r="E10"/>
      <c r="F10"/>
      <c r="J10" s="31"/>
      <c r="K10" s="35"/>
      <c r="L10" s="35"/>
      <c r="M10" s="35"/>
      <c r="N10" s="30"/>
      <c r="O10" s="36"/>
      <c r="P10" s="35"/>
      <c r="Q10" s="31"/>
      <c r="R10" s="31"/>
    </row>
    <row r="11" spans="1:18" x14ac:dyDescent="0.25">
      <c r="A11" s="44" t="s">
        <v>69</v>
      </c>
      <c r="B11" s="26">
        <v>19.2</v>
      </c>
      <c r="C11" s="24" t="s">
        <v>51</v>
      </c>
      <c r="D11" s="24" t="s">
        <v>57</v>
      </c>
      <c r="E11"/>
      <c r="F11"/>
      <c r="J11" s="31"/>
      <c r="K11" s="32"/>
      <c r="L11" s="32"/>
      <c r="M11" s="32"/>
      <c r="N11" s="29"/>
      <c r="O11" s="34"/>
      <c r="P11" s="32"/>
      <c r="Q11" s="31"/>
      <c r="R11" s="31"/>
    </row>
    <row r="12" spans="1:18" x14ac:dyDescent="0.25">
      <c r="A12" s="44" t="s">
        <v>70</v>
      </c>
      <c r="B12" s="83">
        <v>4.5999999999999996</v>
      </c>
      <c r="C12" s="24"/>
      <c r="D12" s="24" t="s">
        <v>3</v>
      </c>
      <c r="E12"/>
      <c r="F12"/>
      <c r="J12" s="31"/>
      <c r="K12" s="32"/>
      <c r="L12" s="32"/>
      <c r="M12" s="32"/>
      <c r="N12" s="29"/>
      <c r="O12" s="34"/>
      <c r="P12" s="32"/>
      <c r="Q12" s="31"/>
      <c r="R12" s="31"/>
    </row>
    <row r="13" spans="1:18" x14ac:dyDescent="0.25">
      <c r="A13" s="44" t="s">
        <v>71</v>
      </c>
      <c r="B13" s="26">
        <v>113.238</v>
      </c>
      <c r="C13" s="24" t="s">
        <v>47</v>
      </c>
      <c r="D13" s="46" t="s">
        <v>33</v>
      </c>
      <c r="E13"/>
      <c r="F13"/>
      <c r="J13" s="31"/>
      <c r="K13" s="32"/>
      <c r="L13" s="32"/>
      <c r="M13" s="32"/>
      <c r="N13" s="37"/>
      <c r="O13" s="34"/>
      <c r="P13" s="32"/>
      <c r="Q13" s="31"/>
      <c r="R13" s="31"/>
    </row>
    <row r="14" spans="1:18" x14ac:dyDescent="0.25">
      <c r="A14" s="44" t="s">
        <v>72</v>
      </c>
      <c r="B14" s="80">
        <v>0.14000000000000001</v>
      </c>
      <c r="C14" s="24" t="s">
        <v>47</v>
      </c>
      <c r="D14" s="24" t="s">
        <v>57</v>
      </c>
      <c r="E14"/>
      <c r="F14"/>
      <c r="J14" s="31"/>
      <c r="K14" s="32"/>
      <c r="L14" s="32"/>
      <c r="M14" s="32"/>
      <c r="N14" s="29"/>
      <c r="O14" s="34"/>
      <c r="P14" s="32"/>
      <c r="Q14" s="31"/>
      <c r="R14" s="31"/>
    </row>
    <row r="15" spans="1:18" x14ac:dyDescent="0.25">
      <c r="A15" s="44" t="s">
        <v>73</v>
      </c>
      <c r="B15" s="80">
        <v>0.26</v>
      </c>
      <c r="C15" s="24" t="s">
        <v>47</v>
      </c>
      <c r="D15" s="24" t="s">
        <v>57</v>
      </c>
      <c r="E15"/>
      <c r="F15"/>
    </row>
    <row r="16" spans="1:18" x14ac:dyDescent="0.25">
      <c r="A16" s="44" t="s">
        <v>74</v>
      </c>
      <c r="B16" s="26">
        <v>50.328000000000003</v>
      </c>
      <c r="C16" s="24" t="s">
        <v>47</v>
      </c>
      <c r="D16" s="46" t="s">
        <v>58</v>
      </c>
      <c r="E16"/>
      <c r="F16"/>
      <c r="J16" s="31"/>
      <c r="K16" s="32"/>
      <c r="L16" s="32"/>
      <c r="M16" s="32"/>
      <c r="N16" s="37"/>
      <c r="O16" s="32"/>
      <c r="P16" s="32"/>
      <c r="Q16" s="31"/>
      <c r="R16" s="31"/>
    </row>
    <row r="17" spans="1:18" x14ac:dyDescent="0.25">
      <c r="A17" s="44" t="s">
        <v>75</v>
      </c>
      <c r="B17" s="26">
        <v>16.776</v>
      </c>
      <c r="C17" s="24" t="s">
        <v>47</v>
      </c>
      <c r="D17" s="46" t="s">
        <v>33</v>
      </c>
      <c r="E17"/>
      <c r="F17"/>
      <c r="J17" s="31"/>
      <c r="K17" s="32"/>
      <c r="L17" s="32"/>
      <c r="M17" s="32"/>
      <c r="N17" s="37"/>
      <c r="O17" s="32"/>
      <c r="P17" s="32"/>
      <c r="Q17" s="31"/>
      <c r="R17" s="31"/>
    </row>
    <row r="18" spans="1:18" x14ac:dyDescent="0.25">
      <c r="A18" s="44" t="s">
        <v>76</v>
      </c>
      <c r="B18" s="83">
        <v>3.2</v>
      </c>
      <c r="C18" s="24"/>
      <c r="D18" s="24" t="s">
        <v>3</v>
      </c>
      <c r="E18"/>
      <c r="F18"/>
      <c r="J18" s="31"/>
      <c r="K18" s="32"/>
      <c r="L18" s="32"/>
      <c r="M18" s="32"/>
      <c r="N18" s="32"/>
      <c r="O18" s="32"/>
      <c r="P18" s="32"/>
      <c r="Q18" s="31"/>
      <c r="R18" s="31"/>
    </row>
    <row r="19" spans="1:18" x14ac:dyDescent="0.25">
      <c r="A19" s="44" t="s">
        <v>77</v>
      </c>
      <c r="B19" s="83">
        <v>16.776</v>
      </c>
      <c r="C19" s="24" t="s">
        <v>47</v>
      </c>
      <c r="D19" s="46" t="s">
        <v>33</v>
      </c>
      <c r="E19"/>
      <c r="F19"/>
      <c r="J19" s="31"/>
      <c r="K19" s="32"/>
      <c r="L19" s="32"/>
      <c r="M19" s="32"/>
      <c r="N19" s="32"/>
      <c r="O19" s="32"/>
      <c r="P19" s="32"/>
      <c r="Q19" s="31"/>
      <c r="R19" s="31"/>
    </row>
    <row r="20" spans="1:18" x14ac:dyDescent="0.25">
      <c r="A20" s="44" t="s">
        <v>78</v>
      </c>
      <c r="B20" s="83">
        <v>16.776</v>
      </c>
      <c r="C20" s="24" t="s">
        <v>47</v>
      </c>
      <c r="D20" s="46" t="s">
        <v>55</v>
      </c>
      <c r="E20"/>
      <c r="F20"/>
      <c r="J20" s="31"/>
      <c r="K20" s="32"/>
      <c r="L20" s="32"/>
      <c r="M20" s="32"/>
      <c r="N20" s="32"/>
      <c r="O20" s="32"/>
      <c r="P20" s="32"/>
      <c r="Q20" s="31"/>
      <c r="R20" s="31"/>
    </row>
    <row r="21" spans="1:18" x14ac:dyDescent="0.25">
      <c r="A21" s="44" t="s">
        <v>79</v>
      </c>
      <c r="B21" s="26">
        <v>180.34200000000001</v>
      </c>
      <c r="C21" s="24" t="s">
        <v>47</v>
      </c>
      <c r="D21" s="46" t="s">
        <v>33</v>
      </c>
      <c r="E21"/>
      <c r="F21"/>
      <c r="J21" s="31"/>
      <c r="K21" s="32"/>
      <c r="L21" s="32"/>
      <c r="M21" s="32"/>
      <c r="N21" s="34"/>
      <c r="O21" s="32"/>
      <c r="P21" s="32"/>
      <c r="Q21" s="31"/>
      <c r="R21" s="31"/>
    </row>
    <row r="22" spans="1:18" x14ac:dyDescent="0.25">
      <c r="A22" s="44" t="s">
        <v>106</v>
      </c>
      <c r="B22" s="83">
        <v>5.5</v>
      </c>
      <c r="C22" s="24"/>
      <c r="D22" s="24" t="s">
        <v>3</v>
      </c>
      <c r="E22"/>
      <c r="F22"/>
      <c r="J22" s="31"/>
      <c r="K22" s="32"/>
      <c r="L22" s="32"/>
      <c r="M22" s="32"/>
      <c r="N22" s="34"/>
      <c r="O22" s="32"/>
      <c r="P22" s="32"/>
      <c r="Q22" s="31"/>
      <c r="R22" s="31"/>
    </row>
    <row r="23" spans="1:18" x14ac:dyDescent="0.25">
      <c r="A23" s="44" t="s">
        <v>107</v>
      </c>
      <c r="B23" s="26">
        <v>197.11799999999999</v>
      </c>
      <c r="C23" s="24" t="s">
        <v>47</v>
      </c>
      <c r="D23" s="46" t="s">
        <v>33</v>
      </c>
      <c r="E23"/>
      <c r="F23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44" t="s">
        <v>80</v>
      </c>
      <c r="B24" s="26">
        <v>838.8</v>
      </c>
      <c r="C24" s="24" t="s">
        <v>47</v>
      </c>
      <c r="D24" s="46" t="s">
        <v>6</v>
      </c>
      <c r="E24"/>
      <c r="F24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44" t="s">
        <v>95</v>
      </c>
      <c r="B25" s="83">
        <v>3</v>
      </c>
      <c r="C25" s="24"/>
      <c r="D25" s="24" t="s">
        <v>3</v>
      </c>
      <c r="E25"/>
      <c r="F25"/>
    </row>
    <row r="26" spans="1:18" x14ac:dyDescent="0.25">
      <c r="A26" s="44" t="s">
        <v>81</v>
      </c>
      <c r="B26" s="26">
        <v>838.8</v>
      </c>
      <c r="C26" s="24" t="s">
        <v>47</v>
      </c>
      <c r="D26" s="46" t="s">
        <v>6</v>
      </c>
      <c r="E26"/>
      <c r="F26"/>
    </row>
    <row r="27" spans="1:18" x14ac:dyDescent="0.25">
      <c r="A27" s="44" t="s">
        <v>82</v>
      </c>
      <c r="B27" s="83">
        <v>27.680399999999999</v>
      </c>
      <c r="C27" s="24" t="s">
        <v>47</v>
      </c>
      <c r="D27" s="46" t="s">
        <v>6</v>
      </c>
      <c r="E27"/>
      <c r="F27"/>
    </row>
    <row r="28" spans="1:18" x14ac:dyDescent="0.25">
      <c r="A28" s="44" t="s">
        <v>96</v>
      </c>
      <c r="B28" s="83">
        <v>0.8</v>
      </c>
      <c r="C28" s="24"/>
      <c r="D28" s="24" t="s">
        <v>3</v>
      </c>
      <c r="E28"/>
      <c r="F28"/>
    </row>
    <row r="29" spans="1:18" x14ac:dyDescent="0.25">
      <c r="A29" s="44" t="s">
        <v>83</v>
      </c>
      <c r="B29" s="83">
        <v>27.680399999999999</v>
      </c>
      <c r="C29" s="24" t="s">
        <v>47</v>
      </c>
      <c r="D29" s="46" t="s">
        <v>6</v>
      </c>
      <c r="E29"/>
      <c r="F29"/>
    </row>
    <row r="30" spans="1:18" x14ac:dyDescent="0.25">
      <c r="A30" s="44" t="s">
        <v>84</v>
      </c>
      <c r="B30" s="26">
        <v>133.369</v>
      </c>
      <c r="C30" s="24" t="s">
        <v>47</v>
      </c>
      <c r="D30" s="46" t="s">
        <v>6</v>
      </c>
      <c r="E30"/>
      <c r="F30"/>
    </row>
    <row r="31" spans="1:18" x14ac:dyDescent="0.25">
      <c r="A31" s="44" t="s">
        <v>97</v>
      </c>
      <c r="B31" s="83">
        <v>4.0999999999999996</v>
      </c>
      <c r="C31" s="24"/>
      <c r="D31" s="24" t="s">
        <v>3</v>
      </c>
      <c r="E31"/>
      <c r="F31"/>
    </row>
    <row r="32" spans="1:18" x14ac:dyDescent="0.25">
      <c r="A32" s="44" t="s">
        <v>85</v>
      </c>
      <c r="B32" s="26">
        <v>133.369</v>
      </c>
      <c r="C32" s="24" t="s">
        <v>47</v>
      </c>
      <c r="D32" s="46" t="s">
        <v>6</v>
      </c>
      <c r="E32"/>
      <c r="F32"/>
    </row>
    <row r="33" spans="1:6" x14ac:dyDescent="0.25">
      <c r="A33" s="44" t="s">
        <v>86</v>
      </c>
      <c r="B33" s="83">
        <v>4.194</v>
      </c>
      <c r="C33" s="24" t="s">
        <v>47</v>
      </c>
      <c r="D33" s="46" t="s">
        <v>33</v>
      </c>
      <c r="E33"/>
      <c r="F33"/>
    </row>
    <row r="34" spans="1:6" x14ac:dyDescent="0.25">
      <c r="A34" s="44" t="s">
        <v>98</v>
      </c>
      <c r="B34" s="83">
        <v>0.73</v>
      </c>
      <c r="C34" s="24"/>
      <c r="D34" s="24" t="s">
        <v>3</v>
      </c>
      <c r="E34"/>
      <c r="F34"/>
    </row>
    <row r="35" spans="1:6" x14ac:dyDescent="0.25">
      <c r="A35" s="44" t="s">
        <v>87</v>
      </c>
      <c r="B35" s="83">
        <v>4.194</v>
      </c>
      <c r="C35" s="24" t="s">
        <v>47</v>
      </c>
      <c r="D35" s="46" t="s">
        <v>33</v>
      </c>
      <c r="E35"/>
      <c r="F35"/>
    </row>
    <row r="36" spans="1:6" x14ac:dyDescent="0.25">
      <c r="A36" s="44" t="s">
        <v>88</v>
      </c>
      <c r="B36" s="83">
        <v>55.360799999999998</v>
      </c>
      <c r="C36" s="24" t="s">
        <v>47</v>
      </c>
      <c r="D36" s="46" t="s">
        <v>6</v>
      </c>
      <c r="E36"/>
      <c r="F36"/>
    </row>
    <row r="37" spans="1:6" x14ac:dyDescent="0.25">
      <c r="A37" s="44" t="s">
        <v>99</v>
      </c>
      <c r="B37" s="83">
        <v>2.5</v>
      </c>
      <c r="C37" s="24"/>
      <c r="D37" s="24" t="s">
        <v>3</v>
      </c>
      <c r="E37"/>
      <c r="F37"/>
    </row>
    <row r="38" spans="1:6" x14ac:dyDescent="0.25">
      <c r="A38" s="44" t="s">
        <v>89</v>
      </c>
      <c r="B38" s="26">
        <v>55.360799999999998</v>
      </c>
      <c r="C38" s="24" t="s">
        <v>47</v>
      </c>
      <c r="D38" s="46" t="s">
        <v>6</v>
      </c>
      <c r="E38"/>
      <c r="F38"/>
    </row>
    <row r="39" spans="1:6" x14ac:dyDescent="0.25">
      <c r="A39" s="44" t="s">
        <v>90</v>
      </c>
      <c r="B39" s="26">
        <v>344.74700000000001</v>
      </c>
      <c r="C39" s="24" t="s">
        <v>47</v>
      </c>
      <c r="D39" s="46" t="s">
        <v>52</v>
      </c>
      <c r="E39"/>
      <c r="F39"/>
    </row>
    <row r="40" spans="1:6" x14ac:dyDescent="0.25">
      <c r="A40" s="44" t="s">
        <v>100</v>
      </c>
      <c r="B40" s="83">
        <v>0.8</v>
      </c>
      <c r="C40" s="24"/>
      <c r="D40" s="24" t="s">
        <v>3</v>
      </c>
      <c r="E40"/>
      <c r="F40"/>
    </row>
    <row r="41" spans="1:6" x14ac:dyDescent="0.25">
      <c r="A41" s="44" t="s">
        <v>91</v>
      </c>
      <c r="B41" s="26">
        <v>344.74700000000001</v>
      </c>
      <c r="C41" s="24" t="s">
        <v>47</v>
      </c>
      <c r="D41" s="46" t="s">
        <v>52</v>
      </c>
      <c r="E41"/>
      <c r="F41"/>
    </row>
    <row r="42" spans="1:6" x14ac:dyDescent="0.25">
      <c r="A42" s="44" t="s">
        <v>92</v>
      </c>
      <c r="B42" s="83">
        <v>76.330799999999996</v>
      </c>
      <c r="C42" s="24" t="s">
        <v>47</v>
      </c>
      <c r="D42" s="46" t="s">
        <v>6</v>
      </c>
      <c r="E42"/>
      <c r="F42"/>
    </row>
    <row r="43" spans="1:6" x14ac:dyDescent="0.25">
      <c r="A43" s="44" t="s">
        <v>101</v>
      </c>
      <c r="B43" s="83">
        <v>4.5</v>
      </c>
      <c r="C43" s="24"/>
      <c r="D43" s="24" t="s">
        <v>3</v>
      </c>
      <c r="E43"/>
      <c r="F43"/>
    </row>
    <row r="44" spans="1:6" x14ac:dyDescent="0.25">
      <c r="A44" s="44" t="s">
        <v>93</v>
      </c>
      <c r="B44" s="83">
        <v>76.330799999999996</v>
      </c>
      <c r="C44" s="24" t="s">
        <v>47</v>
      </c>
      <c r="D44" s="46" t="s">
        <v>6</v>
      </c>
      <c r="E44"/>
      <c r="F44"/>
    </row>
    <row r="45" spans="1:6" x14ac:dyDescent="0.25">
      <c r="A45" s="44" t="s">
        <v>62</v>
      </c>
      <c r="B45" s="82">
        <v>20</v>
      </c>
      <c r="C45" s="23" t="s">
        <v>47</v>
      </c>
      <c r="D45" s="23" t="s">
        <v>59</v>
      </c>
      <c r="E45"/>
      <c r="F45"/>
    </row>
    <row r="46" spans="1:6" x14ac:dyDescent="0.25">
      <c r="A46" s="44" t="s">
        <v>102</v>
      </c>
      <c r="B46" s="84">
        <v>1380</v>
      </c>
      <c r="C46" s="23" t="s">
        <v>50</v>
      </c>
      <c r="D46" s="23" t="s">
        <v>54</v>
      </c>
      <c r="E46"/>
      <c r="F46"/>
    </row>
    <row r="47" spans="1:6" x14ac:dyDescent="0.25">
      <c r="A47" s="44" t="s">
        <v>104</v>
      </c>
      <c r="B47" s="84">
        <v>87339</v>
      </c>
      <c r="C47" s="23" t="s">
        <v>51</v>
      </c>
      <c r="D47" s="23" t="s">
        <v>3</v>
      </c>
      <c r="E47"/>
      <c r="F47"/>
    </row>
    <row r="48" spans="1:6" x14ac:dyDescent="0.25">
      <c r="A48" s="44" t="s">
        <v>103</v>
      </c>
      <c r="B48" s="84">
        <v>230</v>
      </c>
      <c r="C48" s="23" t="s">
        <v>50</v>
      </c>
      <c r="D48" s="23" t="s">
        <v>53</v>
      </c>
      <c r="E48"/>
      <c r="F48"/>
    </row>
    <row r="49" spans="1:6" x14ac:dyDescent="0.25">
      <c r="A49" s="44" t="s">
        <v>105</v>
      </c>
      <c r="B49" s="84">
        <v>3000</v>
      </c>
      <c r="C49" s="23" t="s">
        <v>51</v>
      </c>
      <c r="D49" s="23" t="s">
        <v>3</v>
      </c>
      <c r="E49"/>
      <c r="F49"/>
    </row>
    <row r="50" spans="1:6" x14ac:dyDescent="0.25">
      <c r="A50" s="44" t="s">
        <v>94</v>
      </c>
      <c r="B50" s="82">
        <v>1.6</v>
      </c>
      <c r="C50" s="23" t="s">
        <v>47</v>
      </c>
      <c r="D50" s="23" t="s">
        <v>3</v>
      </c>
      <c r="E50"/>
      <c r="F50"/>
    </row>
    <row r="51" spans="1:6" x14ac:dyDescent="0.25">
      <c r="A51" s="50"/>
      <c r="B51" s="51"/>
      <c r="C51" s="52"/>
      <c r="D51" s="52"/>
    </row>
    <row r="52" spans="1:6" x14ac:dyDescent="0.25">
      <c r="A52" s="31"/>
      <c r="B52" s="47"/>
      <c r="C52" s="48"/>
      <c r="D52" s="48"/>
      <c r="E52" s="31"/>
      <c r="F52" s="48"/>
    </row>
    <row r="53" spans="1:6" x14ac:dyDescent="0.25">
      <c r="A53" s="31"/>
      <c r="B53" s="49"/>
      <c r="C53" s="48"/>
      <c r="D53" s="48"/>
      <c r="E53" s="48"/>
      <c r="F53" s="48"/>
    </row>
    <row r="54" spans="1:6" x14ac:dyDescent="0.25">
      <c r="A54" s="31"/>
      <c r="B54" s="49"/>
      <c r="C54" s="48"/>
      <c r="D54" s="48"/>
    </row>
  </sheetData>
  <mergeCells count="2">
    <mergeCell ref="N2:P2"/>
    <mergeCell ref="A1:D1"/>
  </mergeCells>
  <hyperlinks>
    <hyperlink ref="A45" r:id="rId1" display="https://pubmed.ncbi.nlm.nih.gov/8378254/" xr:uid="{331C3CB1-60C2-A244-8B7B-C1CD21095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Volumes of compartments</vt:lpstr>
      <vt:lpstr>Blood flow</vt:lpstr>
      <vt:lpstr>Reaction parameters Mouse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agrosh</dc:creator>
  <cp:lastModifiedBy>Jayaseela</cp:lastModifiedBy>
  <dcterms:created xsi:type="dcterms:W3CDTF">2018-06-13T10:37:35Z</dcterms:created>
  <dcterms:modified xsi:type="dcterms:W3CDTF">2021-03-31T08:48:11Z</dcterms:modified>
</cp:coreProperties>
</file>