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Z:\Production\21088030L\BLDY\"/>
    </mc:Choice>
  </mc:AlternateContent>
  <xr:revisionPtr revIDLastSave="0" documentId="13_ncr:1_{E8A245C2-E0AB-41DA-876D-B3814BC8B82C}" xr6:coauthVersionLast="46" xr6:coauthVersionMax="46" xr10:uidLastSave="{00000000-0000-0000-0000-000000000000}"/>
  <bookViews>
    <workbookView xWindow="-120" yWindow="-120" windowWidth="19440" windowHeight="10440" activeTab="2" xr2:uid="{00000000-000D-0000-FFFF-FFFF00000000}"/>
  </bookViews>
  <sheets>
    <sheet name="Volumes of compartments" sheetId="2" r:id="rId1"/>
    <sheet name="Blood flow" sheetId="3" r:id="rId2"/>
    <sheet name="Reaction parameters huma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E18" i="3" s="1"/>
  <c r="E13" i="3"/>
  <c r="D8" i="3" l="1"/>
  <c r="D13" i="3" s="1"/>
  <c r="C21" i="2" l="1"/>
  <c r="D21" i="2" l="1"/>
</calcChain>
</file>

<file path=xl/sharedStrings.xml><?xml version="1.0" encoding="utf-8"?>
<sst xmlns="http://schemas.openxmlformats.org/spreadsheetml/2006/main" count="284" uniqueCount="152">
  <si>
    <t>Value</t>
  </si>
  <si>
    <t>Reference</t>
  </si>
  <si>
    <t>Units</t>
  </si>
  <si>
    <t>Parameter is estimated (PE)</t>
  </si>
  <si>
    <t>Urine volume</t>
  </si>
  <si>
    <t>Excrement volume</t>
  </si>
  <si>
    <t>Brown, 1997</t>
  </si>
  <si>
    <t>Total body volume</t>
  </si>
  <si>
    <t>Stomach</t>
  </si>
  <si>
    <t>estimated</t>
  </si>
  <si>
    <t>PortalVein</t>
  </si>
  <si>
    <t>Portal vein</t>
  </si>
  <si>
    <t>Davies, 1993</t>
  </si>
  <si>
    <t>PlasmaVenous</t>
  </si>
  <si>
    <t>Venous plasma</t>
  </si>
  <si>
    <t>PlasmaArterial</t>
  </si>
  <si>
    <t>Arterial plasma</t>
  </si>
  <si>
    <t>All other organs</t>
  </si>
  <si>
    <t>Muscle</t>
  </si>
  <si>
    <t>Sceletal muscle</t>
  </si>
  <si>
    <t>Lungs</t>
  </si>
  <si>
    <t>Intestinal lumen (small intestine)</t>
  </si>
  <si>
    <t>Liver</t>
  </si>
  <si>
    <t>Kidney</t>
  </si>
  <si>
    <t>Intestinal wall (small intestine)</t>
  </si>
  <si>
    <t>Heart</t>
  </si>
  <si>
    <t>Adipose fat</t>
  </si>
  <si>
    <t>Brain</t>
  </si>
  <si>
    <t>% of body volume</t>
  </si>
  <si>
    <t>Compartment name in model</t>
  </si>
  <si>
    <t>Part of body</t>
  </si>
  <si>
    <t>% of cardiac output</t>
  </si>
  <si>
    <t>Stott, 1983</t>
  </si>
  <si>
    <t>volume does not matters: the amount of metformin is calculated</t>
  </si>
  <si>
    <t>Feces</t>
  </si>
  <si>
    <t>Urine</t>
  </si>
  <si>
    <t>Qgfr</t>
  </si>
  <si>
    <t>ml/h</t>
  </si>
  <si>
    <t>Reaction parameter</t>
  </si>
  <si>
    <t>nmol/ml</t>
  </si>
  <si>
    <t>nmol/h</t>
  </si>
  <si>
    <t>calculated from Brown, 1997</t>
  </si>
  <si>
    <t>Chen, 2010</t>
  </si>
  <si>
    <t>Kimura, 2005</t>
  </si>
  <si>
    <t>Stott, 1984</t>
  </si>
  <si>
    <t>Proctor, 2008</t>
  </si>
  <si>
    <t>Calculated from Stott, 1983</t>
  </si>
  <si>
    <t>Human</t>
  </si>
  <si>
    <t>RBC</t>
  </si>
  <si>
    <t>Sidhu, 2011</t>
  </si>
  <si>
    <t xml:space="preserve">Intestine coefficient </t>
  </si>
  <si>
    <t xml:space="preserve">Kidney coefficient </t>
  </si>
  <si>
    <t xml:space="preserve"> </t>
  </si>
  <si>
    <t>(01. StomachLumen  -&gt; IntestineLumen).k1</t>
  </si>
  <si>
    <t>(02. IntestineLumen -&gt; Feces).k1</t>
  </si>
  <si>
    <t>(13.3. KidneyPlasma -&gt; KidneyTubular).GFR</t>
  </si>
  <si>
    <t>(03.1. PlasmaArterial -&gt; IntestineVascular).Q</t>
  </si>
  <si>
    <t>(03.2. IntestineLumen -&gt; Enterocytes (PMAT OCT3)).Km</t>
  </si>
  <si>
    <t>(03.2. IntestineLumen -&gt; Enterocytes (PMAT OCT3)).V</t>
  </si>
  <si>
    <t>(03.3. Enterocytes -&gt; IntestineVascular (OCT1)).Km</t>
  </si>
  <si>
    <t>(03.3. Enterocytes -&gt; IntestineVascular (OCT1)).V</t>
  </si>
  <si>
    <t>(03.4. IntestineLumen -&gt; IntestineVascular (Saturable)).Km</t>
  </si>
  <si>
    <t>(03.4. IntestineLumen -&gt; IntestineVascular (Saturable)).V</t>
  </si>
  <si>
    <t>(03.5. IntestineVascular -&gt; PortalVein).Ktp</t>
  </si>
  <si>
    <t>(03.5. IntestineVascular -&gt; PortalVein).Q</t>
  </si>
  <si>
    <t>(04. PlasmaArterial -&gt; PortalVein).Q</t>
  </si>
  <si>
    <t>(05.1. PlasmaArterial -&gt; Stomach).Q</t>
  </si>
  <si>
    <t>(05.2. Stomach -&gt; PortalVein).Ktp</t>
  </si>
  <si>
    <t>(05.2. Stomach -&gt; PortalVein).Q</t>
  </si>
  <si>
    <t>(06.1. PlasmaArterial -&gt; Liver).Q</t>
  </si>
  <si>
    <t>(06.2. PortalVein -&gt; Liver).Q</t>
  </si>
  <si>
    <t>(07.1. PlasmaVenous -&gt; Lung).Q</t>
  </si>
  <si>
    <t>(07.2. Lung -&gt; PlasmaArterial).Q</t>
  </si>
  <si>
    <t>(08.1. PlasmaArterial -&gt; Brain).Q</t>
  </si>
  <si>
    <t>(08.2. Brain -&gt; PlasmaVenous).Q</t>
  </si>
  <si>
    <t>(09.1. PlasmaArterial -&gt; Muscle).Q</t>
  </si>
  <si>
    <t>(09.2. Muscle -&gt; PlasmaVenous).Q</t>
  </si>
  <si>
    <t>(10.1. PlasmaArterial -&gt; Adipose).Q</t>
  </si>
  <si>
    <t>(10.2. Adipose -&gt; PlasmaVenous).Q</t>
  </si>
  <si>
    <t>(11.1. PlasmaArterial -&gt; Heart).Q</t>
  </si>
  <si>
    <t>(11.2. Heart -&gt; PlasmaVenous).Q</t>
  </si>
  <si>
    <t>(12.1. PlasmaArterial -&gt; Remainder).Q</t>
  </si>
  <si>
    <t>(12.2. Remainder -&gt; PlasmaVenous).Q</t>
  </si>
  <si>
    <t>(13.1. PlasmaArterial -&gt; KidneyPlasma).Q</t>
  </si>
  <si>
    <t>(13.2. KidneyPlasma -&gt; PlasmaVenous).Q</t>
  </si>
  <si>
    <t>(13.6. KidneyTubular -&gt; UrineExternal).k1</t>
  </si>
  <si>
    <t>(07.2. Lung -&gt; PlasmaArterial).Ktp</t>
  </si>
  <si>
    <t>(08.2. Brain -&gt; PlasmaVenous).Ktp</t>
  </si>
  <si>
    <t>(09.2. Muscle -&gt; PlasmaVenous).Ktp</t>
  </si>
  <si>
    <t>(10.2. Adipose -&gt; PlasmaVenous).Ktp</t>
  </si>
  <si>
    <t>(11.2. Heart -&gt; PlasmaVenous).Ktp</t>
  </si>
  <si>
    <t>(12.2. Remainder -&gt; PlasmaVenous).Ktp</t>
  </si>
  <si>
    <t>(13.2. KidneyPlasma -&gt; PlasmaVenous).Ktp</t>
  </si>
  <si>
    <t xml:space="preserve">(13.4. KidneyPlasma -&gt; KidneyTissue).Km </t>
  </si>
  <si>
    <t xml:space="preserve">(13.5. KidneyTissue -&gt; KidneyTubular).Km </t>
  </si>
  <si>
    <t>(13.4. KidneyPlasma -&gt; KidneyTissue).V</t>
  </si>
  <si>
    <t>(13.5. KidneyTissue -&gt; KidneyTubular).V</t>
  </si>
  <si>
    <t>(06.3. Liver -&gt; PlasmaVenous).Ktp</t>
  </si>
  <si>
    <t>(06.3. Liver -&gt; PlasmaVenous).Q</t>
  </si>
  <si>
    <t>(14.1. PlasmaVenous RBC).k1</t>
  </si>
  <si>
    <t>(14.2. RBC PlasmaVenous).k1</t>
  </si>
  <si>
    <t>Schlender, 2016</t>
  </si>
  <si>
    <t>KidneyTubular</t>
  </si>
  <si>
    <t>Adipose</t>
  </si>
  <si>
    <t>StomachLumen</t>
  </si>
  <si>
    <t>﻿QAdipose</t>
  </si>
  <si>
    <t>Qbrain</t>
  </si>
  <si>
    <t>﻿QHeart</t>
  </si>
  <si>
    <t>﻿QIntestineVascular</t>
  </si>
  <si>
    <t>IntestineVascular</t>
  </si>
  <si>
    <t>﻿QKidney</t>
  </si>
  <si>
    <t>KidneyPlasma</t>
  </si>
  <si>
    <t>﻿QLiverArtery</t>
  </si>
  <si>
    <t>﻿QMuscle</t>
  </si>
  <si>
    <t>Remainder</t>
  </si>
  <si>
    <t>﻿QRemainder</t>
  </si>
  <si>
    <t>﻿QLiverOut</t>
  </si>
  <si>
    <t>﻿QPortalVeinOut</t>
  </si>
  <si>
    <t>calculated</t>
  </si>
  <si>
    <t>Volume, mL (at 70kg body weight)</t>
  </si>
  <si>
    <t>IntestineEnterocytes</t>
  </si>
  <si>
    <t>KidneyTissue</t>
  </si>
  <si>
    <t>Estimated</t>
  </si>
  <si>
    <t>Red blood cells</t>
  </si>
  <si>
    <t>Not included in body balance</t>
  </si>
  <si>
    <t>IntestineLumen</t>
  </si>
  <si>
    <t>Lumen of stomach</t>
  </si>
  <si>
    <t>Variable name in the model</t>
  </si>
  <si>
    <t>Flow, mL/h</t>
  </si>
  <si>
    <t>Total cardiac output (lungs)</t>
  </si>
  <si>
    <t>Lung</t>
  </si>
  <si>
    <t>Cardiac Output</t>
  </si>
  <si>
    <t>QPortalVein</t>
  </si>
  <si>
    <t>Qstomach</t>
  </si>
  <si>
    <t>QPortalVeinOut= Qstomach+QPortalVein+QIntestineVascular</t>
  </si>
  <si>
    <t>QLiverOut=QPortalVeinOut+QLiverArtery</t>
  </si>
  <si>
    <t>(03.6. IntestineLumen -&gt; Enterocytes (Diffusion))k</t>
  </si>
  <si>
    <t>(03.7. IntestineLumen -&gt; IntestineVascular (Diffusion))k</t>
  </si>
  <si>
    <t>Calculated parameters</t>
  </si>
  <si>
    <t>1271*"IntestineSurfaceCoefficient"*"Intestine Coeficient"</t>
  </si>
  <si>
    <t>0,14*"IntestineSurfaceCoefficient"*"Intestine Coeficient"</t>
  </si>
  <si>
    <t>0,26*"IntestineSurfaceCoefficient"*"Intestine Coeficient"</t>
  </si>
  <si>
    <t>495*"IntestineSurfaceCoefficient"*"Intestine Coeficient"</t>
  </si>
  <si>
    <t>19,2*"IntestineSurfaceCoefficient"*"Intestine Coeficient"</t>
  </si>
  <si>
    <t>Proctor, 2008 (1271 nmol/ml)</t>
  </si>
  <si>
    <t>Proctor, 2008 (19,2 nmol/ml)</t>
  </si>
  <si>
    <t>Proctor, 2008 (0,14)</t>
  </si>
  <si>
    <t>Proctor, 2008 (0,26)</t>
  </si>
  <si>
    <t>87339*"Kidney coefficient"</t>
  </si>
  <si>
    <t>3000*"Kidney coefficient"</t>
  </si>
  <si>
    <t>S2 Table. List of human model parameters and their description (MS Excel)</t>
  </si>
  <si>
    <r>
      <t xml:space="preserve">Data Maija Zake, Janis Kurlovics, Linda Zaharenko, Vitalijs Komasilovs, Janis Klovins and Egils Stalidzans (2021) </t>
    </r>
    <r>
      <rPr>
        <b/>
        <sz val="10"/>
        <color rgb="FF000000"/>
        <rFont val="Calibri"/>
        <family val="2"/>
      </rPr>
      <t>Physiologically based metformin pharmacokinetics model of mice and scale-up to humans for the estimation of concentrations in various tissue</t>
    </r>
    <r>
      <rPr>
        <sz val="10"/>
        <color rgb="FF000000"/>
        <rFont val="Calibri"/>
        <family val="2"/>
      </rPr>
      <t>s, PLOS ONE, doi: 10.1371/journal.pone.0249594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</si>
</sst>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mbria"/>
      <family val="1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15"/>
    <xf numFmtId="0" fontId="3" fillId="0" borderId="1" xfId="15" applyBorder="1"/>
    <xf numFmtId="10" fontId="3" fillId="0" borderId="0" xfId="15" applyNumberFormat="1"/>
    <xf numFmtId="2" fontId="3" fillId="0" borderId="0" xfId="15" applyNumberFormat="1"/>
    <xf numFmtId="0" fontId="6" fillId="0" borderId="0" xfId="15" applyFont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right"/>
    </xf>
    <xf numFmtId="10" fontId="0" fillId="0" borderId="0" xfId="16" applyNumberFormat="1" applyFont="1" applyFill="1" applyBorder="1"/>
    <xf numFmtId="10" fontId="9" fillId="0" borderId="0" xfId="16" applyNumberFormat="1" applyFont="1" applyFill="1" applyBorder="1"/>
    <xf numFmtId="0" fontId="0" fillId="0" borderId="0" xfId="0" applyFont="1" applyFill="1" applyBorder="1"/>
    <xf numFmtId="0" fontId="0" fillId="0" borderId="0" xfId="15" applyFont="1" applyFill="1" applyBorder="1"/>
    <xf numFmtId="0" fontId="0" fillId="0" borderId="0" xfId="15" applyFont="1" applyFill="1" applyBorder="1" applyAlignment="1">
      <alignment vertical="center" wrapText="1"/>
    </xf>
    <xf numFmtId="2" fontId="0" fillId="0" borderId="0" xfId="15" applyNumberFormat="1" applyFont="1" applyFill="1" applyBorder="1"/>
    <xf numFmtId="0" fontId="9" fillId="0" borderId="0" xfId="15" applyFont="1" applyFill="1" applyBorder="1"/>
    <xf numFmtId="2" fontId="9" fillId="0" borderId="0" xfId="15" applyNumberFormat="1" applyFont="1" applyFill="1" applyBorder="1"/>
    <xf numFmtId="10" fontId="0" fillId="0" borderId="0" xfId="15" applyNumberFormat="1" applyFont="1" applyFill="1" applyBorder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15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10" fontId="0" fillId="0" borderId="1" xfId="0" applyNumberFormat="1" applyFill="1" applyBorder="1"/>
    <xf numFmtId="2" fontId="0" fillId="0" borderId="1" xfId="0" applyNumberFormat="1" applyBorder="1"/>
    <xf numFmtId="0" fontId="8" fillId="0" borderId="6" xfId="0" applyFont="1" applyFill="1" applyBorder="1" applyAlignment="1">
      <alignment vertical="top"/>
    </xf>
    <xf numFmtId="0" fontId="8" fillId="0" borderId="0" xfId="0" applyFont="1"/>
    <xf numFmtId="0" fontId="10" fillId="0" borderId="1" xfId="15" applyFont="1" applyBorder="1"/>
    <xf numFmtId="0" fontId="0" fillId="0" borderId="7" xfId="0" applyFont="1" applyFill="1" applyBorder="1"/>
    <xf numFmtId="11" fontId="0" fillId="0" borderId="1" xfId="0" applyNumberFormat="1" applyBorder="1"/>
    <xf numFmtId="0" fontId="11" fillId="0" borderId="1" xfId="15" applyFont="1" applyFill="1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/>
    <xf numFmtId="0" fontId="2" fillId="0" borderId="0" xfId="15" applyFont="1"/>
    <xf numFmtId="0" fontId="1" fillId="0" borderId="1" xfId="0" applyFont="1" applyBorder="1"/>
    <xf numFmtId="0" fontId="1" fillId="0" borderId="0" xfId="15" applyFont="1"/>
    <xf numFmtId="0" fontId="1" fillId="0" borderId="1" xfId="0" applyFont="1" applyBorder="1" applyAlignment="1">
      <alignment vertical="center" wrapText="1"/>
    </xf>
    <xf numFmtId="0" fontId="1" fillId="0" borderId="1" xfId="15" applyFont="1" applyBorder="1"/>
    <xf numFmtId="164" fontId="1" fillId="0" borderId="1" xfId="17" applyNumberFormat="1" applyFont="1" applyBorder="1"/>
    <xf numFmtId="0" fontId="1" fillId="0" borderId="1" xfId="0" applyFont="1" applyFill="1" applyBorder="1"/>
    <xf numFmtId="164" fontId="1" fillId="0" borderId="1" xfId="17" applyNumberFormat="1" applyFont="1" applyFill="1" applyBorder="1"/>
    <xf numFmtId="10" fontId="1" fillId="0" borderId="1" xfId="15" applyNumberFormat="1" applyFont="1" applyBorder="1"/>
    <xf numFmtId="0" fontId="11" fillId="0" borderId="1" xfId="0" applyFont="1" applyFill="1" applyBorder="1"/>
    <xf numFmtId="1" fontId="1" fillId="0" borderId="1" xfId="0" applyNumberFormat="1" applyFont="1" applyBorder="1"/>
    <xf numFmtId="1" fontId="1" fillId="0" borderId="1" xfId="0" applyNumberFormat="1" applyFont="1" applyFill="1" applyBorder="1"/>
    <xf numFmtId="1" fontId="1" fillId="0" borderId="0" xfId="15" applyNumberFormat="1" applyFont="1"/>
    <xf numFmtId="1" fontId="1" fillId="0" borderId="1" xfId="15" applyNumberFormat="1" applyFont="1" applyBorder="1"/>
    <xf numFmtId="164" fontId="11" fillId="0" borderId="1" xfId="17" applyNumberFormat="1" applyFont="1" applyFill="1" applyBorder="1"/>
    <xf numFmtId="1" fontId="11" fillId="0" borderId="1" xfId="0" applyNumberFormat="1" applyFont="1" applyFill="1" applyBorder="1"/>
    <xf numFmtId="164" fontId="12" fillId="0" borderId="1" xfId="0" applyNumberFormat="1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4" xfId="15" applyFont="1" applyBorder="1" applyAlignment="1">
      <alignment horizontal="left" wrapText="1"/>
    </xf>
    <xf numFmtId="0" fontId="1" fillId="0" borderId="2" xfId="15" applyFont="1" applyBorder="1" applyAlignment="1">
      <alignment horizontal="left" wrapText="1"/>
    </xf>
    <xf numFmtId="0" fontId="1" fillId="0" borderId="4" xfId="15" applyFont="1" applyBorder="1" applyAlignment="1">
      <alignment wrapText="1"/>
    </xf>
    <xf numFmtId="0" fontId="1" fillId="0" borderId="2" xfId="15" applyFont="1" applyBorder="1" applyAlignment="1">
      <alignment wrapText="1"/>
    </xf>
    <xf numFmtId="0" fontId="8" fillId="0" borderId="0" xfId="15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top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5" xr:uid="{D4CAC1CA-F166-944F-8837-DD6491E6C41B}"/>
    <cellStyle name="Per cent 2" xfId="16" xr:uid="{D7A28C8C-AA36-224B-B69A-23091439D5BC}"/>
    <cellStyle name="Percent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ubmed.ncbi.nlm.nih.gov/837825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B8EC-513E-F64E-B631-8125CA5C5A34}">
  <dimension ref="A2:F27"/>
  <sheetViews>
    <sheetView zoomScale="130" zoomScaleNormal="130" workbookViewId="0">
      <selection activeCell="H34" sqref="H34"/>
    </sheetView>
  </sheetViews>
  <sheetFormatPr defaultColWidth="10.85546875" defaultRowHeight="15.75" x14ac:dyDescent="0.25"/>
  <cols>
    <col min="1" max="1" width="26.7109375" style="1" customWidth="1"/>
    <col min="2" max="2" width="19" style="1" customWidth="1"/>
    <col min="3" max="3" width="9.42578125" style="1" customWidth="1"/>
    <col min="4" max="4" width="10.85546875" style="1"/>
    <col min="5" max="5" width="15" style="1" customWidth="1"/>
    <col min="6" max="6" width="16.42578125" style="1" customWidth="1"/>
    <col min="7" max="7" width="10.85546875" style="1"/>
    <col min="8" max="8" width="18.28515625" style="1" customWidth="1"/>
    <col min="9" max="9" width="29.85546875" style="1" customWidth="1"/>
    <col min="10" max="16384" width="10.85546875" style="1"/>
  </cols>
  <sheetData>
    <row r="2" spans="1:6" x14ac:dyDescent="0.25">
      <c r="A2" s="57" t="s">
        <v>47</v>
      </c>
      <c r="B2" s="58"/>
      <c r="C2" s="58"/>
      <c r="D2" s="58"/>
      <c r="E2" s="59"/>
    </row>
    <row r="3" spans="1:6" ht="60" x14ac:dyDescent="0.25">
      <c r="A3" s="38" t="s">
        <v>30</v>
      </c>
      <c r="B3" s="26" t="s">
        <v>29</v>
      </c>
      <c r="C3" s="26" t="s">
        <v>28</v>
      </c>
      <c r="D3" s="26" t="s">
        <v>119</v>
      </c>
      <c r="E3" s="26" t="s">
        <v>1</v>
      </c>
    </row>
    <row r="4" spans="1:6" x14ac:dyDescent="0.25">
      <c r="A4" s="25" t="s">
        <v>27</v>
      </c>
      <c r="B4" s="25" t="s">
        <v>27</v>
      </c>
      <c r="C4" s="28">
        <v>0.02</v>
      </c>
      <c r="D4" s="25">
        <v>1400</v>
      </c>
      <c r="E4" s="25" t="s">
        <v>6</v>
      </c>
    </row>
    <row r="5" spans="1:6" x14ac:dyDescent="0.25">
      <c r="A5" s="25" t="s">
        <v>26</v>
      </c>
      <c r="B5" s="25" t="s">
        <v>103</v>
      </c>
      <c r="C5" s="28">
        <v>0.215</v>
      </c>
      <c r="D5" s="25">
        <v>15050</v>
      </c>
      <c r="E5" s="25" t="s">
        <v>6</v>
      </c>
    </row>
    <row r="6" spans="1:6" x14ac:dyDescent="0.25">
      <c r="A6" s="25" t="s">
        <v>25</v>
      </c>
      <c r="B6" s="25" t="s">
        <v>25</v>
      </c>
      <c r="C6" s="28">
        <v>5.0000000000000001E-3</v>
      </c>
      <c r="D6" s="25">
        <v>350</v>
      </c>
      <c r="E6" s="25" t="s">
        <v>6</v>
      </c>
    </row>
    <row r="7" spans="1:6" x14ac:dyDescent="0.25">
      <c r="A7" s="63" t="s">
        <v>24</v>
      </c>
      <c r="B7" s="25" t="s">
        <v>120</v>
      </c>
      <c r="C7" s="30">
        <v>1.1999999999999999E-3</v>
      </c>
      <c r="D7" s="29">
        <v>84</v>
      </c>
      <c r="E7" s="60" t="s">
        <v>6</v>
      </c>
      <c r="F7" s="40"/>
    </row>
    <row r="8" spans="1:6" x14ac:dyDescent="0.25">
      <c r="A8" s="64"/>
      <c r="B8" s="25" t="s">
        <v>109</v>
      </c>
      <c r="C8" s="30">
        <v>8.9999999999999993E-3</v>
      </c>
      <c r="D8" s="29">
        <v>630</v>
      </c>
      <c r="E8" s="61"/>
    </row>
    <row r="9" spans="1:6" x14ac:dyDescent="0.25">
      <c r="A9" s="63" t="s">
        <v>23</v>
      </c>
      <c r="B9" s="25" t="s">
        <v>111</v>
      </c>
      <c r="C9" s="30">
        <v>1.4599999999999999E-3</v>
      </c>
      <c r="D9" s="29">
        <v>102</v>
      </c>
      <c r="E9" s="60" t="s">
        <v>6</v>
      </c>
    </row>
    <row r="10" spans="1:6" x14ac:dyDescent="0.25">
      <c r="A10" s="65"/>
      <c r="B10" s="25" t="s">
        <v>121</v>
      </c>
      <c r="C10" s="30">
        <v>1.4599999999999999E-3</v>
      </c>
      <c r="D10" s="29">
        <v>102</v>
      </c>
      <c r="E10" s="62"/>
    </row>
    <row r="11" spans="1:6" x14ac:dyDescent="0.25">
      <c r="A11" s="64"/>
      <c r="B11" s="25" t="s">
        <v>102</v>
      </c>
      <c r="C11" s="30">
        <v>1.4599999999999999E-3</v>
      </c>
      <c r="D11" s="29">
        <v>102</v>
      </c>
      <c r="E11" s="61"/>
    </row>
    <row r="12" spans="1:6" x14ac:dyDescent="0.25">
      <c r="A12" s="25" t="s">
        <v>22</v>
      </c>
      <c r="B12" s="25" t="s">
        <v>22</v>
      </c>
      <c r="C12" s="28">
        <v>2.5700000000000001E-2</v>
      </c>
      <c r="D12" s="25">
        <v>1799</v>
      </c>
      <c r="E12" s="25" t="s">
        <v>6</v>
      </c>
    </row>
    <row r="13" spans="1:6" x14ac:dyDescent="0.25">
      <c r="A13" s="25" t="s">
        <v>20</v>
      </c>
      <c r="B13" s="25" t="s">
        <v>20</v>
      </c>
      <c r="C13" s="28">
        <v>7.6E-3</v>
      </c>
      <c r="D13" s="25">
        <v>532</v>
      </c>
      <c r="E13" s="25" t="s">
        <v>6</v>
      </c>
    </row>
    <row r="14" spans="1:6" x14ac:dyDescent="0.25">
      <c r="A14" s="25" t="s">
        <v>19</v>
      </c>
      <c r="B14" s="25" t="s">
        <v>18</v>
      </c>
      <c r="C14" s="28">
        <v>0.4</v>
      </c>
      <c r="D14" s="25">
        <v>28000</v>
      </c>
      <c r="E14" s="25" t="s">
        <v>6</v>
      </c>
    </row>
    <row r="15" spans="1:6" x14ac:dyDescent="0.25">
      <c r="A15" s="29" t="s">
        <v>17</v>
      </c>
      <c r="B15" s="29" t="s">
        <v>114</v>
      </c>
      <c r="C15" s="30">
        <v>0.23300000000000001</v>
      </c>
      <c r="D15" s="25">
        <v>16310</v>
      </c>
      <c r="E15" s="29" t="s">
        <v>9</v>
      </c>
    </row>
    <row r="16" spans="1:6" x14ac:dyDescent="0.25">
      <c r="A16" s="29" t="s">
        <v>123</v>
      </c>
      <c r="B16" s="29" t="s">
        <v>48</v>
      </c>
      <c r="C16" s="30">
        <v>3.1399999999999997E-2</v>
      </c>
      <c r="D16" s="29">
        <v>2198</v>
      </c>
      <c r="E16" s="29" t="s">
        <v>12</v>
      </c>
    </row>
    <row r="17" spans="1:6" x14ac:dyDescent="0.25">
      <c r="A17" s="29" t="s">
        <v>16</v>
      </c>
      <c r="B17" s="29" t="s">
        <v>15</v>
      </c>
      <c r="C17" s="30">
        <v>1.0699999999999999E-2</v>
      </c>
      <c r="D17" s="29">
        <v>749</v>
      </c>
      <c r="E17" s="29" t="s">
        <v>12</v>
      </c>
    </row>
    <row r="18" spans="1:6" x14ac:dyDescent="0.25">
      <c r="A18" s="29" t="s">
        <v>14</v>
      </c>
      <c r="B18" s="29" t="s">
        <v>13</v>
      </c>
      <c r="C18" s="30">
        <v>3.2099999999999997E-2</v>
      </c>
      <c r="D18" s="29">
        <v>2246.9999999999995</v>
      </c>
      <c r="E18" s="29" t="s">
        <v>12</v>
      </c>
    </row>
    <row r="19" spans="1:6" x14ac:dyDescent="0.25">
      <c r="A19" s="29" t="s">
        <v>11</v>
      </c>
      <c r="B19" s="29" t="s">
        <v>10</v>
      </c>
      <c r="C19" s="30">
        <v>2.8E-3</v>
      </c>
      <c r="D19" s="29">
        <v>198</v>
      </c>
      <c r="E19" s="29" t="s">
        <v>9</v>
      </c>
    </row>
    <row r="20" spans="1:6" x14ac:dyDescent="0.25">
      <c r="A20" s="25" t="s">
        <v>8</v>
      </c>
      <c r="B20" s="25" t="s">
        <v>8</v>
      </c>
      <c r="C20" s="28">
        <v>2.0999999999999999E-3</v>
      </c>
      <c r="D20" s="25">
        <v>147</v>
      </c>
      <c r="E20" s="25" t="s">
        <v>6</v>
      </c>
    </row>
    <row r="21" spans="1:6" x14ac:dyDescent="0.25">
      <c r="A21" s="25" t="s">
        <v>7</v>
      </c>
      <c r="B21" s="25"/>
      <c r="C21" s="27">
        <f>SUM(C4:C20)</f>
        <v>0.99998000000000009</v>
      </c>
      <c r="D21" s="31">
        <f>SUM(D4:D20)</f>
        <v>70000</v>
      </c>
      <c r="E21" s="25" t="s">
        <v>6</v>
      </c>
    </row>
    <row r="22" spans="1:6" x14ac:dyDescent="0.25">
      <c r="A22" s="25"/>
      <c r="B22" s="25"/>
      <c r="C22" s="27"/>
      <c r="D22" s="25"/>
      <c r="E22" s="25"/>
    </row>
    <row r="23" spans="1:6" x14ac:dyDescent="0.25">
      <c r="A23" s="39" t="s">
        <v>124</v>
      </c>
      <c r="B23" s="25"/>
      <c r="C23" s="27"/>
      <c r="D23" s="25"/>
      <c r="E23" s="25"/>
    </row>
    <row r="24" spans="1:6" x14ac:dyDescent="0.25">
      <c r="A24" s="7" t="s">
        <v>126</v>
      </c>
      <c r="B24" s="25" t="s">
        <v>104</v>
      </c>
      <c r="C24" s="27"/>
      <c r="D24" s="25">
        <v>300</v>
      </c>
      <c r="E24" s="25" t="s">
        <v>122</v>
      </c>
    </row>
    <row r="25" spans="1:6" x14ac:dyDescent="0.25">
      <c r="A25" s="29" t="s">
        <v>21</v>
      </c>
      <c r="B25" s="29" t="s">
        <v>125</v>
      </c>
      <c r="C25" s="29"/>
      <c r="D25" s="29">
        <v>500</v>
      </c>
      <c r="E25" s="29" t="s">
        <v>122</v>
      </c>
      <c r="F25" s="5"/>
    </row>
    <row r="26" spans="1:6" x14ac:dyDescent="0.25">
      <c r="A26" s="25" t="s">
        <v>5</v>
      </c>
      <c r="B26" s="25" t="s">
        <v>34</v>
      </c>
      <c r="C26" s="25"/>
      <c r="D26" s="25">
        <v>1000</v>
      </c>
      <c r="E26" s="2" t="s">
        <v>33</v>
      </c>
    </row>
    <row r="27" spans="1:6" x14ac:dyDescent="0.25">
      <c r="A27" s="25" t="s">
        <v>4</v>
      </c>
      <c r="B27" s="25" t="s">
        <v>35</v>
      </c>
      <c r="C27" s="25"/>
      <c r="D27" s="25">
        <v>1000</v>
      </c>
      <c r="E27" s="2" t="s">
        <v>33</v>
      </c>
    </row>
  </sheetData>
  <mergeCells count="5">
    <mergeCell ref="A2:E2"/>
    <mergeCell ref="E7:E8"/>
    <mergeCell ref="E9:E11"/>
    <mergeCell ref="A7:A8"/>
    <mergeCell ref="A9:A1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BA12-1FE0-FB4D-A03F-BFE5B5BA5995}">
  <dimension ref="A1:Q18"/>
  <sheetViews>
    <sheetView zoomScale="130" zoomScaleNormal="130" workbookViewId="0">
      <selection activeCell="G21" sqref="G21"/>
    </sheetView>
  </sheetViews>
  <sheetFormatPr defaultColWidth="10.85546875" defaultRowHeight="15.75" x14ac:dyDescent="0.25"/>
  <cols>
    <col min="1" max="1" width="30.28515625" style="1" customWidth="1"/>
    <col min="2" max="2" width="17.85546875" style="1" bestFit="1" customWidth="1"/>
    <col min="3" max="3" width="17.85546875" style="1" customWidth="1"/>
    <col min="4" max="4" width="11.42578125" style="1" customWidth="1"/>
    <col min="5" max="5" width="12" style="1" customWidth="1"/>
    <col min="6" max="6" width="16.85546875" style="1" customWidth="1"/>
    <col min="7" max="7" width="16" style="1" customWidth="1"/>
    <col min="8" max="8" width="29.140625" style="1" customWidth="1"/>
    <col min="9" max="9" width="72.7109375" style="1" customWidth="1"/>
    <col min="10" max="16384" width="10.85546875" style="1"/>
  </cols>
  <sheetData>
    <row r="1" spans="1:17" x14ac:dyDescent="0.25">
      <c r="A1" s="41"/>
      <c r="B1" s="41"/>
      <c r="C1" s="66" t="s">
        <v>47</v>
      </c>
      <c r="D1" s="66"/>
      <c r="E1" s="66"/>
      <c r="F1" s="42"/>
    </row>
    <row r="2" spans="1:17" ht="47.25" x14ac:dyDescent="0.25">
      <c r="A2" s="43" t="s">
        <v>30</v>
      </c>
      <c r="B2" s="43" t="s">
        <v>29</v>
      </c>
      <c r="C2" s="43" t="s">
        <v>127</v>
      </c>
      <c r="D2" s="43" t="s">
        <v>31</v>
      </c>
      <c r="E2" s="43" t="s">
        <v>128</v>
      </c>
      <c r="F2" s="43" t="s">
        <v>1</v>
      </c>
    </row>
    <row r="3" spans="1:17" x14ac:dyDescent="0.25">
      <c r="A3" s="41" t="s">
        <v>27</v>
      </c>
      <c r="B3" s="44" t="s">
        <v>27</v>
      </c>
      <c r="C3" s="44" t="s">
        <v>106</v>
      </c>
      <c r="D3" s="45">
        <v>0.114</v>
      </c>
      <c r="E3" s="50">
        <v>35568</v>
      </c>
      <c r="F3" s="41" t="s">
        <v>6</v>
      </c>
    </row>
    <row r="4" spans="1:17" x14ac:dyDescent="0.25">
      <c r="A4" s="41" t="s">
        <v>26</v>
      </c>
      <c r="B4" s="44" t="s">
        <v>103</v>
      </c>
      <c r="C4" s="44" t="s">
        <v>105</v>
      </c>
      <c r="D4" s="45">
        <v>5.1999999999999998E-2</v>
      </c>
      <c r="E4" s="50">
        <v>16224</v>
      </c>
      <c r="F4" s="41" t="s">
        <v>6</v>
      </c>
    </row>
    <row r="5" spans="1:17" x14ac:dyDescent="0.25">
      <c r="A5" s="41" t="s">
        <v>25</v>
      </c>
      <c r="B5" s="44" t="s">
        <v>25</v>
      </c>
      <c r="C5" s="44" t="s">
        <v>107</v>
      </c>
      <c r="D5" s="45">
        <v>0.04</v>
      </c>
      <c r="E5" s="50">
        <v>12480</v>
      </c>
      <c r="F5" s="41" t="s">
        <v>6</v>
      </c>
    </row>
    <row r="6" spans="1:17" x14ac:dyDescent="0.25">
      <c r="A6" s="46" t="s">
        <v>24</v>
      </c>
      <c r="B6" s="44" t="s">
        <v>109</v>
      </c>
      <c r="C6" s="44" t="s">
        <v>108</v>
      </c>
      <c r="D6" s="47">
        <v>0.106</v>
      </c>
      <c r="E6" s="51">
        <v>33072</v>
      </c>
      <c r="F6" s="46" t="s">
        <v>49</v>
      </c>
    </row>
    <row r="7" spans="1:17" x14ac:dyDescent="0.25">
      <c r="A7" s="41" t="s">
        <v>23</v>
      </c>
      <c r="B7" s="44" t="s">
        <v>111</v>
      </c>
      <c r="C7" s="44" t="s">
        <v>110</v>
      </c>
      <c r="D7" s="45">
        <v>0.17499999999999999</v>
      </c>
      <c r="E7" s="50">
        <v>54600</v>
      </c>
      <c r="F7" s="41" t="s">
        <v>6</v>
      </c>
    </row>
    <row r="8" spans="1:17" x14ac:dyDescent="0.25">
      <c r="A8" s="41" t="s">
        <v>22</v>
      </c>
      <c r="B8" s="44" t="s">
        <v>22</v>
      </c>
      <c r="C8" s="44" t="s">
        <v>112</v>
      </c>
      <c r="D8" s="45">
        <f>22.7% - 18.1%</f>
        <v>4.5999999999999958E-2</v>
      </c>
      <c r="E8" s="50">
        <v>14352</v>
      </c>
      <c r="F8" s="41" t="s">
        <v>6</v>
      </c>
    </row>
    <row r="9" spans="1:17" x14ac:dyDescent="0.25">
      <c r="A9" s="46" t="s">
        <v>19</v>
      </c>
      <c r="B9" s="44" t="s">
        <v>18</v>
      </c>
      <c r="C9" s="44" t="s">
        <v>113</v>
      </c>
      <c r="D9" s="47">
        <v>0.191</v>
      </c>
      <c r="E9" s="51">
        <v>59592</v>
      </c>
      <c r="F9" s="46" t="s">
        <v>6</v>
      </c>
    </row>
    <row r="10" spans="1:17" x14ac:dyDescent="0.25">
      <c r="A10" s="49" t="s">
        <v>17</v>
      </c>
      <c r="B10" s="37" t="s">
        <v>114</v>
      </c>
      <c r="C10" s="37" t="s">
        <v>115</v>
      </c>
      <c r="D10" s="54">
        <v>0.20100000000000001</v>
      </c>
      <c r="E10" s="55">
        <v>62712</v>
      </c>
      <c r="F10" s="49" t="s">
        <v>9</v>
      </c>
    </row>
    <row r="11" spans="1:17" x14ac:dyDescent="0.25">
      <c r="A11" s="46" t="s">
        <v>11</v>
      </c>
      <c r="B11" s="44" t="s">
        <v>10</v>
      </c>
      <c r="C11" s="44" t="s">
        <v>132</v>
      </c>
      <c r="D11" s="47">
        <v>6.4000000000000001E-2</v>
      </c>
      <c r="E11" s="51">
        <v>19968</v>
      </c>
      <c r="F11" s="46" t="s">
        <v>6</v>
      </c>
    </row>
    <row r="12" spans="1:17" x14ac:dyDescent="0.25">
      <c r="A12" s="46" t="s">
        <v>8</v>
      </c>
      <c r="B12" s="44" t="s">
        <v>8</v>
      </c>
      <c r="C12" s="44" t="s">
        <v>133</v>
      </c>
      <c r="D12" s="47">
        <v>1.0999999999999999E-2</v>
      </c>
      <c r="E12" s="51">
        <v>3432</v>
      </c>
      <c r="F12" s="46" t="s">
        <v>49</v>
      </c>
    </row>
    <row r="13" spans="1:17" x14ac:dyDescent="0.25">
      <c r="A13" s="41" t="s">
        <v>129</v>
      </c>
      <c r="B13" s="41" t="s">
        <v>130</v>
      </c>
      <c r="C13" s="41" t="s">
        <v>131</v>
      </c>
      <c r="D13" s="56">
        <f>SUM(D3:D12)</f>
        <v>1</v>
      </c>
      <c r="E13" s="50">
        <f>SUM(E3:E12)</f>
        <v>312000</v>
      </c>
      <c r="F13" s="41" t="s">
        <v>6</v>
      </c>
    </row>
    <row r="14" spans="1:17" x14ac:dyDescent="0.25">
      <c r="A14" s="42"/>
      <c r="B14" s="42"/>
      <c r="C14" s="42"/>
      <c r="D14" s="42"/>
      <c r="E14" s="52"/>
      <c r="F14" s="42"/>
    </row>
    <row r="15" spans="1:17" x14ac:dyDescent="0.25">
      <c r="A15" s="42"/>
      <c r="B15" s="42"/>
      <c r="C15" s="42"/>
      <c r="D15" s="42"/>
      <c r="E15" s="52"/>
      <c r="F15" s="42"/>
    </row>
    <row r="16" spans="1:17" x14ac:dyDescent="0.25">
      <c r="A16" s="44" t="s">
        <v>36</v>
      </c>
      <c r="B16" s="44"/>
      <c r="C16" s="44"/>
      <c r="D16" s="48"/>
      <c r="E16" s="46">
        <v>5600</v>
      </c>
      <c r="F16" s="46" t="s">
        <v>101</v>
      </c>
      <c r="I16" s="3"/>
      <c r="P16" s="4"/>
      <c r="Q16" s="4"/>
    </row>
    <row r="17" spans="1:6" ht="39" customHeight="1" x14ac:dyDescent="0.25">
      <c r="A17" s="67" t="s">
        <v>134</v>
      </c>
      <c r="B17" s="68"/>
      <c r="C17" s="44" t="s">
        <v>117</v>
      </c>
      <c r="D17" s="44"/>
      <c r="E17" s="53">
        <f>E12+E11+E6</f>
        <v>56472</v>
      </c>
      <c r="F17" s="44" t="s">
        <v>118</v>
      </c>
    </row>
    <row r="18" spans="1:6" x14ac:dyDescent="0.25">
      <c r="A18" s="69" t="s">
        <v>135</v>
      </c>
      <c r="B18" s="70"/>
      <c r="C18" s="44" t="s">
        <v>116</v>
      </c>
      <c r="D18" s="44"/>
      <c r="E18" s="53">
        <f>E17+E8</f>
        <v>70824</v>
      </c>
      <c r="F18" s="44" t="s">
        <v>118</v>
      </c>
    </row>
  </sheetData>
  <mergeCells count="3">
    <mergeCell ref="C1:E1"/>
    <mergeCell ref="A17:B17"/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CDD9-348A-884F-A155-08572B2B60B0}">
  <dimension ref="A1:R59"/>
  <sheetViews>
    <sheetView tabSelected="1" zoomScale="120" zoomScaleNormal="120" workbookViewId="0">
      <selection sqref="A1:D1"/>
    </sheetView>
  </sheetViews>
  <sheetFormatPr defaultColWidth="10.85546875" defaultRowHeight="15" x14ac:dyDescent="0.25"/>
  <cols>
    <col min="1" max="1" width="48" style="9" customWidth="1"/>
    <col min="2" max="2" width="12.140625" style="10" customWidth="1"/>
    <col min="3" max="3" width="13.28515625" style="8" customWidth="1"/>
    <col min="4" max="4" width="25.85546875" style="8" customWidth="1"/>
    <col min="5" max="5" width="43.28515625" style="8" customWidth="1"/>
    <col min="6" max="16384" width="10.85546875" style="8"/>
  </cols>
  <sheetData>
    <row r="1" spans="1:18" x14ac:dyDescent="0.25">
      <c r="A1" s="73" t="s">
        <v>150</v>
      </c>
      <c r="B1" s="73"/>
      <c r="C1" s="73"/>
      <c r="D1" s="73"/>
    </row>
    <row r="2" spans="1:18" ht="51.95" customHeight="1" x14ac:dyDescent="0.25">
      <c r="A2" s="74" t="s">
        <v>151</v>
      </c>
      <c r="B2" s="74"/>
      <c r="C2" s="74"/>
      <c r="D2" s="74"/>
    </row>
    <row r="3" spans="1:18" s="33" customFormat="1" ht="50.1" customHeight="1" x14ac:dyDescent="0.25">
      <c r="A3" s="72"/>
      <c r="B3" s="72"/>
      <c r="C3" s="72"/>
      <c r="D3" s="32"/>
    </row>
    <row r="4" spans="1:18" s="22" customFormat="1" ht="42.95" customHeight="1" x14ac:dyDescent="0.25">
      <c r="A4" s="20" t="s">
        <v>38</v>
      </c>
      <c r="B4" s="21" t="s">
        <v>0</v>
      </c>
      <c r="C4" s="21" t="s">
        <v>2</v>
      </c>
      <c r="D4" s="21" t="s">
        <v>1</v>
      </c>
      <c r="E4" s="20" t="s">
        <v>138</v>
      </c>
      <c r="F4" s="23"/>
      <c r="G4" s="23"/>
      <c r="H4" s="23"/>
      <c r="I4" s="23"/>
      <c r="J4" s="23"/>
      <c r="K4" s="24"/>
      <c r="L4" s="24"/>
      <c r="M4" s="24"/>
      <c r="N4" s="71"/>
      <c r="O4" s="71"/>
      <c r="P4" s="71"/>
      <c r="Q4" s="23"/>
      <c r="R4" s="23"/>
    </row>
    <row r="5" spans="1:18" x14ac:dyDescent="0.25">
      <c r="A5" s="25" t="s">
        <v>53</v>
      </c>
      <c r="B5" s="25">
        <v>350</v>
      </c>
      <c r="C5" s="6" t="s">
        <v>37</v>
      </c>
      <c r="D5" s="6" t="s">
        <v>3</v>
      </c>
      <c r="E5" s="25"/>
      <c r="F5"/>
      <c r="G5" s="13"/>
      <c r="H5" s="13"/>
      <c r="I5" s="13"/>
      <c r="J5" s="13"/>
      <c r="K5" s="15"/>
      <c r="L5" s="15"/>
      <c r="M5" s="15"/>
      <c r="N5" s="15"/>
      <c r="O5" s="15"/>
      <c r="P5" s="15"/>
      <c r="Q5" s="13"/>
      <c r="R5" s="13"/>
    </row>
    <row r="6" spans="1:18" x14ac:dyDescent="0.25">
      <c r="A6" s="25" t="s">
        <v>54</v>
      </c>
      <c r="B6" s="25">
        <v>650</v>
      </c>
      <c r="C6" s="6" t="s">
        <v>37</v>
      </c>
      <c r="D6" s="6" t="s">
        <v>3</v>
      </c>
      <c r="E6" s="25"/>
      <c r="F6"/>
      <c r="G6" s="13"/>
      <c r="H6" s="13"/>
      <c r="I6" s="13"/>
      <c r="J6" s="13"/>
      <c r="K6" s="14"/>
      <c r="L6" s="14"/>
      <c r="M6" s="14"/>
      <c r="N6" s="11"/>
      <c r="O6" s="16"/>
      <c r="P6" s="14"/>
      <c r="Q6" s="13"/>
      <c r="R6" s="13"/>
    </row>
    <row r="7" spans="1:18" x14ac:dyDescent="0.25">
      <c r="A7" s="25" t="s">
        <v>56</v>
      </c>
      <c r="B7" s="25">
        <v>33072</v>
      </c>
      <c r="C7" s="7" t="s">
        <v>37</v>
      </c>
      <c r="D7" s="34" t="s">
        <v>32</v>
      </c>
      <c r="E7" s="25"/>
      <c r="F7"/>
      <c r="G7" s="13"/>
      <c r="H7" s="13"/>
      <c r="I7" s="13"/>
      <c r="J7" s="13"/>
      <c r="K7" s="14"/>
      <c r="L7" s="14"/>
      <c r="M7" s="14"/>
      <c r="N7" s="11"/>
      <c r="O7" s="16"/>
      <c r="P7" s="14"/>
      <c r="Q7" s="13"/>
      <c r="R7" s="13"/>
    </row>
    <row r="8" spans="1:18" x14ac:dyDescent="0.25">
      <c r="A8" s="25" t="s">
        <v>57</v>
      </c>
      <c r="B8" s="25">
        <v>900</v>
      </c>
      <c r="C8" s="7" t="s">
        <v>39</v>
      </c>
      <c r="D8" s="7" t="s">
        <v>45</v>
      </c>
      <c r="E8" s="25"/>
      <c r="F8"/>
      <c r="G8" s="13"/>
      <c r="H8" s="13"/>
      <c r="I8" s="13"/>
      <c r="J8" s="13"/>
      <c r="K8" s="14"/>
      <c r="L8" s="14"/>
      <c r="M8" s="14"/>
      <c r="N8" s="11"/>
      <c r="O8" s="16"/>
      <c r="P8" s="14"/>
      <c r="Q8" s="13"/>
      <c r="R8" s="13"/>
    </row>
    <row r="9" spans="1:18" x14ac:dyDescent="0.25">
      <c r="A9" s="25" t="s">
        <v>58</v>
      </c>
      <c r="B9" s="25">
        <v>1946218</v>
      </c>
      <c r="C9" s="7" t="s">
        <v>40</v>
      </c>
      <c r="D9" s="7" t="s">
        <v>144</v>
      </c>
      <c r="E9" s="29" t="s">
        <v>139</v>
      </c>
      <c r="F9"/>
      <c r="G9" s="9"/>
      <c r="J9" s="13"/>
      <c r="K9" s="14"/>
      <c r="L9" s="14"/>
      <c r="M9" s="14"/>
      <c r="N9" s="11"/>
      <c r="O9" s="16"/>
      <c r="P9" s="14"/>
      <c r="Q9" s="13"/>
      <c r="R9" s="13"/>
    </row>
    <row r="10" spans="1:18" x14ac:dyDescent="0.25">
      <c r="A10" s="25" t="s">
        <v>59</v>
      </c>
      <c r="B10" s="25">
        <v>12300</v>
      </c>
      <c r="C10" s="7" t="s">
        <v>39</v>
      </c>
      <c r="D10" s="7" t="s">
        <v>45</v>
      </c>
      <c r="E10" s="29"/>
      <c r="F10"/>
      <c r="G10" s="9"/>
      <c r="J10" s="13"/>
      <c r="K10" s="14"/>
      <c r="L10" s="14"/>
      <c r="M10" s="14"/>
      <c r="N10" s="11"/>
      <c r="O10" s="16"/>
      <c r="P10" s="14"/>
      <c r="Q10" s="13"/>
      <c r="R10" s="13"/>
    </row>
    <row r="11" spans="1:18" x14ac:dyDescent="0.25">
      <c r="A11" s="25" t="s">
        <v>60</v>
      </c>
      <c r="B11" s="25">
        <v>757968</v>
      </c>
      <c r="C11" s="7" t="s">
        <v>40</v>
      </c>
      <c r="D11" s="7" t="s">
        <v>3</v>
      </c>
      <c r="E11" s="29" t="s">
        <v>142</v>
      </c>
      <c r="F11"/>
      <c r="G11" s="9"/>
      <c r="J11" s="13"/>
      <c r="K11" s="14"/>
      <c r="L11" s="14"/>
      <c r="M11" s="14"/>
      <c r="N11" s="11"/>
      <c r="O11" s="16"/>
      <c r="P11" s="14"/>
      <c r="Q11" s="13"/>
      <c r="R11" s="13"/>
    </row>
    <row r="12" spans="1:18" x14ac:dyDescent="0.25">
      <c r="A12" s="25" t="s">
        <v>61</v>
      </c>
      <c r="B12" s="25">
        <v>60</v>
      </c>
      <c r="C12" s="7" t="s">
        <v>39</v>
      </c>
      <c r="D12" s="7" t="s">
        <v>45</v>
      </c>
      <c r="E12" s="29"/>
      <c r="F12"/>
      <c r="G12" s="9"/>
      <c r="J12" s="13"/>
      <c r="K12" s="17"/>
      <c r="L12" s="17"/>
      <c r="M12" s="17"/>
      <c r="N12" s="12"/>
      <c r="O12" s="18"/>
      <c r="P12" s="17"/>
      <c r="Q12" s="13"/>
      <c r="R12" s="13"/>
    </row>
    <row r="13" spans="1:18" x14ac:dyDescent="0.25">
      <c r="A13" s="25" t="s">
        <v>62</v>
      </c>
      <c r="B13" s="25">
        <v>29400</v>
      </c>
      <c r="C13" s="7" t="s">
        <v>40</v>
      </c>
      <c r="D13" s="7" t="s">
        <v>145</v>
      </c>
      <c r="E13" s="29" t="s">
        <v>143</v>
      </c>
      <c r="F13"/>
      <c r="G13" s="9"/>
      <c r="J13" s="13"/>
      <c r="K13" s="14"/>
      <c r="L13" s="14"/>
      <c r="M13" s="14"/>
      <c r="N13" s="11"/>
      <c r="O13" s="16"/>
      <c r="P13" s="14"/>
      <c r="Q13" s="13"/>
      <c r="R13" s="13"/>
    </row>
    <row r="14" spans="1:18" x14ac:dyDescent="0.25">
      <c r="A14" s="25" t="s">
        <v>63</v>
      </c>
      <c r="B14" s="25">
        <v>4.5999999999999996</v>
      </c>
      <c r="C14" s="7"/>
      <c r="D14" s="7" t="s">
        <v>3</v>
      </c>
      <c r="E14" s="29"/>
      <c r="F14"/>
      <c r="G14" s="9"/>
      <c r="J14" s="13"/>
      <c r="K14" s="14"/>
      <c r="L14" s="14"/>
      <c r="M14" s="14"/>
      <c r="N14" s="11"/>
      <c r="O14" s="16"/>
      <c r="P14" s="14"/>
      <c r="Q14" s="13"/>
      <c r="R14" s="13"/>
    </row>
    <row r="15" spans="1:18" x14ac:dyDescent="0.25">
      <c r="A15" s="25" t="s">
        <v>64</v>
      </c>
      <c r="B15" s="25">
        <v>33072</v>
      </c>
      <c r="C15" s="7" t="s">
        <v>37</v>
      </c>
      <c r="D15" s="34" t="s">
        <v>32</v>
      </c>
      <c r="E15" s="29"/>
      <c r="F15"/>
      <c r="G15" s="9"/>
      <c r="J15" s="13"/>
      <c r="K15" s="14"/>
      <c r="L15" s="14"/>
      <c r="M15" s="14"/>
      <c r="N15" s="19"/>
      <c r="O15" s="16"/>
      <c r="P15" s="14"/>
      <c r="Q15" s="13"/>
      <c r="R15" s="13"/>
    </row>
    <row r="16" spans="1:18" x14ac:dyDescent="0.25">
      <c r="A16" s="25" t="s">
        <v>136</v>
      </c>
      <c r="B16" s="25">
        <v>214.4</v>
      </c>
      <c r="C16" s="7" t="s">
        <v>37</v>
      </c>
      <c r="D16" s="7" t="s">
        <v>146</v>
      </c>
      <c r="E16" s="29" t="s">
        <v>140</v>
      </c>
      <c r="F16"/>
      <c r="G16" s="9"/>
      <c r="J16" s="13"/>
      <c r="K16" s="14"/>
      <c r="L16" s="14"/>
      <c r="M16" s="14"/>
      <c r="N16" s="11"/>
      <c r="O16" s="16"/>
      <c r="P16" s="14"/>
      <c r="Q16" s="13"/>
      <c r="R16" s="13"/>
    </row>
    <row r="17" spans="1:18" x14ac:dyDescent="0.25">
      <c r="A17" s="25" t="s">
        <v>137</v>
      </c>
      <c r="B17" s="25">
        <v>398.1</v>
      </c>
      <c r="C17" s="7" t="s">
        <v>37</v>
      </c>
      <c r="D17" s="7" t="s">
        <v>147</v>
      </c>
      <c r="E17" s="29" t="s">
        <v>141</v>
      </c>
      <c r="F17"/>
      <c r="G17" s="9"/>
    </row>
    <row r="18" spans="1:18" x14ac:dyDescent="0.25">
      <c r="A18" s="25" t="s">
        <v>65</v>
      </c>
      <c r="B18" s="25">
        <v>19968</v>
      </c>
      <c r="C18" s="7" t="s">
        <v>37</v>
      </c>
      <c r="D18" s="34" t="s">
        <v>46</v>
      </c>
      <c r="E18" s="25"/>
      <c r="F18"/>
      <c r="G18" s="9"/>
      <c r="J18" s="13"/>
      <c r="K18" s="14"/>
      <c r="L18" s="14"/>
      <c r="M18" s="14"/>
      <c r="N18" s="19"/>
      <c r="O18" s="14"/>
      <c r="P18" s="14"/>
      <c r="Q18" s="13"/>
      <c r="R18" s="13"/>
    </row>
    <row r="19" spans="1:18" x14ac:dyDescent="0.25">
      <c r="A19" s="25" t="s">
        <v>66</v>
      </c>
      <c r="B19" s="25">
        <v>3432</v>
      </c>
      <c r="C19" s="7" t="s">
        <v>37</v>
      </c>
      <c r="D19" s="34" t="s">
        <v>32</v>
      </c>
      <c r="E19" s="25"/>
      <c r="F19"/>
      <c r="G19" s="9"/>
      <c r="J19" s="13"/>
      <c r="K19" s="14"/>
      <c r="L19" s="14"/>
      <c r="M19" s="14"/>
      <c r="N19" s="19"/>
      <c r="O19" s="14"/>
      <c r="P19" s="14"/>
      <c r="Q19" s="13"/>
      <c r="R19" s="13"/>
    </row>
    <row r="20" spans="1:18" x14ac:dyDescent="0.25">
      <c r="A20" s="25" t="s">
        <v>67</v>
      </c>
      <c r="B20" s="25">
        <v>3.2</v>
      </c>
      <c r="C20" s="7"/>
      <c r="D20" s="7" t="s">
        <v>3</v>
      </c>
      <c r="E20" s="25"/>
      <c r="F20"/>
      <c r="G20" s="9"/>
      <c r="J20" s="13"/>
      <c r="K20" s="14"/>
      <c r="L20" s="14"/>
      <c r="M20" s="14"/>
      <c r="N20" s="14"/>
      <c r="O20" s="14"/>
      <c r="P20" s="14"/>
      <c r="Q20" s="13"/>
      <c r="R20" s="13"/>
    </row>
    <row r="21" spans="1:18" x14ac:dyDescent="0.25">
      <c r="A21" s="25" t="s">
        <v>68</v>
      </c>
      <c r="B21" s="25">
        <v>3432</v>
      </c>
      <c r="C21" s="7" t="s">
        <v>37</v>
      </c>
      <c r="D21" s="34" t="s">
        <v>32</v>
      </c>
      <c r="E21" s="25"/>
      <c r="F21"/>
      <c r="G21" s="9"/>
      <c r="J21" s="13"/>
      <c r="K21" s="14"/>
      <c r="L21" s="14"/>
      <c r="M21" s="14"/>
      <c r="N21" s="14"/>
      <c r="O21" s="14"/>
      <c r="P21" s="14"/>
      <c r="Q21" s="13"/>
      <c r="R21" s="13"/>
    </row>
    <row r="22" spans="1:18" x14ac:dyDescent="0.25">
      <c r="A22" s="25" t="s">
        <v>69</v>
      </c>
      <c r="B22" s="25">
        <v>14352</v>
      </c>
      <c r="C22" s="7" t="s">
        <v>37</v>
      </c>
      <c r="D22" s="34" t="s">
        <v>44</v>
      </c>
      <c r="E22" s="25"/>
      <c r="F22"/>
      <c r="G22" s="9"/>
      <c r="J22" s="13"/>
      <c r="K22" s="14"/>
      <c r="L22" s="14"/>
      <c r="M22" s="14"/>
      <c r="N22" s="14"/>
      <c r="O22" s="14"/>
      <c r="P22" s="14"/>
      <c r="Q22" s="13"/>
      <c r="R22" s="13"/>
    </row>
    <row r="23" spans="1:18" x14ac:dyDescent="0.25">
      <c r="A23" s="25" t="s">
        <v>70</v>
      </c>
      <c r="B23" s="25">
        <v>56472</v>
      </c>
      <c r="C23" s="7" t="s">
        <v>37</v>
      </c>
      <c r="D23" s="34" t="s">
        <v>32</v>
      </c>
      <c r="E23" s="25"/>
      <c r="F23"/>
      <c r="G23" s="9"/>
      <c r="J23" s="13"/>
      <c r="K23" s="14"/>
      <c r="L23" s="14"/>
      <c r="M23" s="14"/>
      <c r="N23" s="16"/>
      <c r="O23" s="14"/>
      <c r="P23" s="14"/>
      <c r="Q23" s="13"/>
      <c r="R23" s="13"/>
    </row>
    <row r="24" spans="1:18" x14ac:dyDescent="0.25">
      <c r="A24" s="25" t="s">
        <v>97</v>
      </c>
      <c r="B24" s="25">
        <v>5.5</v>
      </c>
      <c r="C24" s="7"/>
      <c r="D24" s="7" t="s">
        <v>3</v>
      </c>
      <c r="E24" s="25"/>
      <c r="F24"/>
      <c r="G24" s="9"/>
      <c r="J24" s="13"/>
      <c r="K24" s="14"/>
      <c r="L24" s="14"/>
      <c r="M24" s="14"/>
      <c r="N24" s="16"/>
      <c r="O24" s="14"/>
      <c r="P24" s="14"/>
      <c r="Q24" s="13"/>
      <c r="R24" s="13"/>
    </row>
    <row r="25" spans="1:18" x14ac:dyDescent="0.25">
      <c r="A25" s="25" t="s">
        <v>98</v>
      </c>
      <c r="B25" s="25">
        <v>70824</v>
      </c>
      <c r="C25" s="7" t="s">
        <v>37</v>
      </c>
      <c r="D25" s="34" t="s">
        <v>32</v>
      </c>
      <c r="E25" s="25"/>
      <c r="F25"/>
      <c r="G25" s="9"/>
      <c r="J25" s="13"/>
      <c r="K25" s="13"/>
      <c r="L25" s="13"/>
      <c r="M25" s="13"/>
      <c r="N25" s="13"/>
      <c r="O25" s="13"/>
      <c r="P25" s="13"/>
      <c r="Q25" s="13"/>
      <c r="R25" s="13"/>
    </row>
    <row r="26" spans="1:18" x14ac:dyDescent="0.25">
      <c r="A26" s="25" t="s">
        <v>71</v>
      </c>
      <c r="B26" s="25">
        <v>312000</v>
      </c>
      <c r="C26" s="7" t="s">
        <v>37</v>
      </c>
      <c r="D26" s="34" t="s">
        <v>6</v>
      </c>
      <c r="E26" s="25"/>
      <c r="F26"/>
      <c r="G26" s="9"/>
      <c r="J26" s="13"/>
      <c r="K26" s="13"/>
      <c r="L26" s="13"/>
      <c r="M26" s="13"/>
      <c r="N26" s="13"/>
      <c r="O26" s="13"/>
      <c r="P26" s="13"/>
      <c r="Q26" s="13"/>
      <c r="R26" s="13"/>
    </row>
    <row r="27" spans="1:18" x14ac:dyDescent="0.25">
      <c r="A27" s="25" t="s">
        <v>86</v>
      </c>
      <c r="B27" s="25">
        <v>3</v>
      </c>
      <c r="C27" s="7"/>
      <c r="D27" s="7" t="s">
        <v>3</v>
      </c>
      <c r="E27" s="25"/>
      <c r="F27"/>
      <c r="G27" s="9"/>
    </row>
    <row r="28" spans="1:18" x14ac:dyDescent="0.25">
      <c r="A28" s="25" t="s">
        <v>72</v>
      </c>
      <c r="B28" s="25">
        <v>312000</v>
      </c>
      <c r="C28" s="7" t="s">
        <v>37</v>
      </c>
      <c r="D28" s="34" t="s">
        <v>6</v>
      </c>
      <c r="E28" s="25"/>
      <c r="F28"/>
      <c r="G28" s="9"/>
    </row>
    <row r="29" spans="1:18" x14ac:dyDescent="0.25">
      <c r="A29" s="25" t="s">
        <v>73</v>
      </c>
      <c r="B29" s="25">
        <v>35568</v>
      </c>
      <c r="C29" s="7" t="s">
        <v>37</v>
      </c>
      <c r="D29" s="34" t="s">
        <v>6</v>
      </c>
      <c r="E29" s="25"/>
      <c r="F29"/>
      <c r="G29" s="9"/>
    </row>
    <row r="30" spans="1:18" x14ac:dyDescent="0.25">
      <c r="A30" s="25" t="s">
        <v>87</v>
      </c>
      <c r="B30" s="25">
        <v>0.8</v>
      </c>
      <c r="C30" s="7"/>
      <c r="D30" s="7" t="s">
        <v>3</v>
      </c>
      <c r="E30" s="25"/>
      <c r="F30"/>
      <c r="G30" s="9"/>
    </row>
    <row r="31" spans="1:18" x14ac:dyDescent="0.25">
      <c r="A31" s="25" t="s">
        <v>74</v>
      </c>
      <c r="B31" s="25">
        <v>35568</v>
      </c>
      <c r="C31" s="7" t="s">
        <v>37</v>
      </c>
      <c r="D31" s="34" t="s">
        <v>6</v>
      </c>
      <c r="E31" s="25"/>
      <c r="F31"/>
      <c r="G31" s="9"/>
    </row>
    <row r="32" spans="1:18" x14ac:dyDescent="0.25">
      <c r="A32" s="25" t="s">
        <v>75</v>
      </c>
      <c r="B32" s="25">
        <v>59592</v>
      </c>
      <c r="C32" s="7" t="s">
        <v>37</v>
      </c>
      <c r="D32" s="34" t="s">
        <v>6</v>
      </c>
      <c r="E32" s="25"/>
      <c r="F32"/>
      <c r="G32" s="9"/>
    </row>
    <row r="33" spans="1:7" x14ac:dyDescent="0.25">
      <c r="A33" s="25" t="s">
        <v>88</v>
      </c>
      <c r="B33" s="25">
        <v>4.0999999999999996</v>
      </c>
      <c r="C33" s="7"/>
      <c r="D33" s="7" t="s">
        <v>3</v>
      </c>
      <c r="E33" s="25"/>
      <c r="F33"/>
      <c r="G33" s="9"/>
    </row>
    <row r="34" spans="1:7" x14ac:dyDescent="0.25">
      <c r="A34" s="25" t="s">
        <v>76</v>
      </c>
      <c r="B34" s="25">
        <v>59592</v>
      </c>
      <c r="C34" s="7" t="s">
        <v>37</v>
      </c>
      <c r="D34" s="34" t="s">
        <v>6</v>
      </c>
      <c r="E34" s="25"/>
      <c r="F34"/>
      <c r="G34" s="9"/>
    </row>
    <row r="35" spans="1:7" x14ac:dyDescent="0.25">
      <c r="A35" s="25" t="s">
        <v>77</v>
      </c>
      <c r="B35" s="25">
        <v>16224</v>
      </c>
      <c r="C35" s="7" t="s">
        <v>37</v>
      </c>
      <c r="D35" s="34" t="s">
        <v>32</v>
      </c>
      <c r="E35" s="25"/>
      <c r="F35"/>
      <c r="G35" s="9"/>
    </row>
    <row r="36" spans="1:7" x14ac:dyDescent="0.25">
      <c r="A36" s="25" t="s">
        <v>89</v>
      </c>
      <c r="B36" s="25">
        <v>0.73</v>
      </c>
      <c r="C36" s="7"/>
      <c r="D36" s="7" t="s">
        <v>3</v>
      </c>
      <c r="E36" s="25"/>
      <c r="F36"/>
      <c r="G36" s="9"/>
    </row>
    <row r="37" spans="1:7" x14ac:dyDescent="0.25">
      <c r="A37" s="25" t="s">
        <v>78</v>
      </c>
      <c r="B37" s="25">
        <v>16224</v>
      </c>
      <c r="C37" s="7" t="s">
        <v>37</v>
      </c>
      <c r="D37" s="34" t="s">
        <v>32</v>
      </c>
      <c r="E37" s="25"/>
      <c r="F37"/>
      <c r="G37" s="9"/>
    </row>
    <row r="38" spans="1:7" x14ac:dyDescent="0.25">
      <c r="A38" s="25" t="s">
        <v>79</v>
      </c>
      <c r="B38" s="25">
        <v>12480</v>
      </c>
      <c r="C38" s="7" t="s">
        <v>37</v>
      </c>
      <c r="D38" s="34" t="s">
        <v>6</v>
      </c>
      <c r="E38" s="25"/>
      <c r="F38"/>
      <c r="G38" s="9"/>
    </row>
    <row r="39" spans="1:7" x14ac:dyDescent="0.25">
      <c r="A39" s="25" t="s">
        <v>90</v>
      </c>
      <c r="B39" s="25">
        <v>2.5</v>
      </c>
      <c r="C39" s="7"/>
      <c r="D39" s="7" t="s">
        <v>3</v>
      </c>
      <c r="E39" s="25"/>
      <c r="F39"/>
      <c r="G39" s="9"/>
    </row>
    <row r="40" spans="1:7" x14ac:dyDescent="0.25">
      <c r="A40" s="25" t="s">
        <v>80</v>
      </c>
      <c r="B40" s="25">
        <v>12480</v>
      </c>
      <c r="C40" s="7" t="s">
        <v>37</v>
      </c>
      <c r="D40" s="34" t="s">
        <v>6</v>
      </c>
      <c r="E40" s="25"/>
      <c r="F40"/>
      <c r="G40" s="9"/>
    </row>
    <row r="41" spans="1:7" x14ac:dyDescent="0.25">
      <c r="A41" s="25" t="s">
        <v>81</v>
      </c>
      <c r="B41" s="25">
        <v>62712</v>
      </c>
      <c r="C41" s="7" t="s">
        <v>37</v>
      </c>
      <c r="D41" s="34" t="s">
        <v>41</v>
      </c>
      <c r="E41" s="25"/>
      <c r="F41"/>
      <c r="G41" s="9"/>
    </row>
    <row r="42" spans="1:7" x14ac:dyDescent="0.25">
      <c r="A42" s="25" t="s">
        <v>91</v>
      </c>
      <c r="B42" s="25">
        <v>0.8</v>
      </c>
      <c r="C42" s="7"/>
      <c r="D42" s="7" t="s">
        <v>3</v>
      </c>
      <c r="E42" s="25"/>
      <c r="F42"/>
      <c r="G42" s="9"/>
    </row>
    <row r="43" spans="1:7" x14ac:dyDescent="0.25">
      <c r="A43" s="25" t="s">
        <v>82</v>
      </c>
      <c r="B43" s="25">
        <v>62712</v>
      </c>
      <c r="C43" s="7" t="s">
        <v>37</v>
      </c>
      <c r="D43" s="34" t="s">
        <v>41</v>
      </c>
      <c r="E43" s="25"/>
      <c r="F43"/>
      <c r="G43" s="9"/>
    </row>
    <row r="44" spans="1:7" x14ac:dyDescent="0.25">
      <c r="A44" s="25" t="s">
        <v>83</v>
      </c>
      <c r="B44" s="25">
        <v>54600</v>
      </c>
      <c r="C44" s="7" t="s">
        <v>37</v>
      </c>
      <c r="D44" s="34" t="s">
        <v>6</v>
      </c>
      <c r="E44" s="25"/>
      <c r="F44"/>
      <c r="G44" s="9"/>
    </row>
    <row r="45" spans="1:7" x14ac:dyDescent="0.25">
      <c r="A45" s="25" t="s">
        <v>92</v>
      </c>
      <c r="B45" s="25">
        <v>4.5</v>
      </c>
      <c r="C45" s="7"/>
      <c r="D45" s="7" t="s">
        <v>3</v>
      </c>
      <c r="E45" s="25"/>
      <c r="F45"/>
      <c r="G45" s="9"/>
    </row>
    <row r="46" spans="1:7" x14ac:dyDescent="0.25">
      <c r="A46" s="25" t="s">
        <v>84</v>
      </c>
      <c r="B46" s="25">
        <v>54600</v>
      </c>
      <c r="C46" s="7" t="s">
        <v>37</v>
      </c>
      <c r="D46" s="34" t="s">
        <v>6</v>
      </c>
      <c r="E46" s="25"/>
      <c r="F46"/>
      <c r="G46" s="9"/>
    </row>
    <row r="47" spans="1:7" x14ac:dyDescent="0.25">
      <c r="A47" s="25" t="s">
        <v>55</v>
      </c>
      <c r="B47" s="25">
        <v>5600</v>
      </c>
      <c r="C47" s="6" t="s">
        <v>37</v>
      </c>
      <c r="D47" s="6" t="s">
        <v>101</v>
      </c>
      <c r="E47" s="25"/>
      <c r="F47"/>
      <c r="G47" s="9"/>
    </row>
    <row r="48" spans="1:7" x14ac:dyDescent="0.25">
      <c r="A48" s="25" t="s">
        <v>93</v>
      </c>
      <c r="B48" s="25">
        <v>1380</v>
      </c>
      <c r="C48" s="6" t="s">
        <v>39</v>
      </c>
      <c r="D48" s="6" t="s">
        <v>43</v>
      </c>
      <c r="E48" s="25"/>
      <c r="F48"/>
      <c r="G48" s="9"/>
    </row>
    <row r="49" spans="1:7" x14ac:dyDescent="0.25">
      <c r="A49" s="25" t="s">
        <v>95</v>
      </c>
      <c r="B49" s="36">
        <v>27948480</v>
      </c>
      <c r="C49" s="6" t="s">
        <v>40</v>
      </c>
      <c r="D49" s="6" t="s">
        <v>3</v>
      </c>
      <c r="E49" s="29" t="s">
        <v>148</v>
      </c>
      <c r="F49"/>
      <c r="G49" s="9"/>
    </row>
    <row r="50" spans="1:7" x14ac:dyDescent="0.25">
      <c r="A50" s="25" t="s">
        <v>94</v>
      </c>
      <c r="B50" s="25">
        <v>230</v>
      </c>
      <c r="C50" s="6" t="s">
        <v>39</v>
      </c>
      <c r="D50" s="6" t="s">
        <v>42</v>
      </c>
      <c r="E50" s="29"/>
      <c r="F50"/>
      <c r="G50" s="9"/>
    </row>
    <row r="51" spans="1:7" x14ac:dyDescent="0.25">
      <c r="A51" s="25" t="s">
        <v>96</v>
      </c>
      <c r="B51" s="36">
        <v>960000</v>
      </c>
      <c r="C51" s="6" t="s">
        <v>40</v>
      </c>
      <c r="D51" s="6" t="s">
        <v>3</v>
      </c>
      <c r="E51" s="29" t="s">
        <v>149</v>
      </c>
      <c r="F51"/>
      <c r="G51" s="9"/>
    </row>
    <row r="52" spans="1:7" x14ac:dyDescent="0.25">
      <c r="A52" s="25" t="s">
        <v>85</v>
      </c>
      <c r="B52" s="25">
        <v>70</v>
      </c>
      <c r="C52" s="35" t="s">
        <v>37</v>
      </c>
      <c r="D52" s="35" t="s">
        <v>3</v>
      </c>
      <c r="E52" s="25"/>
      <c r="F52"/>
      <c r="G52" s="9"/>
    </row>
    <row r="53" spans="1:7" x14ac:dyDescent="0.25">
      <c r="A53" s="6" t="s">
        <v>99</v>
      </c>
      <c r="B53" s="25">
        <v>84</v>
      </c>
      <c r="C53" s="7" t="s">
        <v>37</v>
      </c>
      <c r="D53" s="7" t="s">
        <v>3</v>
      </c>
      <c r="E53" s="25"/>
      <c r="F53"/>
      <c r="G53" s="9"/>
    </row>
    <row r="54" spans="1:7" x14ac:dyDescent="0.25">
      <c r="A54" s="6" t="s">
        <v>100</v>
      </c>
      <c r="B54" s="25">
        <v>96</v>
      </c>
      <c r="C54" s="7" t="s">
        <v>37</v>
      </c>
      <c r="D54" s="7" t="s">
        <v>3</v>
      </c>
      <c r="E54" s="25"/>
      <c r="F54"/>
      <c r="G54" s="9"/>
    </row>
    <row r="55" spans="1:7" x14ac:dyDescent="0.25">
      <c r="A55" s="29" t="s">
        <v>50</v>
      </c>
      <c r="B55" s="29">
        <v>0.7</v>
      </c>
      <c r="C55" s="6"/>
      <c r="D55" s="6" t="s">
        <v>3</v>
      </c>
      <c r="E55" s="6"/>
      <c r="F55" s="13"/>
      <c r="G55" s="9"/>
    </row>
    <row r="56" spans="1:7" x14ac:dyDescent="0.25">
      <c r="A56" s="29" t="s">
        <v>51</v>
      </c>
      <c r="B56" s="29">
        <v>320</v>
      </c>
      <c r="C56" s="6"/>
      <c r="D56" s="6" t="s">
        <v>3</v>
      </c>
      <c r="E56" s="6"/>
      <c r="F56" s="9"/>
      <c r="G56" s="9"/>
    </row>
    <row r="57" spans="1:7" x14ac:dyDescent="0.25">
      <c r="E57" s="9"/>
      <c r="F57" s="9"/>
      <c r="G57" s="9"/>
    </row>
    <row r="58" spans="1:7" x14ac:dyDescent="0.25">
      <c r="E58" s="9"/>
      <c r="F58" s="9"/>
      <c r="G58" s="9"/>
    </row>
    <row r="59" spans="1:7" x14ac:dyDescent="0.25">
      <c r="D59" s="8" t="s">
        <v>52</v>
      </c>
      <c r="G59" s="9"/>
    </row>
  </sheetData>
  <mergeCells count="4">
    <mergeCell ref="N4:P4"/>
    <mergeCell ref="A3:C3"/>
    <mergeCell ref="A1:D1"/>
    <mergeCell ref="A2:D2"/>
  </mergeCells>
  <hyperlinks>
    <hyperlink ref="A47" r:id="rId1" display="https://pubmed.ncbi.nlm.nih.gov/8378254/" xr:uid="{9680679A-4C3D-C647-87D2-CE9AD2BAE2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Volumes of compartments</vt:lpstr>
      <vt:lpstr>Blood flow</vt:lpstr>
      <vt:lpstr>Reaction parameters human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agrosh</dc:creator>
  <cp:lastModifiedBy>Jayaseela</cp:lastModifiedBy>
  <dcterms:created xsi:type="dcterms:W3CDTF">2018-06-13T10:37:35Z</dcterms:created>
  <dcterms:modified xsi:type="dcterms:W3CDTF">2021-03-31T08:48:29Z</dcterms:modified>
</cp:coreProperties>
</file>