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Documents\Work and School\Teaching\CPLN 671 - Statistics and Data Mining\Prepared Lectures\"/>
    </mc:Choice>
  </mc:AlternateContent>
  <xr:revisionPtr revIDLastSave="0" documentId="13_ncr:1_{7C8D734D-3941-4485-8357-3B62DBB02836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G17" i="1" l="1"/>
  <c r="G16" i="1"/>
  <c r="H4" i="1" l="1"/>
  <c r="H11" i="1"/>
  <c r="H7" i="1"/>
  <c r="H10" i="1"/>
  <c r="H6" i="1"/>
  <c r="H3" i="1"/>
  <c r="H9" i="1"/>
  <c r="H5" i="1"/>
  <c r="H12" i="1"/>
  <c r="H8" i="1"/>
  <c r="C14" i="1"/>
  <c r="B14" i="1"/>
  <c r="C13" i="1"/>
  <c r="B13" i="1"/>
  <c r="D5" i="1" l="1"/>
  <c r="D9" i="1"/>
  <c r="D3" i="1"/>
  <c r="D6" i="1"/>
  <c r="D10" i="1"/>
  <c r="D7" i="1"/>
  <c r="D11" i="1"/>
  <c r="D4" i="1"/>
  <c r="D8" i="1"/>
  <c r="D12" i="1"/>
  <c r="E7" i="1"/>
  <c r="K7" i="1" s="1"/>
  <c r="E11" i="1"/>
  <c r="K11" i="1" s="1"/>
  <c r="E4" i="1"/>
  <c r="K4" i="1" s="1"/>
  <c r="E8" i="1"/>
  <c r="K8" i="1" s="1"/>
  <c r="E12" i="1"/>
  <c r="K12" i="1" s="1"/>
  <c r="E5" i="1"/>
  <c r="K5" i="1" s="1"/>
  <c r="E9" i="1"/>
  <c r="K9" i="1" s="1"/>
  <c r="E3" i="1"/>
  <c r="K3" i="1" s="1"/>
  <c r="K14" i="1" s="1"/>
  <c r="J38" i="1" s="1"/>
  <c r="E6" i="1"/>
  <c r="K6" i="1" s="1"/>
  <c r="E10" i="1"/>
  <c r="K10" i="1" s="1"/>
  <c r="A4" i="1"/>
  <c r="A5" i="1" s="1"/>
  <c r="A6" i="1" s="1"/>
  <c r="A7" i="1" s="1"/>
  <c r="A8" i="1" s="1"/>
  <c r="A9" i="1" s="1"/>
  <c r="A10" i="1" s="1"/>
  <c r="A11" i="1" s="1"/>
  <c r="A12" i="1" s="1"/>
  <c r="G6" i="1" l="1"/>
  <c r="F6" i="1"/>
  <c r="F11" i="1"/>
  <c r="G11" i="1"/>
  <c r="G3" i="1"/>
  <c r="F3" i="1"/>
  <c r="F13" i="1" s="1"/>
  <c r="G4" i="1"/>
  <c r="F4" i="1"/>
  <c r="F12" i="1"/>
  <c r="G12" i="1"/>
  <c r="G7" i="1"/>
  <c r="F7" i="1"/>
  <c r="G9" i="1"/>
  <c r="F9" i="1"/>
  <c r="G8" i="1"/>
  <c r="F8" i="1"/>
  <c r="F10" i="1"/>
  <c r="G10" i="1"/>
  <c r="G5" i="1"/>
  <c r="F5" i="1"/>
  <c r="G13" i="1" l="1"/>
  <c r="F16" i="1" s="1"/>
  <c r="F17" i="1" s="1"/>
  <c r="I4" i="1"/>
  <c r="J4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5" i="1"/>
  <c r="J5" i="1" s="1"/>
  <c r="I3" i="1"/>
  <c r="J3" i="1" l="1"/>
  <c r="J14" i="1" s="1"/>
  <c r="I14" i="1"/>
  <c r="J29" i="1" l="1"/>
  <c r="J30" i="1" s="1"/>
  <c r="J25" i="1"/>
  <c r="J44" i="1" s="1"/>
  <c r="J49" i="1" s="1"/>
</calcChain>
</file>

<file path=xl/sharedStrings.xml><?xml version="1.0" encoding="utf-8"?>
<sst xmlns="http://schemas.openxmlformats.org/spreadsheetml/2006/main" count="42" uniqueCount="41">
  <si>
    <t>Person i</t>
  </si>
  <si>
    <t>Regression Beta 1 Calculations</t>
  </si>
  <si>
    <t>(Age-Mean)</t>
  </si>
  <si>
    <t>(Vocab-Mean)</t>
  </si>
  <si>
    <t>y-hat</t>
  </si>
  <si>
    <t>Numerator</t>
  </si>
  <si>
    <t>Denominator: (Age-Mean)^2</t>
  </si>
  <si>
    <t>x: Age</t>
  </si>
  <si>
    <t>y: Vocabulary</t>
  </si>
  <si>
    <t>Residual Squared</t>
  </si>
  <si>
    <t>epsilon (Residual) = y-yhat</t>
  </si>
  <si>
    <t>SSE:</t>
  </si>
  <si>
    <t>SUM:</t>
  </si>
  <si>
    <t>Beta1-hat:</t>
  </si>
  <si>
    <t>Beta0-hat:</t>
  </si>
  <si>
    <t>MEAN:</t>
  </si>
  <si>
    <t>SD:</t>
  </si>
  <si>
    <t>n-1:</t>
  </si>
  <si>
    <t>n:</t>
  </si>
  <si>
    <t>Data</t>
  </si>
  <si>
    <t>Additional Calculations</t>
  </si>
  <si>
    <t>y=-336.667+373.333*x</t>
  </si>
  <si>
    <t>Sum of Residuals:</t>
  </si>
  <si>
    <t>σ:</t>
  </si>
  <si>
    <r>
      <t>σ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:</t>
    </r>
  </si>
  <si>
    <t>Sum of Squared Residuals (SSE)</t>
  </si>
  <si>
    <t>EQUATION OF LINE:</t>
  </si>
  <si>
    <t>SST</t>
  </si>
  <si>
    <t>(Vocab-Mean)^2</t>
  </si>
  <si>
    <t>SSR=SST-SSE</t>
  </si>
  <si>
    <t>SSR</t>
  </si>
  <si>
    <t>Interpretation</t>
  </si>
  <si>
    <t>Size of typical residual (deviation from regression line), measured in units of y (words)</t>
  </si>
  <si>
    <t>Variance of the residuals, which is constant regardless of x (age), measured in units of y^2 (words squared)</t>
  </si>
  <si>
    <t>Total amount of variance in y (vocabulary) not explained by x (age), measured in units of y^2 (words squared)</t>
  </si>
  <si>
    <t>Total amount of variance in y (vocabulary) explained by x (age), measured in units of y^2 (words squared)</t>
  </si>
  <si>
    <t>Total amount of variance in y (vocabulary), not taking age into consideration, measured in units of y^2 (words^2)</t>
  </si>
  <si>
    <t>R^2</t>
  </si>
  <si>
    <t>% of variance in y (vocabulary) explained by x (age), measured in %. This is also the square of the Pearson correlation between y (vocabulary) and x (age)</t>
  </si>
  <si>
    <t>Pearson R</t>
  </si>
  <si>
    <t>Pearson correlation between y (vocabulary) and x (age), and the square root of the R^2 above. This is a unitless measure.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</si>
</sst>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2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4" fillId="0" borderId="9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Vocabulary vs.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795689832932748E-2"/>
                  <c:y val="0.42147843519741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373.33x - 336.67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0.9544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2800</c:v>
                </c:pt>
                <c:pt idx="1">
                  <c:v>800</c:v>
                </c:pt>
                <c:pt idx="2">
                  <c:v>1200</c:v>
                </c:pt>
                <c:pt idx="3">
                  <c:v>1700</c:v>
                </c:pt>
                <c:pt idx="4">
                  <c:v>1600</c:v>
                </c:pt>
                <c:pt idx="5">
                  <c:v>1800</c:v>
                </c:pt>
                <c:pt idx="6">
                  <c:v>300</c:v>
                </c:pt>
                <c:pt idx="7">
                  <c:v>2200</c:v>
                </c:pt>
                <c:pt idx="8">
                  <c:v>1300</c:v>
                </c:pt>
                <c:pt idx="9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775-9A3D-DB61C008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82511"/>
        <c:axId val="1492146879"/>
      </c:scatterChart>
      <c:valAx>
        <c:axId val="156668251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46879"/>
        <c:crosses val="autoZero"/>
        <c:crossBetween val="midCat"/>
      </c:valAx>
      <c:valAx>
        <c:axId val="14921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Vocabulary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120603</xdr:colOff>
      <xdr:row>17</xdr:row>
      <xdr:rowOff>68161</xdr:rowOff>
    </xdr:from>
    <xdr:to>
      <xdr:col>4</xdr:col>
      <xdr:colOff>762695</xdr:colOff>
      <xdr:row>18</xdr:row>
      <xdr:rowOff>120916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714409-43A1-0D41-98C4-49B495C7F391}"/>
                </a:ext>
              </a:extLst>
            </xdr:cNvPr>
            <xdr:cNvSpPr txBox="1"/>
          </xdr:nvSpPr>
          <xdr:spPr>
            <a:xfrm>
              <a:off x="806403" y="3029075"/>
              <a:ext cx="4000335" cy="22692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/>
                          </a:rPr>
                          <m:t>𝑏</m:t>
                        </m:r>
                      </m:e>
                      <m:sub>
                        <m:r>
                          <a:rPr lang="en-US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i="1">
                                <a:latin typeface="Cambria Math"/>
                                <a:ea typeface="Cambria Math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b="0" i="1">
                                <a:latin typeface="Cambria Math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b="0" i="1">
                                <a:latin typeface="Cambria Math"/>
                              </a:rPr>
                              <m:t>)</m:t>
                            </m:r>
                            <m:r>
                              <a:rPr lang="en-US" i="1">
                                <a:latin typeface="Cambria Math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  <m:r>
                              <a:rPr lang="en-US" i="1">
                                <a:latin typeface="Cambria Math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i="1">
                                    <a:latin typeface="Cambria Math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en-US" i="1">
                                    <a:latin typeface="Cambria Math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714409-43A1-0D41-98C4-49B495C7F391}"/>
                </a:ext>
              </a:extLst>
            </xdr:cNvPr>
            <xdr:cNvSpPr txBox="1"/>
          </xdr:nvSpPr>
          <xdr:spPr>
            <a:xfrm>
              <a:off x="806403" y="3029075"/>
              <a:ext cx="4000335" cy="22692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𝑏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en-US" b="0" i="0">
                  <a:latin typeface="Cambria Math"/>
                </a:rPr>
                <a:t>1=</a:t>
              </a:r>
              <a:r>
                <a:rPr lang="en-US" i="0">
                  <a:latin typeface="Cambria Math"/>
                  <a:ea typeface="Cambria Math"/>
                </a:rPr>
                <a:t>𝛽</a:t>
              </a:r>
              <a:r>
                <a:rPr lang="en-US" b="0" i="0">
                  <a:latin typeface="Cambria Math" panose="02040503050406030204" pitchFamily="18" charset="0"/>
                  <a:ea typeface="Cambria Math"/>
                </a:rPr>
                <a:t> ̂_</a:t>
              </a:r>
              <a:r>
                <a:rPr lang="en-US" b="0" i="0">
                  <a:latin typeface="Cambria Math"/>
                </a:rPr>
                <a:t>1=</a:t>
              </a:r>
              <a:r>
                <a:rPr lang="en-US" b="0" i="0">
                  <a:latin typeface="Cambria Math" panose="02040503050406030204" pitchFamily="18" charset="0"/>
                </a:rPr>
                <a:t>(∑▒〖</a:t>
              </a:r>
              <a:r>
                <a:rPr lang="en-US" b="0" i="0">
                  <a:latin typeface="Cambria Math"/>
                </a:rPr>
                <a:t>(𝑥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en-US" b="0" i="0">
                  <a:latin typeface="Cambria Math"/>
                </a:rPr>
                <a:t>𝑖−</a:t>
              </a:r>
              <a:r>
                <a:rPr lang="en-US" i="0">
                  <a:latin typeface="Cambria Math"/>
                </a:rPr>
                <a:t>𝑥</a:t>
              </a:r>
              <a:r>
                <a:rPr lang="en-US" b="0" i="0">
                  <a:latin typeface="Cambria Math" panose="02040503050406030204" pitchFamily="18" charset="0"/>
                </a:rPr>
                <a:t> ̅</a:t>
              </a:r>
              <a:r>
                <a:rPr lang="en-US" b="0" i="0">
                  <a:latin typeface="Cambria Math"/>
                </a:rPr>
                <a:t>)</a:t>
              </a:r>
              <a:r>
                <a:rPr lang="en-US" i="0">
                  <a:latin typeface="Cambria Math"/>
                </a:rPr>
                <a:t>(</a:t>
              </a:r>
              <a:r>
                <a:rPr lang="en-US" b="0" i="0">
                  <a:latin typeface="Cambria Math"/>
                </a:rPr>
                <a:t>𝑦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/>
                </a:rPr>
                <a:t>𝑖−</a:t>
              </a:r>
              <a:r>
                <a:rPr lang="en-US" b="0" i="0">
                  <a:latin typeface="Cambria Math"/>
                </a:rPr>
                <a:t>𝑦</a:t>
              </a:r>
              <a:r>
                <a:rPr lang="en-US" b="0" i="0">
                  <a:latin typeface="Cambria Math" panose="02040503050406030204" pitchFamily="18" charset="0"/>
                </a:rPr>
                <a:t> ̅</a:t>
              </a:r>
              <a:r>
                <a:rPr lang="en-US" i="0">
                  <a:latin typeface="Cambria Math"/>
                </a:rPr>
                <a:t>)</a:t>
              </a:r>
              <a:r>
                <a:rPr lang="en-US" b="0" i="0">
                  <a:latin typeface="Cambria Math" panose="02040503050406030204" pitchFamily="18" charset="0"/>
                </a:rPr>
                <a:t>〗)/(∑▒〖</a:t>
              </a:r>
              <a:r>
                <a:rPr lang="en-US" i="0">
                  <a:latin typeface="Cambria Math"/>
                </a:rPr>
                <a:t>(𝑥</a:t>
              </a:r>
              <a:r>
                <a:rPr lang="en-US" i="0"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/>
                </a:rPr>
                <a:t>𝑖−𝑥</a:t>
              </a:r>
              <a:r>
                <a:rPr lang="en-US" i="0">
                  <a:latin typeface="Cambria Math" panose="02040503050406030204" pitchFamily="18" charset="0"/>
                </a:rPr>
                <a:t> ̅</a:t>
              </a:r>
              <a:r>
                <a:rPr lang="en-US" i="0">
                  <a:latin typeface="Cambria Math"/>
                </a:rPr>
                <a:t>)</a:t>
              </a:r>
              <a:r>
                <a:rPr lang="en-US" i="0">
                  <a:latin typeface="Cambria Math" panose="02040503050406030204" pitchFamily="18" charset="0"/>
                </a:rPr>
                <a:t>〗^</a:t>
              </a:r>
              <a:r>
                <a:rPr lang="en-US" b="0" i="0">
                  <a:latin typeface="Cambria Math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 )</a:t>
              </a:r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84739</xdr:colOff>
      <xdr:row>17</xdr:row>
      <xdr:rowOff>141014</xdr:rowOff>
    </xdr:from>
    <xdr:to>
      <xdr:col>6</xdr:col>
      <xdr:colOff>1907843</xdr:colOff>
      <xdr:row>18</xdr:row>
      <xdr:rowOff>145501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BDA09472-80A4-CE4F-BC68-7261CF1F4BE1}"/>
                </a:ext>
              </a:extLst>
            </xdr:cNvPr>
            <xdr:cNvSpPr txBox="1"/>
          </xdr:nvSpPr>
          <xdr:spPr>
            <a:xfrm>
              <a:off x="4118084" y="3044497"/>
              <a:ext cx="4385000" cy="1752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/>
                          </a:rPr>
                          <m:t>𝑏</m:t>
                        </m:r>
                      </m:e>
                      <m:sub>
                        <m:r>
                          <a:rPr lang="en-US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b="0" i="1">
                                <a:latin typeface="Cambria Math"/>
                                <a:ea typeface="Cambria Math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i="1">
                                <a:latin typeface="Cambria Math"/>
                                <a:ea typeface="Cambria Math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i="1">
                            <a:latin typeface="Cambria Math"/>
                          </a:rPr>
                          <m:t>1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BDA09472-80A4-CE4F-BC68-7261CF1F4BE1}"/>
                </a:ext>
              </a:extLst>
            </xdr:cNvPr>
            <xdr:cNvSpPr txBox="1"/>
          </xdr:nvSpPr>
          <xdr:spPr>
            <a:xfrm>
              <a:off x="4118084" y="3044497"/>
              <a:ext cx="4385000" cy="1752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𝑏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en-US" b="0" i="0">
                  <a:latin typeface="Cambria Math"/>
                </a:rPr>
                <a:t>0=</a:t>
              </a:r>
              <a:r>
                <a:rPr lang="en-US" b="0" i="0">
                  <a:latin typeface="Cambria Math"/>
                  <a:ea typeface="Cambria Math"/>
                </a:rPr>
                <a:t>𝛽</a:t>
              </a:r>
              <a:r>
                <a:rPr lang="en-US" b="0" i="0">
                  <a:latin typeface="Cambria Math" panose="02040503050406030204" pitchFamily="18" charset="0"/>
                  <a:ea typeface="Cambria Math"/>
                </a:rPr>
                <a:t> ̂_</a:t>
              </a:r>
              <a:r>
                <a:rPr lang="en-US" b="0" i="0">
                  <a:latin typeface="Cambria Math"/>
                </a:rPr>
                <a:t>0=𝑦</a:t>
              </a:r>
              <a:r>
                <a:rPr lang="en-US" b="0" i="0">
                  <a:latin typeface="Cambria Math" panose="02040503050406030204" pitchFamily="18" charset="0"/>
                </a:rPr>
                <a:t> ̅</a:t>
              </a:r>
              <a:r>
                <a:rPr lang="en-US" b="0" i="0">
                  <a:latin typeface="Cambria Math"/>
                </a:rPr>
                <a:t>−</a:t>
              </a:r>
              <a:r>
                <a:rPr lang="en-US" i="0">
                  <a:latin typeface="Cambria Math"/>
                  <a:ea typeface="Cambria Math"/>
                </a:rPr>
                <a:t>𝛽</a:t>
              </a:r>
              <a:r>
                <a:rPr lang="en-US" i="0">
                  <a:latin typeface="Cambria Math" panose="02040503050406030204" pitchFamily="18" charset="0"/>
                  <a:ea typeface="Cambria Math"/>
                </a:rPr>
                <a:t> ̂_</a:t>
              </a:r>
              <a:r>
                <a:rPr lang="en-US" i="0">
                  <a:latin typeface="Cambria Math"/>
                </a:rPr>
                <a:t>1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/>
                </a:rPr>
                <a:t>𝑥</a:t>
              </a:r>
              <a:r>
                <a:rPr lang="en-US" b="0" i="0">
                  <a:latin typeface="Cambria Math" panose="02040503050406030204" pitchFamily="18" charset="0"/>
                </a:rPr>
                <a:t> ̅</a:t>
              </a:r>
              <a:endParaRPr lang="en-US"/>
            </a:p>
          </xdr:txBody>
        </xdr:sp>
      </mc:Fallback>
    </mc:AlternateContent>
    <xdr:clientData/>
  </xdr:twoCellAnchor>
  <xdr:twoCellAnchor>
    <xdr:from>
      <xdr:col>0</xdr:col>
      <xdr:colOff>304799</xdr:colOff>
      <xdr:row>26</xdr:row>
      <xdr:rowOff>32657</xdr:rowOff>
    </xdr:from>
    <xdr:to>
      <xdr:col>4</xdr:col>
      <xdr:colOff>859970</xdr:colOff>
      <xdr:row>41</xdr:row>
      <xdr:rowOff>163287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91475-04C1-4BC9-892A-1B7495494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2000250</xdr:colOff>
      <xdr:row>34</xdr:row>
      <xdr:rowOff>78442</xdr:rowOff>
    </xdr:from>
    <xdr:to>
      <xdr:col>8</xdr:col>
      <xdr:colOff>144635</xdr:colOff>
      <xdr:row>40</xdr:row>
      <xdr:rowOff>127188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8A1816-F9D6-4E94-9303-F1396E99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9714" y="6310513"/>
          <a:ext cx="2498671" cy="111010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1796144</xdr:colOff>
      <xdr:row>21</xdr:row>
      <xdr:rowOff>41624</xdr:rowOff>
    </xdr:from>
    <xdr:to>
      <xdr:col>8</xdr:col>
      <xdr:colOff>35779</xdr:colOff>
      <xdr:row>27</xdr:row>
      <xdr:rowOff>99173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F263C4-0913-4B05-A3D4-43E9B577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395608" y="3892445"/>
          <a:ext cx="2593921" cy="111890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27</xdr:row>
      <xdr:rowOff>156883</xdr:rowOff>
    </xdr:from>
    <xdr:to>
      <xdr:col>7</xdr:col>
      <xdr:colOff>2111507</xdr:colOff>
      <xdr:row>31</xdr:row>
      <xdr:rowOff>55782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08B050-507C-463B-A0F8-43FCFA376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91265" y="4762501"/>
          <a:ext cx="2117911" cy="6721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2013858</xdr:colOff>
      <xdr:row>42</xdr:row>
      <xdr:rowOff>70437</xdr:rowOff>
    </xdr:from>
    <xdr:to>
      <xdr:col>8</xdr:col>
      <xdr:colOff>224526</xdr:colOff>
      <xdr:row>44</xdr:row>
      <xdr:rowOff>171625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F71B4E-39A1-435F-8D64-6F8873DF5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13322" y="7717651"/>
          <a:ext cx="2564954" cy="454974"/>
        </a:xfrm>
        <a:prstGeom prst="rect">
          <a:avLst/>
        </a:prstGeom>
      </xdr:spPr>
    </xdr:pic>
    <xdr:clientData/>
  </xdr:twoCellAnchor>
  <xdr:twoCellAnchor editAs="oneCell">
    <xdr:from>
      <xdr:col>6</xdr:col>
      <xdr:colOff>1442358</xdr:colOff>
      <xdr:row>46</xdr:row>
      <xdr:rowOff>163286</xdr:rowOff>
    </xdr:from>
    <xdr:to>
      <xdr:col>8</xdr:col>
      <xdr:colOff>262174</xdr:colOff>
      <xdr:row>50</xdr:row>
      <xdr:rowOff>134620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08382D-AC24-47D0-88D4-0FBB8DFDC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41822" y="8518072"/>
          <a:ext cx="3174102" cy="678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zoomScale="70" zoomScaleNormal="70" workbookViewId="0">
      <selection activeCell="G32" sqref="G32"/>
    </sheetView>
  </sheetViews>
  <sheetFormatPr defaultColWidth="10.875" defaultRowHeight="13.5" customHeight="1" x14ac:dyDescent="0.2"/>
  <cols>
    <col min="1" max="1" width="9" style="14" bestFit="1" customWidth="1"/>
    <col min="2" max="2" width="13.625" style="14" bestFit="1" customWidth="1"/>
    <col min="3" max="3" width="15.25" style="14" customWidth="1"/>
    <col min="4" max="4" width="15.125" style="14" customWidth="1"/>
    <col min="5" max="5" width="18.875" style="14" customWidth="1"/>
    <col min="6" max="6" width="14.75" style="14" customWidth="1"/>
    <col min="7" max="7" width="29.25" style="14" customWidth="1"/>
    <col min="8" max="8" width="27.875" style="20" customWidth="1"/>
    <col min="9" max="9" width="32.125" style="20" customWidth="1"/>
    <col min="10" max="10" width="33.375" style="20" customWidth="1"/>
    <col min="11" max="11" width="19.75" style="14" customWidth="1"/>
    <col min="12" max="12" width="10.875" style="37"/>
    <col min="13" max="16384" width="10.875" style="14"/>
  </cols>
  <sheetData>
    <row r="1" spans="1:11" ht="13.5" customHeight="1" thickBot="1" x14ac:dyDescent="0.3">
      <c r="A1" s="27" t="s">
        <v>19</v>
      </c>
      <c r="B1" s="28"/>
      <c r="C1" s="29"/>
      <c r="D1" s="27" t="s">
        <v>1</v>
      </c>
      <c r="E1" s="28"/>
      <c r="F1" s="28"/>
      <c r="G1" s="29"/>
      <c r="H1" s="31" t="s">
        <v>20</v>
      </c>
      <c r="I1" s="32"/>
      <c r="J1" s="32"/>
      <c r="K1" s="33"/>
    </row>
    <row r="2" spans="1:11" ht="18.75" customHeight="1" thickBot="1" x14ac:dyDescent="0.3">
      <c r="A2" s="1" t="s">
        <v>0</v>
      </c>
      <c r="B2" s="2" t="s">
        <v>7</v>
      </c>
      <c r="C2" s="3" t="s">
        <v>8</v>
      </c>
      <c r="D2" s="1" t="s">
        <v>2</v>
      </c>
      <c r="E2" s="2" t="s">
        <v>3</v>
      </c>
      <c r="F2" s="2" t="s">
        <v>5</v>
      </c>
      <c r="G2" s="3" t="s">
        <v>6</v>
      </c>
      <c r="H2" s="21" t="s">
        <v>4</v>
      </c>
      <c r="I2" s="16" t="s">
        <v>10</v>
      </c>
      <c r="J2" s="24" t="s">
        <v>9</v>
      </c>
      <c r="K2" s="34" t="s">
        <v>28</v>
      </c>
    </row>
    <row r="3" spans="1:11" ht="13.5" customHeight="1" x14ac:dyDescent="0.2">
      <c r="A3" s="4">
        <v>1</v>
      </c>
      <c r="B3" s="5">
        <v>8</v>
      </c>
      <c r="C3" s="6">
        <v>2800</v>
      </c>
      <c r="D3" s="4">
        <f t="shared" ref="D3:D12" si="0">B3-$B$13</f>
        <v>3</v>
      </c>
      <c r="E3" s="7">
        <f t="shared" ref="E3:E12" si="1">C3-$C$13</f>
        <v>1270</v>
      </c>
      <c r="F3" s="7">
        <f>D3*E3</f>
        <v>3810</v>
      </c>
      <c r="G3" s="8">
        <f>D3^2</f>
        <v>9</v>
      </c>
      <c r="H3" s="22">
        <f>$G$17+$G$16*B3</f>
        <v>2650</v>
      </c>
      <c r="I3" s="17">
        <f t="shared" ref="I3:I12" si="2">C3-H3</f>
        <v>150</v>
      </c>
      <c r="J3" s="25">
        <f>I3^2</f>
        <v>22500</v>
      </c>
      <c r="K3" s="35">
        <f>E3^2</f>
        <v>1612900</v>
      </c>
    </row>
    <row r="4" spans="1:11" ht="13.5" customHeight="1" x14ac:dyDescent="0.2">
      <c r="A4" s="4">
        <f>A3+1</f>
        <v>2</v>
      </c>
      <c r="B4" s="5">
        <v>3</v>
      </c>
      <c r="C4" s="6">
        <v>800</v>
      </c>
      <c r="D4" s="4">
        <f t="shared" si="0"/>
        <v>-2</v>
      </c>
      <c r="E4" s="7">
        <f t="shared" si="1"/>
        <v>-730</v>
      </c>
      <c r="F4" s="7">
        <f t="shared" ref="F4:F12" si="3">D4*E4</f>
        <v>1460</v>
      </c>
      <c r="G4" s="8">
        <f t="shared" ref="G4:G12" si="4">D4^2</f>
        <v>4</v>
      </c>
      <c r="H4" s="22">
        <f t="shared" ref="H4:H12" si="5">$G$17+$G$16*B4</f>
        <v>783.33333333333348</v>
      </c>
      <c r="I4" s="17">
        <f t="shared" si="2"/>
        <v>16.666666666666515</v>
      </c>
      <c r="J4" s="25">
        <f t="shared" ref="J4:J12" si="6">I4^2</f>
        <v>277.77777777777271</v>
      </c>
      <c r="K4" s="35">
        <f t="shared" ref="K4:K12" si="7">E4^2</f>
        <v>532900</v>
      </c>
    </row>
    <row r="5" spans="1:11" ht="13.5" customHeight="1" x14ac:dyDescent="0.2">
      <c r="A5" s="4">
        <f t="shared" ref="A5:A12" si="8">A4+1</f>
        <v>3</v>
      </c>
      <c r="B5" s="5">
        <v>4</v>
      </c>
      <c r="C5" s="6">
        <v>1200</v>
      </c>
      <c r="D5" s="4">
        <f t="shared" si="0"/>
        <v>-1</v>
      </c>
      <c r="E5" s="7">
        <f t="shared" si="1"/>
        <v>-330</v>
      </c>
      <c r="F5" s="7">
        <f t="shared" si="3"/>
        <v>330</v>
      </c>
      <c r="G5" s="8">
        <f t="shared" si="4"/>
        <v>1</v>
      </c>
      <c r="H5" s="22">
        <f t="shared" si="5"/>
        <v>1156.6666666666667</v>
      </c>
      <c r="I5" s="17">
        <f t="shared" si="2"/>
        <v>43.333333333333258</v>
      </c>
      <c r="J5" s="25">
        <f t="shared" si="6"/>
        <v>1877.7777777777712</v>
      </c>
      <c r="K5" s="35">
        <f t="shared" si="7"/>
        <v>108900</v>
      </c>
    </row>
    <row r="6" spans="1:11" ht="13.5" customHeight="1" x14ac:dyDescent="0.2">
      <c r="A6" s="4">
        <f t="shared" si="8"/>
        <v>4</v>
      </c>
      <c r="B6" s="5">
        <v>5</v>
      </c>
      <c r="C6" s="6">
        <v>1700</v>
      </c>
      <c r="D6" s="4">
        <f t="shared" si="0"/>
        <v>0</v>
      </c>
      <c r="E6" s="7">
        <f t="shared" si="1"/>
        <v>170</v>
      </c>
      <c r="F6" s="7">
        <f t="shared" si="3"/>
        <v>0</v>
      </c>
      <c r="G6" s="8">
        <f t="shared" si="4"/>
        <v>0</v>
      </c>
      <c r="H6" s="22">
        <f t="shared" si="5"/>
        <v>1530</v>
      </c>
      <c r="I6" s="17">
        <f t="shared" si="2"/>
        <v>170</v>
      </c>
      <c r="J6" s="25">
        <f t="shared" si="6"/>
        <v>28900</v>
      </c>
      <c r="K6" s="35">
        <f t="shared" si="7"/>
        <v>28900</v>
      </c>
    </row>
    <row r="7" spans="1:11" ht="13.5" customHeight="1" x14ac:dyDescent="0.2">
      <c r="A7" s="4">
        <f t="shared" si="8"/>
        <v>5</v>
      </c>
      <c r="B7" s="5">
        <v>6</v>
      </c>
      <c r="C7" s="6">
        <v>1600</v>
      </c>
      <c r="D7" s="4">
        <f t="shared" si="0"/>
        <v>1</v>
      </c>
      <c r="E7" s="7">
        <f t="shared" si="1"/>
        <v>70</v>
      </c>
      <c r="F7" s="7">
        <f t="shared" si="3"/>
        <v>70</v>
      </c>
      <c r="G7" s="8">
        <f t="shared" si="4"/>
        <v>1</v>
      </c>
      <c r="H7" s="22">
        <f t="shared" si="5"/>
        <v>1903.3333333333335</v>
      </c>
      <c r="I7" s="17">
        <f t="shared" si="2"/>
        <v>-303.33333333333348</v>
      </c>
      <c r="J7" s="25">
        <f t="shared" si="6"/>
        <v>92011.111111111197</v>
      </c>
      <c r="K7" s="35">
        <f t="shared" si="7"/>
        <v>4900</v>
      </c>
    </row>
    <row r="8" spans="1:11" ht="13.5" customHeight="1" x14ac:dyDescent="0.2">
      <c r="A8" s="4">
        <f t="shared" si="8"/>
        <v>6</v>
      </c>
      <c r="B8" s="5">
        <v>6</v>
      </c>
      <c r="C8" s="6">
        <v>1800</v>
      </c>
      <c r="D8" s="4">
        <f t="shared" si="0"/>
        <v>1</v>
      </c>
      <c r="E8" s="7">
        <f t="shared" si="1"/>
        <v>270</v>
      </c>
      <c r="F8" s="7">
        <f t="shared" si="3"/>
        <v>270</v>
      </c>
      <c r="G8" s="8">
        <f t="shared" si="4"/>
        <v>1</v>
      </c>
      <c r="H8" s="22">
        <f t="shared" si="5"/>
        <v>1903.3333333333335</v>
      </c>
      <c r="I8" s="17">
        <f t="shared" si="2"/>
        <v>-103.33333333333348</v>
      </c>
      <c r="J8" s="25">
        <f t="shared" si="6"/>
        <v>10677.777777777808</v>
      </c>
      <c r="K8" s="35">
        <f t="shared" si="7"/>
        <v>72900</v>
      </c>
    </row>
    <row r="9" spans="1:11" ht="13.5" customHeight="1" x14ac:dyDescent="0.2">
      <c r="A9" s="4">
        <f t="shared" si="8"/>
        <v>7</v>
      </c>
      <c r="B9" s="5">
        <v>2</v>
      </c>
      <c r="C9" s="6">
        <v>300</v>
      </c>
      <c r="D9" s="4">
        <f t="shared" si="0"/>
        <v>-3</v>
      </c>
      <c r="E9" s="7">
        <f t="shared" si="1"/>
        <v>-1230</v>
      </c>
      <c r="F9" s="7">
        <f t="shared" si="3"/>
        <v>3690</v>
      </c>
      <c r="G9" s="8">
        <f t="shared" si="4"/>
        <v>9</v>
      </c>
      <c r="H9" s="22">
        <f t="shared" si="5"/>
        <v>410.00000000000011</v>
      </c>
      <c r="I9" s="17">
        <f t="shared" si="2"/>
        <v>-110.00000000000011</v>
      </c>
      <c r="J9" s="25">
        <f t="shared" si="6"/>
        <v>12100.000000000025</v>
      </c>
      <c r="K9" s="35">
        <f t="shared" si="7"/>
        <v>1512900</v>
      </c>
    </row>
    <row r="10" spans="1:11" ht="13.5" customHeight="1" x14ac:dyDescent="0.2">
      <c r="A10" s="4">
        <f t="shared" si="8"/>
        <v>8</v>
      </c>
      <c r="B10" s="5">
        <v>7</v>
      </c>
      <c r="C10" s="6">
        <v>2200</v>
      </c>
      <c r="D10" s="4">
        <f t="shared" si="0"/>
        <v>2</v>
      </c>
      <c r="E10" s="7">
        <f t="shared" si="1"/>
        <v>670</v>
      </c>
      <c r="F10" s="7">
        <f t="shared" si="3"/>
        <v>1340</v>
      </c>
      <c r="G10" s="8">
        <f t="shared" si="4"/>
        <v>4</v>
      </c>
      <c r="H10" s="22">
        <f t="shared" si="5"/>
        <v>2276.6666666666665</v>
      </c>
      <c r="I10" s="17">
        <f t="shared" si="2"/>
        <v>-76.666666666666515</v>
      </c>
      <c r="J10" s="25">
        <f t="shared" si="6"/>
        <v>5877.7777777777546</v>
      </c>
      <c r="K10" s="35">
        <f t="shared" si="7"/>
        <v>448900</v>
      </c>
    </row>
    <row r="11" spans="1:11" ht="13.5" customHeight="1" x14ac:dyDescent="0.2">
      <c r="A11" s="4">
        <f t="shared" si="8"/>
        <v>9</v>
      </c>
      <c r="B11" s="5">
        <v>4</v>
      </c>
      <c r="C11" s="6">
        <v>1300</v>
      </c>
      <c r="D11" s="4">
        <f t="shared" si="0"/>
        <v>-1</v>
      </c>
      <c r="E11" s="7">
        <f t="shared" si="1"/>
        <v>-230</v>
      </c>
      <c r="F11" s="7">
        <f t="shared" si="3"/>
        <v>230</v>
      </c>
      <c r="G11" s="8">
        <f t="shared" si="4"/>
        <v>1</v>
      </c>
      <c r="H11" s="22">
        <f t="shared" si="5"/>
        <v>1156.6666666666667</v>
      </c>
      <c r="I11" s="17">
        <f t="shared" si="2"/>
        <v>143.33333333333326</v>
      </c>
      <c r="J11" s="25">
        <f t="shared" si="6"/>
        <v>20544.444444444423</v>
      </c>
      <c r="K11" s="35">
        <f t="shared" si="7"/>
        <v>52900</v>
      </c>
    </row>
    <row r="12" spans="1:11" ht="13.5" customHeight="1" thickBot="1" x14ac:dyDescent="0.25">
      <c r="A12" s="9">
        <f t="shared" si="8"/>
        <v>10</v>
      </c>
      <c r="B12" s="10">
        <v>5</v>
      </c>
      <c r="C12" s="11">
        <v>1600</v>
      </c>
      <c r="D12" s="9">
        <f t="shared" si="0"/>
        <v>0</v>
      </c>
      <c r="E12" s="12">
        <f t="shared" si="1"/>
        <v>70</v>
      </c>
      <c r="F12" s="12">
        <f t="shared" si="3"/>
        <v>0</v>
      </c>
      <c r="G12" s="13">
        <f t="shared" si="4"/>
        <v>0</v>
      </c>
      <c r="H12" s="23">
        <f t="shared" si="5"/>
        <v>1530</v>
      </c>
      <c r="I12" s="18">
        <f t="shared" si="2"/>
        <v>70</v>
      </c>
      <c r="J12" s="26">
        <f t="shared" si="6"/>
        <v>4900</v>
      </c>
      <c r="K12" s="36">
        <f t="shared" si="7"/>
        <v>4900</v>
      </c>
    </row>
    <row r="13" spans="1:11" ht="13.5" customHeight="1" x14ac:dyDescent="0.25">
      <c r="A13" s="15" t="s">
        <v>15</v>
      </c>
      <c r="B13" s="14">
        <f>AVERAGE(B3:B12)</f>
        <v>5</v>
      </c>
      <c r="C13" s="14">
        <f>AVERAGE(C3:C12)</f>
        <v>1530</v>
      </c>
      <c r="E13" s="15" t="s">
        <v>12</v>
      </c>
      <c r="F13" s="14">
        <f>SUM(F3:F12)</f>
        <v>11200</v>
      </c>
      <c r="G13" s="14">
        <f>SUM(G3:G12)</f>
        <v>30</v>
      </c>
      <c r="H13" s="19" t="s">
        <v>26</v>
      </c>
      <c r="I13" s="19" t="s">
        <v>22</v>
      </c>
      <c r="J13" s="19" t="s">
        <v>25</v>
      </c>
      <c r="K13" s="15" t="s">
        <v>27</v>
      </c>
    </row>
    <row r="14" spans="1:11" ht="13.5" customHeight="1" x14ac:dyDescent="0.25">
      <c r="A14" s="15" t="s">
        <v>16</v>
      </c>
      <c r="B14" s="14">
        <f>STDEV(B3:B12)</f>
        <v>1.8257418583505538</v>
      </c>
      <c r="C14" s="14">
        <f>STDEV(C3:C12)</f>
        <v>697.69461641736768</v>
      </c>
      <c r="H14" s="20" t="s">
        <v>21</v>
      </c>
      <c r="I14" s="20">
        <f>SUM(I3:I12)</f>
        <v>-5.6843418860808015E-13</v>
      </c>
      <c r="J14" s="20">
        <f>SUM(J3:J12)</f>
        <v>199666.66666666674</v>
      </c>
      <c r="K14" s="14">
        <f>SUM(K3:K12)</f>
        <v>4381000</v>
      </c>
    </row>
    <row r="15" spans="1:11" ht="13.5" customHeight="1" x14ac:dyDescent="0.25">
      <c r="A15" s="15" t="s">
        <v>18</v>
      </c>
      <c r="B15" s="14">
        <v>10</v>
      </c>
    </row>
    <row r="16" spans="1:11" ht="13.5" customHeight="1" x14ac:dyDescent="0.25">
      <c r="A16" s="15" t="s">
        <v>17</v>
      </c>
      <c r="B16" s="14">
        <v>9</v>
      </c>
      <c r="E16" s="15" t="s">
        <v>13</v>
      </c>
      <c r="F16" s="14">
        <f>F13/G13</f>
        <v>373.33333333333331</v>
      </c>
      <c r="G16" s="14">
        <f>SLOPE(C3:C12,B3:B12)</f>
        <v>373.33333333333331</v>
      </c>
      <c r="H16" s="14"/>
    </row>
    <row r="17" spans="5:12" ht="13.5" customHeight="1" x14ac:dyDescent="0.25">
      <c r="E17" s="15" t="s">
        <v>14</v>
      </c>
      <c r="F17" s="14">
        <f>1530-F16*B13</f>
        <v>-336.66666666666652</v>
      </c>
      <c r="G17" s="14">
        <f>INTERCEPT(C3:C12,B3:B12)</f>
        <v>-336.66666666666652</v>
      </c>
    </row>
    <row r="18" spans="5:12" ht="13.5" customHeight="1" x14ac:dyDescent="0.2">
      <c r="H18" s="14"/>
    </row>
    <row r="19" spans="5:12" ht="18.75" customHeight="1" x14ac:dyDescent="0.2"/>
    <row r="21" spans="5:12" ht="13.5" customHeight="1" x14ac:dyDescent="0.25">
      <c r="J21" s="14"/>
      <c r="K21" s="38" t="s">
        <v>31</v>
      </c>
      <c r="L21" s="14"/>
    </row>
    <row r="22" spans="5:12" ht="13.5" customHeight="1" x14ac:dyDescent="0.2">
      <c r="J22" s="14"/>
      <c r="K22" s="37"/>
      <c r="L22" s="14"/>
    </row>
    <row r="23" spans="5:12" ht="13.5" customHeight="1" x14ac:dyDescent="0.2">
      <c r="J23" s="14"/>
      <c r="K23" s="37"/>
      <c r="L23" s="14"/>
    </row>
    <row r="24" spans="5:12" ht="13.5" customHeight="1" x14ac:dyDescent="0.2">
      <c r="J24" s="14"/>
      <c r="L24" s="14"/>
    </row>
    <row r="25" spans="5:12" ht="13.5" customHeight="1" x14ac:dyDescent="0.25">
      <c r="I25" s="19" t="s">
        <v>11</v>
      </c>
      <c r="J25" s="20">
        <f>SUM(J3:J12)</f>
        <v>199666.66666666674</v>
      </c>
      <c r="K25" s="37" t="s">
        <v>34</v>
      </c>
      <c r="L25" s="14"/>
    </row>
    <row r="26" spans="5:12" ht="13.5" customHeight="1" x14ac:dyDescent="0.2">
      <c r="J26" s="14"/>
      <c r="K26" s="37"/>
      <c r="L26" s="14"/>
    </row>
    <row r="27" spans="5:12" ht="13.5" customHeight="1" x14ac:dyDescent="0.2">
      <c r="L27" s="14"/>
    </row>
    <row r="28" spans="5:12" ht="15" x14ac:dyDescent="0.2">
      <c r="J28" s="14"/>
      <c r="K28" s="37"/>
      <c r="L28" s="14"/>
    </row>
    <row r="29" spans="5:12" ht="19.5" customHeight="1" x14ac:dyDescent="0.25">
      <c r="I29" s="19" t="s">
        <v>24</v>
      </c>
      <c r="J29" s="20">
        <f>SUM(J3:J12)/8</f>
        <v>24958.333333333343</v>
      </c>
      <c r="K29" s="37" t="s">
        <v>33</v>
      </c>
      <c r="L29" s="14"/>
    </row>
    <row r="30" spans="5:12" ht="13.5" customHeight="1" x14ac:dyDescent="0.25">
      <c r="I30" s="19" t="s">
        <v>23</v>
      </c>
      <c r="J30" s="20">
        <f>SQRT(J29)</f>
        <v>157.98206649279322</v>
      </c>
      <c r="K30" s="37" t="s">
        <v>32</v>
      </c>
      <c r="L30" s="14"/>
    </row>
    <row r="31" spans="5:12" ht="13.5" customHeight="1" x14ac:dyDescent="0.2">
      <c r="J31" s="14"/>
      <c r="K31" s="37"/>
      <c r="L31" s="14"/>
    </row>
    <row r="32" spans="5:12" ht="13.5" customHeight="1" x14ac:dyDescent="0.2">
      <c r="J32" s="14"/>
      <c r="K32" s="37"/>
      <c r="L32" s="14"/>
    </row>
    <row r="33" spans="8:12" ht="13.5" customHeight="1" x14ac:dyDescent="0.2">
      <c r="J33" s="14"/>
      <c r="K33" s="37"/>
      <c r="L33" s="14"/>
    </row>
    <row r="34" spans="8:12" ht="13.5" customHeight="1" x14ac:dyDescent="0.2">
      <c r="J34" s="14"/>
      <c r="K34" s="37"/>
      <c r="L34" s="14"/>
    </row>
    <row r="35" spans="8:12" ht="13.5" customHeight="1" x14ac:dyDescent="0.2">
      <c r="J35" s="14"/>
      <c r="K35" s="37"/>
      <c r="L35" s="14"/>
    </row>
    <row r="36" spans="8:12" ht="13.5" customHeight="1" x14ac:dyDescent="0.2">
      <c r="J36" s="14"/>
      <c r="K36" s="37"/>
      <c r="L36" s="14"/>
    </row>
    <row r="37" spans="8:12" ht="13.5" customHeight="1" x14ac:dyDescent="0.2">
      <c r="J37" s="14"/>
      <c r="K37" s="37"/>
      <c r="L37" s="14"/>
    </row>
    <row r="38" spans="8:12" ht="13.5" customHeight="1" x14ac:dyDescent="0.25">
      <c r="I38" s="19" t="s">
        <v>27</v>
      </c>
      <c r="J38" s="14">
        <f>K14</f>
        <v>4381000</v>
      </c>
      <c r="K38" s="37" t="s">
        <v>36</v>
      </c>
      <c r="L38" s="14"/>
    </row>
    <row r="39" spans="8:12" ht="13.5" customHeight="1" x14ac:dyDescent="0.2">
      <c r="J39" s="14"/>
      <c r="K39" s="37"/>
      <c r="L39" s="14"/>
    </row>
    <row r="40" spans="8:12" ht="13.5" customHeight="1" x14ac:dyDescent="0.2">
      <c r="J40" s="14"/>
      <c r="K40" s="37"/>
      <c r="L40" s="14"/>
    </row>
    <row r="41" spans="8:12" ht="13.5" customHeight="1" x14ac:dyDescent="0.2">
      <c r="J41" s="14"/>
      <c r="K41" s="37"/>
      <c r="L41" s="14"/>
    </row>
    <row r="42" spans="8:12" ht="13.5" customHeight="1" x14ac:dyDescent="0.2">
      <c r="J42" s="14"/>
      <c r="K42" s="37"/>
      <c r="L42" s="14"/>
    </row>
    <row r="43" spans="8:12" ht="13.5" customHeight="1" x14ac:dyDescent="3.7">
      <c r="H43" s="30" t="s">
        <v>29</v>
      </c>
      <c r="J43" s="14"/>
      <c r="K43" s="37"/>
      <c r="L43" s="14"/>
    </row>
    <row r="44" spans="8:12" ht="13.5" customHeight="1" x14ac:dyDescent="0.25">
      <c r="I44" s="19" t="s">
        <v>30</v>
      </c>
      <c r="J44" s="20">
        <f>J38-J25</f>
        <v>4181333.333333333</v>
      </c>
      <c r="K44" s="37" t="s">
        <v>35</v>
      </c>
      <c r="L44" s="14"/>
    </row>
    <row r="45" spans="8:12" ht="13.5" customHeight="1" x14ac:dyDescent="0.2">
      <c r="J45" s="14"/>
      <c r="K45" s="37"/>
      <c r="L45" s="14"/>
    </row>
    <row r="46" spans="8:12" ht="13.5" customHeight="1" x14ac:dyDescent="0.2">
      <c r="J46" s="14"/>
      <c r="K46" s="37"/>
      <c r="L46" s="14"/>
    </row>
    <row r="47" spans="8:12" ht="13.5" customHeight="1" x14ac:dyDescent="0.2">
      <c r="J47" s="14"/>
      <c r="K47" s="37"/>
      <c r="L47" s="14"/>
    </row>
    <row r="48" spans="8:12" ht="13.5" customHeight="1" x14ac:dyDescent="0.2">
      <c r="J48" s="14"/>
      <c r="K48" s="37"/>
      <c r="L48" s="14"/>
    </row>
    <row r="49" spans="9:12" ht="13.5" customHeight="1" x14ac:dyDescent="0.25">
      <c r="I49" s="19" t="s">
        <v>37</v>
      </c>
      <c r="J49" s="14">
        <f>J44/J38</f>
        <v>0.95442440843034304</v>
      </c>
      <c r="K49" s="37" t="s">
        <v>38</v>
      </c>
      <c r="L49" s="14"/>
    </row>
    <row r="50" spans="9:12" ht="13.5" customHeight="1" x14ac:dyDescent="0.2">
      <c r="J50" s="14"/>
      <c r="K50" s="37"/>
      <c r="L50" s="14"/>
    </row>
    <row r="51" spans="9:12" ht="13.5" customHeight="1" x14ac:dyDescent="0.2">
      <c r="J51" s="14"/>
      <c r="K51" s="37"/>
      <c r="L51" s="14"/>
    </row>
    <row r="52" spans="9:12" ht="13.5" customHeight="1" x14ac:dyDescent="0.2">
      <c r="J52" s="14"/>
      <c r="K52" s="37"/>
      <c r="L52" s="14"/>
    </row>
    <row r="53" spans="9:12" ht="13.5" customHeight="1" x14ac:dyDescent="0.25">
      <c r="I53" s="19" t="s">
        <v>39</v>
      </c>
      <c r="J53" s="14">
        <f>CORREL(B3:B12,C3:C12)</f>
        <v>0.9769464716300188</v>
      </c>
      <c r="K53" s="37" t="s">
        <v>40</v>
      </c>
      <c r="L53" s="14"/>
    </row>
    <row r="54" spans="9:12" ht="13.5" customHeight="1" x14ac:dyDescent="0.2">
      <c r="J54" s="14"/>
      <c r="K54" s="37"/>
      <c r="L54" s="14"/>
    </row>
  </sheetData>
  <mergeCells count="3">
    <mergeCell ref="D1:G1"/>
    <mergeCell ref="A1:C1"/>
    <mergeCell ref="H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2018-08-23T12:12:18Z</dcterms:created>
  <dcterms:modified xsi:type="dcterms:W3CDTF">2021-09-21T01:41:49Z</dcterms:modified>
</cp:coreProperties>
</file>