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115" windowWidth="28830" windowHeight="4110"/>
  </bookViews>
  <sheets>
    <sheet name="購入シート" sheetId="2" r:id="rId1"/>
  </sheets>
  <calcPr calcId="145621"/>
</workbook>
</file>

<file path=xl/calcChain.xml><?xml version="1.0" encoding="utf-8"?>
<calcChain xmlns="http://schemas.openxmlformats.org/spreadsheetml/2006/main">
  <c r="M47" i="2" l="1"/>
  <c r="Q47" i="2"/>
  <c r="P47" i="2"/>
  <c r="O47" i="2"/>
  <c r="M49" i="2" l="1"/>
  <c r="N47" i="2"/>
  <c r="M45" i="2"/>
  <c r="F43" i="2" l="1"/>
  <c r="L30" i="2"/>
  <c r="L31" i="2"/>
  <c r="L32" i="2"/>
  <c r="L33" i="2"/>
  <c r="L34" i="2"/>
  <c r="L35" i="2"/>
  <c r="L29" i="2"/>
  <c r="K29" i="2"/>
  <c r="L36" i="2" l="1"/>
  <c r="K30" i="2"/>
  <c r="K31" i="2"/>
  <c r="K32" i="2"/>
  <c r="K33" i="2"/>
  <c r="K34" i="2"/>
  <c r="K35" i="2"/>
  <c r="K36" i="2" l="1"/>
  <c r="M36" i="2"/>
  <c r="O36" i="2"/>
  <c r="N36" i="2"/>
  <c r="I43" i="2"/>
  <c r="G43" i="2" l="1"/>
  <c r="H43" i="2" l="1"/>
</calcChain>
</file>

<file path=xl/sharedStrings.xml><?xml version="1.0" encoding="utf-8"?>
<sst xmlns="http://schemas.openxmlformats.org/spreadsheetml/2006/main" count="51" uniqueCount="46">
  <si>
    <t>切り捨て</t>
    <rPh sb="0" eb="1">
      <t>キ</t>
    </rPh>
    <rPh sb="2" eb="3">
      <t>ス</t>
    </rPh>
    <phoneticPr fontId="1"/>
  </si>
  <si>
    <t>切り上げ</t>
    <rPh sb="0" eb="1">
      <t>キ</t>
    </rPh>
    <rPh sb="2" eb="3">
      <t>ア</t>
    </rPh>
    <phoneticPr fontId="1"/>
  </si>
  <si>
    <t>四捨五入</t>
    <rPh sb="0" eb="4">
      <t>シシャゴニュウ</t>
    </rPh>
    <phoneticPr fontId="1"/>
  </si>
  <si>
    <t>商品番号</t>
    <rPh sb="0" eb="2">
      <t>ショウヒン</t>
    </rPh>
    <rPh sb="2" eb="4">
      <t>バンゴウ</t>
    </rPh>
    <phoneticPr fontId="1"/>
  </si>
  <si>
    <t>商品名</t>
    <rPh sb="0" eb="2">
      <t>ショウヒン</t>
    </rPh>
    <rPh sb="2" eb="3">
      <t>メイ</t>
    </rPh>
    <phoneticPr fontId="1"/>
  </si>
  <si>
    <t>販売価格</t>
    <rPh sb="0" eb="2">
      <t>ハンバイ</t>
    </rPh>
    <rPh sb="2" eb="4">
      <t>カカク</t>
    </rPh>
    <phoneticPr fontId="1"/>
  </si>
  <si>
    <t>保有ポイント</t>
    <rPh sb="0" eb="2">
      <t>ホユウ</t>
    </rPh>
    <phoneticPr fontId="1"/>
  </si>
  <si>
    <t>購入数</t>
    <rPh sb="0" eb="3">
      <t>コウニュウスウ</t>
    </rPh>
    <phoneticPr fontId="1"/>
  </si>
  <si>
    <t>ポイント値引き額</t>
    <rPh sb="4" eb="6">
      <t>ネビ</t>
    </rPh>
    <rPh sb="7" eb="8">
      <t>ガク</t>
    </rPh>
    <phoneticPr fontId="1"/>
  </si>
  <si>
    <t>減算なし</t>
    <rPh sb="0" eb="2">
      <t>ゲンサン</t>
    </rPh>
    <phoneticPr fontId="1"/>
  </si>
  <si>
    <t>利用ポイント減算</t>
    <rPh sb="0" eb="2">
      <t>リヨウ</t>
    </rPh>
    <rPh sb="6" eb="8">
      <t>ゲンサン</t>
    </rPh>
    <phoneticPr fontId="1"/>
  </si>
  <si>
    <t>ポイント減算方式</t>
    <phoneticPr fontId="1"/>
  </si>
  <si>
    <t>ポイント端数計算方法</t>
    <phoneticPr fontId="1"/>
  </si>
  <si>
    <t>■基本設定セレクトボックス値</t>
    <rPh sb="1" eb="3">
      <t>キホン</t>
    </rPh>
    <rPh sb="3" eb="5">
      <t>セッテイ</t>
    </rPh>
    <rPh sb="13" eb="14">
      <t>アタイ</t>
    </rPh>
    <phoneticPr fontId="1"/>
  </si>
  <si>
    <t>基本ポイント付与率( 最大100 )</t>
    <rPh sb="0" eb="2">
      <t>キホン</t>
    </rPh>
    <rPh sb="6" eb="9">
      <t>フヨリツ</t>
    </rPh>
    <rPh sb="11" eb="13">
      <t>サイダイ</t>
    </rPh>
    <phoneticPr fontId="1"/>
  </si>
  <si>
    <t>ポイント換算率 ( 最大100000 )</t>
    <rPh sb="4" eb="6">
      <t>カンサン</t>
    </rPh>
    <rPh sb="6" eb="7">
      <t>リツ</t>
    </rPh>
    <rPh sb="10" eb="12">
      <t>サイダイ</t>
    </rPh>
    <phoneticPr fontId="1"/>
  </si>
  <si>
    <t>ポイント端数計算方法</t>
    <phoneticPr fontId="1"/>
  </si>
  <si>
    <t>ポイント減算方式</t>
    <phoneticPr fontId="1"/>
  </si>
  <si>
    <t>手数料</t>
    <rPh sb="0" eb="3">
      <t>テスウリョウ</t>
    </rPh>
    <phoneticPr fontId="1"/>
  </si>
  <si>
    <t>配送料</t>
    <rPh sb="0" eb="3">
      <t>ハイソウリョウ</t>
    </rPh>
    <phoneticPr fontId="1"/>
  </si>
  <si>
    <t>税率( % )</t>
    <rPh sb="0" eb="2">
      <t>ゼイリツ</t>
    </rPh>
    <phoneticPr fontId="1"/>
  </si>
  <si>
    <t>商品毎ポイント付与率( % )</t>
    <rPh sb="0" eb="2">
      <t>ショウヒン</t>
    </rPh>
    <rPh sb="2" eb="3">
      <t>ゴト</t>
    </rPh>
    <rPh sb="7" eb="10">
      <t>フヨリツ</t>
    </rPh>
    <phoneticPr fontId="1"/>
  </si>
  <si>
    <t>利用ポイント(pt)</t>
    <rPh sb="0" eb="2">
      <t>リヨウ</t>
    </rPh>
    <phoneticPr fontId="1"/>
  </si>
  <si>
    <t>付与ポイント</t>
    <rPh sb="0" eb="2">
      <t>フヨ</t>
    </rPh>
    <phoneticPr fontId="1"/>
  </si>
  <si>
    <t>ポイント値引き後金額</t>
    <rPh sb="4" eb="6">
      <t>ネビ</t>
    </rPh>
    <rPh sb="7" eb="8">
      <t>ゴ</t>
    </rPh>
    <rPh sb="8" eb="10">
      <t>キンガク</t>
    </rPh>
    <phoneticPr fontId="1"/>
  </si>
  <si>
    <t>差し引き保有ポイント</t>
    <rPh sb="0" eb="1">
      <t>サ</t>
    </rPh>
    <rPh sb="2" eb="3">
      <t>ヒ</t>
    </rPh>
    <rPh sb="4" eb="6">
      <t>ホユウ</t>
    </rPh>
    <phoneticPr fontId="1"/>
  </si>
  <si>
    <t>ポイント計算</t>
    <rPh sb="4" eb="6">
      <t>ケイサン</t>
    </rPh>
    <phoneticPr fontId="1"/>
  </si>
  <si>
    <t>四捨五入</t>
    <rPh sb="0" eb="4">
      <t>シシャゴニュウ</t>
    </rPh>
    <phoneticPr fontId="1"/>
  </si>
  <si>
    <t>切り捨て</t>
    <rPh sb="0" eb="1">
      <t>キ</t>
    </rPh>
    <rPh sb="2" eb="3">
      <t>ス</t>
    </rPh>
    <phoneticPr fontId="1"/>
  </si>
  <si>
    <t>切り上げ</t>
    <rPh sb="0" eb="1">
      <t>キ</t>
    </rPh>
    <rPh sb="2" eb="3">
      <t>ア</t>
    </rPh>
    <phoneticPr fontId="1"/>
  </si>
  <si>
    <t>減算なし</t>
    <rPh sb="0" eb="2">
      <t>ゲンサン</t>
    </rPh>
    <phoneticPr fontId="1"/>
  </si>
  <si>
    <t>①ポイント基本設定を行う</t>
    <rPh sb="5" eb="7">
      <t>キホン</t>
    </rPh>
    <rPh sb="7" eb="9">
      <t>セッテイ</t>
    </rPh>
    <rPh sb="10" eb="11">
      <t>オコナ</t>
    </rPh>
    <phoneticPr fontId="1"/>
  </si>
  <si>
    <t>②カスタマー保有ポイントを設定する</t>
    <rPh sb="6" eb="8">
      <t>ホユウ</t>
    </rPh>
    <rPh sb="13" eb="15">
      <t>セッテイ</t>
    </rPh>
    <phoneticPr fontId="1"/>
  </si>
  <si>
    <t>③支払い方法手数料を設定する</t>
    <rPh sb="1" eb="3">
      <t>シハラ</t>
    </rPh>
    <rPh sb="4" eb="6">
      <t>ホウホウ</t>
    </rPh>
    <rPh sb="6" eb="9">
      <t>テスウリョウ</t>
    </rPh>
    <rPh sb="10" eb="12">
      <t>セッテイ</t>
    </rPh>
    <phoneticPr fontId="1"/>
  </si>
  <si>
    <t>④配送料を設定する</t>
    <rPh sb="1" eb="4">
      <t>ハイソウリョウ</t>
    </rPh>
    <rPh sb="5" eb="7">
      <t>セッテイ</t>
    </rPh>
    <phoneticPr fontId="1"/>
  </si>
  <si>
    <t>⑤税率を設定する</t>
    <rPh sb="1" eb="2">
      <t>ゼイ</t>
    </rPh>
    <rPh sb="2" eb="3">
      <t>リツ</t>
    </rPh>
    <rPh sb="4" eb="6">
      <t>セッテイ</t>
    </rPh>
    <phoneticPr fontId="1"/>
  </si>
  <si>
    <t>⑥受注明細を作成する</t>
    <rPh sb="1" eb="3">
      <t>ジュチュウ</t>
    </rPh>
    <rPh sb="3" eb="5">
      <t>メイサイ</t>
    </rPh>
    <rPh sb="6" eb="8">
      <t>サクセイ</t>
    </rPh>
    <phoneticPr fontId="1"/>
  </si>
  <si>
    <t>⑦利用ポイントを設定する</t>
    <rPh sb="1" eb="3">
      <t>リヨウ</t>
    </rPh>
    <rPh sb="8" eb="10">
      <t>セッテイ</t>
    </rPh>
    <phoneticPr fontId="1"/>
  </si>
  <si>
    <t>■計算結果表示</t>
    <rPh sb="1" eb="3">
      <t>ケイサン</t>
    </rPh>
    <rPh sb="3" eb="5">
      <t>ケッカ</t>
    </rPh>
    <rPh sb="5" eb="7">
      <t>ヒョウジ</t>
    </rPh>
    <phoneticPr fontId="1"/>
  </si>
  <si>
    <t>支払い総額 ( 合計税率計算 )</t>
    <rPh sb="0" eb="2">
      <t>シハラ</t>
    </rPh>
    <rPh sb="3" eb="5">
      <t>ソウガク</t>
    </rPh>
    <rPh sb="8" eb="10">
      <t>ゴウケイ</t>
    </rPh>
    <rPh sb="10" eb="12">
      <t>ゼイリツ</t>
    </rPh>
    <rPh sb="12" eb="14">
      <t>ケイサン</t>
    </rPh>
    <phoneticPr fontId="1"/>
  </si>
  <si>
    <t>値引き(円)</t>
    <rPh sb="0" eb="2">
      <t>ネビ</t>
    </rPh>
    <rPh sb="4" eb="5">
      <t>エン</t>
    </rPh>
    <phoneticPr fontId="1"/>
  </si>
  <si>
    <t>⑥値引きを設定する(ポイント以外)</t>
    <rPh sb="1" eb="3">
      <t>ネビ</t>
    </rPh>
    <rPh sb="5" eb="7">
      <t>セッテイ</t>
    </rPh>
    <rPh sb="14" eb="16">
      <t>イガイ</t>
    </rPh>
    <phoneticPr fontId="1"/>
  </si>
  <si>
    <t>パーコーレーター</t>
    <phoneticPr fontId="1"/>
  </si>
  <si>
    <t>利用ポイント価値</t>
    <rPh sb="0" eb="2">
      <t>リヨウ</t>
    </rPh>
    <rPh sb="6" eb="8">
      <t>カチ</t>
    </rPh>
    <phoneticPr fontId="1"/>
  </si>
  <si>
    <t>利用ポイント減算</t>
    <phoneticPr fontId="1"/>
  </si>
  <si>
    <t>端数なし減算計算値</t>
    <rPh sb="0" eb="2">
      <t>ハスウ</t>
    </rPh>
    <rPh sb="4" eb="6">
      <t>ゲンサン</t>
    </rPh>
    <rPh sb="6" eb="8">
      <t>ケイサン</t>
    </rPh>
    <rPh sb="8" eb="9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</si>
</sst>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,##0&quot;円&quot;\(&quot;税&quot;&quot;込&quot;&quot;み&quot;\)"/>
    <numFmt numFmtId="177" formatCode="#\p\t"/>
    <numFmt numFmtId="178" formatCode="&quot;合&quot;&quot;計&quot;#,##0&quot;円&quot;\(&quot;税&quot;&quot;込&quot;&quot;み&quot;\)"/>
    <numFmt numFmtId="179" formatCode="&quot;合&quot;&quot;計&quot;#,##0&quot;円&quot;\(&quot;税&quot;&quot;抜&quot;&quot;き&quot;\)"/>
    <numFmt numFmtId="180" formatCode="#,##0_);\(#,##0\)"/>
    <numFmt numFmtId="181" formatCode="0.00_);[Red]\(0.00\)"/>
    <numFmt numFmtId="182" formatCode="0.0_);[Red]\(0.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rgb="FF1299DA"/>
      <name val="Consolas"/>
      <family val="3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1" xfId="0" applyBorder="1" applyProtection="1">
      <alignment vertical="center"/>
    </xf>
    <xf numFmtId="0" fontId="0" fillId="0" borderId="3" xfId="0" applyBorder="1" applyProtection="1">
      <alignment vertical="center"/>
    </xf>
    <xf numFmtId="0" fontId="0" fillId="0" borderId="6" xfId="0" applyBorder="1" applyProtection="1">
      <alignment vertical="center"/>
    </xf>
    <xf numFmtId="0" fontId="0" fillId="0" borderId="8" xfId="0" applyBorder="1" applyProtection="1">
      <alignment vertical="center"/>
    </xf>
    <xf numFmtId="0" fontId="0" fillId="0" borderId="9" xfId="0" applyBorder="1" applyProtection="1">
      <alignment vertical="center"/>
    </xf>
    <xf numFmtId="0" fontId="0" fillId="0" borderId="11" xfId="0" applyBorder="1" applyProtection="1">
      <alignment vertical="center"/>
    </xf>
    <xf numFmtId="0" fontId="0" fillId="0" borderId="12" xfId="0" applyBorder="1" applyProtection="1">
      <alignment vertical="center"/>
    </xf>
    <xf numFmtId="0" fontId="0" fillId="0" borderId="14" xfId="0" applyBorder="1" applyProtection="1">
      <alignment vertical="center"/>
    </xf>
    <xf numFmtId="0" fontId="0" fillId="0" borderId="16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9" xfId="0" applyFill="1" applyBorder="1" applyProtection="1">
      <alignment vertical="center"/>
      <protection locked="0"/>
    </xf>
    <xf numFmtId="0" fontId="0" fillId="0" borderId="10" xfId="0" applyFill="1" applyBorder="1" applyProtection="1">
      <alignment vertical="center"/>
      <protection locked="0"/>
    </xf>
    <xf numFmtId="0" fontId="0" fillId="0" borderId="12" xfId="0" applyFill="1" applyBorder="1" applyProtection="1">
      <alignment vertical="center"/>
      <protection locked="0"/>
    </xf>
    <xf numFmtId="0" fontId="0" fillId="0" borderId="13" xfId="0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0" xfId="0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17" xfId="0" applyBorder="1" applyProtection="1">
      <alignment vertical="center"/>
    </xf>
    <xf numFmtId="0" fontId="0" fillId="0" borderId="18" xfId="0" applyBorder="1" applyProtection="1">
      <alignment vertical="center"/>
    </xf>
    <xf numFmtId="0" fontId="0" fillId="0" borderId="5" xfId="0" applyFill="1" applyBorder="1" applyProtection="1">
      <alignment vertical="center"/>
    </xf>
    <xf numFmtId="0" fontId="0" fillId="0" borderId="0" xfId="0" applyFill="1" applyBorder="1" applyProtection="1">
      <alignment vertical="center"/>
    </xf>
    <xf numFmtId="56" fontId="0" fillId="0" borderId="2" xfId="0" applyNumberFormat="1" applyBorder="1" applyProtection="1">
      <alignment vertical="center"/>
    </xf>
    <xf numFmtId="0" fontId="0" fillId="0" borderId="8" xfId="0" applyFill="1" applyBorder="1" applyProtection="1">
      <alignment vertical="center"/>
    </xf>
    <xf numFmtId="0" fontId="0" fillId="0" borderId="11" xfId="0" applyFill="1" applyBorder="1" applyProtection="1">
      <alignment vertical="center"/>
    </xf>
    <xf numFmtId="0" fontId="0" fillId="0" borderId="14" xfId="0" applyFill="1" applyBorder="1" applyProtection="1">
      <alignment vertical="center"/>
    </xf>
    <xf numFmtId="179" fontId="0" fillId="0" borderId="0" xfId="0" applyNumberFormat="1" applyProtection="1">
      <alignment vertical="center"/>
    </xf>
    <xf numFmtId="177" fontId="0" fillId="0" borderId="0" xfId="0" applyNumberFormat="1" applyFill="1" applyBorder="1" applyProtection="1">
      <alignment vertical="center"/>
    </xf>
    <xf numFmtId="177" fontId="0" fillId="0" borderId="0" xfId="0" applyNumberFormat="1" applyProtection="1">
      <alignment vertical="center"/>
    </xf>
    <xf numFmtId="0" fontId="0" fillId="2" borderId="0" xfId="0" applyFill="1" applyBorder="1" applyProtection="1">
      <alignment vertical="center"/>
    </xf>
    <xf numFmtId="0" fontId="0" fillId="0" borderId="4" xfId="0" applyFill="1" applyBorder="1" applyProtection="1">
      <alignment vertical="center"/>
    </xf>
    <xf numFmtId="178" fontId="0" fillId="0" borderId="0" xfId="0" applyNumberFormat="1" applyProtection="1">
      <alignment vertical="center"/>
    </xf>
    <xf numFmtId="0" fontId="0" fillId="0" borderId="2" xfId="0" applyFill="1" applyBorder="1" applyProtection="1">
      <alignment vertical="center"/>
    </xf>
    <xf numFmtId="0" fontId="0" fillId="0" borderId="3" xfId="0" applyFill="1" applyBorder="1" applyProtection="1">
      <alignment vertical="center"/>
    </xf>
    <xf numFmtId="180" fontId="0" fillId="0" borderId="16" xfId="0" applyNumberFormat="1" applyBorder="1" applyProtection="1">
      <alignment vertical="center"/>
    </xf>
    <xf numFmtId="176" fontId="0" fillId="0" borderId="17" xfId="0" applyNumberFormat="1" applyBorder="1" applyProtection="1">
      <alignment vertical="center"/>
    </xf>
    <xf numFmtId="0" fontId="0" fillId="0" borderId="3" xfId="0" applyBorder="1" applyAlignment="1" applyProtection="1">
      <alignment horizontal="center" vertical="center"/>
    </xf>
    <xf numFmtId="0" fontId="0" fillId="0" borderId="0" xfId="0" applyBorder="1" applyProtection="1">
      <alignment vertical="center"/>
      <protection locked="0"/>
    </xf>
    <xf numFmtId="0" fontId="2" fillId="0" borderId="0" xfId="0" applyFont="1">
      <alignment vertical="center"/>
    </xf>
    <xf numFmtId="0" fontId="0" fillId="0" borderId="5" xfId="0" applyBorder="1" applyProtection="1">
      <alignment vertical="center"/>
      <protection locked="0"/>
    </xf>
    <xf numFmtId="0" fontId="0" fillId="0" borderId="6" xfId="0" applyFill="1" applyBorder="1" applyProtection="1">
      <alignment vertical="center"/>
      <protection locked="0"/>
    </xf>
    <xf numFmtId="0" fontId="0" fillId="0" borderId="7" xfId="0" applyFill="1" applyBorder="1" applyProtection="1">
      <alignment vertical="center"/>
      <protection locked="0"/>
    </xf>
    <xf numFmtId="0" fontId="3" fillId="0" borderId="15" xfId="0" applyNumberFormat="1" applyFont="1" applyBorder="1" applyProtection="1">
      <alignment vertical="center"/>
    </xf>
    <xf numFmtId="181" fontId="0" fillId="0" borderId="0" xfId="0" applyNumberFormat="1" applyProtection="1">
      <alignment vertical="center"/>
    </xf>
    <xf numFmtId="182" fontId="0" fillId="0" borderId="0" xfId="0" applyNumberFormat="1" applyProtection="1">
      <alignment vertical="center"/>
    </xf>
    <xf numFmtId="182" fontId="0" fillId="0" borderId="0" xfId="0" applyNumberFormat="1" applyFill="1" applyBorder="1" applyProtection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Q93"/>
  <sheetViews>
    <sheetView tabSelected="1" zoomScale="70" zoomScaleNormal="70" workbookViewId="0">
      <selection activeCell="G21" sqref="G21"/>
    </sheetView>
  </sheetViews>
  <sheetFormatPr defaultRowHeight="13.5" x14ac:dyDescent="0.15"/>
  <cols>
    <col min="1" max="1" width="9" style="1"/>
    <col min="2" max="2" width="16" style="1" bestFit="1" customWidth="1"/>
    <col min="3" max="3" width="20.25" style="1" bestFit="1" customWidth="1"/>
    <col min="4" max="4" width="20.5" style="1" bestFit="1" customWidth="1"/>
    <col min="5" max="5" width="9" style="1"/>
    <col min="6" max="6" width="28" style="1" bestFit="1" customWidth="1"/>
    <col min="7" max="7" width="25.75" style="1" customWidth="1"/>
    <col min="8" max="8" width="23.875" style="1" bestFit="1" customWidth="1"/>
    <col min="9" max="9" width="20.875" style="1" customWidth="1"/>
    <col min="10" max="10" width="19.5" style="1" customWidth="1"/>
    <col min="11" max="11" width="26.75" style="1" bestFit="1" customWidth="1"/>
    <col min="12" max="12" width="11.875" style="1" customWidth="1"/>
    <col min="13" max="13" width="16" style="1" bestFit="1" customWidth="1"/>
    <col min="14" max="14" width="16" style="1" customWidth="1"/>
    <col min="15" max="15" width="8.75" style="1" customWidth="1"/>
    <col min="16" max="16" width="15.625" style="1" customWidth="1"/>
    <col min="17" max="16384" width="9" style="1"/>
  </cols>
  <sheetData>
    <row r="2" spans="2:9" ht="14.25" thickBot="1" x14ac:dyDescent="0.2">
      <c r="B2" s="1" t="s">
        <v>13</v>
      </c>
      <c r="F2" s="1" t="s">
        <v>31</v>
      </c>
    </row>
    <row r="3" spans="2:9" ht="14.25" thickBot="1" x14ac:dyDescent="0.2">
      <c r="B3" s="2" t="s">
        <v>11</v>
      </c>
      <c r="C3" s="3" t="s">
        <v>12</v>
      </c>
      <c r="D3" s="19"/>
    </row>
    <row r="4" spans="2:9" x14ac:dyDescent="0.15">
      <c r="B4" s="4" t="s">
        <v>9</v>
      </c>
      <c r="C4" s="5" t="s">
        <v>0</v>
      </c>
      <c r="D4" s="19"/>
      <c r="F4" s="2" t="s">
        <v>14</v>
      </c>
      <c r="G4" s="20" t="s">
        <v>15</v>
      </c>
      <c r="H4" s="20" t="s">
        <v>16</v>
      </c>
      <c r="I4" s="3" t="s">
        <v>17</v>
      </c>
    </row>
    <row r="5" spans="2:9" ht="14.25" thickBot="1" x14ac:dyDescent="0.2">
      <c r="B5" s="6" t="s">
        <v>10</v>
      </c>
      <c r="C5" s="7" t="s">
        <v>1</v>
      </c>
      <c r="D5" s="19"/>
      <c r="F5" s="10">
        <v>1</v>
      </c>
      <c r="G5" s="11">
        <v>1</v>
      </c>
      <c r="H5" s="11" t="s">
        <v>1</v>
      </c>
      <c r="I5" s="12" t="s">
        <v>10</v>
      </c>
    </row>
    <row r="6" spans="2:9" x14ac:dyDescent="0.15">
      <c r="B6" s="6"/>
      <c r="C6" s="7" t="s">
        <v>2</v>
      </c>
      <c r="D6" s="19"/>
    </row>
    <row r="7" spans="2:9" ht="14.25" thickBot="1" x14ac:dyDescent="0.2">
      <c r="B7" s="6"/>
      <c r="C7" s="7"/>
      <c r="D7" s="19"/>
      <c r="F7" s="1" t="s">
        <v>32</v>
      </c>
    </row>
    <row r="8" spans="2:9" x14ac:dyDescent="0.15">
      <c r="B8" s="6"/>
      <c r="C8" s="7"/>
      <c r="D8" s="19"/>
      <c r="F8" s="23" t="s">
        <v>6</v>
      </c>
      <c r="G8" s="24"/>
    </row>
    <row r="9" spans="2:9" ht="14.25" thickBot="1" x14ac:dyDescent="0.2">
      <c r="B9" s="8"/>
      <c r="C9" s="9"/>
      <c r="D9" s="19"/>
      <c r="F9" s="13">
        <v>1000</v>
      </c>
      <c r="G9" s="19"/>
    </row>
    <row r="10" spans="2:9" x14ac:dyDescent="0.15">
      <c r="B10" s="19"/>
      <c r="C10" s="19"/>
      <c r="D10" s="19"/>
      <c r="F10" s="19"/>
      <c r="G10" s="24"/>
      <c r="H10" s="19"/>
    </row>
    <row r="11" spans="2:9" ht="14.25" thickBot="1" x14ac:dyDescent="0.2">
      <c r="F11" s="1" t="s">
        <v>33</v>
      </c>
      <c r="H11" s="19"/>
    </row>
    <row r="12" spans="2:9" x14ac:dyDescent="0.15">
      <c r="F12" s="23" t="s">
        <v>18</v>
      </c>
      <c r="G12" s="19"/>
    </row>
    <row r="13" spans="2:9" ht="14.25" thickBot="1" x14ac:dyDescent="0.2">
      <c r="F13" s="13">
        <v>500</v>
      </c>
      <c r="G13" s="19"/>
    </row>
    <row r="14" spans="2:9" x14ac:dyDescent="0.15">
      <c r="F14" s="19"/>
      <c r="G14" s="19"/>
    </row>
    <row r="15" spans="2:9" ht="14.25" thickBot="1" x14ac:dyDescent="0.2">
      <c r="F15" s="1" t="s">
        <v>34</v>
      </c>
      <c r="G15" s="19"/>
    </row>
    <row r="16" spans="2:9" x14ac:dyDescent="0.15">
      <c r="F16" s="23" t="s">
        <v>19</v>
      </c>
      <c r="G16" s="40"/>
    </row>
    <row r="17" spans="6:15" ht="14.25" thickBot="1" x14ac:dyDescent="0.2">
      <c r="F17" s="13">
        <v>500</v>
      </c>
      <c r="G17" s="19"/>
    </row>
    <row r="18" spans="6:15" x14ac:dyDescent="0.15">
      <c r="G18" s="19"/>
    </row>
    <row r="19" spans="6:15" ht="14.25" thickBot="1" x14ac:dyDescent="0.2">
      <c r="F19" s="1" t="s">
        <v>35</v>
      </c>
      <c r="G19" s="19"/>
    </row>
    <row r="20" spans="6:15" x14ac:dyDescent="0.15">
      <c r="F20" s="23" t="s">
        <v>20</v>
      </c>
      <c r="G20" s="19"/>
    </row>
    <row r="21" spans="6:15" ht="14.25" thickBot="1" x14ac:dyDescent="0.2">
      <c r="F21" s="13">
        <v>8</v>
      </c>
      <c r="G21" s="19"/>
    </row>
    <row r="22" spans="6:15" x14ac:dyDescent="0.15">
      <c r="F22" s="40"/>
      <c r="G22" s="19"/>
    </row>
    <row r="23" spans="6:15" ht="14.25" thickBot="1" x14ac:dyDescent="0.2">
      <c r="F23" s="1" t="s">
        <v>41</v>
      </c>
      <c r="G23" s="19"/>
    </row>
    <row r="24" spans="6:15" x14ac:dyDescent="0.15">
      <c r="F24" s="42" t="s">
        <v>40</v>
      </c>
      <c r="G24" s="19"/>
    </row>
    <row r="25" spans="6:15" ht="14.25" thickBot="1" x14ac:dyDescent="0.2">
      <c r="F25" s="45">
        <v>100</v>
      </c>
      <c r="G25" s="24"/>
      <c r="H25" s="19"/>
    </row>
    <row r="26" spans="6:15" x14ac:dyDescent="0.15">
      <c r="F26" s="19"/>
      <c r="G26" s="19"/>
      <c r="H26" s="24"/>
      <c r="I26" s="19"/>
    </row>
    <row r="27" spans="6:15" ht="14.25" thickBot="1" x14ac:dyDescent="0.2">
      <c r="F27" s="24" t="s">
        <v>36</v>
      </c>
      <c r="G27" s="19"/>
      <c r="H27" s="19"/>
      <c r="I27" s="19"/>
    </row>
    <row r="28" spans="6:15" ht="14.25" thickBot="1" x14ac:dyDescent="0.2">
      <c r="F28" s="2" t="s">
        <v>3</v>
      </c>
      <c r="G28" s="20" t="s">
        <v>4</v>
      </c>
      <c r="H28" s="25" t="s">
        <v>21</v>
      </c>
      <c r="I28" s="20" t="s">
        <v>7</v>
      </c>
      <c r="J28" s="20" t="s">
        <v>5</v>
      </c>
      <c r="K28" s="39" t="s">
        <v>39</v>
      </c>
      <c r="L28" s="24" t="s">
        <v>26</v>
      </c>
      <c r="M28" s="24" t="s">
        <v>27</v>
      </c>
      <c r="N28" s="24" t="s">
        <v>28</v>
      </c>
      <c r="O28" s="24" t="s">
        <v>29</v>
      </c>
    </row>
    <row r="29" spans="6:15" x14ac:dyDescent="0.15">
      <c r="F29" s="43"/>
      <c r="G29" s="44" t="s">
        <v>42</v>
      </c>
      <c r="H29" s="44">
        <v>2</v>
      </c>
      <c r="I29" s="44">
        <v>1</v>
      </c>
      <c r="J29" s="44">
        <v>1280</v>
      </c>
      <c r="K29" s="26">
        <f>$J29*$I29</f>
        <v>1280</v>
      </c>
      <c r="L29" s="47">
        <f>$J29*(IF(ISBLANK($H29),$F$5,$H29)/100)*$I29</f>
        <v>25.6</v>
      </c>
    </row>
    <row r="30" spans="6:15" x14ac:dyDescent="0.15">
      <c r="F30" s="14"/>
      <c r="G30" s="15"/>
      <c r="H30" s="15"/>
      <c r="I30" s="15"/>
      <c r="J30" s="15"/>
      <c r="K30" s="27">
        <f t="shared" ref="K30:K35" si="0">$J30*$I30</f>
        <v>0</v>
      </c>
      <c r="L30" s="47">
        <f t="shared" ref="L30:L35" si="1">$J30*(IF(ISBLANK($H30),$F$5,$H30)/100)*$I30</f>
        <v>0</v>
      </c>
    </row>
    <row r="31" spans="6:15" x14ac:dyDescent="0.15">
      <c r="F31" s="14"/>
      <c r="G31" s="15"/>
      <c r="H31" s="15"/>
      <c r="I31" s="15"/>
      <c r="J31" s="15"/>
      <c r="K31" s="27">
        <f t="shared" si="0"/>
        <v>0</v>
      </c>
      <c r="L31" s="47">
        <f t="shared" si="1"/>
        <v>0</v>
      </c>
    </row>
    <row r="32" spans="6:15" x14ac:dyDescent="0.15">
      <c r="F32" s="14"/>
      <c r="G32" s="15"/>
      <c r="H32" s="15"/>
      <c r="I32" s="15"/>
      <c r="J32" s="15"/>
      <c r="K32" s="27">
        <f t="shared" si="0"/>
        <v>0</v>
      </c>
      <c r="L32" s="47">
        <f t="shared" si="1"/>
        <v>0</v>
      </c>
    </row>
    <row r="33" spans="5:17" x14ac:dyDescent="0.15">
      <c r="F33" s="14"/>
      <c r="G33" s="15"/>
      <c r="H33" s="15"/>
      <c r="I33" s="15"/>
      <c r="J33" s="15"/>
      <c r="K33" s="27">
        <f t="shared" si="0"/>
        <v>0</v>
      </c>
      <c r="L33" s="47">
        <f t="shared" si="1"/>
        <v>0</v>
      </c>
    </row>
    <row r="34" spans="5:17" x14ac:dyDescent="0.15">
      <c r="F34" s="14"/>
      <c r="G34" s="15"/>
      <c r="H34" s="15"/>
      <c r="I34" s="15"/>
      <c r="J34" s="15"/>
      <c r="K34" s="27">
        <f t="shared" si="0"/>
        <v>0</v>
      </c>
      <c r="L34" s="47">
        <f t="shared" si="1"/>
        <v>0</v>
      </c>
    </row>
    <row r="35" spans="5:17" ht="14.25" thickBot="1" x14ac:dyDescent="0.2">
      <c r="F35" s="16"/>
      <c r="G35" s="17"/>
      <c r="H35" s="17"/>
      <c r="I35" s="17"/>
      <c r="J35" s="17"/>
      <c r="K35" s="28">
        <f t="shared" si="0"/>
        <v>0</v>
      </c>
      <c r="L35" s="47">
        <f t="shared" si="1"/>
        <v>0</v>
      </c>
    </row>
    <row r="36" spans="5:17" x14ac:dyDescent="0.15">
      <c r="I36" s="29"/>
      <c r="K36" s="32">
        <f>(FLOOR(SUM($K$29:$K$35)*($F$21/100 + 1), 1)) +$F$13+$F$17-$F$25</f>
        <v>2282</v>
      </c>
      <c r="L36" s="48">
        <f>SUM(L29:L35)</f>
        <v>25.6</v>
      </c>
      <c r="M36" s="31">
        <f>ROUND(L36,0)</f>
        <v>26</v>
      </c>
      <c r="N36" s="47">
        <f>ROUNDDOWN($L36,0)</f>
        <v>25</v>
      </c>
      <c r="O36" s="47">
        <f>ROUNDUP($L36,0)</f>
        <v>26</v>
      </c>
    </row>
    <row r="37" spans="5:17" ht="14.25" thickBot="1" x14ac:dyDescent="0.2">
      <c r="F37" s="1" t="s">
        <v>37</v>
      </c>
      <c r="I37" s="29"/>
      <c r="L37" s="30"/>
    </row>
    <row r="38" spans="5:17" ht="14.25" thickBot="1" x14ac:dyDescent="0.2">
      <c r="F38" s="33" t="s">
        <v>22</v>
      </c>
      <c r="I38" s="29"/>
      <c r="L38" s="30"/>
    </row>
    <row r="39" spans="5:17" ht="14.25" thickBot="1" x14ac:dyDescent="0.2">
      <c r="F39" s="18">
        <v>15</v>
      </c>
      <c r="I39" s="29"/>
      <c r="L39" s="30"/>
    </row>
    <row r="40" spans="5:17" x14ac:dyDescent="0.15">
      <c r="I40" s="29"/>
      <c r="L40" s="30"/>
    </row>
    <row r="41" spans="5:17" ht="14.25" thickBot="1" x14ac:dyDescent="0.2">
      <c r="F41" s="1" t="s">
        <v>38</v>
      </c>
      <c r="H41" s="19"/>
      <c r="I41" s="34"/>
    </row>
    <row r="42" spans="5:17" x14ac:dyDescent="0.15">
      <c r="F42" s="2" t="s">
        <v>8</v>
      </c>
      <c r="G42" s="35" t="s">
        <v>24</v>
      </c>
      <c r="H42" s="20" t="s">
        <v>23</v>
      </c>
      <c r="I42" s="36" t="s">
        <v>25</v>
      </c>
    </row>
    <row r="43" spans="5:17" ht="14.25" thickBot="1" x14ac:dyDescent="0.2">
      <c r="F43" s="37">
        <f>F39</f>
        <v>15</v>
      </c>
      <c r="G43" s="38">
        <f>K36-F43</f>
        <v>2267</v>
      </c>
      <c r="H43" s="21">
        <f>HLOOKUP($I$5,$M$46:$N$47,2,)</f>
        <v>26</v>
      </c>
      <c r="I43" s="22">
        <f>$F$9-$F$39</f>
        <v>985</v>
      </c>
    </row>
    <row r="44" spans="5:17" x14ac:dyDescent="0.15">
      <c r="F44" s="19"/>
      <c r="G44" s="19"/>
      <c r="H44" s="19"/>
      <c r="I44" s="19"/>
      <c r="M44" s="1" t="s">
        <v>43</v>
      </c>
    </row>
    <row r="45" spans="5:17" x14ac:dyDescent="0.15">
      <c r="F45" s="19"/>
      <c r="G45" s="19"/>
      <c r="H45" s="19"/>
      <c r="I45" s="19"/>
      <c r="M45" s="46">
        <f>($F$39*$G$5) * ($F$5/100)</f>
        <v>0.15</v>
      </c>
      <c r="N45" s="46"/>
      <c r="O45" s="46"/>
      <c r="P45" s="46"/>
    </row>
    <row r="46" spans="5:17" x14ac:dyDescent="0.15">
      <c r="E46" s="19"/>
      <c r="F46" s="19"/>
      <c r="G46" s="19"/>
      <c r="H46" s="19"/>
      <c r="I46" s="19"/>
      <c r="M46" s="46" t="s">
        <v>30</v>
      </c>
      <c r="N46" s="46" t="s">
        <v>44</v>
      </c>
      <c r="O46" s="24" t="s">
        <v>2</v>
      </c>
      <c r="P46" s="24" t="s">
        <v>0</v>
      </c>
      <c r="Q46" s="24" t="s">
        <v>1</v>
      </c>
    </row>
    <row r="47" spans="5:17" x14ac:dyDescent="0.15">
      <c r="E47" s="19"/>
      <c r="F47" s="19"/>
      <c r="G47" s="19"/>
      <c r="H47" s="19"/>
      <c r="I47" s="19"/>
      <c r="M47" s="46">
        <f>HLOOKUP($H$5,$M$28:$O$36,9)</f>
        <v>26</v>
      </c>
      <c r="N47" s="46">
        <f>(HLOOKUP($H$5,$O$46:$Q$47,2,))</f>
        <v>26</v>
      </c>
      <c r="O47" s="46">
        <f>ROUND($L$36-$M$45,0)</f>
        <v>25</v>
      </c>
      <c r="P47" s="46">
        <f>ROUNDDOWN($L$36-$M$45,0)</f>
        <v>25</v>
      </c>
      <c r="Q47" s="46">
        <f>ROUNDUP($L$36-$M$45,0)</f>
        <v>26</v>
      </c>
    </row>
    <row r="48" spans="5:17" x14ac:dyDescent="0.15">
      <c r="E48" s="19"/>
      <c r="I48" s="19"/>
      <c r="M48" s="1" t="s">
        <v>45</v>
      </c>
    </row>
    <row r="49" spans="5:16" x14ac:dyDescent="0.15">
      <c r="E49" s="19"/>
      <c r="I49" s="19"/>
      <c r="M49" s="49">
        <f>M47-M45</f>
        <v>25.85</v>
      </c>
      <c r="N49" s="41"/>
      <c r="O49" s="41"/>
      <c r="P49" s="41"/>
    </row>
    <row r="50" spans="5:16" x14ac:dyDescent="0.15">
      <c r="E50" s="19"/>
      <c r="I50" s="19"/>
      <c r="M50" s="49"/>
      <c r="N50"/>
      <c r="O50"/>
      <c r="P50"/>
    </row>
    <row r="51" spans="5:16" x14ac:dyDescent="0.15">
      <c r="E51" s="19"/>
      <c r="I51" s="19"/>
      <c r="M51" s="49"/>
      <c r="N51" s="41"/>
      <c r="O51" s="41"/>
      <c r="P51" s="41"/>
    </row>
    <row r="52" spans="5:16" x14ac:dyDescent="0.15">
      <c r="E52" s="19"/>
      <c r="I52" s="19"/>
      <c r="M52"/>
      <c r="N52"/>
      <c r="O52"/>
      <c r="P52"/>
    </row>
    <row r="53" spans="5:16" x14ac:dyDescent="0.15">
      <c r="E53" s="19"/>
      <c r="I53" s="19"/>
      <c r="M53" s="41"/>
      <c r="N53" s="41"/>
      <c r="O53" s="41"/>
      <c r="P53" s="41"/>
    </row>
    <row r="54" spans="5:16" x14ac:dyDescent="0.15">
      <c r="E54" s="19"/>
      <c r="I54" s="19"/>
    </row>
    <row r="55" spans="5:16" x14ac:dyDescent="0.15">
      <c r="E55" s="19"/>
      <c r="F55" s="19"/>
      <c r="G55" s="19"/>
      <c r="H55" s="19"/>
      <c r="I55" s="19"/>
    </row>
    <row r="56" spans="5:16" x14ac:dyDescent="0.15">
      <c r="E56" s="19"/>
      <c r="F56" s="19"/>
      <c r="G56" s="19"/>
      <c r="H56" s="19"/>
      <c r="I56" s="19"/>
    </row>
    <row r="57" spans="5:16" x14ac:dyDescent="0.15">
      <c r="E57" s="19"/>
      <c r="F57" s="19"/>
      <c r="G57" s="19"/>
      <c r="H57" s="19"/>
      <c r="I57" s="19"/>
    </row>
    <row r="58" spans="5:16" x14ac:dyDescent="0.15">
      <c r="E58" s="19"/>
      <c r="F58" s="19"/>
      <c r="G58" s="19"/>
      <c r="H58" s="19"/>
      <c r="I58" s="19"/>
    </row>
    <row r="59" spans="5:16" x14ac:dyDescent="0.15">
      <c r="E59" s="19"/>
      <c r="F59" s="19"/>
      <c r="G59" s="19"/>
      <c r="H59" s="19"/>
      <c r="I59" s="19"/>
    </row>
    <row r="60" spans="5:16" x14ac:dyDescent="0.15">
      <c r="E60" s="19"/>
      <c r="F60" s="19"/>
      <c r="G60" s="19"/>
      <c r="H60" s="19"/>
      <c r="I60" s="19"/>
    </row>
    <row r="61" spans="5:16" x14ac:dyDescent="0.15">
      <c r="E61" s="19"/>
      <c r="F61" s="19"/>
      <c r="G61" s="19"/>
      <c r="H61" s="19"/>
      <c r="I61" s="19"/>
    </row>
    <row r="62" spans="5:16" x14ac:dyDescent="0.15">
      <c r="E62" s="19"/>
      <c r="F62" s="19"/>
      <c r="G62" s="19"/>
      <c r="H62" s="19"/>
      <c r="I62" s="19"/>
    </row>
    <row r="63" spans="5:16" x14ac:dyDescent="0.15">
      <c r="E63" s="19"/>
      <c r="F63" s="19"/>
      <c r="G63" s="19"/>
      <c r="H63" s="19"/>
      <c r="I63" s="19"/>
    </row>
    <row r="64" spans="5:16" x14ac:dyDescent="0.15">
      <c r="E64" s="19"/>
      <c r="F64" s="19"/>
      <c r="G64" s="19"/>
      <c r="H64" s="19"/>
      <c r="I64" s="19"/>
    </row>
    <row r="65" spans="5:9" x14ac:dyDescent="0.15">
      <c r="E65" s="19"/>
      <c r="F65" s="19"/>
      <c r="G65" s="19"/>
      <c r="H65" s="19"/>
      <c r="I65" s="19"/>
    </row>
    <row r="66" spans="5:9" x14ac:dyDescent="0.15">
      <c r="E66" s="19"/>
      <c r="F66" s="19"/>
      <c r="G66" s="19"/>
      <c r="H66" s="19"/>
      <c r="I66" s="19"/>
    </row>
    <row r="67" spans="5:9" x14ac:dyDescent="0.15">
      <c r="E67" s="19"/>
      <c r="F67" s="19"/>
      <c r="G67" s="19"/>
      <c r="H67" s="19"/>
      <c r="I67" s="19"/>
    </row>
    <row r="68" spans="5:9" x14ac:dyDescent="0.15">
      <c r="E68" s="19"/>
      <c r="F68" s="19"/>
      <c r="G68" s="19"/>
      <c r="H68" s="19"/>
      <c r="I68" s="19"/>
    </row>
    <row r="69" spans="5:9" x14ac:dyDescent="0.15">
      <c r="E69" s="19"/>
      <c r="F69" s="19"/>
      <c r="G69" s="19"/>
      <c r="H69" s="19"/>
      <c r="I69" s="19"/>
    </row>
    <row r="70" spans="5:9" x14ac:dyDescent="0.15">
      <c r="E70" s="19"/>
      <c r="F70" s="19"/>
      <c r="G70" s="19"/>
      <c r="H70" s="19"/>
      <c r="I70" s="19"/>
    </row>
    <row r="71" spans="5:9" x14ac:dyDescent="0.15">
      <c r="E71" s="19"/>
      <c r="F71" s="19"/>
      <c r="G71" s="19"/>
      <c r="H71" s="19"/>
      <c r="I71" s="19"/>
    </row>
    <row r="72" spans="5:9" x14ac:dyDescent="0.15">
      <c r="E72" s="19"/>
      <c r="F72" s="19"/>
      <c r="G72" s="19"/>
      <c r="H72" s="19"/>
      <c r="I72" s="19"/>
    </row>
    <row r="73" spans="5:9" x14ac:dyDescent="0.15">
      <c r="E73" s="19"/>
      <c r="F73" s="19"/>
      <c r="G73" s="19"/>
      <c r="H73" s="19"/>
      <c r="I73" s="19"/>
    </row>
    <row r="74" spans="5:9" x14ac:dyDescent="0.15">
      <c r="E74" s="19"/>
      <c r="F74" s="19"/>
      <c r="G74" s="19"/>
      <c r="H74" s="19"/>
      <c r="I74" s="19"/>
    </row>
    <row r="75" spans="5:9" x14ac:dyDescent="0.15">
      <c r="E75" s="19"/>
      <c r="F75" s="19"/>
      <c r="G75" s="19"/>
      <c r="H75" s="19"/>
      <c r="I75" s="19"/>
    </row>
    <row r="76" spans="5:9" x14ac:dyDescent="0.15">
      <c r="E76" s="19"/>
      <c r="F76" s="19"/>
      <c r="G76" s="19"/>
      <c r="H76" s="19"/>
      <c r="I76" s="19"/>
    </row>
    <row r="77" spans="5:9" x14ac:dyDescent="0.15">
      <c r="E77" s="19"/>
      <c r="F77" s="19"/>
      <c r="G77" s="19"/>
      <c r="H77" s="19"/>
      <c r="I77" s="19"/>
    </row>
    <row r="78" spans="5:9" x14ac:dyDescent="0.15">
      <c r="E78" s="19"/>
      <c r="F78" s="19"/>
      <c r="G78" s="19"/>
      <c r="H78" s="19"/>
      <c r="I78" s="19"/>
    </row>
    <row r="79" spans="5:9" x14ac:dyDescent="0.15">
      <c r="E79" s="19"/>
      <c r="F79" s="19"/>
      <c r="G79" s="19"/>
      <c r="H79" s="19"/>
      <c r="I79" s="19"/>
    </row>
    <row r="80" spans="5:9" x14ac:dyDescent="0.15">
      <c r="E80" s="19"/>
      <c r="F80" s="19"/>
      <c r="G80" s="19"/>
      <c r="H80" s="19"/>
      <c r="I80" s="19"/>
    </row>
    <row r="81" spans="5:9" x14ac:dyDescent="0.15">
      <c r="E81" s="19"/>
      <c r="F81" s="19"/>
      <c r="G81" s="19"/>
      <c r="H81" s="19"/>
      <c r="I81" s="19"/>
    </row>
    <row r="82" spans="5:9" x14ac:dyDescent="0.15">
      <c r="E82" s="19"/>
      <c r="F82" s="19"/>
      <c r="G82" s="19"/>
      <c r="H82" s="19"/>
      <c r="I82" s="19"/>
    </row>
    <row r="83" spans="5:9" x14ac:dyDescent="0.15">
      <c r="E83" s="19"/>
      <c r="F83" s="19"/>
      <c r="G83" s="19"/>
      <c r="H83" s="19"/>
      <c r="I83" s="19"/>
    </row>
    <row r="84" spans="5:9" x14ac:dyDescent="0.15">
      <c r="E84" s="19"/>
      <c r="F84" s="19"/>
      <c r="G84" s="19"/>
      <c r="H84" s="19"/>
      <c r="I84" s="19"/>
    </row>
    <row r="85" spans="5:9" x14ac:dyDescent="0.15">
      <c r="E85" s="19"/>
      <c r="F85" s="19"/>
      <c r="G85" s="19"/>
      <c r="H85" s="19"/>
      <c r="I85" s="19"/>
    </row>
    <row r="86" spans="5:9" x14ac:dyDescent="0.15">
      <c r="E86" s="19"/>
    </row>
    <row r="87" spans="5:9" x14ac:dyDescent="0.15">
      <c r="E87" s="19"/>
    </row>
    <row r="88" spans="5:9" x14ac:dyDescent="0.15">
      <c r="E88" s="19"/>
    </row>
    <row r="89" spans="5:9" x14ac:dyDescent="0.15">
      <c r="E89" s="19"/>
    </row>
    <row r="90" spans="5:9" x14ac:dyDescent="0.15">
      <c r="E90" s="19"/>
    </row>
    <row r="91" spans="5:9" x14ac:dyDescent="0.15">
      <c r="E91" s="19"/>
    </row>
    <row r="92" spans="5:9" x14ac:dyDescent="0.15">
      <c r="E92" s="19"/>
    </row>
    <row r="93" spans="5:9" x14ac:dyDescent="0.15">
      <c r="E93" s="19"/>
    </row>
  </sheetData>
  <sheetProtection selectLockedCells="1"/>
  <dataConsolidate/>
  <phoneticPr fontId="1"/>
  <dataValidations disablePrompts="1" count="2">
    <dataValidation type="list" allowBlank="1" showInputMessage="1" showErrorMessage="1" sqref="I5">
      <formula1>$B$4:$B$5</formula1>
    </dataValidation>
    <dataValidation type="list" allowBlank="1" showInputMessage="1" showErrorMessage="1" sqref="H5">
      <formula1>$C$4:$C$6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購入シート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吉永 安雅</dc:creator>
  <cp:lastModifiedBy>吉永 安雅</cp:lastModifiedBy>
  <dcterms:created xsi:type="dcterms:W3CDTF">2015-12-09T00:58:16Z</dcterms:created>
  <dcterms:modified xsi:type="dcterms:W3CDTF">2016-05-31T06:07:57Z</dcterms:modified>
</cp:coreProperties>
</file>