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<sst xmlns="http://schemas.openxmlformats.org/spreadsheetml/2006/main" count="575" uniqueCount="249">
  <si>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</si>
  <si>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</si>
  <si>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</si>
  <si>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</si>
  <si>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</si>
  <si>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</si>
  <si>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</si>
  <si>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</si>
  <si>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</si>
  <si>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</si>
  <si>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</si>
  <si>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</si>
  <si>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</si>
  <si>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</si>
  <si>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t>
  </si>
  <si>
    <t xml:space="preserve">Grounded Ice Sheet Area Percentage</t>
  </si>
  <si>
    <t xml:space="preserve">%</t>
  </si>
  <si>
    <t xml:space="preserve">To be implemented:  grib 126.30  part of MFPPHY   For Greenland this is the same as above sftgif. We do not have Antarctic ice sheet.</t>
  </si>
  <si>
    <t xml:space="preserve">Shuting</t>
  </si>
  <si>
    <t xml:space="preserve">Percentage of grid cell covered by grounded ice sheet</t>
  </si>
  <si>
    <t xml:space="preserve">CMIP,ISMIP6</t>
  </si>
  <si>
    <t xml:space="preserve">EmonZ</t>
  </si>
  <si>
    <t xml:space="preserve">tntc</t>
  </si>
  <si>
    <t xml:space="preserve">latitude plev39 time</t>
  </si>
  <si>
    <t xml:space="preserve">Tendency of Air Temperature Due to Convection</t>
  </si>
  <si>
    <t xml:space="preserve">K s-1</t>
  </si>
  <si>
    <t xml:space="preserve">grib 126.105                                                                   part of MFP3D        Available in IFS: T-tendency from convection : grib 128.105</t>
  </si>
  <si>
    <t xml:space="preserve">Twan, Thomas &amp; Gijs</t>
  </si>
  <si>
    <t xml:space="preserve">Tendencies from cumulus convection scheme.</t>
  </si>
  <si>
    <t xml:space="preserve">DynVarMIP,VolMIP</t>
  </si>
  <si>
    <t xml:space="preserve">CFmon</t>
  </si>
  <si>
    <t xml:space="preserve">albisccp</t>
  </si>
  <si>
    <t xml:space="preserve">longitude latitude time</t>
  </si>
  <si>
    <t xml:space="preserve">ISCCP Mean Cloud Albedo</t>
  </si>
  <si>
    <t xml:space="preserve">COSP grib 126.46   CVEXTR2(7)='ISCCP_MEANALBCLD'       part of MFPPHY</t>
  </si>
  <si>
    <t xml:space="preserve">Klaus</t>
  </si>
  <si>
    <t xml:space="preserve">ISCCP Mean Cloud Albedo. Time-means are weighted by the ISCCP Total Cloud Fraction {:cltisccp} - see  http://cfmip.metoffice.com/COSP.html</t>
  </si>
  <si>
    <t xml:space="preserve">AerChemMIP,CFMIP,DAMIP,HighResMIP,RFMIP</t>
  </si>
  <si>
    <t xml:space="preserve">clhcalipso</t>
  </si>
  <si>
    <t xml:space="preserve">longitude latitude time p220</t>
  </si>
  <si>
    <t xml:space="preserve">CALIPSO High Level Cloud Area Percentage</t>
  </si>
  <si>
    <t xml:space="preserve">COSP grib 126.42   CVEXTR2(3)='CALIPSO_HCC'                part of MFPPHY</t>
  </si>
  <si>
    <t xml:space="preserve">Percentage cloud cover in layer centred on 220hPa</t>
  </si>
  <si>
    <t xml:space="preserve">cllcalipso</t>
  </si>
  <si>
    <t xml:space="preserve">longitude latitude time p840</t>
  </si>
  <si>
    <t xml:space="preserve">CALIPSO Low Level Cloud Cover Percentage</t>
  </si>
  <si>
    <t xml:space="preserve">COSP grib 126.40   CVEXTR2(1)='CALIPSO_LCC'                part of MFPPHY</t>
  </si>
  <si>
    <t xml:space="preserve">Percentage cloud cover in layer centred on 840hPa</t>
  </si>
  <si>
    <t xml:space="preserve">clmcalipso</t>
  </si>
  <si>
    <t xml:space="preserve">longitude latitude time p560</t>
  </si>
  <si>
    <t xml:space="preserve">CALIPSO Mid Level Cloud Cover Percentage</t>
  </si>
  <si>
    <t xml:space="preserve">COSP grib 126.41   CVEXTR2(2)='CALIPSO_MCC'               part of MFPPHY</t>
  </si>
  <si>
    <t xml:space="preserve">Percentage cloud cover in layer centred on 560hPa</t>
  </si>
  <si>
    <t xml:space="preserve">cltcalipso</t>
  </si>
  <si>
    <t xml:space="preserve">CALIPSO Total Cloud Cover Percentage</t>
  </si>
  <si>
    <t xml:space="preserve">COSP grib 126.43   CVEXTR2(4)='CALIPSO_TCC'                part of MFPPHY</t>
  </si>
  <si>
    <t xml:space="preserve">Total cloud area fraction (reported as a percentage) for the whole atmospheric column, as seen by the  Cloud-Aerosol Lidar and Infrared Pathfinder Satellite Observation (CALIPSO) instrument. Includes both large-scale and convective cloud.</t>
  </si>
  <si>
    <t xml:space="preserve">AerChemMIP,CFMIP,DAMIP,HighResMIP,RFMIP,VIACSAB</t>
  </si>
  <si>
    <t xml:space="preserve">cltisccp</t>
  </si>
  <si>
    <t xml:space="preserve">ISCCP Total Cloud Cover Percentage</t>
  </si>
  <si>
    <t xml:space="preserve">COSP grib 126.44   CVEXTR2(5)='ISCCP_TOTALCLD'       part of MFPPHY</t>
  </si>
  <si>
    <t xml:space="preserve">Total cloud area fraction (reported as a percentage) for the whole atmospheric column, as seen by the International Satellite Cloud Climatology Project (ISCCP) analysis. Includes both large-scale and convective cloud.  (MODIS). Includes both large-scale and convective cloud.</t>
  </si>
  <si>
    <t xml:space="preserve">AerChemMIP,CFMIP,DAMIP,HighResMIP,PMIP,RFMIP,VIACSAB</t>
  </si>
  <si>
    <t xml:space="preserve">pctisccp</t>
  </si>
  <si>
    <t xml:space="preserve">ISCCP Mean Cloud Top Pressure</t>
  </si>
  <si>
    <t xml:space="preserve">Pa</t>
  </si>
  <si>
    <t xml:space="preserve">COSP grib 126.45   CVEXTR2(6)='ISCCP_MEANPTOP'           part of MFPPHY</t>
  </si>
  <si>
    <t xml:space="preserve">ISCCP Mean Cloud Top Pressure. Time-means are weighted by the ISCCP Total Cloud Fraction {:cltisccp} - see  http://cfmip.metoffice.com/COSP.html</t>
  </si>
  <si>
    <t xml:space="preserve">tnhus</t>
  </si>
  <si>
    <t xml:space="preserve">longitude latitude alevel time</t>
  </si>
  <si>
    <t xml:space="preserve">Tendency of Specific Humidity</t>
  </si>
  <si>
    <t xml:space="preserve">s-1</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</si>
  <si>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</si>
  <si>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AerChemMIP,CFMIP,DAMIP,GeoMIP,HighResMIP,PMIP</t>
  </si>
  <si>
    <t xml:space="preserve">tnhusc</t>
  </si>
  <si>
    <t xml:space="preserve">Tendency of Specific Humidity Due to Convection</t>
  </si>
  <si>
    <t xml:space="preserve">grib 126.106                                                                   part of MFP3D        Available in IFS: q-tendency from convection: grib 128.106</t>
  </si>
  <si>
    <t xml:space="preserve">tnhusmp</t>
  </si>
  <si>
    <t xml:space="preserve">Tendency of Specific Humidity Due to Model Physics</t>
  </si>
  <si>
    <t xml:space="preserve">grib 126.99 + 126.106 + 126.110                           part of MFP3D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</si>
  <si>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</si>
  <si>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tntr</t>
  </si>
  <si>
    <t xml:space="preserve">Tendency of Air Temperature Due to Radiative Heating</t>
  </si>
  <si>
    <t xml:space="preserve">grib 126.95                                                                      part of MFP3D        Available in IFS: T-tendency from radiation: grib 128.95</t>
  </si>
  <si>
    <t xml:space="preserve">Tendency of Air Temperature due to Radiative Heating</t>
  </si>
  <si>
    <t xml:space="preserve">IfxGre</t>
  </si>
  <si>
    <t xml:space="preserve">areacellg</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</si>
  <si>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</si>
  <si>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</si>
  <si>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</si>
  <si>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</si>
  <si>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</si>
  <si>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</si>
  <si>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</si>
  <si>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</si>
  <si>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</si>
  <si>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</si>
  <si>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</si>
  <si>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</si>
  <si>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</si>
  <si>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AERmon</t>
  </si>
  <si>
    <t xml:space="preserve">cdnc</t>
  </si>
  <si>
    <t xml:space="preserve">Cloud Liquid Droplet Number Concentration</t>
  </si>
  <si>
    <t xml:space="preserve">m-3</t>
  </si>
  <si>
    <t xml:space="preserve">Grib 126.20 / 126.22        part of MFP3D        In namelist.ifs.cloudact+diag.sh  CVEXTRA(1)='CDNC' which is a PEXTRA variable.</t>
  </si>
  <si>
    <t xml:space="preserve">Twan &amp; Thomas</t>
  </si>
  <si>
    <t xml:space="preserve">Cloud Droplet Number Concentration in liquid water clouds.</t>
  </si>
  <si>
    <t xml:space="preserve">AerChemMIP,CFMIP,DAMIP</t>
  </si>
  <si>
    <t xml:space="preserve">rlutaf</t>
  </si>
  <si>
    <t xml:space="preserve">TOA Outgoing Aerosol-Free Longwave Radiation</t>
  </si>
  <si>
    <t xml:space="preserve">W m-2</t>
  </si>
  <si>
    <t xml:space="preserve">grib 126.73                          part of MFPPHY    Available from double radiation call in IFS. PEXTRA issue #403   aerosol free</t>
  </si>
  <si>
    <t xml:space="preserve">Flux corresponding to rlut resulting from aerosol-free call to radiation, following Ghan (ACP, 2013)</t>
  </si>
  <si>
    <t xml:space="preserve">AerChemMIP,DAMIP,HighResMIP</t>
  </si>
  <si>
    <t xml:space="preserve">rlutcsaf</t>
  </si>
  <si>
    <t xml:space="preserve">TOA Outgoing Clear-Sky, Aerosol-Free Longwave Radiation</t>
  </si>
  <si>
    <t xml:space="preserve">grib 126.72                          part of MFPPHY    Available from double radiation call in IFS. PEXTRA issue #403   aerosol free</t>
  </si>
  <si>
    <t xml:space="preserve">Flux corresponding to rlutcs resulting from aerosol-free call to radiation, following Ghan (ACP, 2013)</t>
  </si>
  <si>
    <t xml:space="preserve">rsutaf</t>
  </si>
  <si>
    <t xml:space="preserve">TOA Outgoing Aerosol-Free Shortwave Radiation</t>
  </si>
  <si>
    <t xml:space="preserve">grib 128.212-126.069     part of MFPPHY    Available from double radiation call in IFS. PEXTRA issue #403   aerosol free</t>
  </si>
  <si>
    <t xml:space="preserve">Flux corresponding to rsut resulting from aerosol-free call to radiation, following Ghan (ACP, 2013)</t>
  </si>
  <si>
    <t xml:space="preserve">AerChemMIP,DAMIP,GeoMIP,HighResMIP</t>
  </si>
  <si>
    <t xml:space="preserve">Emon</t>
  </si>
  <si>
    <t xml:space="preserve">intuadse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</si>
  <si>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</si>
  <si>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</si>
  <si>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</si>
  <si>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</si>
  <si>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</si>
  <si>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</si>
  <si>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</si>
  <si>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</si>
  <si>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</si>
  <si>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</si>
  <si>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</si>
  <si>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</si>
  <si>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</si>
  <si>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</si>
  <si>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</si>
  <si>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</si>
  <si>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</si>
  <si>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</si>
  <si>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</si>
  <si>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</si>
  <si>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</si>
  <si>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</si>
  <si>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</si>
  <si>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</si>
  <si>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</si>
  <si>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</si>
  <si>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</si>
  <si>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</si>
  <si>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</si>
  <si>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</si>
  <si>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</si>
  <si>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</si>
  <si>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</si>
  <si>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</si>
  <si>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</si>
  <si>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CFday</t>
  </si>
  <si>
    <t xml:space="preserve">CFMIP,HighResMIP</t>
  </si>
  <si>
    <t xml:space="preserve">E3hrPt</t>
  </si>
  <si>
    <t xml:space="preserve">longitude latitude time1 p220</t>
  </si>
  <si>
    <t xml:space="preserve">CFMIP</t>
  </si>
  <si>
    <t xml:space="preserve">longitude latitude time1 p840</t>
  </si>
  <si>
    <t xml:space="preserve">longitude latitude time1 p560</t>
  </si>
  <si>
    <t xml:space="preserve">longitude latitude time1</t>
  </si>
  <si>
    <t xml:space="preserve">sza</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</si>
  <si>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</si>
  <si>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</si>
  <si>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</si>
  <si>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</si>
  <si>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RFMIP</t>
  </si>
  <si>
    <t xml:space="preserve">LImon</t>
  </si>
  <si>
    <t xml:space="preserve">sftgif</t>
  </si>
  <si>
    <t xml:space="preserve">Land Ice Area Percentage</t>
  </si>
  <si>
    <t xml:space="preserve">To be implemented:  grib 126.32  part of MFPPHY   This is the land ice mask and will be an extra variable in IFS (thomas: via PEXTRA?)</t>
  </si>
  <si>
    <t xml:space="preserve">Percentage of grid cell covered by land ice (ice sheet, ice shelf, ice cap, glacier)</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</si>
  <si>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</si>
  <si>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</si>
  <si>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</si>
  <si>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</si>
  <si>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</si>
  <si>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</si>
  <si>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</si>
  <si>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web</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</si>
  <si>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</si>
  <si>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</si>
  <si>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</si>
  <si>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</si>
  <si>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</si>
  <si>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</si>
  <si>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Fraction of grid cell covered by land ice (ice sheet, ice shelf, ice cap, glacier)</t>
  </si>
  <si>
    <t xml:space="preserve">xgre ygre time typegis</t>
  </si>
  <si>
    <t xml:space="preserve">Grounded Ice Sheet  Area Fraction</t>
  </si>
  <si>
    <t xml:space="preserve">For Greenland this is the same as sftgif. We do not have an Antarctic ice sheet.</t>
  </si>
  <si>
    <t xml:space="preserve">Fraction of grid cell covered by grounded ice sheet</t>
  </si>
  <si>
    <t xml:space="preserve">Eday</t>
  </si>
  <si>
    <t xml:space="preserve">nudgincsm</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</si>
  <si>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</si>
  <si>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</si>
  <si>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</si>
  <si>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</si>
  <si>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</si>
  <si>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LS3MIP</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</si>
  <si>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</si>
  <si>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</si>
  <si>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</si>
  <si>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</si>
  <si>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mrsow</t>
  </si>
  <si>
    <t xml:space="preserve">Total Soil Wetness</t>
  </si>
  <si>
    <t xml:space="preserve">mrsow=swvl1*0.07+swvl2*0.21+swvl3*0.72+swvl4*1.89 note: NOT divided by maximum allowable soil moisture above wilting point</t>
  </si>
  <si>
    <t xml:space="preserve">Andrea Alessandri</t>
  </si>
  <si>
    <t xml:space="preserve">Vertically integrated soil moisture divided by maximum allowable soil moisture above wilting point.</t>
  </si>
  <si>
    <t xml:space="preserve">tsland</t>
  </si>
  <si>
    <t xml:space="preserve">Land Surface Temperature</t>
  </si>
  <si>
    <t xml:space="preserve">K</t>
  </si>
  <si>
    <t xml:space="preserve">Available by IFS: grib code 235 but it needs masking out the ocean points: thus add in ifspar.json the entry "masked": "land"</t>
  </si>
  <si>
    <t xml:space="preserve">Temperature of the lower boundary of the atmosphere</t>
  </si>
  <si>
    <t xml:space="preserve">Amon</t>
  </si>
  <si>
    <t xml:space="preserve">o3</t>
  </si>
  <si>
    <t xml:space="preserve">longitude latitude plev19 time</t>
  </si>
  <si>
    <t xml:space="preserve">Mole Fraction of O3</t>
  </si>
  <si>
    <t xml:space="preserve">mol mol-1</t>
  </si>
  <si>
    <t xml:space="preserve">tm5 code name = o3|ifs code name = 203.128</t>
  </si>
  <si>
    <t xml:space="preserve">automatic</t>
  </si>
  <si>
    <t xml:space="preserve">Mole fraction is used in the construction mole_fraction_of_X_in_Y, where X is a material constituent of Y.</t>
  </si>
  <si>
    <t xml:space="preserve">AerChemMIP,C4MIP,CFMIP,CMIP,DAMIP,FAFMIP,GMMIP,GeoMIP,HighResMIP,LS3MIP,LUMIP,RFMIP,VolMIP</t>
  </si>
  <si>
    <t xml:space="preserve">fx</t>
  </si>
  <si>
    <t xml:space="preserve">longitude latitude time typeli</t>
  </si>
  <si>
    <t xml:space="preserve">vtendnogw</t>
  </si>
  <si>
    <t xml:space="preserve">2</t>
  </si>
  <si>
    <t xml:space="preserve">Northward Acceleration Due to Non-Orographic Gravity Wave Drag</t>
  </si>
  <si>
    <t xml:space="preserve">m s-2</t>
  </si>
  <si>
    <t xml:space="preserve">Implemeted in EC-Earth table 126: grib code 122.126</t>
  </si>
  <si>
    <t xml:space="preserve">Tendency of the northward wind by parameterized nonorographic gravity waves.  (Note that CF name tables only have a general northward tendency for all gravity waves, and we need it separated by type.)</t>
  </si>
  <si>
    <t xml:space="preserve">vtendogw</t>
  </si>
  <si>
    <t xml:space="preserve">Northward Acceleration Due to Orographic Gravity Wave Drag</t>
  </si>
  <si>
    <t xml:space="preserve">Implemeted in EC-Earth table 126: grib code 123.126</t>
  </si>
  <si>
    <t xml:space="preserve">Tendency of the northward wind by parameterized orographic gravity waves.  (Note that CF name tables only have a general northward tendency for all gravity waves, and we need it separated by type.)</t>
  </si>
  <si>
    <t xml:space="preserve">tntnogw</t>
  </si>
  <si>
    <t xml:space="preserve">Temperature Tendency Due to Non-Orographic Gravity Wave Dissipation</t>
  </si>
  <si>
    <t xml:space="preserve">Implemeted in EC-Earth table 126: grib code 131.126</t>
  </si>
  <si>
    <t xml:space="preserve">Temperature tendency due to dissipation of parameterized nonorographic gravity waves.</t>
  </si>
  <si>
    <t xml:space="preserve">tntogw</t>
  </si>
  <si>
    <t xml:space="preserve">Temperature Tendency Due to Orographic Gravity Wave Dissipation</t>
  </si>
  <si>
    <t xml:space="preserve">Implemeted in EC-Earth table 126: grib code 132.126</t>
  </si>
  <si>
    <t xml:space="preserve">Temperature tendency due to dissipation of parameterized orographic gravity waves.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</si>
</sst>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7"/>
    <col collapsed="false" customWidth="true" hidden="false" outlineLevel="0" max="11" min="11" style="0" width="80.71"/>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C3" s="0" t="s">
        <v>13</v>
      </c>
      <c r="D3" s="0" t="s">
        <v>14</v>
      </c>
      <c r="E3" s="0" t="s">
        <v>15</v>
      </c>
      <c r="F3" s="0" t="s">
        <v>16</v>
      </c>
      <c r="G3" s="0" t="n">
        <f aca="false">HYPERLINK("http://clipc-services.ceda.ac.uk/dreq/u/590e5de4-9e49-11e5-803c-0d0b866b59f3.html","web")</f>
        <v>0</v>
      </c>
      <c r="H3" s="0" t="s">
        <v>17</v>
      </c>
      <c r="I3" s="0" t="s">
        <v>18</v>
      </c>
      <c r="J3" s="0" t="s">
        <v>19</v>
      </c>
      <c r="K3" s="0" t="s">
        <v>20</v>
      </c>
    </row>
    <row r="5" customFormat="false" ht="13.8" hidden="false" customHeight="false" outlineLevel="0" collapsed="false">
      <c r="A5" s="0" t="s">
        <v>21</v>
      </c>
      <c r="B5" s="0" t="s">
        <v>22</v>
      </c>
      <c r="C5" s="0" t="s">
        <v>13</v>
      </c>
      <c r="D5" s="0" t="s">
        <v>23</v>
      </c>
      <c r="E5" s="0" t="s">
        <v>24</v>
      </c>
      <c r="F5" s="0" t="s">
        <v>25</v>
      </c>
      <c r="G5" s="0" t="n">
        <f aca="false">HYPERLINK("http://clipc-services.ceda.ac.uk/dreq/u/52f043533a691ca5721460e316c3a328.html","web")</f>
        <v>0</v>
      </c>
      <c r="H5" s="0" t="s">
        <v>26</v>
      </c>
      <c r="I5" s="0" t="s">
        <v>27</v>
      </c>
      <c r="J5" s="0" t="s">
        <v>28</v>
      </c>
      <c r="K5" s="0" t="s">
        <v>29</v>
      </c>
    </row>
    <row r="7" customFormat="false" ht="13.8" hidden="false" customHeight="false" outlineLevel="0" collapsed="false">
      <c r="A7" s="0" t="s">
        <v>30</v>
      </c>
      <c r="B7" s="0" t="s">
        <v>31</v>
      </c>
      <c r="C7" s="0" t="s">
        <v>13</v>
      </c>
      <c r="D7" s="0" t="s">
        <v>32</v>
      </c>
      <c r="E7" s="0" t="s">
        <v>33</v>
      </c>
      <c r="F7" s="0" t="s">
        <v>13</v>
      </c>
      <c r="G7" s="0" t="n">
        <f aca="false">HYPERLINK("http://clipc-services.ceda.ac.uk/dreq/u/bb4d31072e09cd4935f1c20a2c533bbd.html","web")</f>
        <v>0</v>
      </c>
      <c r="H7" s="0" t="s">
        <v>34</v>
      </c>
      <c r="I7" s="0" t="s">
        <v>35</v>
      </c>
      <c r="J7" s="0" t="s">
        <v>36</v>
      </c>
      <c r="K7" s="0" t="s">
        <v>37</v>
      </c>
    </row>
    <row r="8" customFormat="false" ht="13.8" hidden="false" customHeight="false" outlineLevel="0" collapsed="false">
      <c r="A8" s="0" t="s">
        <v>30</v>
      </c>
      <c r="B8" s="0" t="s">
        <v>38</v>
      </c>
      <c r="C8" s="0" t="s">
        <v>13</v>
      </c>
      <c r="D8" s="0" t="s">
        <v>39</v>
      </c>
      <c r="E8" s="0" t="s">
        <v>40</v>
      </c>
      <c r="F8" s="0" t="s">
        <v>16</v>
      </c>
      <c r="G8" s="0" t="n">
        <f aca="false">HYPERLINK("http://clipc-services.ceda.ac.uk/dreq/u/7308096ae00ff52340909b2a59415f82.html","web")</f>
        <v>0</v>
      </c>
      <c r="H8" s="0" t="s">
        <v>41</v>
      </c>
      <c r="I8" s="0" t="s">
        <v>35</v>
      </c>
      <c r="J8" s="0" t="s">
        <v>42</v>
      </c>
      <c r="K8" s="0" t="s">
        <v>37</v>
      </c>
    </row>
    <row r="9" customFormat="false" ht="13.8" hidden="false" customHeight="false" outlineLevel="0" collapsed="false">
      <c r="A9" s="0" t="s">
        <v>30</v>
      </c>
      <c r="B9" s="0" t="s">
        <v>43</v>
      </c>
      <c r="C9" s="0" t="s">
        <v>13</v>
      </c>
      <c r="D9" s="0" t="s">
        <v>44</v>
      </c>
      <c r="E9" s="0" t="s">
        <v>45</v>
      </c>
      <c r="F9" s="0" t="s">
        <v>16</v>
      </c>
      <c r="G9" s="0" t="n">
        <f aca="false">HYPERLINK("http://clipc-services.ceda.ac.uk/dreq/u/0bbbf303ac691061a69938846f32b23b.html","web")</f>
        <v>0</v>
      </c>
      <c r="H9" s="0" t="s">
        <v>46</v>
      </c>
      <c r="I9" s="0" t="s">
        <v>35</v>
      </c>
      <c r="J9" s="0" t="s">
        <v>47</v>
      </c>
      <c r="K9" s="0" t="s">
        <v>37</v>
      </c>
    </row>
    <row r="10" customFormat="false" ht="13.8" hidden="false" customHeight="false" outlineLevel="0" collapsed="false">
      <c r="A10" s="0" t="s">
        <v>30</v>
      </c>
      <c r="B10" s="0" t="s">
        <v>48</v>
      </c>
      <c r="C10" s="0" t="s">
        <v>13</v>
      </c>
      <c r="D10" s="0" t="s">
        <v>49</v>
      </c>
      <c r="E10" s="0" t="s">
        <v>50</v>
      </c>
      <c r="F10" s="0" t="s">
        <v>16</v>
      </c>
      <c r="G10" s="0" t="n">
        <f aca="false">HYPERLINK("http://clipc-services.ceda.ac.uk/dreq/u/fe9d4b45792f7d6430fe2a9c9b7234b1.html","web")</f>
        <v>0</v>
      </c>
      <c r="H10" s="0" t="s">
        <v>51</v>
      </c>
      <c r="I10" s="0" t="s">
        <v>35</v>
      </c>
      <c r="J10" s="0" t="s">
        <v>52</v>
      </c>
      <c r="K10" s="0" t="s">
        <v>37</v>
      </c>
    </row>
    <row r="11" customFormat="false" ht="13.8" hidden="false" customHeight="false" outlineLevel="0" collapsed="false">
      <c r="A11" s="0" t="s">
        <v>30</v>
      </c>
      <c r="B11" s="0" t="s">
        <v>53</v>
      </c>
      <c r="C11" s="0" t="s">
        <v>13</v>
      </c>
      <c r="D11" s="0" t="s">
        <v>32</v>
      </c>
      <c r="E11" s="0" t="s">
        <v>54</v>
      </c>
      <c r="F11" s="0" t="s">
        <v>16</v>
      </c>
      <c r="G11" s="0" t="n">
        <f aca="false">HYPERLINK("http://clipc-services.ceda.ac.uk/dreq/u/ce9ab9b945fcc86013ad10431d8f252e.html","web")</f>
        <v>0</v>
      </c>
      <c r="H11" s="0" t="s">
        <v>55</v>
      </c>
      <c r="I11" s="0" t="s">
        <v>35</v>
      </c>
      <c r="J11" s="0" t="s">
        <v>56</v>
      </c>
      <c r="K11" s="0" t="s">
        <v>57</v>
      </c>
    </row>
    <row r="12" customFormat="false" ht="13.8" hidden="false" customHeight="false" outlineLevel="0" collapsed="false">
      <c r="A12" s="0" t="s">
        <v>30</v>
      </c>
      <c r="B12" s="0" t="s">
        <v>58</v>
      </c>
      <c r="C12" s="0" t="s">
        <v>13</v>
      </c>
      <c r="D12" s="0" t="s">
        <v>32</v>
      </c>
      <c r="E12" s="0" t="s">
        <v>59</v>
      </c>
      <c r="F12" s="0" t="s">
        <v>16</v>
      </c>
      <c r="G12" s="0" t="n">
        <f aca="false">HYPERLINK("http://clipc-services.ceda.ac.uk/dreq/u/b045cae1f65ba99831648f136b309e91.html","web")</f>
        <v>0</v>
      </c>
      <c r="H12" s="0" t="s">
        <v>60</v>
      </c>
      <c r="I12" s="0" t="s">
        <v>35</v>
      </c>
      <c r="J12" s="0" t="s">
        <v>61</v>
      </c>
      <c r="K12" s="0" t="s">
        <v>62</v>
      </c>
    </row>
    <row r="13" customFormat="false" ht="13.8" hidden="false" customHeight="false" outlineLevel="0" collapsed="false">
      <c r="A13" s="0" t="s">
        <v>30</v>
      </c>
      <c r="B13" s="0" t="s">
        <v>63</v>
      </c>
      <c r="C13" s="0" t="s">
        <v>13</v>
      </c>
      <c r="D13" s="0" t="s">
        <v>32</v>
      </c>
      <c r="E13" s="0" t="s">
        <v>64</v>
      </c>
      <c r="F13" s="0" t="s">
        <v>65</v>
      </c>
      <c r="G13" s="0" t="n">
        <f aca="false">HYPERLINK("http://clipc-services.ceda.ac.uk/dreq/u/987be9b68c051baf4f0c5b6e8c26b4d8.html","web")</f>
        <v>0</v>
      </c>
      <c r="H13" s="0" t="s">
        <v>66</v>
      </c>
      <c r="I13" s="0" t="s">
        <v>35</v>
      </c>
      <c r="J13" s="0" t="s">
        <v>67</v>
      </c>
      <c r="K13" s="0" t="s">
        <v>37</v>
      </c>
    </row>
    <row r="14" customFormat="false" ht="13.8" hidden="false" customHeight="false" outlineLevel="0" collapsed="false">
      <c r="A14" s="0" t="s">
        <v>30</v>
      </c>
      <c r="B14" s="0" t="s">
        <v>68</v>
      </c>
      <c r="C14" s="0" t="s">
        <v>13</v>
      </c>
      <c r="D14" s="0" t="s">
        <v>69</v>
      </c>
      <c r="E14" s="0" t="s">
        <v>70</v>
      </c>
      <c r="F14" s="0" t="s">
        <v>71</v>
      </c>
      <c r="G14" s="0" t="n">
        <f aca="false">HYPERLINK("http://clipc-services.ceda.ac.uk/dreq/u/2a6093caf9e5cd42fb2fba6bdb73d6db.html","web")</f>
        <v>0</v>
      </c>
      <c r="H14" s="0" t="s">
        <v>72</v>
      </c>
      <c r="I14" s="0" t="s">
        <v>27</v>
      </c>
      <c r="J14" s="0" t="s">
        <v>70</v>
      </c>
      <c r="K14" s="0" t="s">
        <v>73</v>
      </c>
    </row>
    <row r="15" customFormat="false" ht="13.8" hidden="false" customHeight="false" outlineLevel="0" collapsed="false">
      <c r="A15" s="0" t="s">
        <v>30</v>
      </c>
      <c r="B15" s="0" t="s">
        <v>74</v>
      </c>
      <c r="C15" s="0" t="s">
        <v>13</v>
      </c>
      <c r="D15" s="0" t="s">
        <v>69</v>
      </c>
      <c r="E15" s="0" t="s">
        <v>75</v>
      </c>
      <c r="F15" s="0" t="s">
        <v>71</v>
      </c>
      <c r="G15" s="0" t="n">
        <f aca="false">HYPERLINK("http://clipc-services.ceda.ac.uk/dreq/u/a1d576b3fc447c37d782926441428ffd.html","web")</f>
        <v>0</v>
      </c>
      <c r="H15" s="0" t="s">
        <v>76</v>
      </c>
      <c r="I15" s="0" t="s">
        <v>27</v>
      </c>
      <c r="J15" s="0" t="s">
        <v>28</v>
      </c>
      <c r="K15" s="0" t="s">
        <v>73</v>
      </c>
    </row>
    <row r="16" customFormat="false" ht="13.8" hidden="false" customHeight="false" outlineLevel="0" collapsed="false">
      <c r="A16" s="0" t="s">
        <v>30</v>
      </c>
      <c r="B16" s="0" t="s">
        <v>77</v>
      </c>
      <c r="C16" s="0" t="s">
        <v>13</v>
      </c>
      <c r="D16" s="0" t="s">
        <v>69</v>
      </c>
      <c r="E16" s="0" t="s">
        <v>78</v>
      </c>
      <c r="F16" s="0" t="s">
        <v>71</v>
      </c>
      <c r="G16" s="0" t="n">
        <f aca="false">HYPERLINK("http://clipc-services.ceda.ac.uk/dreq/u/6e30ba1e2c19dcbd85faa176d4eae596.html","web")</f>
        <v>0</v>
      </c>
      <c r="H16" s="0" t="s">
        <v>79</v>
      </c>
      <c r="I16" s="0" t="s">
        <v>27</v>
      </c>
      <c r="J16" s="0" t="s">
        <v>80</v>
      </c>
      <c r="K16" s="0" t="s">
        <v>73</v>
      </c>
    </row>
    <row r="17" customFormat="false" ht="13.8" hidden="false" customHeight="false" outlineLevel="0" collapsed="false">
      <c r="A17" s="0" t="s">
        <v>30</v>
      </c>
      <c r="B17" s="0" t="s">
        <v>22</v>
      </c>
      <c r="C17" s="0" t="s">
        <v>13</v>
      </c>
      <c r="D17" s="0" t="s">
        <v>69</v>
      </c>
      <c r="E17" s="0" t="s">
        <v>24</v>
      </c>
      <c r="F17" s="0" t="s">
        <v>25</v>
      </c>
      <c r="G17" s="0" t="n">
        <f aca="false">HYPERLINK("http://clipc-services.ceda.ac.uk/dreq/u/52f043533a691ca5721460e316c3a328.html","web")</f>
        <v>0</v>
      </c>
      <c r="H17" s="0" t="s">
        <v>26</v>
      </c>
      <c r="I17" s="0" t="s">
        <v>27</v>
      </c>
      <c r="J17" s="0" t="s">
        <v>28</v>
      </c>
      <c r="K17" s="0" t="s">
        <v>73</v>
      </c>
    </row>
    <row r="18" customFormat="false" ht="13.8" hidden="false" customHeight="false" outlineLevel="0" collapsed="false">
      <c r="A18" s="0" t="s">
        <v>30</v>
      </c>
      <c r="B18" s="0" t="s">
        <v>81</v>
      </c>
      <c r="C18" s="0" t="s">
        <v>13</v>
      </c>
      <c r="D18" s="0" t="s">
        <v>69</v>
      </c>
      <c r="E18" s="0" t="s">
        <v>82</v>
      </c>
      <c r="F18" s="0" t="s">
        <v>25</v>
      </c>
      <c r="G18" s="0" t="n">
        <f aca="false">HYPERLINK("http://clipc-services.ceda.ac.uk/dreq/u/93a0ba1f23bfc41b720ea68951d28144.html","web")</f>
        <v>0</v>
      </c>
      <c r="H18" s="0" t="s">
        <v>83</v>
      </c>
      <c r="I18" s="0" t="s">
        <v>27</v>
      </c>
      <c r="J18" s="0" t="s">
        <v>84</v>
      </c>
      <c r="K18" s="0" t="s">
        <v>73</v>
      </c>
    </row>
    <row r="20" customFormat="false" ht="13.8" hidden="false" customHeight="false" outlineLevel="0" collapsed="false">
      <c r="A20" s="0" t="s">
        <v>85</v>
      </c>
      <c r="B20" s="0" t="s">
        <v>86</v>
      </c>
      <c r="C20" s="0" t="s">
        <v>13</v>
      </c>
      <c r="D20" s="0" t="s">
        <v>14</v>
      </c>
      <c r="E20" s="0" t="s">
        <v>87</v>
      </c>
      <c r="F20" s="0" t="s">
        <v>88</v>
      </c>
      <c r="G20" s="0" t="n">
        <f aca="false">HYPERLINK("http://clipc-services.ceda.ac.uk/dreq/u/e9b495e2-5989-11e6-a4be-ac72891c3257.html","web")</f>
        <v>0</v>
      </c>
      <c r="H20" s="0" t="s">
        <v>89</v>
      </c>
      <c r="I20" s="0" t="s">
        <v>18</v>
      </c>
      <c r="J20" s="0" t="s">
        <v>90</v>
      </c>
      <c r="K20" s="0" t="s">
        <v>91</v>
      </c>
    </row>
    <row r="22" customFormat="false" ht="13.8" hidden="false" customHeight="false" outlineLevel="0" collapsed="false">
      <c r="A22" s="0" t="s">
        <v>92</v>
      </c>
      <c r="B22" s="0" t="s">
        <v>93</v>
      </c>
      <c r="C22" s="0" t="s">
        <v>13</v>
      </c>
      <c r="D22" s="0" t="s">
        <v>94</v>
      </c>
      <c r="E22" s="0" t="s">
        <v>95</v>
      </c>
      <c r="F22" s="0" t="s">
        <v>96</v>
      </c>
      <c r="G22" s="0" t="n">
        <f aca="false">HYPERLINK("http://clipc-services.ceda.ac.uk/dreq/u/41455e80-4f40-11e6-a814-ac72891c3257.html","web")</f>
        <v>0</v>
      </c>
      <c r="H22" s="0" t="s">
        <v>97</v>
      </c>
      <c r="I22" s="0" t="s">
        <v>98</v>
      </c>
      <c r="J22" s="0" t="s">
        <v>99</v>
      </c>
      <c r="K22" s="0" t="s">
        <v>91</v>
      </c>
    </row>
    <row r="24" customFormat="false" ht="13.8" hidden="false" customHeight="false" outlineLevel="0" collapsed="false">
      <c r="A24" s="0" t="s">
        <v>100</v>
      </c>
      <c r="B24" s="0" t="s">
        <v>101</v>
      </c>
      <c r="C24" s="0" t="s">
        <v>13</v>
      </c>
      <c r="D24" s="0" t="s">
        <v>69</v>
      </c>
      <c r="E24" s="0" t="s">
        <v>102</v>
      </c>
      <c r="F24" s="0" t="s">
        <v>103</v>
      </c>
      <c r="G24" s="0" t="n">
        <f aca="false">HYPERLINK("http://clipc-services.ceda.ac.uk/dreq/u/cfe4bddb7dbbfc57c19837e7f99d2dda.html","web")</f>
        <v>0</v>
      </c>
      <c r="H24" s="0" t="s">
        <v>104</v>
      </c>
      <c r="I24" s="0" t="s">
        <v>105</v>
      </c>
      <c r="J24" s="0" t="s">
        <v>106</v>
      </c>
      <c r="K24" s="0" t="s">
        <v>107</v>
      </c>
    </row>
    <row r="25" customFormat="false" ht="13.8" hidden="false" customHeight="false" outlineLevel="0" collapsed="false">
      <c r="A25" s="0" t="s">
        <v>100</v>
      </c>
      <c r="B25" s="0" t="s">
        <v>108</v>
      </c>
      <c r="C25" s="0" t="s">
        <v>13</v>
      </c>
      <c r="D25" s="0" t="s">
        <v>32</v>
      </c>
      <c r="E25" s="0" t="s">
        <v>109</v>
      </c>
      <c r="F25" s="0" t="s">
        <v>110</v>
      </c>
      <c r="G25" s="0" t="n">
        <f aca="false">HYPERLINK("http://clipc-services.ceda.ac.uk/dreq/u/c9a640b0-c5f0-11e6-ac20-5404a60d96b5.html","web")</f>
        <v>0</v>
      </c>
      <c r="H25" s="0" t="s">
        <v>111</v>
      </c>
      <c r="I25" s="0" t="s">
        <v>105</v>
      </c>
      <c r="J25" s="0" t="s">
        <v>112</v>
      </c>
      <c r="K25" s="0" t="s">
        <v>113</v>
      </c>
    </row>
    <row r="26" customFormat="false" ht="13.8" hidden="false" customHeight="false" outlineLevel="0" collapsed="false">
      <c r="A26" s="0" t="s">
        <v>100</v>
      </c>
      <c r="B26" s="0" t="s">
        <v>114</v>
      </c>
      <c r="C26" s="0" t="s">
        <v>13</v>
      </c>
      <c r="D26" s="0" t="s">
        <v>32</v>
      </c>
      <c r="E26" s="0" t="s">
        <v>115</v>
      </c>
      <c r="F26" s="0" t="s">
        <v>110</v>
      </c>
      <c r="G26" s="0" t="n">
        <f aca="false">HYPERLINK("http://clipc-services.ceda.ac.uk/dreq/u/c9a673b4-c5f0-11e6-ac20-5404a60d96b5.html","web")</f>
        <v>0</v>
      </c>
      <c r="H26" s="0" t="s">
        <v>116</v>
      </c>
      <c r="I26" s="0" t="s">
        <v>105</v>
      </c>
      <c r="J26" s="0" t="s">
        <v>117</v>
      </c>
      <c r="K26" s="0" t="s">
        <v>113</v>
      </c>
    </row>
    <row r="27" customFormat="false" ht="13.8" hidden="false" customHeight="false" outlineLevel="0" collapsed="false">
      <c r="A27" s="0" t="s">
        <v>100</v>
      </c>
      <c r="B27" s="0" t="s">
        <v>118</v>
      </c>
      <c r="C27" s="0" t="s">
        <v>13</v>
      </c>
      <c r="D27" s="0" t="s">
        <v>32</v>
      </c>
      <c r="E27" s="0" t="s">
        <v>119</v>
      </c>
      <c r="F27" s="0" t="s">
        <v>110</v>
      </c>
      <c r="G27" s="0" t="n">
        <f aca="false">HYPERLINK("http://clipc-services.ceda.ac.uk/dreq/u/c9a56fd2-c5f0-11e6-ac20-5404a60d96b5.html","web")</f>
        <v>0</v>
      </c>
      <c r="H27" s="0" t="s">
        <v>120</v>
      </c>
      <c r="I27" s="0" t="s">
        <v>105</v>
      </c>
      <c r="J27" s="0" t="s">
        <v>121</v>
      </c>
      <c r="K27" s="0" t="s">
        <v>122</v>
      </c>
    </row>
    <row r="29" customFormat="false" ht="13.8" hidden="false" customHeight="false" outlineLevel="0" collapsed="false">
      <c r="A29" s="0" t="s">
        <v>123</v>
      </c>
      <c r="B29" s="0" t="s">
        <v>124</v>
      </c>
      <c r="C29" s="0" t="s">
        <v>13</v>
      </c>
      <c r="D29" s="0" t="s">
        <v>32</v>
      </c>
      <c r="E29" s="0" t="s">
        <v>125</v>
      </c>
      <c r="F29" s="0" t="s">
        <v>126</v>
      </c>
      <c r="G29" s="0" t="n">
        <f aca="false">HYPERLINK("http://clipc-services.ceda.ac.uk/dreq/u/5917acf0-9e49-11e5-803c-0d0b866b59f3.html","web")</f>
        <v>0</v>
      </c>
      <c r="H29" s="0" t="s">
        <v>127</v>
      </c>
      <c r="I29" s="0" t="s">
        <v>128</v>
      </c>
      <c r="J29" s="0" t="s">
        <v>129</v>
      </c>
      <c r="K29" s="0" t="s">
        <v>130</v>
      </c>
    </row>
    <row r="30" customFormat="false" ht="13.8" hidden="false" customHeight="false" outlineLevel="0" collapsed="false">
      <c r="A30" s="0" t="s">
        <v>123</v>
      </c>
      <c r="B30" s="0" t="s">
        <v>131</v>
      </c>
      <c r="C30" s="0" t="s">
        <v>13</v>
      </c>
      <c r="D30" s="0" t="s">
        <v>32</v>
      </c>
      <c r="E30" s="0" t="s">
        <v>132</v>
      </c>
      <c r="F30" s="0" t="s">
        <v>133</v>
      </c>
      <c r="G30" s="0" t="n">
        <f aca="false">HYPERLINK("http://clipc-services.ceda.ac.uk/dreq/u/590de58a-9e49-11e5-803c-0d0b866b59f3.html","web")</f>
        <v>0</v>
      </c>
      <c r="H30" s="0" t="s">
        <v>134</v>
      </c>
      <c r="I30" s="0" t="s">
        <v>128</v>
      </c>
      <c r="J30" s="0" t="s">
        <v>135</v>
      </c>
      <c r="K30" s="0" t="s">
        <v>130</v>
      </c>
    </row>
    <row r="31" customFormat="false" ht="13.8" hidden="false" customHeight="false" outlineLevel="0" collapsed="false">
      <c r="A31" s="0" t="s">
        <v>123</v>
      </c>
      <c r="B31" s="0" t="s">
        <v>136</v>
      </c>
      <c r="C31" s="0" t="s">
        <v>13</v>
      </c>
      <c r="D31" s="0" t="s">
        <v>32</v>
      </c>
      <c r="E31" s="0" t="s">
        <v>137</v>
      </c>
      <c r="F31" s="0" t="s">
        <v>126</v>
      </c>
      <c r="G31" s="0" t="n">
        <f aca="false">HYPERLINK("http://clipc-services.ceda.ac.uk/dreq/u/59147b48-9e49-11e5-803c-0d0b866b59f3.html","web")</f>
        <v>0</v>
      </c>
      <c r="H31" s="0" t="s">
        <v>138</v>
      </c>
      <c r="I31" s="0" t="s">
        <v>128</v>
      </c>
      <c r="J31" s="0" t="s">
        <v>139</v>
      </c>
      <c r="K31" s="0" t="s">
        <v>130</v>
      </c>
    </row>
    <row r="32" customFormat="false" ht="13.8" hidden="false" customHeight="false" outlineLevel="0" collapsed="false">
      <c r="A32" s="0" t="s">
        <v>123</v>
      </c>
      <c r="B32" s="0" t="s">
        <v>140</v>
      </c>
      <c r="C32" s="0" t="s">
        <v>13</v>
      </c>
      <c r="D32" s="0" t="s">
        <v>32</v>
      </c>
      <c r="E32" s="0" t="s">
        <v>141</v>
      </c>
      <c r="F32" s="0" t="s">
        <v>133</v>
      </c>
      <c r="G32" s="0" t="n">
        <f aca="false">HYPERLINK("http://clipc-services.ceda.ac.uk/dreq/u/591444ca-9e49-11e5-803c-0d0b866b59f3.html","web")</f>
        <v>0</v>
      </c>
      <c r="H32" s="0" t="s">
        <v>142</v>
      </c>
      <c r="I32" s="0" t="s">
        <v>128</v>
      </c>
      <c r="J32" s="0" t="s">
        <v>143</v>
      </c>
      <c r="K32" s="0" t="s">
        <v>130</v>
      </c>
    </row>
    <row r="33" customFormat="false" ht="13.8" hidden="false" customHeight="false" outlineLevel="0" collapsed="false">
      <c r="A33" s="0" t="s">
        <v>123</v>
      </c>
      <c r="B33" s="0" t="s">
        <v>144</v>
      </c>
      <c r="C33" s="0" t="s">
        <v>13</v>
      </c>
      <c r="D33" s="0" t="s">
        <v>145</v>
      </c>
      <c r="E33" s="0" t="s">
        <v>146</v>
      </c>
      <c r="F33" s="0" t="s">
        <v>13</v>
      </c>
      <c r="G33" s="0" t="n">
        <f aca="false">HYPERLINK("http://clipc-services.ceda.ac.uk/dreq/u/591720a0-9e49-11e5-803c-0d0b866b59f3.html","web")</f>
        <v>0</v>
      </c>
      <c r="H33" s="0" t="s">
        <v>147</v>
      </c>
      <c r="I33" s="0" t="s">
        <v>105</v>
      </c>
      <c r="J33" s="0" t="s">
        <v>148</v>
      </c>
      <c r="K33" s="0" t="s">
        <v>149</v>
      </c>
    </row>
    <row r="34" customFormat="false" ht="13.8" hidden="false" customHeight="false" outlineLevel="0" collapsed="false">
      <c r="A34" s="0" t="s">
        <v>123</v>
      </c>
      <c r="B34" s="0" t="s">
        <v>150</v>
      </c>
      <c r="C34" s="0" t="s">
        <v>13</v>
      </c>
      <c r="D34" s="0" t="s">
        <v>32</v>
      </c>
      <c r="E34" s="0" t="s">
        <v>151</v>
      </c>
      <c r="F34" s="0" t="s">
        <v>152</v>
      </c>
      <c r="G34" s="0" t="n">
        <f aca="false">HYPERLINK("http://clipc-services.ceda.ac.uk/dreq/u/59177dc0-9e49-11e5-803c-0d0b866b59f3.html","web")</f>
        <v>0</v>
      </c>
      <c r="H34" s="0" t="s">
        <v>153</v>
      </c>
      <c r="I34" s="0" t="s">
        <v>128</v>
      </c>
      <c r="J34" s="0" t="s">
        <v>154</v>
      </c>
      <c r="K34" s="0" t="s">
        <v>155</v>
      </c>
    </row>
    <row r="35" customFormat="false" ht="13.8" hidden="false" customHeight="false" outlineLevel="0" collapsed="false">
      <c r="A35" s="0" t="s">
        <v>123</v>
      </c>
      <c r="B35" s="0" t="s">
        <v>156</v>
      </c>
      <c r="C35" s="0" t="s">
        <v>13</v>
      </c>
      <c r="D35" s="0" t="s">
        <v>32</v>
      </c>
      <c r="E35" s="0" t="s">
        <v>157</v>
      </c>
      <c r="F35" s="0" t="s">
        <v>152</v>
      </c>
      <c r="G35" s="0" t="n">
        <f aca="false">HYPERLINK("http://clipc-services.ceda.ac.uk/dreq/u/591306a0-9e49-11e5-803c-0d0b866b59f3.html","web")</f>
        <v>0</v>
      </c>
      <c r="H35" s="0" t="s">
        <v>158</v>
      </c>
      <c r="I35" s="0" t="s">
        <v>128</v>
      </c>
      <c r="J35" s="0" t="s">
        <v>159</v>
      </c>
      <c r="K35" s="0" t="s">
        <v>155</v>
      </c>
    </row>
    <row r="37" customFormat="false" ht="13.8" hidden="false" customHeight="false" outlineLevel="0" collapsed="false">
      <c r="A37" s="0" t="s">
        <v>160</v>
      </c>
      <c r="B37" s="0" t="s">
        <v>31</v>
      </c>
      <c r="C37" s="0" t="s">
        <v>13</v>
      </c>
      <c r="D37" s="0" t="s">
        <v>32</v>
      </c>
      <c r="E37" s="0" t="s">
        <v>33</v>
      </c>
      <c r="F37" s="0" t="s">
        <v>13</v>
      </c>
      <c r="G37" s="0" t="n">
        <f aca="false">HYPERLINK("http://clipc-services.ceda.ac.uk/dreq/u/bb4d31072e09cd4935f1c20a2c533bbd.html","web")</f>
        <v>0</v>
      </c>
      <c r="H37" s="0" t="s">
        <v>34</v>
      </c>
      <c r="I37" s="0" t="s">
        <v>35</v>
      </c>
      <c r="J37" s="0" t="s">
        <v>36</v>
      </c>
      <c r="K37" s="0" t="s">
        <v>161</v>
      </c>
    </row>
    <row r="38" customFormat="false" ht="13.8" hidden="false" customHeight="false" outlineLevel="0" collapsed="false">
      <c r="A38" s="0" t="s">
        <v>160</v>
      </c>
      <c r="B38" s="0" t="s">
        <v>38</v>
      </c>
      <c r="C38" s="0" t="s">
        <v>13</v>
      </c>
      <c r="D38" s="0" t="s">
        <v>39</v>
      </c>
      <c r="E38" s="0" t="s">
        <v>40</v>
      </c>
      <c r="F38" s="0" t="s">
        <v>16</v>
      </c>
      <c r="G38" s="0" t="n">
        <f aca="false">HYPERLINK("http://clipc-services.ceda.ac.uk/dreq/u/7308096ae00ff52340909b2a59415f82.html","web")</f>
        <v>0</v>
      </c>
      <c r="H38" s="0" t="s">
        <v>41</v>
      </c>
      <c r="I38" s="0" t="s">
        <v>35</v>
      </c>
      <c r="J38" s="0" t="s">
        <v>42</v>
      </c>
      <c r="K38" s="0" t="s">
        <v>161</v>
      </c>
    </row>
    <row r="39" customFormat="false" ht="13.8" hidden="false" customHeight="false" outlineLevel="0" collapsed="false">
      <c r="A39" s="0" t="s">
        <v>160</v>
      </c>
      <c r="B39" s="0" t="s">
        <v>43</v>
      </c>
      <c r="C39" s="0" t="s">
        <v>13</v>
      </c>
      <c r="D39" s="0" t="s">
        <v>44</v>
      </c>
      <c r="E39" s="0" t="s">
        <v>45</v>
      </c>
      <c r="F39" s="0" t="s">
        <v>16</v>
      </c>
      <c r="G39" s="0" t="n">
        <f aca="false">HYPERLINK("http://clipc-services.ceda.ac.uk/dreq/u/0bbbf303ac691061a69938846f32b23b.html","web")</f>
        <v>0</v>
      </c>
      <c r="H39" s="0" t="s">
        <v>46</v>
      </c>
      <c r="I39" s="0" t="s">
        <v>35</v>
      </c>
      <c r="J39" s="0" t="s">
        <v>47</v>
      </c>
      <c r="K39" s="0" t="s">
        <v>161</v>
      </c>
    </row>
    <row r="40" customFormat="false" ht="13.8" hidden="false" customHeight="false" outlineLevel="0" collapsed="false">
      <c r="A40" s="0" t="s">
        <v>160</v>
      </c>
      <c r="B40" s="0" t="s">
        <v>48</v>
      </c>
      <c r="C40" s="0" t="s">
        <v>13</v>
      </c>
      <c r="D40" s="0" t="s">
        <v>49</v>
      </c>
      <c r="E40" s="0" t="s">
        <v>50</v>
      </c>
      <c r="F40" s="0" t="s">
        <v>16</v>
      </c>
      <c r="G40" s="0" t="n">
        <f aca="false">HYPERLINK("http://clipc-services.ceda.ac.uk/dreq/u/fe9d4b45792f7d6430fe2a9c9b7234b1.html","web")</f>
        <v>0</v>
      </c>
      <c r="H40" s="0" t="s">
        <v>51</v>
      </c>
      <c r="I40" s="0" t="s">
        <v>35</v>
      </c>
      <c r="J40" s="0" t="s">
        <v>52</v>
      </c>
      <c r="K40" s="0" t="s">
        <v>161</v>
      </c>
    </row>
    <row r="41" customFormat="false" ht="13.8" hidden="false" customHeight="false" outlineLevel="0" collapsed="false">
      <c r="A41" s="0" t="s">
        <v>160</v>
      </c>
      <c r="B41" s="0" t="s">
        <v>53</v>
      </c>
      <c r="C41" s="0" t="s">
        <v>13</v>
      </c>
      <c r="D41" s="0" t="s">
        <v>32</v>
      </c>
      <c r="E41" s="0" t="s">
        <v>54</v>
      </c>
      <c r="F41" s="0" t="s">
        <v>16</v>
      </c>
      <c r="G41" s="0" t="n">
        <f aca="false">HYPERLINK("http://clipc-services.ceda.ac.uk/dreq/u/ce9ab9b945fcc86013ad10431d8f252e.html","web")</f>
        <v>0</v>
      </c>
      <c r="H41" s="0" t="s">
        <v>55</v>
      </c>
      <c r="I41" s="0" t="s">
        <v>35</v>
      </c>
      <c r="J41" s="0" t="s">
        <v>56</v>
      </c>
      <c r="K41" s="0" t="s">
        <v>161</v>
      </c>
    </row>
    <row r="42" customFormat="false" ht="13.8" hidden="false" customHeight="false" outlineLevel="0" collapsed="false">
      <c r="A42" s="0" t="s">
        <v>160</v>
      </c>
      <c r="B42" s="0" t="s">
        <v>58</v>
      </c>
      <c r="C42" s="0" t="s">
        <v>13</v>
      </c>
      <c r="D42" s="0" t="s">
        <v>32</v>
      </c>
      <c r="E42" s="0" t="s">
        <v>59</v>
      </c>
      <c r="F42" s="0" t="s">
        <v>16</v>
      </c>
      <c r="G42" s="0" t="n">
        <f aca="false">HYPERLINK("http://clipc-services.ceda.ac.uk/dreq/u/b045cae1f65ba99831648f136b309e91.html","web")</f>
        <v>0</v>
      </c>
      <c r="H42" s="0" t="s">
        <v>60</v>
      </c>
      <c r="I42" s="0" t="s">
        <v>35</v>
      </c>
      <c r="J42" s="0" t="s">
        <v>61</v>
      </c>
      <c r="K42" s="0" t="s">
        <v>161</v>
      </c>
    </row>
    <row r="43" customFormat="false" ht="13.8" hidden="false" customHeight="false" outlineLevel="0" collapsed="false">
      <c r="A43" s="0" t="s">
        <v>160</v>
      </c>
      <c r="B43" s="0" t="s">
        <v>63</v>
      </c>
      <c r="C43" s="0" t="s">
        <v>13</v>
      </c>
      <c r="D43" s="0" t="s">
        <v>32</v>
      </c>
      <c r="E43" s="0" t="s">
        <v>64</v>
      </c>
      <c r="F43" s="0" t="s">
        <v>65</v>
      </c>
      <c r="G43" s="0" t="n">
        <f aca="false">HYPERLINK("http://clipc-services.ceda.ac.uk/dreq/u/987be9b68c051baf4f0c5b6e8c26b4d8.html","web")</f>
        <v>0</v>
      </c>
      <c r="H43" s="0" t="s">
        <v>66</v>
      </c>
      <c r="I43" s="0" t="s">
        <v>35</v>
      </c>
      <c r="J43" s="0" t="s">
        <v>67</v>
      </c>
      <c r="K43" s="0" t="s">
        <v>161</v>
      </c>
    </row>
    <row r="45" customFormat="false" ht="13.8" hidden="false" customHeight="false" outlineLevel="0" collapsed="false">
      <c r="A45" s="0" t="s">
        <v>162</v>
      </c>
      <c r="B45" s="0" t="s">
        <v>38</v>
      </c>
      <c r="C45" s="0" t="s">
        <v>13</v>
      </c>
      <c r="D45" s="0" t="s">
        <v>163</v>
      </c>
      <c r="E45" s="0" t="s">
        <v>40</v>
      </c>
      <c r="F45" s="0" t="s">
        <v>16</v>
      </c>
      <c r="G45" s="0" t="n">
        <f aca="false">HYPERLINK("http://clipc-services.ceda.ac.uk/dreq/u/7308096ae00ff52340909b2a59415f82.html","web")</f>
        <v>0</v>
      </c>
      <c r="H45" s="0" t="s">
        <v>41</v>
      </c>
      <c r="I45" s="0" t="s">
        <v>35</v>
      </c>
      <c r="J45" s="0" t="s">
        <v>42</v>
      </c>
      <c r="K45" s="0" t="s">
        <v>164</v>
      </c>
    </row>
    <row r="46" customFormat="false" ht="13.8" hidden="false" customHeight="false" outlineLevel="0" collapsed="false">
      <c r="A46" s="0" t="s">
        <v>162</v>
      </c>
      <c r="B46" s="0" t="s">
        <v>43</v>
      </c>
      <c r="C46" s="0" t="s">
        <v>13</v>
      </c>
      <c r="D46" s="0" t="s">
        <v>165</v>
      </c>
      <c r="E46" s="0" t="s">
        <v>45</v>
      </c>
      <c r="F46" s="0" t="s">
        <v>16</v>
      </c>
      <c r="G46" s="0" t="n">
        <f aca="false">HYPERLINK("http://clipc-services.ceda.ac.uk/dreq/u/0bbbf303ac691061a69938846f32b23b.html","web")</f>
        <v>0</v>
      </c>
      <c r="H46" s="0" t="s">
        <v>46</v>
      </c>
      <c r="I46" s="0" t="s">
        <v>35</v>
      </c>
      <c r="J46" s="0" t="s">
        <v>47</v>
      </c>
      <c r="K46" s="0" t="s">
        <v>164</v>
      </c>
    </row>
    <row r="47" customFormat="false" ht="13.8" hidden="false" customHeight="false" outlineLevel="0" collapsed="false">
      <c r="A47" s="0" t="s">
        <v>162</v>
      </c>
      <c r="B47" s="0" t="s">
        <v>48</v>
      </c>
      <c r="C47" s="0" t="s">
        <v>13</v>
      </c>
      <c r="D47" s="0" t="s">
        <v>166</v>
      </c>
      <c r="E47" s="0" t="s">
        <v>50</v>
      </c>
      <c r="F47" s="0" t="s">
        <v>16</v>
      </c>
      <c r="G47" s="0" t="n">
        <f aca="false">HYPERLINK("http://clipc-services.ceda.ac.uk/dreq/u/fe9d4b45792f7d6430fe2a9c9b7234b1.html","web")</f>
        <v>0</v>
      </c>
      <c r="H47" s="0" t="s">
        <v>51</v>
      </c>
      <c r="I47" s="0" t="s">
        <v>35</v>
      </c>
      <c r="J47" s="0" t="s">
        <v>52</v>
      </c>
      <c r="K47" s="0" t="s">
        <v>164</v>
      </c>
    </row>
    <row r="48" customFormat="false" ht="13.8" hidden="false" customHeight="false" outlineLevel="0" collapsed="false">
      <c r="A48" s="0" t="s">
        <v>162</v>
      </c>
      <c r="B48" s="0" t="s">
        <v>53</v>
      </c>
      <c r="C48" s="0" t="s">
        <v>13</v>
      </c>
      <c r="D48" s="0" t="s">
        <v>167</v>
      </c>
      <c r="E48" s="0" t="s">
        <v>54</v>
      </c>
      <c r="F48" s="0" t="s">
        <v>16</v>
      </c>
      <c r="G48" s="0" t="n">
        <f aca="false">HYPERLINK("http://clipc-services.ceda.ac.uk/dreq/u/ce9ab9b945fcc86013ad10431d8f252e.html","web")</f>
        <v>0</v>
      </c>
      <c r="H48" s="0" t="s">
        <v>55</v>
      </c>
      <c r="I48" s="0" t="s">
        <v>35</v>
      </c>
      <c r="J48" s="0" t="s">
        <v>56</v>
      </c>
      <c r="K48" s="0" t="s">
        <v>164</v>
      </c>
    </row>
    <row r="49" customFormat="false" ht="13.8" hidden="false" customHeight="false" outlineLevel="0" collapsed="false">
      <c r="A49" s="0" t="s">
        <v>162</v>
      </c>
      <c r="B49" s="0" t="s">
        <v>168</v>
      </c>
      <c r="C49" s="0" t="s">
        <v>13</v>
      </c>
      <c r="D49" s="0" t="s">
        <v>167</v>
      </c>
      <c r="E49" s="0" t="s">
        <v>169</v>
      </c>
      <c r="F49" s="0" t="s">
        <v>170</v>
      </c>
      <c r="G49" s="0" t="n">
        <f aca="false">HYPERLINK("http://clipc-services.ceda.ac.uk/dreq/u/9c35e2ac-a0de-11e6-bc63-ac72891c3257.html","web")</f>
        <v>0</v>
      </c>
      <c r="H49" s="0" t="s">
        <v>171</v>
      </c>
      <c r="I49" s="0" t="s">
        <v>128</v>
      </c>
      <c r="J49" s="0" t="s">
        <v>172</v>
      </c>
      <c r="K49" s="0" t="s">
        <v>173</v>
      </c>
    </row>
    <row r="51" customFormat="false" ht="13.8" hidden="false" customHeight="false" outlineLevel="0" collapsed="false">
      <c r="A51" s="0" t="s">
        <v>174</v>
      </c>
      <c r="B51" s="0" t="s">
        <v>175</v>
      </c>
      <c r="C51" s="0" t="s">
        <v>13</v>
      </c>
      <c r="D51" s="0" t="s">
        <v>32</v>
      </c>
      <c r="E51" s="0" t="s">
        <v>176</v>
      </c>
      <c r="F51" s="0" t="s">
        <v>16</v>
      </c>
      <c r="G51" s="0" t="n">
        <f aca="false">HYPERLINK("http://clipc-services.ceda.ac.uk/dreq/u/a1d2e309c6f25017442ad6c79c4f9eca.html","web")</f>
        <v>0</v>
      </c>
      <c r="H51" s="0" t="s">
        <v>177</v>
      </c>
      <c r="I51" s="0" t="s">
        <v>18</v>
      </c>
      <c r="J51" s="0" t="s">
        <v>178</v>
      </c>
      <c r="K51" s="0" t="s">
        <v>20</v>
      </c>
    </row>
    <row r="52" customFormat="false" ht="13.8" hidden="false" customHeight="false" outlineLevel="0" collapsed="false">
      <c r="A52" s="0" t="s">
        <v>174</v>
      </c>
      <c r="B52" s="0" t="s">
        <v>12</v>
      </c>
      <c r="C52" s="0" t="s">
        <v>13</v>
      </c>
      <c r="D52" s="0" t="s">
        <v>32</v>
      </c>
      <c r="E52" s="0" t="s">
        <v>15</v>
      </c>
      <c r="F52" s="0" t="s">
        <v>16</v>
      </c>
      <c r="G52" s="0" t="n">
        <f aca="false">HYPERLINK("http://clipc-services.ceda.ac.uk/dreq/u/590e5de4-9e49-11e5-803c-0d0b866b59f3.html","web")</f>
        <v>0</v>
      </c>
      <c r="H52" s="0" t="s">
        <v>17</v>
      </c>
      <c r="I52" s="0" t="s">
        <v>18</v>
      </c>
      <c r="J52" s="0" t="s">
        <v>19</v>
      </c>
      <c r="K52" s="0" t="s">
        <v>20</v>
      </c>
    </row>
    <row r="53" customFormat="false" ht="13.8" hidden="false" customHeight="false" outlineLevel="0" collapsed="false">
      <c r="A53" s="0" t="s">
        <v>174</v>
      </c>
      <c r="B53" s="0" t="s">
        <v>179</v>
      </c>
      <c r="C53" s="0" t="s">
        <v>13</v>
      </c>
      <c r="D53" s="0" t="s">
        <v>32</v>
      </c>
      <c r="E53" s="0" t="s">
        <v>180</v>
      </c>
      <c r="F53" s="0" t="s">
        <v>16</v>
      </c>
      <c r="G53" s="0" t="n">
        <f aca="false">HYPERLINK("http://clipc-services.ceda.ac.uk/dreq/u/53826ae4-bf01-11e6-a554-ac72891c3257.html","web")</f>
        <v>0</v>
      </c>
      <c r="H53" s="0" t="s">
        <v>181</v>
      </c>
      <c r="I53" s="0" t="s">
        <v>18</v>
      </c>
      <c r="J53" s="0" t="s">
        <v>182</v>
      </c>
      <c r="K53" s="0" t="s">
        <v>91</v>
      </c>
    </row>
    <row r="61" customFormat="false" ht="13.8" hidden="false" customHeight="false" outlineLevel="0" collapsed="false">
      <c r="A61" s="0" t="s">
        <v>183</v>
      </c>
      <c r="B61" s="0" t="s">
        <v>184</v>
      </c>
      <c r="C61" s="0" t="s">
        <v>13</v>
      </c>
      <c r="D61" s="0" t="s">
        <v>94</v>
      </c>
      <c r="E61" s="0" t="s">
        <v>185</v>
      </c>
      <c r="F61" s="0" t="s">
        <v>88</v>
      </c>
      <c r="G61" s="0" t="s">
        <v>186</v>
      </c>
      <c r="H61" s="0" t="s">
        <v>187</v>
      </c>
      <c r="I61" s="0" t="s">
        <v>188</v>
      </c>
      <c r="J61" s="0" t="s">
        <v>189</v>
      </c>
      <c r="K61" s="0" t="s">
        <v>91</v>
      </c>
    </row>
    <row r="62" customFormat="false" ht="13.8" hidden="false" customHeight="false" outlineLevel="0" collapsed="false">
      <c r="A62" s="0" t="s">
        <v>183</v>
      </c>
      <c r="B62" s="0" t="s">
        <v>175</v>
      </c>
      <c r="C62" s="0" t="s">
        <v>13</v>
      </c>
      <c r="D62" s="0" t="s">
        <v>190</v>
      </c>
      <c r="E62" s="0" t="s">
        <v>191</v>
      </c>
      <c r="F62" s="0" t="s">
        <v>16</v>
      </c>
      <c r="G62" s="0" t="s">
        <v>186</v>
      </c>
      <c r="H62" s="0" t="s">
        <v>192</v>
      </c>
      <c r="I62" s="0" t="s">
        <v>98</v>
      </c>
      <c r="J62" s="0" t="s">
        <v>193</v>
      </c>
      <c r="K62" s="0" t="s">
        <v>91</v>
      </c>
    </row>
    <row r="63" customFormat="false" ht="13.8" hidden="false" customHeight="false" outlineLevel="0" collapsed="false">
      <c r="A63" s="0" t="s">
        <v>183</v>
      </c>
      <c r="B63" s="0" t="s">
        <v>12</v>
      </c>
      <c r="C63" s="0" t="s">
        <v>13</v>
      </c>
      <c r="D63" s="0" t="s">
        <v>194</v>
      </c>
      <c r="E63" s="0" t="s">
        <v>195</v>
      </c>
      <c r="F63" s="0" t="s">
        <v>16</v>
      </c>
      <c r="G63" s="0" t="s">
        <v>186</v>
      </c>
      <c r="H63" s="0" t="s">
        <v>196</v>
      </c>
      <c r="I63" s="0" t="s">
        <v>98</v>
      </c>
      <c r="J63" s="0" t="s">
        <v>197</v>
      </c>
      <c r="K63" s="0" t="s">
        <v>91</v>
      </c>
    </row>
    <row r="66" customFormat="false" ht="13.8" hidden="false" customHeight="false" outlineLevel="0" collapsed="false">
      <c r="A66" s="0" t="s">
        <v>198</v>
      </c>
      <c r="B66" s="0" t="s">
        <v>199</v>
      </c>
      <c r="C66" s="0" t="s">
        <v>13</v>
      </c>
      <c r="D66" s="0" t="s">
        <v>32</v>
      </c>
      <c r="E66" s="0" t="s">
        <v>200</v>
      </c>
      <c r="F66" s="0" t="s">
        <v>201</v>
      </c>
      <c r="G66" s="0" t="s">
        <v>186</v>
      </c>
      <c r="H66" s="0" t="s">
        <v>202</v>
      </c>
      <c r="I66" s="0" t="s">
        <v>203</v>
      </c>
      <c r="J66" s="0" t="s">
        <v>204</v>
      </c>
      <c r="K66" s="0" t="s">
        <v>205</v>
      </c>
    </row>
    <row r="67" customFormat="false" ht="13.8" hidden="false" customHeight="false" outlineLevel="0" collapsed="false">
      <c r="A67" s="0" t="s">
        <v>198</v>
      </c>
      <c r="B67" s="0" t="s">
        <v>206</v>
      </c>
      <c r="C67" s="0" t="s">
        <v>13</v>
      </c>
      <c r="D67" s="0" t="s">
        <v>32</v>
      </c>
      <c r="E67" s="0" t="s">
        <v>207</v>
      </c>
      <c r="F67" s="0" t="s">
        <v>201</v>
      </c>
      <c r="G67" s="0" t="s">
        <v>186</v>
      </c>
      <c r="H67" s="0" t="s">
        <v>208</v>
      </c>
      <c r="I67" s="0" t="s">
        <v>203</v>
      </c>
      <c r="J67" s="0" t="s">
        <v>209</v>
      </c>
      <c r="K67" s="0" t="s">
        <v>205</v>
      </c>
    </row>
    <row r="70" customFormat="false" ht="13.8" hidden="false" customHeight="false" outlineLevel="0" collapsed="false">
      <c r="A70" s="0" t="s">
        <v>198</v>
      </c>
      <c r="B70" s="0" t="s">
        <v>210</v>
      </c>
      <c r="C70" s="0" t="s">
        <v>13</v>
      </c>
      <c r="D70" s="0" t="s">
        <v>32</v>
      </c>
      <c r="E70" s="0" t="s">
        <v>211</v>
      </c>
      <c r="F70" s="0" t="s">
        <v>13</v>
      </c>
      <c r="G70" s="0" t="s">
        <v>186</v>
      </c>
      <c r="H70" s="0" t="s">
        <v>212</v>
      </c>
      <c r="I70" s="0" t="s">
        <v>213</v>
      </c>
      <c r="J70" s="0" t="s">
        <v>214</v>
      </c>
      <c r="K70" s="0" t="s">
        <v>205</v>
      </c>
    </row>
    <row r="71" customFormat="false" ht="13.8" hidden="false" customHeight="false" outlineLevel="0" collapsed="false">
      <c r="A71" s="0" t="s">
        <v>198</v>
      </c>
      <c r="B71" s="0" t="s">
        <v>215</v>
      </c>
      <c r="C71" s="0" t="s">
        <v>13</v>
      </c>
      <c r="D71" s="0" t="s">
        <v>32</v>
      </c>
      <c r="E71" s="0" t="s">
        <v>216</v>
      </c>
      <c r="F71" s="0" t="s">
        <v>217</v>
      </c>
      <c r="G71" s="0" t="s">
        <v>186</v>
      </c>
      <c r="H71" s="0" t="s">
        <v>218</v>
      </c>
      <c r="I71" s="0" t="s">
        <v>213</v>
      </c>
      <c r="J71" s="0" t="s">
        <v>219</v>
      </c>
      <c r="K71" s="0" t="s">
        <v>205</v>
      </c>
    </row>
    <row r="74" customFormat="false" ht="13.8" hidden="false" customHeight="false" outlineLevel="0" collapsed="false">
      <c r="A74" s="0" t="s">
        <v>220</v>
      </c>
      <c r="B74" s="0" t="s">
        <v>221</v>
      </c>
      <c r="C74" s="0" t="s">
        <v>13</v>
      </c>
      <c r="D74" s="0" t="s">
        <v>222</v>
      </c>
      <c r="E74" s="0" t="s">
        <v>223</v>
      </c>
      <c r="F74" s="0" t="s">
        <v>224</v>
      </c>
      <c r="G74" s="0" t="s">
        <v>186</v>
      </c>
      <c r="H74" s="0" t="s">
        <v>225</v>
      </c>
      <c r="I74" s="0" t="s">
        <v>226</v>
      </c>
      <c r="J74" s="0" t="s">
        <v>227</v>
      </c>
      <c r="K74" s="0" t="s">
        <v>228</v>
      </c>
    </row>
    <row r="77" customFormat="false" ht="13.8" hidden="false" customHeight="false" outlineLevel="0" collapsed="false">
      <c r="A77" s="0" t="s">
        <v>229</v>
      </c>
      <c r="B77" s="0" t="s">
        <v>175</v>
      </c>
      <c r="C77" s="0" t="s">
        <v>13</v>
      </c>
      <c r="D77" s="0" t="s">
        <v>230</v>
      </c>
      <c r="E77" s="0" t="s">
        <v>176</v>
      </c>
      <c r="F77" s="0" t="s">
        <v>16</v>
      </c>
      <c r="G77" s="0" t="s">
        <v>186</v>
      </c>
      <c r="H77" s="0" t="s">
        <v>177</v>
      </c>
      <c r="I77" s="0" t="s">
        <v>18</v>
      </c>
      <c r="J77" s="0" t="s">
        <v>193</v>
      </c>
      <c r="K77" s="0" t="s">
        <v>20</v>
      </c>
    </row>
    <row r="79" customFormat="false" ht="13.8" hidden="false" customHeight="false" outlineLevel="0" collapsed="false">
      <c r="A79" s="0" t="s">
        <v>123</v>
      </c>
      <c r="B79" s="0" t="s">
        <v>231</v>
      </c>
      <c r="C79" s="0" t="s">
        <v>232</v>
      </c>
      <c r="D79" s="0" t="s">
        <v>222</v>
      </c>
      <c r="E79" s="0" t="s">
        <v>233</v>
      </c>
      <c r="F79" s="0" t="s">
        <v>234</v>
      </c>
      <c r="G79" s="0" t="n">
        <v>0</v>
      </c>
      <c r="H79" s="0" t="s">
        <v>235</v>
      </c>
      <c r="J79" s="0" t="s">
        <v>236</v>
      </c>
      <c r="K79" s="0" t="s">
        <v>29</v>
      </c>
    </row>
    <row r="80" customFormat="false" ht="13.8" hidden="false" customHeight="false" outlineLevel="0" collapsed="false">
      <c r="A80" s="0" t="s">
        <v>123</v>
      </c>
      <c r="B80" s="0" t="s">
        <v>237</v>
      </c>
      <c r="C80" s="0" t="s">
        <v>232</v>
      </c>
      <c r="D80" s="0" t="s">
        <v>222</v>
      </c>
      <c r="E80" s="0" t="s">
        <v>238</v>
      </c>
      <c r="F80" s="0" t="s">
        <v>234</v>
      </c>
      <c r="G80" s="0" t="n">
        <v>0</v>
      </c>
      <c r="H80" s="0" t="s">
        <v>239</v>
      </c>
      <c r="J80" s="0" t="s">
        <v>240</v>
      </c>
      <c r="K80" s="0" t="s">
        <v>29</v>
      </c>
    </row>
    <row r="81" customFormat="false" ht="13.8" hidden="false" customHeight="false" outlineLevel="0" collapsed="false">
      <c r="A81" s="0" t="s">
        <v>21</v>
      </c>
      <c r="B81" s="0" t="s">
        <v>231</v>
      </c>
      <c r="C81" s="0" t="s">
        <v>232</v>
      </c>
      <c r="D81" s="0" t="s">
        <v>23</v>
      </c>
      <c r="E81" s="0" t="s">
        <v>233</v>
      </c>
      <c r="F81" s="0" t="s">
        <v>234</v>
      </c>
      <c r="G81" s="0" t="n">
        <v>0</v>
      </c>
      <c r="H81" s="0" t="s">
        <v>235</v>
      </c>
      <c r="J81" s="0" t="s">
        <v>236</v>
      </c>
      <c r="K81" s="0" t="s">
        <v>155</v>
      </c>
    </row>
    <row r="82" customFormat="false" ht="13.8" hidden="false" customHeight="false" outlineLevel="0" collapsed="false">
      <c r="A82" s="0" t="s">
        <v>21</v>
      </c>
      <c r="B82" s="0" t="s">
        <v>241</v>
      </c>
      <c r="C82" s="0" t="s">
        <v>232</v>
      </c>
      <c r="D82" s="0" t="s">
        <v>23</v>
      </c>
      <c r="E82" s="0" t="s">
        <v>242</v>
      </c>
      <c r="F82" s="0" t="s">
        <v>25</v>
      </c>
      <c r="G82" s="0" t="n">
        <v>0</v>
      </c>
      <c r="H82" s="0" t="s">
        <v>243</v>
      </c>
      <c r="J82" s="0" t="s">
        <v>244</v>
      </c>
      <c r="K82" s="0" t="s">
        <v>29</v>
      </c>
    </row>
    <row r="83" customFormat="false" ht="13.8" hidden="false" customHeight="false" outlineLevel="0" collapsed="false">
      <c r="A83" s="0" t="s">
        <v>21</v>
      </c>
      <c r="B83" s="0" t="s">
        <v>245</v>
      </c>
      <c r="C83" s="0" t="s">
        <v>232</v>
      </c>
      <c r="D83" s="0" t="s">
        <v>23</v>
      </c>
      <c r="E83" s="0" t="s">
        <v>246</v>
      </c>
      <c r="F83" s="0" t="s">
        <v>25</v>
      </c>
      <c r="G83" s="0" t="n">
        <v>0</v>
      </c>
      <c r="H83" s="0" t="s">
        <v>247</v>
      </c>
      <c r="J83" s="0" t="s">
        <v>248</v>
      </c>
      <c r="K83" s="0" t="s">
        <v>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2019-09-23T20:58:03Z</dcterms:created>
  <dc:creator/>
  <dc:description/>
  <dc:language>en-US</dc:language>
  <cp:lastModifiedBy/>
  <dcterms:modified xsi:type="dcterms:W3CDTF">2019-09-24T11:08:20Z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