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<sst xmlns="http://schemas.openxmlformats.org/spreadsheetml/2006/main" count="563" uniqueCount="242">
  <si>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</si>
  <si>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</si>
  <si>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</si>
  <si>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</si>
  <si>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</si>
  <si>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</si>
  <si>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</si>
  <si>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</si>
  <si>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</si>
  <si>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</si>
  <si>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</si>
  <si>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</si>
  <si>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sftgrf</t>
  </si>
  <si>
    <t xml:space="preserve">1</t>
  </si>
  <si>
    <t xml:space="preserve">longitude latitude</t>
  </si>
  <si>
    <t xml:space="preserve">Grounded Ice Sheet Area Percentage</t>
  </si>
  <si>
    <t xml:space="preserve">%</t>
  </si>
  <si>
    <t xml:space="preserve">To be implemented:  grib 126.30  part of MFPPHY   For Greenland this is the same as above sftgif. We do not have Antarctic ice sheet.</t>
  </si>
  <si>
    <t xml:space="preserve">Shuting</t>
  </si>
  <si>
    <t xml:space="preserve">Percentage of grid cell covered by grounded ice sheet</t>
  </si>
  <si>
    <t xml:space="preserve">CMIP,ISMIP6</t>
  </si>
  <si>
    <t xml:space="preserve">EmonZ</t>
  </si>
  <si>
    <t xml:space="preserve">tntc</t>
  </si>
  <si>
    <t xml:space="preserve">latitude plev39 time</t>
  </si>
  <si>
    <t xml:space="preserve">Tendency of Air Temperature Due to Convection</t>
  </si>
  <si>
    <t xml:space="preserve">K s-1</t>
  </si>
  <si>
    <t xml:space="preserve">grib 126.105                                                                   part of MFP3D        Available in IFS: T-tendency from convection : grib 128.105</t>
  </si>
  <si>
    <t xml:space="preserve">Twan, Thomas &amp; Gijs</t>
  </si>
  <si>
    <t xml:space="preserve">Tendencies from cumulus convection scheme.</t>
  </si>
  <si>
    <t xml:space="preserve">DynVarMIP,VolMIP</t>
  </si>
  <si>
    <t xml:space="preserve">CFmon</t>
  </si>
  <si>
    <t xml:space="preserve">albisccp</t>
  </si>
  <si>
    <t xml:space="preserve">longitude latitude time</t>
  </si>
  <si>
    <t xml:space="preserve">ISCCP Mean Cloud Albedo</t>
  </si>
  <si>
    <t xml:space="preserve">COSP grib 126.46   CVEXTR2(7)='ISCCP_MEANALBCLD'       part of MFPPHY</t>
  </si>
  <si>
    <t xml:space="preserve">Klaus</t>
  </si>
  <si>
    <t xml:space="preserve">ISCCP Mean Cloud Albedo. Time-means are weighted by the ISCCP Total Cloud Fraction {:cltisccp} - see  http://cfmip.metoffice.com/COSP.html</t>
  </si>
  <si>
    <t xml:space="preserve">AerChemMIP,CFMIP,DAMIP,HighResMIP,RFMIP</t>
  </si>
  <si>
    <t xml:space="preserve">clhcalipso</t>
  </si>
  <si>
    <t xml:space="preserve">longitude latitude time p220</t>
  </si>
  <si>
    <t xml:space="preserve">CALIPSO High Level Cloud Area Percentage</t>
  </si>
  <si>
    <t xml:space="preserve">COSP grib 126.42   CVEXTR2(3)='CALIPSO_HCC'                part of MFPPHY</t>
  </si>
  <si>
    <t xml:space="preserve">Percentage cloud cover in layer centred on 220hPa</t>
  </si>
  <si>
    <t xml:space="preserve">cllcalipso</t>
  </si>
  <si>
    <t xml:space="preserve">longitude latitude time p840</t>
  </si>
  <si>
    <t xml:space="preserve">CALIPSO Low Level Cloud Cover Percentage</t>
  </si>
  <si>
    <t xml:space="preserve">COSP grib 126.40   CVEXTR2(1)='CALIPSO_LCC'                part of MFPPHY</t>
  </si>
  <si>
    <t xml:space="preserve">Percentage cloud cover in layer centred on 840hPa</t>
  </si>
  <si>
    <t xml:space="preserve">clmcalipso</t>
  </si>
  <si>
    <t xml:space="preserve">longitude latitude time p560</t>
  </si>
  <si>
    <t xml:space="preserve">CALIPSO Mid Level Cloud Cover Percentage</t>
  </si>
  <si>
    <t xml:space="preserve">COSP grib 126.41   CVEXTR2(2)='CALIPSO_MCC'               part of MFPPHY</t>
  </si>
  <si>
    <t xml:space="preserve">Percentage cloud cover in layer centred on 560hPa</t>
  </si>
  <si>
    <t xml:space="preserve">cltcalipso</t>
  </si>
  <si>
    <t xml:space="preserve">CALIPSO Total Cloud Cover Percentage</t>
  </si>
  <si>
    <t xml:space="preserve">COSP grib 126.43   CVEXTR2(4)='CALIPSO_TCC'                part of MFPPHY</t>
  </si>
  <si>
    <t xml:space="preserve">Total cloud area fraction (reported as a percentage) for the whole atmospheric column, as seen by the  Cloud-Aerosol Lidar and Infrared Pathfinder Satellite Observation (CALIPSO) instrument. Includes both large-scale and convective cloud.</t>
  </si>
  <si>
    <t xml:space="preserve">AerChemMIP,CFMIP,DAMIP,HighResMIP,RFMIP,VIACSAB</t>
  </si>
  <si>
    <t xml:space="preserve">cltisccp</t>
  </si>
  <si>
    <t xml:space="preserve">ISCCP Total Cloud Cover Percentage</t>
  </si>
  <si>
    <t xml:space="preserve">COSP grib 126.44   CVEXTR2(5)='ISCCP_TOTALCLD'       part of MFPPHY</t>
  </si>
  <si>
    <t xml:space="preserve">Total cloud area fraction (reported as a percentage) for the whole atmospheric column, as seen by the International Satellite Cloud Climatology Project (ISCCP) analysis. Includes both large-scale and convective cloud.  (MODIS). Includes both large-scale and convective cloud.</t>
  </si>
  <si>
    <t xml:space="preserve">AerChemMIP,CFMIP,DAMIP,HighResMIP,PMIP,RFMIP,VIACSAB</t>
  </si>
  <si>
    <t xml:space="preserve">pctisccp</t>
  </si>
  <si>
    <t xml:space="preserve">ISCCP Mean Cloud Top Pressure</t>
  </si>
  <si>
    <t xml:space="preserve">Pa</t>
  </si>
  <si>
    <t xml:space="preserve">COSP grib 126.45   CVEXTR2(6)='ISCCP_MEANPTOP'           part of MFPPHY</t>
  </si>
  <si>
    <t xml:space="preserve">ISCCP Mean Cloud Top Pressure. Time-means are weighted by the ISCCP Total Cloud Fraction {:cltisccp} - see  http://cfmip.metoffice.com/COSP.html</t>
  </si>
  <si>
    <t xml:space="preserve">tnhus</t>
  </si>
  <si>
    <t xml:space="preserve">longitude latitude alevel time</t>
  </si>
  <si>
    <t xml:space="preserve">Tendency of Specific Humidity</t>
  </si>
  <si>
    <t xml:space="preserve">s-1</t>
  </si>
  <si>
    <t xml:space="preserve">Grib 126.94 + 126.99 + 126.106 + 126.110       part of MFP3D        Adding all the q-tendencies, thus: grib 128.94 + 128.99 + 128.106 + 128.110.  Alternatively, in IFS: just estimating the delta q per month. So far no direct grib code for the totoal q-tendency found</t>
  </si>
  <si>
    <t xml:space="preserve">AerChemMIP,CFMIP,DAMIP,GeoMIP,HighResMIP,PMIP</t>
  </si>
  <si>
    <t xml:space="preserve">tnhusc</t>
  </si>
  <si>
    <t xml:space="preserve">Tendency of Specific Humidity Due to Convection</t>
  </si>
  <si>
    <t xml:space="preserve">grib 126.106                                                                   part of MFP3D        Available in IFS: q-tendency from convection: grib 128.106</t>
  </si>
  <si>
    <t xml:space="preserve">tnhusmp</t>
  </si>
  <si>
    <t xml:space="preserve">Tendency of Specific Humidity Due to Model Physics</t>
  </si>
  <si>
    <t xml:space="preserve">grib 126.99 + 126.106 + 126.110                           part of MFP3D        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</si>
  <si>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</si>
  <si>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tntr</t>
  </si>
  <si>
    <t xml:space="preserve">Tendency of Air Temperature Due to Radiative Heating</t>
  </si>
  <si>
    <t xml:space="preserve">grib 126.95                                                                      part of MFP3D        Available in IFS: T-tendency from radiation: grib 128.95</t>
  </si>
  <si>
    <t xml:space="preserve">Tendency of Air Temperature due to Radiative Heating</t>
  </si>
  <si>
    <t xml:space="preserve">IfxGre</t>
  </si>
  <si>
    <t xml:space="preserve">areacellg</t>
  </si>
  <si>
    <t xml:space="preserve">Grid-Cell Area for Ice Sheet Variables</t>
  </si>
  <si>
    <t xml:space="preserve">m2</t>
  </si>
  <si>
    <t xml:space="preserve">To be implemented:  grib 126.34  part of MFPPHY   Available in PISM. This is the ice sheet mask (in fraction) defined in the ice sheet model grid</t>
  </si>
  <si>
    <t xml:space="preserve">Area of the target grid (not the interpolated area of the source grid).</t>
  </si>
  <si>
    <t xml:space="preserve">ISMIP6</t>
  </si>
  <si>
    <t xml:space="preserve">ImonGre</t>
  </si>
  <si>
    <t xml:space="preserve">mrroLi</t>
  </si>
  <si>
    <t xml:space="preserve">xgre ygre time</t>
  </si>
  <si>
    <t xml:space="preserve">Land Ice Runoff Flux</t>
  </si>
  <si>
    <t xml:space="preserve">kg m-2 s-1</t>
  </si>
  <si>
    <t xml:space="preserve">IFS Surface runoff grib 128.8 but for EC_Earth-GrIs additional melt etc is included</t>
  </si>
  <si>
    <t xml:space="preserve">Shuting, Thomas</t>
  </si>
  <si>
    <t xml:space="preserve">Runoff flux over land ice is the difference between any available liquid water in the snowpack less any refreezing. Computed as the sum of rainfall and melt of snow or ice less any refreezing or water retained in the snowpack</t>
  </si>
  <si>
    <t xml:space="preserve">AERmon</t>
  </si>
  <si>
    <t xml:space="preserve">cdnc</t>
  </si>
  <si>
    <t xml:space="preserve">Cloud Liquid Droplet Number Concentration</t>
  </si>
  <si>
    <t xml:space="preserve">m-3</t>
  </si>
  <si>
    <t xml:space="preserve">Grib 126.20 / 126.22        part of MFP3D        In namelist.ifs.cloudact+diag.sh  CVEXTRA(1)='CDNC' which is a PEXTRA variable.</t>
  </si>
  <si>
    <t xml:space="preserve">Twan &amp; Thomas</t>
  </si>
  <si>
    <t xml:space="preserve">Cloud Droplet Number Concentration in liquid water clouds.</t>
  </si>
  <si>
    <t xml:space="preserve">AerChemMIP,CFMIP,DAMIP</t>
  </si>
  <si>
    <t xml:space="preserve">rlutaf</t>
  </si>
  <si>
    <t xml:space="preserve">TOA Outgoing Aerosol-Free Longwave Radiation</t>
  </si>
  <si>
    <t xml:space="preserve">W m-2</t>
  </si>
  <si>
    <t xml:space="preserve">grib 126.73                          part of MFPPHY    Available from double radiation call in IFS. PEXTRA issue #403   aerosol free</t>
  </si>
  <si>
    <t xml:space="preserve">Flux corresponding to rlut resulting from aerosol-free call to radiation, following Ghan (ACP, 2013)</t>
  </si>
  <si>
    <t xml:space="preserve">AerChemMIP,DAMIP,HighResMIP</t>
  </si>
  <si>
    <t xml:space="preserve">rlutcsaf</t>
  </si>
  <si>
    <t xml:space="preserve">TOA Outgoing Clear-Sky, Aerosol-Free Longwave Radiation</t>
  </si>
  <si>
    <t xml:space="preserve">grib 126.72                          part of MFPPHY    Available from double radiation call in IFS. PEXTRA issue #403   aerosol free</t>
  </si>
  <si>
    <t xml:space="preserve">Flux corresponding to rlutcs resulting from aerosol-free call to radiation, following Ghan (ACP, 2013)</t>
  </si>
  <si>
    <t xml:space="preserve">rsutaf</t>
  </si>
  <si>
    <t xml:space="preserve">TOA Outgoing Aerosol-Free Shortwave Radiation</t>
  </si>
  <si>
    <t xml:space="preserve">grib 128.212-126.069     part of MFPPHY    Available from double radiation call in IFS. PEXTRA issue #403   aerosol free</t>
  </si>
  <si>
    <t xml:space="preserve">Flux corresponding to rsut resulting from aerosol-free call to radiation, following Ghan (ACP, 2013)</t>
  </si>
  <si>
    <t xml:space="preserve">AerChemMIP,DAMIP,GeoMIP,HighResMIP</t>
  </si>
  <si>
    <t xml:space="preserve">Emon</t>
  </si>
  <si>
    <t xml:space="preserve">intuadse</t>
  </si>
  <si>
    <t xml:space="preserve">Vertically Integrated Eastward Dry Statice Energy Transport</t>
  </si>
  <si>
    <t xml:space="preserve">MJ m-1 s-1</t>
  </si>
  <si>
    <t xml:space="preserve">Not available in the standard IFS output. However, per layer the specific heat capacity of dry air (1005.7 J kg-1 K-1) can be multiplied by the Temperature (grib 128.130) times the V component of wind (grib 128.132) + the geopotential height  (grib 128.129) and this needs to be vertically integrated times the air density per layer.</t>
  </si>
  <si>
    <t xml:space="preserve">Gijs &amp; Thomas</t>
  </si>
  <si>
    <t xml:space="preserve">Vertically integrated eastward dry static energy transport (cp.T +zg).v (Mass_weighted_vertical integral of the product of eastward wind by dry static_energy per mass unit)</t>
  </si>
  <si>
    <t xml:space="preserve">PMIP</t>
  </si>
  <si>
    <t xml:space="preserve">intuaw</t>
  </si>
  <si>
    <t xml:space="preserve">Vertically Integrated Eastward Moisture Transport</t>
  </si>
  <si>
    <t xml:space="preserve">kg m-1 s-1</t>
  </si>
  <si>
    <t xml:space="preserve">Not available in the standard IFS output. However, per layer the Specific humidity (grib 128.133 + unit conversion) can be multiplied by the U component of wind (grib 128.131) and this needs to be vertically integrated.</t>
  </si>
  <si>
    <t xml:space="preserve">Vertically integrated Eastward moisture transport (Mass weighted vertical integral of the product of eastward wind by total water mass per unit mass)</t>
  </si>
  <si>
    <t xml:space="preserve">intvadse</t>
  </si>
  <si>
    <t xml:space="preserve">Vertically Integrated Northward Dry Static Energy Transport</t>
  </si>
  <si>
    <t xml:space="preserve">Not available in the standard IFS output. However, per layer the specific heat capacity of dry air (1005.7 J kg-1 K-1) can be multiplied by the Temperature (grib 128.130) times the U component of wind (grib 128.131) + the geopotential height  (grib 128.129) and this needs to be vertically integrated times the air density per layer.</t>
  </si>
  <si>
    <t xml:space="preserve">Vertically integrated northward dry static energy transport (cp.T +zg).v (Mass_weighted_vertical integral of the product of northward wind by dry static_energy per mass unit)</t>
  </si>
  <si>
    <t xml:space="preserve">intvaw</t>
  </si>
  <si>
    <t xml:space="preserve">Vertically Integrated Northward Moisture Transport</t>
  </si>
  <si>
    <t xml:space="preserve">Not available in the standard IFS output. However, per layer the Specific humidity (grib 128.133 + unit conversion) can be multiplied by the V component of wind (grib 128.132) and this needs to be vertically integrated.</t>
  </si>
  <si>
    <t xml:space="preserve">Vertically integrated Northward moisture transport (Mass_weighted_vertical integral of the product of northward wind by total water mass per unit mass)</t>
  </si>
  <si>
    <t xml:space="preserve">od550aerso</t>
  </si>
  <si>
    <t xml:space="preserve">longitude latitude time lambda550nm</t>
  </si>
  <si>
    <t xml:space="preserve">Stratospheric Optical Depth at 550nm (All Aerosols) 2D-Field (Stratosphere Only)</t>
  </si>
  <si>
    <t xml:space="preserve">Determined by CMIP6 stratospheric aerosol forcing data set</t>
  </si>
  <si>
    <t xml:space="preserve">From tropopause to stratopause as defined by the model</t>
  </si>
  <si>
    <t xml:space="preserve">GeoMIP,PMIP</t>
  </si>
  <si>
    <t xml:space="preserve">uqint</t>
  </si>
  <si>
    <t xml:space="preserve">Eastward Humidity Transport</t>
  </si>
  <si>
    <t xml:space="preserve">m2 s-1</t>
  </si>
  <si>
    <t xml:space="preserve">Available in IFS, via postprocessing the vertical integral can be taken of the following grib 128.131 * 128.133</t>
  </si>
  <si>
    <t xml:space="preserve">Column integrated eastward wind times specific humidity</t>
  </si>
  <si>
    <t xml:space="preserve">HighResMIP</t>
  </si>
  <si>
    <t xml:space="preserve">vqint</t>
  </si>
  <si>
    <t xml:space="preserve">Northward Humidity Transport</t>
  </si>
  <si>
    <t xml:space="preserve">Available in IFS, via postprocessing the vertical integral can be taken of the following grib 128.132 * 128.133</t>
  </si>
  <si>
    <t xml:space="preserve">Column integrated northward wind times specific humidity</t>
  </si>
  <si>
    <t xml:space="preserve">CFday</t>
  </si>
  <si>
    <t xml:space="preserve">CFMIP,HighResMIP</t>
  </si>
  <si>
    <t xml:space="preserve">E3hrPt</t>
  </si>
  <si>
    <t xml:space="preserve">longitude latitude time1 p220</t>
  </si>
  <si>
    <t xml:space="preserve">CFMIP</t>
  </si>
  <si>
    <t xml:space="preserve">longitude latitude time1 p840</t>
  </si>
  <si>
    <t xml:space="preserve">longitude latitude time1 p560</t>
  </si>
  <si>
    <t xml:space="preserve">longitude latitude time1</t>
  </si>
  <si>
    <t xml:space="preserve">sza</t>
  </si>
  <si>
    <t xml:space="preserve">Solar Zenith Angle</t>
  </si>
  <si>
    <t xml:space="preserve">degree</t>
  </si>
  <si>
    <t xml:space="preserve">In the IFS code we found: A CALL TO SUBROUTINE *SOLANG* GIVES FIELDS OF SOLAR ZENITH. Best would be to copy the IFS routine/formula to ece2cmor3 and produce this field off-line.</t>
  </si>
  <si>
    <t xml:space="preserve">The angle between the line of sight to the sun and the local vertical</t>
  </si>
  <si>
    <t xml:space="preserve">RFMIP</t>
  </si>
  <si>
    <t xml:space="preserve">Esubhr</t>
  </si>
  <si>
    <t xml:space="preserve">3</t>
  </si>
  <si>
    <t xml:space="preserve">longitude latitude alevel time1</t>
  </si>
  <si>
    <t xml:space="preserve">LImon</t>
  </si>
  <si>
    <t xml:space="preserve">sftgif</t>
  </si>
  <si>
    <t xml:space="preserve">Land Ice Area Percentage</t>
  </si>
  <si>
    <t xml:space="preserve">To be implemented:  grib 126.32  part of MFPPHY   This is the land ice mask and will be an extra variable in IFS (thomas: via PEXTRA?)</t>
  </si>
  <si>
    <t xml:space="preserve">Percentage of grid cell covered by land ice (ice sheet, ice shelf, ice cap, glacier)</t>
  </si>
  <si>
    <t xml:space="preserve">sncIs</t>
  </si>
  <si>
    <t xml:space="preserve">Ice Sheet Snow Cover Percentage</t>
  </si>
  <si>
    <t xml:space="preserve">To be implemented:  grib 126.31  part of MFPPHY   Not available in IFS. Although it could be calculated from tile fractions and written out as extra output</t>
  </si>
  <si>
    <t xml:space="preserve">Percentage of each grid cell that is occupied by snow that rests on land portion of cell.</t>
  </si>
  <si>
    <t xml:space="preserve">IyrGre</t>
  </si>
  <si>
    <t xml:space="preserve">modelCellAreai</t>
  </si>
  <si>
    <t xml:space="preserve">The cell area of the ice sheet model.</t>
  </si>
  <si>
    <t xml:space="preserve">web</t>
  </si>
  <si>
    <t xml:space="preserve">The PISM model probably uses a constant and uniform grid size within EC-Earth, this grid size can be reported or a filed from the grid sizes can be provided in a post processing phase.</t>
  </si>
  <si>
    <t xml:space="preserve">Thomas</t>
  </si>
  <si>
    <t xml:space="preserve">Horizontal area of ice-sheet grid cells</t>
  </si>
  <si>
    <t xml:space="preserve">xgre ygre time typeli</t>
  </si>
  <si>
    <t xml:space="preserve">Fraction of Grid Cell Covered with Glacier</t>
  </si>
  <si>
    <t xml:space="preserve">This is the land ice mask and will be an extra variable in IFS (thomas: via PEXTRA?)</t>
  </si>
  <si>
    <t xml:space="preserve">Fraction of grid cell covered by land ice (ice sheet, ice shelf, ice cap, glacier)</t>
  </si>
  <si>
    <t xml:space="preserve">xgre ygre time typegis</t>
  </si>
  <si>
    <t xml:space="preserve">Grounded Ice Sheet  Area Fraction</t>
  </si>
  <si>
    <t xml:space="preserve">For Greenland this is the same as sftgif. We do not have an Antarctic ice sheet.</t>
  </si>
  <si>
    <t xml:space="preserve">Fraction of grid cell covered by grounded ice sheet</t>
  </si>
  <si>
    <t xml:space="preserve">Eday</t>
  </si>
  <si>
    <t xml:space="preserve">nudgincsm</t>
  </si>
  <si>
    <t xml:space="preserve">Nudging Increment of Water in Soil Moisture</t>
  </si>
  <si>
    <t xml:space="preserve">kg m-2</t>
  </si>
  <si>
    <r>
      <rPr>
        <sz val="11"/>
        <color rgb="FF000000"/>
        <rFont val="Calibri"/>
        <family val="2"/>
        <charset val="1"/>
      </rPr>
      <t xml:space="preserve">To be implemented: </t>
    </r>
    <r>
      <rPr>
        <sz val="11"/>
        <color rgb="FFCE181E"/>
        <rFont val="Calibri"/>
        <family val="2"/>
        <charset val="1"/>
      </rPr>
      <t xml:space="preserve"> grib 126.151</t>
    </r>
    <r>
      <rPr>
        <sz val="11"/>
        <color rgb="FF000000"/>
        <rFont val="Calibri"/>
        <family val="2"/>
        <charset val="1"/>
      </rPr>
      <t xml:space="preserve">:  ifs code name = 151.126  part of MFPPHY.  Have to be  made available via PEXTRA, upto now with some  non-defined or adhoc grib code. Nudincsm is, consistent with sm, saved for each of the four soil layers</t>
    </r>
  </si>
  <si>
    <t xml:space="preserve">Emanuel Dutra, Wilhelm May, Thomas Reerink</t>
  </si>
  <si>
    <t xml:space="preserve">A nudging increment refers to an amount added to parts of a model system. The phrase 'nudging_increment_in_X' refers to an increment in quantity X over a time period which should be defined in the bounds of the time coordinate. 'Content' indicates a quantity per unit area. 'Water' means water in all phases. The mass content of water in soil refers to the vertical integral from the surface down to the bottom of the soil model. The 'soil content' of a quantity refers to the vertical integral from the surface down to the bottom of the soil model. For the content between specified levels in the soil, standard names including 'content_of_soil_layer' are used.</t>
  </si>
  <si>
    <t xml:space="preserve">LS3MIP</t>
  </si>
  <si>
    <t xml:space="preserve">nudgincswe</t>
  </si>
  <si>
    <t xml:space="preserve">Nudging Increment of Water in Snow</t>
  </si>
  <si>
    <r>
      <rPr>
        <sz val="11"/>
        <color rgb="FF000000"/>
        <rFont val="Calibri"/>
        <family val="2"/>
        <charset val="1"/>
      </rPr>
      <t xml:space="preserve">To be implemented:  </t>
    </r>
    <r>
      <rPr>
        <sz val="11"/>
        <color rgb="FFCE181E"/>
        <rFont val="Calibri"/>
        <family val="2"/>
        <charset val="1"/>
      </rPr>
      <t xml:space="preserve">grib 126.152</t>
    </r>
    <r>
      <rPr>
        <sz val="11"/>
        <color rgb="FF000000"/>
        <rFont val="Calibri"/>
        <family val="2"/>
        <charset val="1"/>
      </rPr>
      <t xml:space="preserve">:  ifs code name = 152.126  part of MFPPHY.  Have to be  made available via PEXTRA, upto now with some  non-defined or adhoc grib code.</t>
    </r>
  </si>
  <si>
    <t xml:space="preserve">A nudging increment refers to an amount added to parts of a model system. The phrase 'nudging_increment_in_X' refers to an increment in quantity X over a time period which should be defined in the bounds of the time coordinate. The surface called 'surface' means the lower boundary of the atmosphere. 'Amount' means mass per unit area. 'Snow and ice on land' means ice in glaciers, ice caps, ice sheets &amp; shelves, river and lake ice, any other ice on a land surface, such as frozen flood water, and snow lying on such ice or on the land surface.</t>
  </si>
  <si>
    <t xml:space="preserve">Amon</t>
  </si>
  <si>
    <t xml:space="preserve">o3</t>
  </si>
  <si>
    <t xml:space="preserve">longitude latitude plev19 time</t>
  </si>
  <si>
    <t xml:space="preserve">Mole Fraction of O3</t>
  </si>
  <si>
    <t xml:space="preserve">mol mol-1</t>
  </si>
  <si>
    <t xml:space="preserve">tm5 code name = o3|ifs code name = 203.128</t>
  </si>
  <si>
    <t xml:space="preserve">automatic</t>
  </si>
  <si>
    <t xml:space="preserve">Mole fraction is used in the construction mole_fraction_of_X_in_Y, where X is a material constituent of Y.</t>
  </si>
  <si>
    <t xml:space="preserve">AerChemMIP,C4MIP,CFMIP,CMIP,DAMIP,FAFMIP,GMMIP,GeoMIP,HighResMIP,LS3MIP,LUMIP,RFMIP,VolMIP</t>
  </si>
  <si>
    <t xml:space="preserve">fx</t>
  </si>
  <si>
    <t xml:space="preserve">longitude latitude time typeli</t>
  </si>
  <si>
    <t xml:space="preserve">vtendnogw</t>
  </si>
  <si>
    <t xml:space="preserve">2</t>
  </si>
  <si>
    <t xml:space="preserve">Northward Acceleration Due to Non-Orographic Gravity Wave Drag</t>
  </si>
  <si>
    <t xml:space="preserve">m s-2</t>
  </si>
  <si>
    <t xml:space="preserve">Implemeted in EC-Earth table 126: grib code 122.126</t>
  </si>
  <si>
    <t xml:space="preserve">Tendency of the northward wind by parameterized nonorographic gravity waves.  (Note that CF name tables only have a general northward tendency for all gravity waves, and we need it separated by type.)</t>
  </si>
  <si>
    <t xml:space="preserve">vtendogw</t>
  </si>
  <si>
    <t xml:space="preserve">Northward Acceleration Due to Orographic Gravity Wave Drag</t>
  </si>
  <si>
    <t xml:space="preserve">Implemeted in EC-Earth table 126: grib code 123.126</t>
  </si>
  <si>
    <t xml:space="preserve">Tendency of the northward wind by parameterized orographic gravity waves.  (Note that CF name tables only have a general northward tendency for all gravity waves, and we need it separated by type.)</t>
  </si>
  <si>
    <t xml:space="preserve">tntnogw</t>
  </si>
  <si>
    <t xml:space="preserve">Temperature Tendency Due to Non-Orographic Gravity Wave Dissipation</t>
  </si>
  <si>
    <t xml:space="preserve">Implemeted in EC-Earth table 126: grib code 131.126</t>
  </si>
  <si>
    <t xml:space="preserve">Temperature tendency due to dissipation of parameterized nonorographic gravity waves.</t>
  </si>
  <si>
    <t xml:space="preserve">tntogw</t>
  </si>
  <si>
    <t xml:space="preserve">Temperature Tendency Due to Orographic Gravity Wave Dissipation</t>
  </si>
  <si>
    <t xml:space="preserve">Implemeted in EC-Earth table 126: grib code 132.126</t>
  </si>
  <si>
    <t xml:space="preserve">Temperature tendency due to dissipation of parameterized orographic gravity waves.</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</si>
</sst>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CE181E"/>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CE181E"/>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A52" colorId="64" zoomScale="100" zoomScaleNormal="100" zoomScalePageLayoutView="100" workbookViewId="0">
      <selection pane="topLeft" activeCell="H75" activeCellId="0" sqref="H75"/>
    </sheetView>
  </sheetViews>
  <sheetFormatPr defaultRowHeight="15"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7"/>
    <col collapsed="false" customWidth="true" hidden="false" outlineLevel="0" max="11" min="11" style="0" width="80.71"/>
    <col collapsed="false" customWidth="true" hidden="false" outlineLevel="0" max="1025" min="12"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5" hidden="false" customHeight="false" outlineLevel="0" collapsed="false">
      <c r="A3" s="0" t="s">
        <v>11</v>
      </c>
      <c r="B3" s="0" t="s">
        <v>12</v>
      </c>
      <c r="C3" s="0" t="s">
        <v>13</v>
      </c>
      <c r="D3" s="0" t="s">
        <v>14</v>
      </c>
      <c r="E3" s="0" t="s">
        <v>15</v>
      </c>
      <c r="F3" s="0" t="s">
        <v>16</v>
      </c>
      <c r="G3" s="0" t="n">
        <f aca="false">HYPERLINK("http://clipc-services.ceda.ac.uk/dreq/u/590e5de4-9e49-11e5-803c-0d0b866b59f3.html","web")</f>
        <v>0</v>
      </c>
      <c r="H3" s="0" t="s">
        <v>17</v>
      </c>
      <c r="I3" s="0" t="s">
        <v>18</v>
      </c>
      <c r="J3" s="0" t="s">
        <v>19</v>
      </c>
      <c r="K3" s="0" t="s">
        <v>20</v>
      </c>
    </row>
    <row r="5" customFormat="false" ht="15" hidden="false" customHeight="false" outlineLevel="0" collapsed="false">
      <c r="A5" s="0" t="s">
        <v>21</v>
      </c>
      <c r="B5" s="0" t="s">
        <v>22</v>
      </c>
      <c r="C5" s="0" t="s">
        <v>13</v>
      </c>
      <c r="D5" s="0" t="s">
        <v>23</v>
      </c>
      <c r="E5" s="0" t="s">
        <v>24</v>
      </c>
      <c r="F5" s="0" t="s">
        <v>25</v>
      </c>
      <c r="G5" s="0" t="n">
        <f aca="false">HYPERLINK("http://clipc-services.ceda.ac.uk/dreq/u/52f043533a691ca5721460e316c3a328.html","web")</f>
        <v>0</v>
      </c>
      <c r="H5" s="0" t="s">
        <v>26</v>
      </c>
      <c r="I5" s="0" t="s">
        <v>27</v>
      </c>
      <c r="J5" s="0" t="s">
        <v>28</v>
      </c>
      <c r="K5" s="0" t="s">
        <v>29</v>
      </c>
    </row>
    <row r="7" customFormat="false" ht="15" hidden="false" customHeight="false" outlineLevel="0" collapsed="false">
      <c r="A7" s="0" t="s">
        <v>30</v>
      </c>
      <c r="B7" s="0" t="s">
        <v>31</v>
      </c>
      <c r="C7" s="0" t="s">
        <v>13</v>
      </c>
      <c r="D7" s="0" t="s">
        <v>32</v>
      </c>
      <c r="E7" s="0" t="s">
        <v>33</v>
      </c>
      <c r="F7" s="0" t="s">
        <v>13</v>
      </c>
      <c r="G7" s="0" t="n">
        <f aca="false">HYPERLINK("http://clipc-services.ceda.ac.uk/dreq/u/bb4d31072e09cd4935f1c20a2c533bbd.html","web")</f>
        <v>0</v>
      </c>
      <c r="H7" s="0" t="s">
        <v>34</v>
      </c>
      <c r="I7" s="0" t="s">
        <v>35</v>
      </c>
      <c r="J7" s="0" t="s">
        <v>36</v>
      </c>
      <c r="K7" s="0" t="s">
        <v>37</v>
      </c>
    </row>
    <row r="8" customFormat="false" ht="15" hidden="false" customHeight="false" outlineLevel="0" collapsed="false">
      <c r="A8" s="0" t="s">
        <v>30</v>
      </c>
      <c r="B8" s="0" t="s">
        <v>38</v>
      </c>
      <c r="C8" s="0" t="s">
        <v>13</v>
      </c>
      <c r="D8" s="0" t="s">
        <v>39</v>
      </c>
      <c r="E8" s="0" t="s">
        <v>40</v>
      </c>
      <c r="F8" s="0" t="s">
        <v>16</v>
      </c>
      <c r="G8" s="0" t="n">
        <f aca="false">HYPERLINK("http://clipc-services.ceda.ac.uk/dreq/u/7308096ae00ff52340909b2a59415f82.html","web")</f>
        <v>0</v>
      </c>
      <c r="H8" s="0" t="s">
        <v>41</v>
      </c>
      <c r="I8" s="0" t="s">
        <v>35</v>
      </c>
      <c r="J8" s="0" t="s">
        <v>42</v>
      </c>
      <c r="K8" s="0" t="s">
        <v>37</v>
      </c>
    </row>
    <row r="9" customFormat="false" ht="15" hidden="false" customHeight="false" outlineLevel="0" collapsed="false">
      <c r="A9" s="0" t="s">
        <v>30</v>
      </c>
      <c r="B9" s="0" t="s">
        <v>43</v>
      </c>
      <c r="C9" s="0" t="s">
        <v>13</v>
      </c>
      <c r="D9" s="0" t="s">
        <v>44</v>
      </c>
      <c r="E9" s="0" t="s">
        <v>45</v>
      </c>
      <c r="F9" s="0" t="s">
        <v>16</v>
      </c>
      <c r="G9" s="0" t="n">
        <f aca="false">HYPERLINK("http://clipc-services.ceda.ac.uk/dreq/u/0bbbf303ac691061a69938846f32b23b.html","web")</f>
        <v>0</v>
      </c>
      <c r="H9" s="0" t="s">
        <v>46</v>
      </c>
      <c r="I9" s="0" t="s">
        <v>35</v>
      </c>
      <c r="J9" s="0" t="s">
        <v>47</v>
      </c>
      <c r="K9" s="0" t="s">
        <v>37</v>
      </c>
    </row>
    <row r="10" customFormat="false" ht="15" hidden="false" customHeight="false" outlineLevel="0" collapsed="false">
      <c r="A10" s="0" t="s">
        <v>30</v>
      </c>
      <c r="B10" s="0" t="s">
        <v>48</v>
      </c>
      <c r="C10" s="0" t="s">
        <v>13</v>
      </c>
      <c r="D10" s="0" t="s">
        <v>49</v>
      </c>
      <c r="E10" s="0" t="s">
        <v>50</v>
      </c>
      <c r="F10" s="0" t="s">
        <v>16</v>
      </c>
      <c r="G10" s="0" t="n">
        <f aca="false">HYPERLINK("http://clipc-services.ceda.ac.uk/dreq/u/fe9d4b45792f7d6430fe2a9c9b7234b1.html","web")</f>
        <v>0</v>
      </c>
      <c r="H10" s="0" t="s">
        <v>51</v>
      </c>
      <c r="I10" s="0" t="s">
        <v>35</v>
      </c>
      <c r="J10" s="0" t="s">
        <v>52</v>
      </c>
      <c r="K10" s="0" t="s">
        <v>37</v>
      </c>
    </row>
    <row r="11" customFormat="false" ht="15" hidden="false" customHeight="false" outlineLevel="0" collapsed="false">
      <c r="A11" s="0" t="s">
        <v>30</v>
      </c>
      <c r="B11" s="0" t="s">
        <v>53</v>
      </c>
      <c r="C11" s="0" t="s">
        <v>13</v>
      </c>
      <c r="D11" s="0" t="s">
        <v>32</v>
      </c>
      <c r="E11" s="0" t="s">
        <v>54</v>
      </c>
      <c r="F11" s="0" t="s">
        <v>16</v>
      </c>
      <c r="G11" s="0" t="n">
        <f aca="false">HYPERLINK("http://clipc-services.ceda.ac.uk/dreq/u/ce9ab9b945fcc86013ad10431d8f252e.html","web")</f>
        <v>0</v>
      </c>
      <c r="H11" s="0" t="s">
        <v>55</v>
      </c>
      <c r="I11" s="0" t="s">
        <v>35</v>
      </c>
      <c r="J11" s="0" t="s">
        <v>56</v>
      </c>
      <c r="K11" s="0" t="s">
        <v>57</v>
      </c>
    </row>
    <row r="12" customFormat="false" ht="15" hidden="false" customHeight="false" outlineLevel="0" collapsed="false">
      <c r="A12" s="0" t="s">
        <v>30</v>
      </c>
      <c r="B12" s="0" t="s">
        <v>58</v>
      </c>
      <c r="C12" s="0" t="s">
        <v>13</v>
      </c>
      <c r="D12" s="0" t="s">
        <v>32</v>
      </c>
      <c r="E12" s="0" t="s">
        <v>59</v>
      </c>
      <c r="F12" s="0" t="s">
        <v>16</v>
      </c>
      <c r="G12" s="0" t="n">
        <f aca="false">HYPERLINK("http://clipc-services.ceda.ac.uk/dreq/u/b045cae1f65ba99831648f136b309e91.html","web")</f>
        <v>0</v>
      </c>
      <c r="H12" s="0" t="s">
        <v>60</v>
      </c>
      <c r="I12" s="0" t="s">
        <v>35</v>
      </c>
      <c r="J12" s="0" t="s">
        <v>61</v>
      </c>
      <c r="K12" s="0" t="s">
        <v>62</v>
      </c>
    </row>
    <row r="13" customFormat="false" ht="15" hidden="false" customHeight="false" outlineLevel="0" collapsed="false">
      <c r="A13" s="0" t="s">
        <v>30</v>
      </c>
      <c r="B13" s="0" t="s">
        <v>63</v>
      </c>
      <c r="C13" s="0" t="s">
        <v>13</v>
      </c>
      <c r="D13" s="0" t="s">
        <v>32</v>
      </c>
      <c r="E13" s="0" t="s">
        <v>64</v>
      </c>
      <c r="F13" s="0" t="s">
        <v>65</v>
      </c>
      <c r="G13" s="0" t="n">
        <f aca="false">HYPERLINK("http://clipc-services.ceda.ac.uk/dreq/u/987be9b68c051baf4f0c5b6e8c26b4d8.html","web")</f>
        <v>0</v>
      </c>
      <c r="H13" s="0" t="s">
        <v>66</v>
      </c>
      <c r="I13" s="0" t="s">
        <v>35</v>
      </c>
      <c r="J13" s="0" t="s">
        <v>67</v>
      </c>
      <c r="K13" s="0" t="s">
        <v>37</v>
      </c>
    </row>
    <row r="14" customFormat="false" ht="15" hidden="false" customHeight="false" outlineLevel="0" collapsed="false">
      <c r="A14" s="0" t="s">
        <v>30</v>
      </c>
      <c r="B14" s="0" t="s">
        <v>68</v>
      </c>
      <c r="C14" s="0" t="s">
        <v>13</v>
      </c>
      <c r="D14" s="0" t="s">
        <v>69</v>
      </c>
      <c r="E14" s="0" t="s">
        <v>70</v>
      </c>
      <c r="F14" s="0" t="s">
        <v>71</v>
      </c>
      <c r="G14" s="0" t="n">
        <f aca="false">HYPERLINK("http://clipc-services.ceda.ac.uk/dreq/u/2a6093caf9e5cd42fb2fba6bdb73d6db.html","web")</f>
        <v>0</v>
      </c>
      <c r="H14" s="0" t="s">
        <v>72</v>
      </c>
      <c r="I14" s="0" t="s">
        <v>27</v>
      </c>
      <c r="J14" s="0" t="s">
        <v>70</v>
      </c>
      <c r="K14" s="0" t="s">
        <v>73</v>
      </c>
    </row>
    <row r="15" customFormat="false" ht="15" hidden="false" customHeight="false" outlineLevel="0" collapsed="false">
      <c r="A15" s="0" t="s">
        <v>30</v>
      </c>
      <c r="B15" s="0" t="s">
        <v>74</v>
      </c>
      <c r="C15" s="0" t="s">
        <v>13</v>
      </c>
      <c r="D15" s="0" t="s">
        <v>69</v>
      </c>
      <c r="E15" s="0" t="s">
        <v>75</v>
      </c>
      <c r="F15" s="0" t="s">
        <v>71</v>
      </c>
      <c r="G15" s="0" t="n">
        <f aca="false">HYPERLINK("http://clipc-services.ceda.ac.uk/dreq/u/a1d576b3fc447c37d782926441428ffd.html","web")</f>
        <v>0</v>
      </c>
      <c r="H15" s="0" t="s">
        <v>76</v>
      </c>
      <c r="I15" s="0" t="s">
        <v>27</v>
      </c>
      <c r="J15" s="0" t="s">
        <v>28</v>
      </c>
      <c r="K15" s="0" t="s">
        <v>73</v>
      </c>
    </row>
    <row r="16" customFormat="false" ht="15" hidden="false" customHeight="false" outlineLevel="0" collapsed="false">
      <c r="A16" s="0" t="s">
        <v>30</v>
      </c>
      <c r="B16" s="0" t="s">
        <v>77</v>
      </c>
      <c r="C16" s="0" t="s">
        <v>13</v>
      </c>
      <c r="D16" s="0" t="s">
        <v>69</v>
      </c>
      <c r="E16" s="0" t="s">
        <v>78</v>
      </c>
      <c r="F16" s="0" t="s">
        <v>71</v>
      </c>
      <c r="G16" s="0" t="n">
        <f aca="false">HYPERLINK("http://clipc-services.ceda.ac.uk/dreq/u/6e30ba1e2c19dcbd85faa176d4eae596.html","web")</f>
        <v>0</v>
      </c>
      <c r="H16" s="0" t="s">
        <v>79</v>
      </c>
      <c r="I16" s="0" t="s">
        <v>27</v>
      </c>
      <c r="J16" s="0" t="s">
        <v>80</v>
      </c>
      <c r="K16" s="0" t="s">
        <v>73</v>
      </c>
    </row>
    <row r="17" customFormat="false" ht="15" hidden="false" customHeight="false" outlineLevel="0" collapsed="false">
      <c r="A17" s="0" t="s">
        <v>30</v>
      </c>
      <c r="B17" s="0" t="s">
        <v>22</v>
      </c>
      <c r="C17" s="0" t="s">
        <v>13</v>
      </c>
      <c r="D17" s="0" t="s">
        <v>69</v>
      </c>
      <c r="E17" s="0" t="s">
        <v>24</v>
      </c>
      <c r="F17" s="0" t="s">
        <v>25</v>
      </c>
      <c r="G17" s="0" t="n">
        <f aca="false">HYPERLINK("http://clipc-services.ceda.ac.uk/dreq/u/52f043533a691ca5721460e316c3a328.html","web")</f>
        <v>0</v>
      </c>
      <c r="H17" s="0" t="s">
        <v>26</v>
      </c>
      <c r="I17" s="0" t="s">
        <v>27</v>
      </c>
      <c r="J17" s="0" t="s">
        <v>28</v>
      </c>
      <c r="K17" s="0" t="s">
        <v>73</v>
      </c>
    </row>
    <row r="18" customFormat="false" ht="15" hidden="false" customHeight="false" outlineLevel="0" collapsed="false">
      <c r="A18" s="0" t="s">
        <v>30</v>
      </c>
      <c r="B18" s="0" t="s">
        <v>81</v>
      </c>
      <c r="C18" s="0" t="s">
        <v>13</v>
      </c>
      <c r="D18" s="0" t="s">
        <v>69</v>
      </c>
      <c r="E18" s="0" t="s">
        <v>82</v>
      </c>
      <c r="F18" s="0" t="s">
        <v>25</v>
      </c>
      <c r="G18" s="0" t="n">
        <f aca="false">HYPERLINK("http://clipc-services.ceda.ac.uk/dreq/u/93a0ba1f23bfc41b720ea68951d28144.html","web")</f>
        <v>0</v>
      </c>
      <c r="H18" s="0" t="s">
        <v>83</v>
      </c>
      <c r="I18" s="0" t="s">
        <v>27</v>
      </c>
      <c r="J18" s="0" t="s">
        <v>84</v>
      </c>
      <c r="K18" s="0" t="s">
        <v>73</v>
      </c>
    </row>
    <row r="20" customFormat="false" ht="15" hidden="false" customHeight="false" outlineLevel="0" collapsed="false">
      <c r="A20" s="0" t="s">
        <v>85</v>
      </c>
      <c r="B20" s="0" t="s">
        <v>86</v>
      </c>
      <c r="C20" s="0" t="s">
        <v>13</v>
      </c>
      <c r="D20" s="0" t="s">
        <v>14</v>
      </c>
      <c r="E20" s="0" t="s">
        <v>87</v>
      </c>
      <c r="F20" s="0" t="s">
        <v>88</v>
      </c>
      <c r="G20" s="0" t="n">
        <f aca="false">HYPERLINK("http://clipc-services.ceda.ac.uk/dreq/u/e9b495e2-5989-11e6-a4be-ac72891c3257.html","web")</f>
        <v>0</v>
      </c>
      <c r="H20" s="0" t="s">
        <v>89</v>
      </c>
      <c r="I20" s="0" t="s">
        <v>18</v>
      </c>
      <c r="J20" s="0" t="s">
        <v>90</v>
      </c>
      <c r="K20" s="0" t="s">
        <v>91</v>
      </c>
    </row>
    <row r="22" customFormat="false" ht="15" hidden="false" customHeight="false" outlineLevel="0" collapsed="false">
      <c r="A22" s="0" t="s">
        <v>92</v>
      </c>
      <c r="B22" s="0" t="s">
        <v>93</v>
      </c>
      <c r="C22" s="0" t="s">
        <v>13</v>
      </c>
      <c r="D22" s="0" t="s">
        <v>94</v>
      </c>
      <c r="E22" s="0" t="s">
        <v>95</v>
      </c>
      <c r="F22" s="0" t="s">
        <v>96</v>
      </c>
      <c r="G22" s="0" t="n">
        <f aca="false">HYPERLINK("http://clipc-services.ceda.ac.uk/dreq/u/41455e80-4f40-11e6-a814-ac72891c3257.html","web")</f>
        <v>0</v>
      </c>
      <c r="H22" s="0" t="s">
        <v>97</v>
      </c>
      <c r="I22" s="0" t="s">
        <v>98</v>
      </c>
      <c r="J22" s="0" t="s">
        <v>99</v>
      </c>
      <c r="K22" s="0" t="s">
        <v>91</v>
      </c>
    </row>
    <row r="24" customFormat="false" ht="15" hidden="false" customHeight="false" outlineLevel="0" collapsed="false">
      <c r="A24" s="0" t="s">
        <v>100</v>
      </c>
      <c r="B24" s="0" t="s">
        <v>101</v>
      </c>
      <c r="C24" s="0" t="s">
        <v>13</v>
      </c>
      <c r="D24" s="0" t="s">
        <v>69</v>
      </c>
      <c r="E24" s="0" t="s">
        <v>102</v>
      </c>
      <c r="F24" s="0" t="s">
        <v>103</v>
      </c>
      <c r="G24" s="0" t="n">
        <f aca="false">HYPERLINK("http://clipc-services.ceda.ac.uk/dreq/u/cfe4bddb7dbbfc57c19837e7f99d2dda.html","web")</f>
        <v>0</v>
      </c>
      <c r="H24" s="0" t="s">
        <v>104</v>
      </c>
      <c r="I24" s="0" t="s">
        <v>105</v>
      </c>
      <c r="J24" s="0" t="s">
        <v>106</v>
      </c>
      <c r="K24" s="0" t="s">
        <v>107</v>
      </c>
    </row>
    <row r="25" customFormat="false" ht="15" hidden="false" customHeight="false" outlineLevel="0" collapsed="false">
      <c r="A25" s="0" t="s">
        <v>100</v>
      </c>
      <c r="B25" s="0" t="s">
        <v>108</v>
      </c>
      <c r="C25" s="0" t="s">
        <v>13</v>
      </c>
      <c r="D25" s="0" t="s">
        <v>32</v>
      </c>
      <c r="E25" s="0" t="s">
        <v>109</v>
      </c>
      <c r="F25" s="0" t="s">
        <v>110</v>
      </c>
      <c r="G25" s="0" t="n">
        <f aca="false">HYPERLINK("http://clipc-services.ceda.ac.uk/dreq/u/c9a640b0-c5f0-11e6-ac20-5404a60d96b5.html","web")</f>
        <v>0</v>
      </c>
      <c r="H25" s="0" t="s">
        <v>111</v>
      </c>
      <c r="I25" s="0" t="s">
        <v>105</v>
      </c>
      <c r="J25" s="0" t="s">
        <v>112</v>
      </c>
      <c r="K25" s="0" t="s">
        <v>113</v>
      </c>
    </row>
    <row r="26" customFormat="false" ht="15" hidden="false" customHeight="false" outlineLevel="0" collapsed="false">
      <c r="A26" s="0" t="s">
        <v>100</v>
      </c>
      <c r="B26" s="0" t="s">
        <v>114</v>
      </c>
      <c r="C26" s="0" t="s">
        <v>13</v>
      </c>
      <c r="D26" s="0" t="s">
        <v>32</v>
      </c>
      <c r="E26" s="0" t="s">
        <v>115</v>
      </c>
      <c r="F26" s="0" t="s">
        <v>110</v>
      </c>
      <c r="G26" s="0" t="n">
        <f aca="false">HYPERLINK("http://clipc-services.ceda.ac.uk/dreq/u/c9a673b4-c5f0-11e6-ac20-5404a60d96b5.html","web")</f>
        <v>0</v>
      </c>
      <c r="H26" s="0" t="s">
        <v>116</v>
      </c>
      <c r="I26" s="0" t="s">
        <v>105</v>
      </c>
      <c r="J26" s="0" t="s">
        <v>117</v>
      </c>
      <c r="K26" s="0" t="s">
        <v>113</v>
      </c>
    </row>
    <row r="27" customFormat="false" ht="15" hidden="false" customHeight="false" outlineLevel="0" collapsed="false">
      <c r="A27" s="0" t="s">
        <v>100</v>
      </c>
      <c r="B27" s="0" t="s">
        <v>118</v>
      </c>
      <c r="C27" s="0" t="s">
        <v>13</v>
      </c>
      <c r="D27" s="0" t="s">
        <v>32</v>
      </c>
      <c r="E27" s="0" t="s">
        <v>119</v>
      </c>
      <c r="F27" s="0" t="s">
        <v>110</v>
      </c>
      <c r="G27" s="0" t="n">
        <f aca="false">HYPERLINK("http://clipc-services.ceda.ac.uk/dreq/u/c9a56fd2-c5f0-11e6-ac20-5404a60d96b5.html","web")</f>
        <v>0</v>
      </c>
      <c r="H27" s="0" t="s">
        <v>120</v>
      </c>
      <c r="I27" s="0" t="s">
        <v>105</v>
      </c>
      <c r="J27" s="0" t="s">
        <v>121</v>
      </c>
      <c r="K27" s="0" t="s">
        <v>122</v>
      </c>
    </row>
    <row r="29" customFormat="false" ht="15" hidden="false" customHeight="false" outlineLevel="0" collapsed="false">
      <c r="A29" s="0" t="s">
        <v>123</v>
      </c>
      <c r="B29" s="0" t="s">
        <v>124</v>
      </c>
      <c r="C29" s="0" t="s">
        <v>13</v>
      </c>
      <c r="D29" s="0" t="s">
        <v>32</v>
      </c>
      <c r="E29" s="0" t="s">
        <v>125</v>
      </c>
      <c r="F29" s="0" t="s">
        <v>126</v>
      </c>
      <c r="G29" s="0" t="n">
        <f aca="false">HYPERLINK("http://clipc-services.ceda.ac.uk/dreq/u/5917acf0-9e49-11e5-803c-0d0b866b59f3.html","web")</f>
        <v>0</v>
      </c>
      <c r="H29" s="0" t="s">
        <v>127</v>
      </c>
      <c r="I29" s="0" t="s">
        <v>128</v>
      </c>
      <c r="J29" s="0" t="s">
        <v>129</v>
      </c>
      <c r="K29" s="0" t="s">
        <v>130</v>
      </c>
    </row>
    <row r="30" customFormat="false" ht="15" hidden="false" customHeight="false" outlineLevel="0" collapsed="false">
      <c r="A30" s="0" t="s">
        <v>123</v>
      </c>
      <c r="B30" s="0" t="s">
        <v>131</v>
      </c>
      <c r="C30" s="0" t="s">
        <v>13</v>
      </c>
      <c r="D30" s="0" t="s">
        <v>32</v>
      </c>
      <c r="E30" s="0" t="s">
        <v>132</v>
      </c>
      <c r="F30" s="0" t="s">
        <v>133</v>
      </c>
      <c r="G30" s="0" t="n">
        <f aca="false">HYPERLINK("http://clipc-services.ceda.ac.uk/dreq/u/590de58a-9e49-11e5-803c-0d0b866b59f3.html","web")</f>
        <v>0</v>
      </c>
      <c r="H30" s="0" t="s">
        <v>134</v>
      </c>
      <c r="I30" s="0" t="s">
        <v>128</v>
      </c>
      <c r="J30" s="0" t="s">
        <v>135</v>
      </c>
      <c r="K30" s="0" t="s">
        <v>130</v>
      </c>
    </row>
    <row r="31" customFormat="false" ht="15" hidden="false" customHeight="false" outlineLevel="0" collapsed="false">
      <c r="A31" s="0" t="s">
        <v>123</v>
      </c>
      <c r="B31" s="0" t="s">
        <v>136</v>
      </c>
      <c r="C31" s="0" t="s">
        <v>13</v>
      </c>
      <c r="D31" s="0" t="s">
        <v>32</v>
      </c>
      <c r="E31" s="0" t="s">
        <v>137</v>
      </c>
      <c r="F31" s="0" t="s">
        <v>126</v>
      </c>
      <c r="G31" s="0" t="n">
        <f aca="false">HYPERLINK("http://clipc-services.ceda.ac.uk/dreq/u/59147b48-9e49-11e5-803c-0d0b866b59f3.html","web")</f>
        <v>0</v>
      </c>
      <c r="H31" s="0" t="s">
        <v>138</v>
      </c>
      <c r="I31" s="0" t="s">
        <v>128</v>
      </c>
      <c r="J31" s="0" t="s">
        <v>139</v>
      </c>
      <c r="K31" s="0" t="s">
        <v>130</v>
      </c>
    </row>
    <row r="32" customFormat="false" ht="15" hidden="false" customHeight="false" outlineLevel="0" collapsed="false">
      <c r="A32" s="0" t="s">
        <v>123</v>
      </c>
      <c r="B32" s="0" t="s">
        <v>140</v>
      </c>
      <c r="C32" s="0" t="s">
        <v>13</v>
      </c>
      <c r="D32" s="0" t="s">
        <v>32</v>
      </c>
      <c r="E32" s="0" t="s">
        <v>141</v>
      </c>
      <c r="F32" s="0" t="s">
        <v>133</v>
      </c>
      <c r="G32" s="0" t="n">
        <f aca="false">HYPERLINK("http://clipc-services.ceda.ac.uk/dreq/u/591444ca-9e49-11e5-803c-0d0b866b59f3.html","web")</f>
        <v>0</v>
      </c>
      <c r="H32" s="0" t="s">
        <v>142</v>
      </c>
      <c r="I32" s="0" t="s">
        <v>128</v>
      </c>
      <c r="J32" s="0" t="s">
        <v>143</v>
      </c>
      <c r="K32" s="0" t="s">
        <v>130</v>
      </c>
    </row>
    <row r="33" customFormat="false" ht="15" hidden="false" customHeight="false" outlineLevel="0" collapsed="false">
      <c r="A33" s="0" t="s">
        <v>123</v>
      </c>
      <c r="B33" s="0" t="s">
        <v>144</v>
      </c>
      <c r="C33" s="0" t="s">
        <v>13</v>
      </c>
      <c r="D33" s="0" t="s">
        <v>145</v>
      </c>
      <c r="E33" s="0" t="s">
        <v>146</v>
      </c>
      <c r="F33" s="0" t="s">
        <v>13</v>
      </c>
      <c r="G33" s="0" t="n">
        <f aca="false">HYPERLINK("http://clipc-services.ceda.ac.uk/dreq/u/591720a0-9e49-11e5-803c-0d0b866b59f3.html","web")</f>
        <v>0</v>
      </c>
      <c r="H33" s="0" t="s">
        <v>147</v>
      </c>
      <c r="I33" s="0" t="s">
        <v>105</v>
      </c>
      <c r="J33" s="0" t="s">
        <v>148</v>
      </c>
      <c r="K33" s="0" t="s">
        <v>149</v>
      </c>
    </row>
    <row r="34" customFormat="false" ht="15" hidden="false" customHeight="false" outlineLevel="0" collapsed="false">
      <c r="A34" s="0" t="s">
        <v>123</v>
      </c>
      <c r="B34" s="0" t="s">
        <v>150</v>
      </c>
      <c r="C34" s="0" t="s">
        <v>13</v>
      </c>
      <c r="D34" s="0" t="s">
        <v>32</v>
      </c>
      <c r="E34" s="0" t="s">
        <v>151</v>
      </c>
      <c r="F34" s="0" t="s">
        <v>152</v>
      </c>
      <c r="G34" s="0" t="n">
        <f aca="false">HYPERLINK("http://clipc-services.ceda.ac.uk/dreq/u/59177dc0-9e49-11e5-803c-0d0b866b59f3.html","web")</f>
        <v>0</v>
      </c>
      <c r="H34" s="0" t="s">
        <v>153</v>
      </c>
      <c r="I34" s="0" t="s">
        <v>128</v>
      </c>
      <c r="J34" s="0" t="s">
        <v>154</v>
      </c>
      <c r="K34" s="0" t="s">
        <v>155</v>
      </c>
    </row>
    <row r="35" customFormat="false" ht="15" hidden="false" customHeight="false" outlineLevel="0" collapsed="false">
      <c r="A35" s="0" t="s">
        <v>123</v>
      </c>
      <c r="B35" s="0" t="s">
        <v>156</v>
      </c>
      <c r="C35" s="0" t="s">
        <v>13</v>
      </c>
      <c r="D35" s="0" t="s">
        <v>32</v>
      </c>
      <c r="E35" s="0" t="s">
        <v>157</v>
      </c>
      <c r="F35" s="0" t="s">
        <v>152</v>
      </c>
      <c r="G35" s="0" t="n">
        <f aca="false">HYPERLINK("http://clipc-services.ceda.ac.uk/dreq/u/591306a0-9e49-11e5-803c-0d0b866b59f3.html","web")</f>
        <v>0</v>
      </c>
      <c r="H35" s="0" t="s">
        <v>158</v>
      </c>
      <c r="I35" s="0" t="s">
        <v>128</v>
      </c>
      <c r="J35" s="0" t="s">
        <v>159</v>
      </c>
      <c r="K35" s="0" t="s">
        <v>155</v>
      </c>
    </row>
    <row r="37" customFormat="false" ht="15" hidden="false" customHeight="false" outlineLevel="0" collapsed="false">
      <c r="A37" s="0" t="s">
        <v>160</v>
      </c>
      <c r="B37" s="0" t="s">
        <v>31</v>
      </c>
      <c r="C37" s="0" t="s">
        <v>13</v>
      </c>
      <c r="D37" s="0" t="s">
        <v>32</v>
      </c>
      <c r="E37" s="0" t="s">
        <v>33</v>
      </c>
      <c r="F37" s="0" t="s">
        <v>13</v>
      </c>
      <c r="G37" s="0" t="n">
        <f aca="false">HYPERLINK("http://clipc-services.ceda.ac.uk/dreq/u/bb4d31072e09cd4935f1c20a2c533bbd.html","web")</f>
        <v>0</v>
      </c>
      <c r="H37" s="0" t="s">
        <v>34</v>
      </c>
      <c r="I37" s="0" t="s">
        <v>35</v>
      </c>
      <c r="J37" s="0" t="s">
        <v>36</v>
      </c>
      <c r="K37" s="0" t="s">
        <v>161</v>
      </c>
    </row>
    <row r="38" customFormat="false" ht="15" hidden="false" customHeight="false" outlineLevel="0" collapsed="false">
      <c r="A38" s="0" t="s">
        <v>160</v>
      </c>
      <c r="B38" s="0" t="s">
        <v>38</v>
      </c>
      <c r="C38" s="0" t="s">
        <v>13</v>
      </c>
      <c r="D38" s="0" t="s">
        <v>39</v>
      </c>
      <c r="E38" s="0" t="s">
        <v>40</v>
      </c>
      <c r="F38" s="0" t="s">
        <v>16</v>
      </c>
      <c r="G38" s="0" t="n">
        <f aca="false">HYPERLINK("http://clipc-services.ceda.ac.uk/dreq/u/7308096ae00ff52340909b2a59415f82.html","web")</f>
        <v>0</v>
      </c>
      <c r="H38" s="0" t="s">
        <v>41</v>
      </c>
      <c r="I38" s="0" t="s">
        <v>35</v>
      </c>
      <c r="J38" s="0" t="s">
        <v>42</v>
      </c>
      <c r="K38" s="0" t="s">
        <v>161</v>
      </c>
    </row>
    <row r="39" customFormat="false" ht="15" hidden="false" customHeight="false" outlineLevel="0" collapsed="false">
      <c r="A39" s="0" t="s">
        <v>160</v>
      </c>
      <c r="B39" s="0" t="s">
        <v>43</v>
      </c>
      <c r="C39" s="0" t="s">
        <v>13</v>
      </c>
      <c r="D39" s="0" t="s">
        <v>44</v>
      </c>
      <c r="E39" s="0" t="s">
        <v>45</v>
      </c>
      <c r="F39" s="0" t="s">
        <v>16</v>
      </c>
      <c r="G39" s="0" t="n">
        <f aca="false">HYPERLINK("http://clipc-services.ceda.ac.uk/dreq/u/0bbbf303ac691061a69938846f32b23b.html","web")</f>
        <v>0</v>
      </c>
      <c r="H39" s="0" t="s">
        <v>46</v>
      </c>
      <c r="I39" s="0" t="s">
        <v>35</v>
      </c>
      <c r="J39" s="0" t="s">
        <v>47</v>
      </c>
      <c r="K39" s="0" t="s">
        <v>161</v>
      </c>
    </row>
    <row r="40" customFormat="false" ht="15" hidden="false" customHeight="false" outlineLevel="0" collapsed="false">
      <c r="A40" s="0" t="s">
        <v>160</v>
      </c>
      <c r="B40" s="0" t="s">
        <v>48</v>
      </c>
      <c r="C40" s="0" t="s">
        <v>13</v>
      </c>
      <c r="D40" s="0" t="s">
        <v>49</v>
      </c>
      <c r="E40" s="0" t="s">
        <v>50</v>
      </c>
      <c r="F40" s="0" t="s">
        <v>16</v>
      </c>
      <c r="G40" s="0" t="n">
        <f aca="false">HYPERLINK("http://clipc-services.ceda.ac.uk/dreq/u/fe9d4b45792f7d6430fe2a9c9b7234b1.html","web")</f>
        <v>0</v>
      </c>
      <c r="H40" s="0" t="s">
        <v>51</v>
      </c>
      <c r="I40" s="0" t="s">
        <v>35</v>
      </c>
      <c r="J40" s="0" t="s">
        <v>52</v>
      </c>
      <c r="K40" s="0" t="s">
        <v>161</v>
      </c>
    </row>
    <row r="41" customFormat="false" ht="15" hidden="false" customHeight="false" outlineLevel="0" collapsed="false">
      <c r="A41" s="0" t="s">
        <v>160</v>
      </c>
      <c r="B41" s="0" t="s">
        <v>53</v>
      </c>
      <c r="C41" s="0" t="s">
        <v>13</v>
      </c>
      <c r="D41" s="0" t="s">
        <v>32</v>
      </c>
      <c r="E41" s="0" t="s">
        <v>54</v>
      </c>
      <c r="F41" s="0" t="s">
        <v>16</v>
      </c>
      <c r="G41" s="0" t="n">
        <f aca="false">HYPERLINK("http://clipc-services.ceda.ac.uk/dreq/u/ce9ab9b945fcc86013ad10431d8f252e.html","web")</f>
        <v>0</v>
      </c>
      <c r="H41" s="0" t="s">
        <v>55</v>
      </c>
      <c r="I41" s="0" t="s">
        <v>35</v>
      </c>
      <c r="J41" s="0" t="s">
        <v>56</v>
      </c>
      <c r="K41" s="0" t="s">
        <v>161</v>
      </c>
    </row>
    <row r="42" customFormat="false" ht="15" hidden="false" customHeight="false" outlineLevel="0" collapsed="false">
      <c r="A42" s="0" t="s">
        <v>160</v>
      </c>
      <c r="B42" s="0" t="s">
        <v>58</v>
      </c>
      <c r="C42" s="0" t="s">
        <v>13</v>
      </c>
      <c r="D42" s="0" t="s">
        <v>32</v>
      </c>
      <c r="E42" s="0" t="s">
        <v>59</v>
      </c>
      <c r="F42" s="0" t="s">
        <v>16</v>
      </c>
      <c r="G42" s="0" t="n">
        <f aca="false">HYPERLINK("http://clipc-services.ceda.ac.uk/dreq/u/b045cae1f65ba99831648f136b309e91.html","web")</f>
        <v>0</v>
      </c>
      <c r="H42" s="0" t="s">
        <v>60</v>
      </c>
      <c r="I42" s="0" t="s">
        <v>35</v>
      </c>
      <c r="J42" s="0" t="s">
        <v>61</v>
      </c>
      <c r="K42" s="0" t="s">
        <v>161</v>
      </c>
    </row>
    <row r="43" customFormat="false" ht="15" hidden="false" customHeight="false" outlineLevel="0" collapsed="false">
      <c r="A43" s="0" t="s">
        <v>160</v>
      </c>
      <c r="B43" s="0" t="s">
        <v>63</v>
      </c>
      <c r="C43" s="0" t="s">
        <v>13</v>
      </c>
      <c r="D43" s="0" t="s">
        <v>32</v>
      </c>
      <c r="E43" s="0" t="s">
        <v>64</v>
      </c>
      <c r="F43" s="0" t="s">
        <v>65</v>
      </c>
      <c r="G43" s="0" t="n">
        <f aca="false">HYPERLINK("http://clipc-services.ceda.ac.uk/dreq/u/987be9b68c051baf4f0c5b6e8c26b4d8.html","web")</f>
        <v>0</v>
      </c>
      <c r="H43" s="0" t="s">
        <v>66</v>
      </c>
      <c r="I43" s="0" t="s">
        <v>35</v>
      </c>
      <c r="J43" s="0" t="s">
        <v>67</v>
      </c>
      <c r="K43" s="0" t="s">
        <v>161</v>
      </c>
    </row>
    <row r="45" customFormat="false" ht="15" hidden="false" customHeight="false" outlineLevel="0" collapsed="false">
      <c r="A45" s="0" t="s">
        <v>162</v>
      </c>
      <c r="B45" s="0" t="s">
        <v>38</v>
      </c>
      <c r="C45" s="0" t="s">
        <v>13</v>
      </c>
      <c r="D45" s="0" t="s">
        <v>163</v>
      </c>
      <c r="E45" s="0" t="s">
        <v>40</v>
      </c>
      <c r="F45" s="0" t="s">
        <v>16</v>
      </c>
      <c r="G45" s="0" t="n">
        <f aca="false">HYPERLINK("http://clipc-services.ceda.ac.uk/dreq/u/7308096ae00ff52340909b2a59415f82.html","web")</f>
        <v>0</v>
      </c>
      <c r="H45" s="0" t="s">
        <v>41</v>
      </c>
      <c r="I45" s="0" t="s">
        <v>35</v>
      </c>
      <c r="J45" s="0" t="s">
        <v>42</v>
      </c>
      <c r="K45" s="0" t="s">
        <v>164</v>
      </c>
    </row>
    <row r="46" customFormat="false" ht="15" hidden="false" customHeight="false" outlineLevel="0" collapsed="false">
      <c r="A46" s="0" t="s">
        <v>162</v>
      </c>
      <c r="B46" s="0" t="s">
        <v>43</v>
      </c>
      <c r="C46" s="0" t="s">
        <v>13</v>
      </c>
      <c r="D46" s="0" t="s">
        <v>165</v>
      </c>
      <c r="E46" s="0" t="s">
        <v>45</v>
      </c>
      <c r="F46" s="0" t="s">
        <v>16</v>
      </c>
      <c r="G46" s="0" t="n">
        <f aca="false">HYPERLINK("http://clipc-services.ceda.ac.uk/dreq/u/0bbbf303ac691061a69938846f32b23b.html","web")</f>
        <v>0</v>
      </c>
      <c r="H46" s="0" t="s">
        <v>46</v>
      </c>
      <c r="I46" s="0" t="s">
        <v>35</v>
      </c>
      <c r="J46" s="0" t="s">
        <v>47</v>
      </c>
      <c r="K46" s="0" t="s">
        <v>164</v>
      </c>
    </row>
    <row r="47" customFormat="false" ht="15" hidden="false" customHeight="false" outlineLevel="0" collapsed="false">
      <c r="A47" s="0" t="s">
        <v>162</v>
      </c>
      <c r="B47" s="0" t="s">
        <v>48</v>
      </c>
      <c r="C47" s="0" t="s">
        <v>13</v>
      </c>
      <c r="D47" s="0" t="s">
        <v>166</v>
      </c>
      <c r="E47" s="0" t="s">
        <v>50</v>
      </c>
      <c r="F47" s="0" t="s">
        <v>16</v>
      </c>
      <c r="G47" s="0" t="n">
        <f aca="false">HYPERLINK("http://clipc-services.ceda.ac.uk/dreq/u/fe9d4b45792f7d6430fe2a9c9b7234b1.html","web")</f>
        <v>0</v>
      </c>
      <c r="H47" s="0" t="s">
        <v>51</v>
      </c>
      <c r="I47" s="0" t="s">
        <v>35</v>
      </c>
      <c r="J47" s="0" t="s">
        <v>52</v>
      </c>
      <c r="K47" s="0" t="s">
        <v>164</v>
      </c>
    </row>
    <row r="48" customFormat="false" ht="15" hidden="false" customHeight="false" outlineLevel="0" collapsed="false">
      <c r="A48" s="0" t="s">
        <v>162</v>
      </c>
      <c r="B48" s="0" t="s">
        <v>53</v>
      </c>
      <c r="C48" s="0" t="s">
        <v>13</v>
      </c>
      <c r="D48" s="0" t="s">
        <v>167</v>
      </c>
      <c r="E48" s="0" t="s">
        <v>54</v>
      </c>
      <c r="F48" s="0" t="s">
        <v>16</v>
      </c>
      <c r="G48" s="0" t="n">
        <f aca="false">HYPERLINK("http://clipc-services.ceda.ac.uk/dreq/u/ce9ab9b945fcc86013ad10431d8f252e.html","web")</f>
        <v>0</v>
      </c>
      <c r="H48" s="0" t="s">
        <v>55</v>
      </c>
      <c r="I48" s="0" t="s">
        <v>35</v>
      </c>
      <c r="J48" s="0" t="s">
        <v>56</v>
      </c>
      <c r="K48" s="0" t="s">
        <v>164</v>
      </c>
    </row>
    <row r="49" customFormat="false" ht="15" hidden="false" customHeight="false" outlineLevel="0" collapsed="false">
      <c r="A49" s="0" t="s">
        <v>162</v>
      </c>
      <c r="B49" s="0" t="s">
        <v>168</v>
      </c>
      <c r="C49" s="0" t="s">
        <v>13</v>
      </c>
      <c r="D49" s="0" t="s">
        <v>167</v>
      </c>
      <c r="E49" s="0" t="s">
        <v>169</v>
      </c>
      <c r="F49" s="0" t="s">
        <v>170</v>
      </c>
      <c r="G49" s="0" t="n">
        <f aca="false">HYPERLINK("http://clipc-services.ceda.ac.uk/dreq/u/9c35e2ac-a0de-11e6-bc63-ac72891c3257.html","web")</f>
        <v>0</v>
      </c>
      <c r="H49" s="0" t="s">
        <v>171</v>
      </c>
      <c r="I49" s="0" t="s">
        <v>128</v>
      </c>
      <c r="J49" s="0" t="s">
        <v>172</v>
      </c>
      <c r="K49" s="0" t="s">
        <v>173</v>
      </c>
    </row>
    <row r="51" customFormat="false" ht="15" hidden="false" customHeight="false" outlineLevel="0" collapsed="false">
      <c r="A51" s="0" t="s">
        <v>174</v>
      </c>
      <c r="B51" s="0" t="s">
        <v>68</v>
      </c>
      <c r="C51" s="0" t="s">
        <v>175</v>
      </c>
      <c r="D51" s="0" t="s">
        <v>176</v>
      </c>
      <c r="E51" s="0" t="s">
        <v>70</v>
      </c>
      <c r="F51" s="0" t="s">
        <v>71</v>
      </c>
      <c r="G51" s="0" t="n">
        <f aca="false">HYPERLINK("http://clipc-services.ceda.ac.uk/dreq/u/2a6093caf9e5cd42fb2fba6bdb73d6db.html","web")</f>
        <v>0</v>
      </c>
      <c r="H51" s="0" t="s">
        <v>72</v>
      </c>
      <c r="I51" s="0" t="s">
        <v>27</v>
      </c>
      <c r="J51" s="0" t="s">
        <v>70</v>
      </c>
      <c r="K51" s="0" t="s">
        <v>155</v>
      </c>
    </row>
    <row r="53" customFormat="false" ht="15" hidden="false" customHeight="false" outlineLevel="0" collapsed="false">
      <c r="A53" s="0" t="s">
        <v>177</v>
      </c>
      <c r="B53" s="0" t="s">
        <v>178</v>
      </c>
      <c r="C53" s="0" t="s">
        <v>13</v>
      </c>
      <c r="D53" s="0" t="s">
        <v>32</v>
      </c>
      <c r="E53" s="0" t="s">
        <v>179</v>
      </c>
      <c r="F53" s="0" t="s">
        <v>16</v>
      </c>
      <c r="G53" s="0" t="n">
        <f aca="false">HYPERLINK("http://clipc-services.ceda.ac.uk/dreq/u/a1d2e309c6f25017442ad6c79c4f9eca.html","web")</f>
        <v>0</v>
      </c>
      <c r="H53" s="0" t="s">
        <v>180</v>
      </c>
      <c r="I53" s="0" t="s">
        <v>18</v>
      </c>
      <c r="J53" s="0" t="s">
        <v>181</v>
      </c>
      <c r="K53" s="0" t="s">
        <v>20</v>
      </c>
    </row>
    <row r="54" customFormat="false" ht="15" hidden="false" customHeight="false" outlineLevel="0" collapsed="false">
      <c r="A54" s="0" t="s">
        <v>177</v>
      </c>
      <c r="B54" s="0" t="s">
        <v>12</v>
      </c>
      <c r="C54" s="0" t="s">
        <v>13</v>
      </c>
      <c r="D54" s="0" t="s">
        <v>32</v>
      </c>
      <c r="E54" s="0" t="s">
        <v>15</v>
      </c>
      <c r="F54" s="0" t="s">
        <v>16</v>
      </c>
      <c r="G54" s="0" t="n">
        <f aca="false">HYPERLINK("http://clipc-services.ceda.ac.uk/dreq/u/590e5de4-9e49-11e5-803c-0d0b866b59f3.html","web")</f>
        <v>0</v>
      </c>
      <c r="H54" s="0" t="s">
        <v>17</v>
      </c>
      <c r="I54" s="0" t="s">
        <v>18</v>
      </c>
      <c r="J54" s="0" t="s">
        <v>19</v>
      </c>
      <c r="K54" s="0" t="s">
        <v>20</v>
      </c>
    </row>
    <row r="55" customFormat="false" ht="15" hidden="false" customHeight="false" outlineLevel="0" collapsed="false">
      <c r="A55" s="0" t="s">
        <v>177</v>
      </c>
      <c r="B55" s="0" t="s">
        <v>182</v>
      </c>
      <c r="C55" s="0" t="s">
        <v>13</v>
      </c>
      <c r="D55" s="0" t="s">
        <v>32</v>
      </c>
      <c r="E55" s="0" t="s">
        <v>183</v>
      </c>
      <c r="F55" s="0" t="s">
        <v>16</v>
      </c>
      <c r="G55" s="0" t="n">
        <f aca="false">HYPERLINK("http://clipc-services.ceda.ac.uk/dreq/u/53826ae4-bf01-11e6-a554-ac72891c3257.html","web")</f>
        <v>0</v>
      </c>
      <c r="H55" s="0" t="s">
        <v>184</v>
      </c>
      <c r="I55" s="0" t="s">
        <v>18</v>
      </c>
      <c r="J55" s="0" t="s">
        <v>185</v>
      </c>
      <c r="K55" s="0" t="s">
        <v>91</v>
      </c>
    </row>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c r="A63" s="0" t="s">
        <v>186</v>
      </c>
      <c r="B63" s="0" t="s">
        <v>187</v>
      </c>
      <c r="C63" s="0" t="s">
        <v>13</v>
      </c>
      <c r="D63" s="0" t="s">
        <v>94</v>
      </c>
      <c r="E63" s="0" t="s">
        <v>188</v>
      </c>
      <c r="F63" s="0" t="s">
        <v>88</v>
      </c>
      <c r="G63" s="0" t="s">
        <v>189</v>
      </c>
      <c r="H63" s="0" t="s">
        <v>190</v>
      </c>
      <c r="I63" s="0" t="s">
        <v>191</v>
      </c>
      <c r="J63" s="0" t="s">
        <v>192</v>
      </c>
      <c r="K63" s="0" t="s">
        <v>91</v>
      </c>
    </row>
    <row r="64" customFormat="false" ht="13.8" hidden="false" customHeight="false" outlineLevel="0" collapsed="false">
      <c r="A64" s="0" t="s">
        <v>186</v>
      </c>
      <c r="B64" s="0" t="s">
        <v>178</v>
      </c>
      <c r="C64" s="0" t="s">
        <v>13</v>
      </c>
      <c r="D64" s="0" t="s">
        <v>193</v>
      </c>
      <c r="E64" s="0" t="s">
        <v>194</v>
      </c>
      <c r="F64" s="0" t="s">
        <v>16</v>
      </c>
      <c r="G64" s="0" t="s">
        <v>189</v>
      </c>
      <c r="H64" s="0" t="s">
        <v>195</v>
      </c>
      <c r="I64" s="0" t="s">
        <v>98</v>
      </c>
      <c r="J64" s="0" t="s">
        <v>196</v>
      </c>
      <c r="K64" s="0" t="s">
        <v>91</v>
      </c>
    </row>
    <row r="65" customFormat="false" ht="13.8" hidden="false" customHeight="false" outlineLevel="0" collapsed="false">
      <c r="A65" s="0" t="s">
        <v>186</v>
      </c>
      <c r="B65" s="0" t="s">
        <v>12</v>
      </c>
      <c r="C65" s="0" t="s">
        <v>13</v>
      </c>
      <c r="D65" s="0" t="s">
        <v>197</v>
      </c>
      <c r="E65" s="0" t="s">
        <v>198</v>
      </c>
      <c r="F65" s="0" t="s">
        <v>16</v>
      </c>
      <c r="G65" s="0" t="s">
        <v>189</v>
      </c>
      <c r="H65" s="0" t="s">
        <v>199</v>
      </c>
      <c r="I65" s="0" t="s">
        <v>98</v>
      </c>
      <c r="J65" s="0" t="s">
        <v>200</v>
      </c>
      <c r="K65" s="0" t="s">
        <v>91</v>
      </c>
    </row>
    <row r="66" customFormat="false" ht="13.8" hidden="false" customHeight="false" outlineLevel="0" collapsed="false"/>
    <row r="67" customFormat="false" ht="13.8" hidden="false" customHeight="false" outlineLevel="0" collapsed="false"/>
    <row r="68" customFormat="false" ht="13.8" hidden="false" customHeight="false" outlineLevel="0" collapsed="false">
      <c r="A68" s="0" t="s">
        <v>201</v>
      </c>
      <c r="B68" s="0" t="s">
        <v>202</v>
      </c>
      <c r="C68" s="0" t="s">
        <v>13</v>
      </c>
      <c r="D68" s="0" t="s">
        <v>32</v>
      </c>
      <c r="E68" s="0" t="s">
        <v>203</v>
      </c>
      <c r="F68" s="0" t="s">
        <v>204</v>
      </c>
      <c r="G68" s="0" t="s">
        <v>189</v>
      </c>
      <c r="H68" s="0" t="s">
        <v>205</v>
      </c>
      <c r="I68" s="0" t="s">
        <v>206</v>
      </c>
      <c r="J68" s="0" t="s">
        <v>207</v>
      </c>
      <c r="K68" s="0" t="s">
        <v>208</v>
      </c>
    </row>
    <row r="69" customFormat="false" ht="13.8" hidden="false" customHeight="false" outlineLevel="0" collapsed="false">
      <c r="A69" s="0" t="s">
        <v>201</v>
      </c>
      <c r="B69" s="0" t="s">
        <v>209</v>
      </c>
      <c r="C69" s="0" t="s">
        <v>13</v>
      </c>
      <c r="D69" s="0" t="s">
        <v>32</v>
      </c>
      <c r="E69" s="0" t="s">
        <v>210</v>
      </c>
      <c r="F69" s="0" t="s">
        <v>204</v>
      </c>
      <c r="G69" s="0" t="s">
        <v>189</v>
      </c>
      <c r="H69" s="0" t="s">
        <v>211</v>
      </c>
      <c r="I69" s="0" t="s">
        <v>206</v>
      </c>
      <c r="J69" s="0" t="s">
        <v>212</v>
      </c>
      <c r="K69" s="0" t="s">
        <v>208</v>
      </c>
    </row>
    <row r="70" customFormat="false" ht="13.8" hidden="false" customHeight="false" outlineLevel="0" collapsed="false"/>
    <row r="71" customFormat="false" ht="13.8" hidden="false" customHeight="false" outlineLevel="0" collapsed="false"/>
    <row r="72" customFormat="false" ht="13.8" hidden="false" customHeight="false" outlineLevel="0" collapsed="false">
      <c r="A72" s="0" t="s">
        <v>213</v>
      </c>
      <c r="B72" s="0" t="s">
        <v>214</v>
      </c>
      <c r="C72" s="0" t="s">
        <v>13</v>
      </c>
      <c r="D72" s="0" t="s">
        <v>215</v>
      </c>
      <c r="E72" s="0" t="s">
        <v>216</v>
      </c>
      <c r="F72" s="0" t="s">
        <v>217</v>
      </c>
      <c r="G72" s="0" t="s">
        <v>189</v>
      </c>
      <c r="H72" s="0" t="s">
        <v>218</v>
      </c>
      <c r="I72" s="0" t="s">
        <v>219</v>
      </c>
      <c r="J72" s="0" t="s">
        <v>220</v>
      </c>
      <c r="K72" s="0" t="s">
        <v>221</v>
      </c>
    </row>
    <row r="73" customFormat="false" ht="13.8" hidden="false" customHeight="false" outlineLevel="0" collapsed="false"/>
    <row r="74" customFormat="false" ht="13.8" hidden="false" customHeight="false" outlineLevel="0" collapsed="false"/>
    <row r="75" customFormat="false" ht="13.8" hidden="false" customHeight="false" outlineLevel="0" collapsed="false">
      <c r="A75" s="0" t="s">
        <v>222</v>
      </c>
      <c r="B75" s="0" t="s">
        <v>178</v>
      </c>
      <c r="C75" s="0" t="s">
        <v>13</v>
      </c>
      <c r="D75" s="0" t="s">
        <v>223</v>
      </c>
      <c r="E75" s="0" t="s">
        <v>179</v>
      </c>
      <c r="F75" s="0" t="s">
        <v>16</v>
      </c>
      <c r="G75" s="0" t="s">
        <v>189</v>
      </c>
      <c r="H75" s="0" t="s">
        <v>180</v>
      </c>
      <c r="I75" s="0" t="s">
        <v>18</v>
      </c>
      <c r="J75" s="0" t="s">
        <v>196</v>
      </c>
      <c r="K75" s="0" t="s">
        <v>20</v>
      </c>
    </row>
    <row r="76" customFormat="false" ht="13.8" hidden="false" customHeight="false" outlineLevel="0" collapsed="false"/>
    <row r="77" customFormat="false" ht="13.8" hidden="false" customHeight="false" outlineLevel="0" collapsed="false">
      <c r="A77" s="0" t="s">
        <v>123</v>
      </c>
      <c r="B77" s="0" t="s">
        <v>224</v>
      </c>
      <c r="C77" s="0" t="s">
        <v>225</v>
      </c>
      <c r="D77" s="0" t="s">
        <v>215</v>
      </c>
      <c r="E77" s="0" t="s">
        <v>226</v>
      </c>
      <c r="F77" s="0" t="s">
        <v>227</v>
      </c>
      <c r="G77" s="0" t="n">
        <v>0</v>
      </c>
      <c r="H77" s="0" t="s">
        <v>228</v>
      </c>
      <c r="J77" s="0" t="s">
        <v>229</v>
      </c>
      <c r="K77" s="0" t="s">
        <v>29</v>
      </c>
    </row>
    <row r="78" customFormat="false" ht="13.8" hidden="false" customHeight="false" outlineLevel="0" collapsed="false">
      <c r="A78" s="0" t="s">
        <v>123</v>
      </c>
      <c r="B78" s="0" t="s">
        <v>230</v>
      </c>
      <c r="C78" s="0" t="s">
        <v>225</v>
      </c>
      <c r="D78" s="0" t="s">
        <v>215</v>
      </c>
      <c r="E78" s="0" t="s">
        <v>231</v>
      </c>
      <c r="F78" s="0" t="s">
        <v>227</v>
      </c>
      <c r="G78" s="0" t="n">
        <v>0</v>
      </c>
      <c r="H78" s="0" t="s">
        <v>232</v>
      </c>
      <c r="J78" s="0" t="s">
        <v>233</v>
      </c>
      <c r="K78" s="0" t="s">
        <v>29</v>
      </c>
    </row>
    <row r="79" customFormat="false" ht="13.8" hidden="false" customHeight="false" outlineLevel="0" collapsed="false">
      <c r="A79" s="0" t="s">
        <v>21</v>
      </c>
      <c r="B79" s="0" t="s">
        <v>224</v>
      </c>
      <c r="C79" s="0" t="s">
        <v>225</v>
      </c>
      <c r="D79" s="0" t="s">
        <v>23</v>
      </c>
      <c r="E79" s="0" t="s">
        <v>226</v>
      </c>
      <c r="F79" s="0" t="s">
        <v>227</v>
      </c>
      <c r="G79" s="0" t="n">
        <v>0</v>
      </c>
      <c r="H79" s="0" t="s">
        <v>228</v>
      </c>
      <c r="J79" s="0" t="s">
        <v>229</v>
      </c>
      <c r="K79" s="0" t="s">
        <v>155</v>
      </c>
    </row>
    <row r="80" customFormat="false" ht="13.8" hidden="false" customHeight="false" outlineLevel="0" collapsed="false">
      <c r="A80" s="0" t="s">
        <v>21</v>
      </c>
      <c r="B80" s="0" t="s">
        <v>234</v>
      </c>
      <c r="C80" s="0" t="s">
        <v>225</v>
      </c>
      <c r="D80" s="0" t="s">
        <v>23</v>
      </c>
      <c r="E80" s="0" t="s">
        <v>235</v>
      </c>
      <c r="F80" s="0" t="s">
        <v>25</v>
      </c>
      <c r="G80" s="0" t="n">
        <v>0</v>
      </c>
      <c r="H80" s="0" t="s">
        <v>236</v>
      </c>
      <c r="J80" s="0" t="s">
        <v>237</v>
      </c>
      <c r="K80" s="0" t="s">
        <v>29</v>
      </c>
    </row>
    <row r="81" customFormat="false" ht="13.8" hidden="false" customHeight="false" outlineLevel="0" collapsed="false">
      <c r="A81" s="0" t="s">
        <v>21</v>
      </c>
      <c r="B81" s="0" t="s">
        <v>238</v>
      </c>
      <c r="C81" s="0" t="s">
        <v>225</v>
      </c>
      <c r="D81" s="0" t="s">
        <v>23</v>
      </c>
      <c r="E81" s="0" t="s">
        <v>239</v>
      </c>
      <c r="F81" s="0" t="s">
        <v>25</v>
      </c>
      <c r="G81" s="0" t="n">
        <v>0</v>
      </c>
      <c r="H81" s="0" t="s">
        <v>240</v>
      </c>
      <c r="J81" s="0" t="s">
        <v>241</v>
      </c>
      <c r="K81" s="0" t="s">
        <v>29</v>
      </c>
    </row>
    <row r="82" customFormat="false" ht="13.8" hidden="false" customHeight="false" outlineLevel="0" collapsed="false"/>
    <row r="83" customFormat="false" ht="13.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2019-11-28T22:53:41Z</dcterms:created>
  <dc:creator/>
  <dc:description/>
  <dc:language>en-US</dc:language>
  <cp:lastModifiedBy/>
  <dcterms:modified xsi:type="dcterms:W3CDTF">2019-11-29T12:00:31Z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