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<sst xmlns="http://schemas.openxmlformats.org/spreadsheetml/2006/main" count="10227" uniqueCount="1718">
  <si>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</si>
  <si>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</si>
  <si>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</si>
  <si>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</si>
  <si>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</si>
  <si>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</si>
  <si>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</si>
  <si>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</si>
  <si>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</si>
  <si>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</si>
  <si>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</si>
  <si>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</si>
  <si>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</si>
  <si>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</si>
  <si>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</si>
  <si>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</si>
  <si>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</si>
  <si>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</si>
  <si>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</si>
  <si>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</si>
  <si>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</si>
  <si>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</si>
  <si>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</si>
  <si>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</si>
  <si>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</si>
  <si>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</si>
  <si>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</si>
  <si>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</si>
  <si>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</si>
  <si>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</si>
  <si>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</si>
  <si>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</si>
  <si>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</si>
  <si>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</si>
  <si>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</si>
  <si>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</si>
  <si>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</si>
  <si>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</si>
  <si>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</si>
  <si>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</si>
  <si>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</si>
  <si>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</si>
  <si>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</si>
  <si>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</si>
  <si>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</si>
  <si>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</si>
  <si>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</si>
  <si>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</si>
  <si>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</si>
  <si>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</si>
  <si>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</si>
  <si>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</si>
  <si>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</si>
  <si>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</si>
  <si>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</si>
  <si>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</si>
  <si>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</si>
  <si>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</si>
  <si>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</si>
  <si>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</si>
  <si>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</si>
  <si>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</si>
  <si>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</si>
  <si>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</si>
  <si>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</si>
  <si>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</si>
  <si>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</si>
  <si>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</si>
  <si>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</si>
  <si>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</si>
  <si>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</si>
  <si>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</si>
  <si>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</si>
  <si>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</si>
  <si>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</si>
  <si>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</si>
  <si>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</si>
  <si>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</si>
  <si>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</si>
  <si>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</si>
  <si>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</si>
  <si>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</si>
  <si>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</si>
  <si>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</si>
  <si>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</si>
  <si>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</si>
  <si>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</si>
  <si>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</si>
  <si>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</si>
  <si>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</si>
  <si>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</si>
  <si>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</si>
  <si>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</si>
  <si>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</si>
  <si>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</si>
  <si>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</si>
  <si>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</si>
  <si>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</si>
  <si>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</si>
  <si>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</si>
  <si>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</si>
  <si>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</si>
  <si>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</si>
  <si>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</si>
  <si>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</si>
  <si>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</si>
  <si>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</si>
  <si>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</si>
  <si>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</si>
  <si>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</si>
  <si>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</si>
  <si>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</si>
  <si>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</si>
  <si>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</si>
  <si>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</si>
  <si>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</si>
  <si>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</si>
  <si>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</si>
  <si>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</si>
  <si>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</si>
  <si>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</si>
  <si>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</si>
  <si>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</si>
  <si>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</si>
  <si>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</si>
  <si>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</si>
  <si>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</si>
  <si>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</si>
  <si>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</si>
  <si>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</si>
  <si>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</si>
  <si>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</si>
  <si>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</si>
  <si>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</si>
  <si>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</si>
  <si>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</si>
  <si>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</si>
  <si>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</si>
  <si>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</si>
  <si>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</si>
  <si>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</si>
  <si>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</si>
  <si>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</si>
  <si>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</si>
  <si>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</si>
  <si>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</si>
  <si>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</si>
  <si>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</si>
  <si>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</si>
  <si>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</si>
  <si>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</si>
  <si>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</si>
  <si>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</si>
  <si>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</si>
  <si>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</si>
  <si>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</si>
  <si>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</si>
  <si>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</si>
  <si>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</si>
  <si>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</si>
  <si>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</si>
  <si>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</si>
  <si>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</si>
  <si>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</si>
  <si>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</si>
  <si>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</si>
  <si>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</si>
  <si>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</si>
  <si>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</si>
  <si>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</si>
  <si>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</si>
  <si>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</si>
  <si>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</si>
  <si>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</si>
  <si>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</si>
  <si>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</si>
  <si>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</si>
  <si>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</si>
  <si>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</si>
  <si>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</si>
  <si>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</si>
  <si>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</si>
  <si>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</si>
  <si>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</si>
  <si>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</si>
  <si>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</si>
  <si>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</si>
  <si>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</si>
  <si>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</si>
  <si>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</si>
  <si>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</si>
  <si>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</si>
  <si>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</si>
  <si>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</si>
  <si>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</si>
  <si>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</si>
  <si>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</si>
  <si>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</si>
  <si>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</si>
  <si>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</si>
  <si>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</si>
  <si>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</si>
  <si>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</si>
  <si>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</si>
  <si>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</si>
  <si>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</si>
  <si>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</si>
  <si>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</si>
  <si>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</si>
  <si>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</si>
  <si>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</si>
  <si>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</si>
  <si>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</si>
  <si>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</si>
  <si>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</si>
  <si>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</si>
  <si>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</si>
  <si>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</si>
  <si>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</si>
  <si>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</si>
  <si>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</si>
  <si>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</si>
  <si>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</si>
  <si>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</si>
  <si>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</si>
  <si>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</si>
  <si>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</si>
  <si>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</si>
  <si>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</si>
  <si>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</si>
  <si>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</si>
  <si>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</si>
  <si>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</si>
  <si>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</si>
  <si>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</si>
  <si>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</si>
  <si>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</si>
  <si>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</si>
  <si>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</si>
  <si>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</si>
  <si>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</si>
  <si>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</si>
  <si>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</si>
  <si>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</si>
  <si>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</si>
  <si>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</si>
  <si>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</si>
  <si>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</si>
  <si>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</si>
  <si>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</si>
  <si>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</si>
  <si>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</si>
  <si>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</si>
  <si>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</si>
  <si>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</si>
  <si>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</si>
  <si>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</si>
  <si>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</si>
  <si>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</si>
  <si>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</si>
  <si>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</si>
  <si>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</si>
  <si>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</si>
  <si>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</si>
  <si>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</si>
  <si>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</si>
  <si>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</si>
  <si>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</si>
  <si>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</si>
  <si>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</si>
  <si>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</si>
  <si>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</si>
  <si>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</si>
  <si>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</si>
  <si>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</si>
  <si>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</si>
  <si>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</si>
  <si>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</si>
  <si>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</si>
  <si>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</si>
  <si>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</si>
  <si>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</si>
  <si>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</si>
  <si>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</si>
  <si>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</si>
  <si>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</si>
  <si>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</si>
  <si>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</si>
  <si>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</si>
  <si>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</si>
  <si>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</si>
  <si>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</si>
  <si>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</si>
  <si>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</si>
  <si>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</si>
  <si>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</si>
  <si>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</si>
  <si>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</si>
  <si>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</si>
  <si>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</si>
  <si>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</si>
  <si>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</si>
  <si>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</si>
  <si>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</si>
  <si>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</si>
  <si>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</si>
  <si>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</si>
  <si>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</si>
  <si>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</si>
  <si>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</si>
  <si>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</si>
  <si>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</si>
  <si>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</si>
  <si>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</si>
  <si>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</si>
  <si>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</si>
  <si>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</si>
  <si>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</si>
  <si>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</si>
  <si>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</si>
  <si>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</si>
  <si>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</si>
  <si>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</si>
  <si>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</si>
  <si>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</si>
  <si>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</si>
  <si>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</si>
  <si>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</si>
  <si>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</si>
  <si>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</si>
  <si>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</si>
  <si>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</si>
  <si>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</si>
  <si>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</si>
  <si>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</si>
  <si>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</si>
  <si>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</si>
  <si>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</si>
  <si>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</si>
  <si>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</si>
  <si>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</si>
  <si>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</si>
  <si>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</si>
  <si>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</si>
  <si>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</si>
  <si>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</si>
  <si>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</si>
  <si>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</si>
  <si>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</si>
  <si>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</si>
  <si>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</si>
  <si>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</si>
  <si>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</si>
  <si>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</si>
  <si>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</si>
  <si>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</si>
  <si>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</si>
  <si>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</si>
  <si>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</si>
  <si>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</si>
  <si>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</si>
  <si>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</si>
  <si>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</si>
  <si>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</si>
  <si>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</si>
  <si>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</si>
  <si>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</si>
  <si>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</si>
  <si>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</si>
  <si>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</si>
  <si>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</si>
  <si>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</si>
  <si>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</si>
  <si>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</si>
  <si>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</si>
  <si>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</si>
  <si>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</si>
  <si>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</si>
  <si>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</si>
  <si>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</si>
  <si>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</si>
  <si>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</si>
  <si>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</si>
  <si>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</si>
  <si>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</si>
  <si>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</si>
  <si>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</si>
  <si>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</si>
  <si>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</si>
  <si>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</si>
  <si>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</si>
  <si>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</si>
  <si>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</si>
  <si>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</si>
  <si>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</si>
  <si>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</si>
  <si>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</si>
  <si>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</si>
  <si>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</si>
  <si>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</si>
  <si>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</si>
  <si>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</si>
  <si>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</si>
  <si>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</si>
  <si>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</si>
  <si>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</si>
  <si>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</si>
  <si>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</si>
  <si>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</si>
  <si>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</si>
  <si>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</si>
  <si>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</si>
  <si>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</si>
  <si>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</si>
  <si>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</si>
  <si>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</si>
  <si>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</si>
  <si>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</si>
  <si>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</si>
  <si>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</si>
  <si>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</si>
  <si>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</si>
  <si>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</si>
  <si>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</si>
  <si>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</si>
  <si>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</si>
  <si>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</si>
  <si>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</si>
  <si>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</si>
  <si>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</si>
  <si>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</si>
  <si>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</si>
  <si>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</si>
  <si>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</si>
  <si>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</si>
  <si>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</si>
  <si>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</si>
  <si>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</si>
  <si>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</si>
  <si>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</si>
  <si>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</si>
  <si>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</si>
  <si>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</si>
  <si>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</si>
  <si>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</si>
  <si>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</si>
  <si>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</si>
  <si>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</si>
  <si>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</si>
  <si>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</si>
  <si>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</si>
  <si>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</si>
  <si>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</si>
  <si>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</si>
  <si>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</si>
  <si>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</si>
  <si>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</si>
  <si>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</si>
  <si>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</si>
  <si>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</si>
  <si>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</si>
  <si>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</si>
  <si>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</si>
  <si>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</si>
  <si>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</si>
  <si>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</si>
  <si>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</si>
  <si>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</si>
  <si>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</si>
  <si>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</si>
  <si>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</si>
  <si>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</si>
  <si>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</si>
  <si>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</si>
  <si>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</si>
  <si>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</si>
  <si>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</si>
  <si>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</si>
  <si>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</si>
  <si>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</si>
  <si>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</si>
  <si>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</si>
  <si>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</si>
  <si>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</si>
  <si>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</si>
  <si>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</si>
  <si>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</si>
  <si>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</si>
  <si>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</si>
  <si>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</si>
  <si>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</si>
  <si>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</si>
  <si>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</si>
  <si>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</si>
  <si>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</si>
  <si>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</si>
  <si>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</si>
  <si>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</si>
  <si>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</si>
  <si>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</si>
  <si>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</si>
  <si>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</si>
  <si>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</si>
  <si>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</si>
  <si>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</si>
  <si>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</si>
  <si>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</si>
  <si>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</si>
  <si>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</si>
  <si>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</si>
  <si>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</si>
  <si>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</si>
  <si>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</si>
  <si>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</si>
  <si>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</si>
  <si>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</si>
  <si>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</si>
  <si>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</si>
  <si>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</si>
  <si>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</si>
  <si>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</si>
  <si>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</si>
  <si>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</si>
  <si>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</si>
  <si>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</si>
  <si>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</si>
  <si>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</si>
  <si>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</si>
  <si>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</si>
  <si>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</si>
  <si>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</si>
  <si>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</si>
  <si>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</si>
  <si>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</si>
  <si>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</si>
  <si>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</si>
  <si>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</si>
  <si>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</si>
  <si>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</si>
  <si>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</si>
  <si>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</si>
  <si>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</si>
  <si>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</si>
  <si>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</si>
  <si>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</si>
  <si>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</si>
  <si>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</si>
  <si>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</si>
  <si>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</si>
  <si>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</si>
  <si>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</si>
  <si>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</si>
  <si>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</si>
  <si>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</si>
  <si>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</si>
  <si>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</si>
  <si>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</si>
  <si>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</si>
  <si>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</si>
  <si>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</si>
  <si>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</si>
  <si>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</si>
  <si>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</si>
  <si>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</si>
  <si>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</si>
  <si>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</si>
  <si>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</si>
  <si>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</si>
  <si>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</si>
  <si>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</si>
  <si>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</si>
  <si>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</si>
  <si>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</si>
  <si>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</si>
  <si>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</si>
  <si>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</si>
  <si>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</si>
  <si>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</si>
  <si>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</si>
  <si>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</si>
  <si>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</si>
  <si>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</si>
  <si>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</si>
  <si>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</si>
  <si>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</si>
  <si>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</si>
  <si>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</si>
  <si>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</si>
  <si>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</si>
  <si>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</si>
  <si>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</si>
  <si>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</si>
  <si>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</si>
  <si>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</si>
  <si>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</si>
  <si>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</si>
  <si>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</si>
  <si>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</si>
  <si>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</si>
  <si>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</si>
  <si>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</si>
  <si>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</si>
  <si>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</si>
  <si>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</si>
  <si>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</si>
  <si>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</si>
  <si>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</si>
  <si>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</si>
  <si>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</si>
  <si>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</si>
  <si>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</si>
  <si>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</si>
  <si>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</si>
  <si>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</si>
  <si>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</si>
  <si>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</si>
  <si>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</si>
  <si>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</si>
  <si>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</si>
  <si>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</si>
  <si>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</si>
  <si>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</si>
  <si>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</si>
  <si>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</si>
  <si>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</si>
  <si>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</si>
  <si>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</si>
  <si>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</si>
  <si>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</si>
  <si>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</si>
  <si>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</si>
  <si>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</si>
  <si>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</si>
  <si>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</si>
  <si>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</si>
  <si>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</si>
  <si>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</si>
  <si>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</si>
  <si>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</si>
  <si>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</si>
  <si>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</si>
  <si>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</si>
  <si>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</si>
  <si>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</si>
  <si>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</si>
  <si>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</si>
  <si>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</si>
  <si>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</si>
  <si>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</si>
  <si>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</si>
  <si>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</si>
  <si>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</si>
  <si>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</si>
  <si>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</si>
  <si>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</si>
  <si>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</si>
  <si>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</si>
  <si>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</si>
  <si>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</si>
  <si>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</si>
  <si>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</si>
  <si>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</si>
  <si>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</si>
  <si>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</si>
  <si>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</si>
  <si>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</si>
  <si>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</si>
  <si>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</si>
  <si>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</si>
  <si>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</si>
  <si>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</si>
  <si>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</si>
  <si>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</si>
  <si>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</si>
  <si>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</si>
  <si>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</si>
  <si>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</si>
  <si>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</si>
  <si>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</si>
  <si>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</si>
  <si>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</si>
  <si>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</si>
  <si>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</si>
  <si>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</si>
  <si>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</si>
  <si>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</si>
  <si>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</si>
  <si>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</si>
  <si>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</si>
  <si>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</si>
  <si>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</si>
  <si>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</si>
  <si>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</si>
  <si>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</si>
  <si>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</si>
  <si>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</si>
  <si>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</si>
  <si>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</si>
  <si>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</si>
  <si>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</si>
  <si>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</si>
  <si>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</si>
  <si>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</si>
  <si>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</si>
  <si>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</si>
  <si>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</si>
  <si>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</si>
  <si>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</si>
  <si>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</si>
  <si>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</si>
  <si>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</si>
  <si>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</si>
  <si>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</si>
  <si>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</si>
  <si>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</si>
  <si>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</si>
  <si>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</si>
  <si>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</si>
  <si>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</si>
  <si>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</si>
  <si>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</si>
  <si>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</si>
  <si>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</si>
  <si>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</si>
  <si>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</si>
  <si>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</si>
  <si>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</si>
  <si>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</si>
  <si>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</si>
  <si>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</si>
  <si>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</si>
  <si>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</si>
  <si>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</si>
  <si>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</si>
  <si>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</si>
  <si>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</si>
  <si>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</si>
  <si>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</si>
  <si>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</si>
  <si>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</si>
  <si>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</si>
  <si>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</si>
  <si>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</si>
  <si>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</si>
  <si>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</si>
  <si>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</si>
  <si>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</si>
  <si>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</si>
  <si>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</si>
  <si>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</si>
  <si>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</si>
  <si>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</si>
  <si>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</si>
  <si>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</si>
  <si>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</si>
  <si>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</si>
  <si>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</si>
  <si>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</si>
  <si>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</si>
  <si>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</si>
  <si>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</si>
  <si>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</si>
  <si>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</si>
  <si>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</si>
  <si>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</si>
  <si>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</si>
  <si>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</si>
  <si>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</si>
  <si>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</si>
  <si>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</si>
  <si>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</si>
  <si>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</si>
  <si>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</si>
  <si>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</si>
  <si>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</si>
  <si>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</si>
  <si>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</si>
  <si>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</si>
  <si>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</si>
  <si>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</si>
  <si>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</si>
  <si>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</si>
  <si>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</si>
  <si>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</si>
  <si>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</si>
  <si>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</si>
  <si>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</si>
  <si>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</si>
  <si>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</si>
  <si>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</si>
  <si>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</si>
  <si>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</si>
  <si>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</si>
  <si>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</si>
  <si>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</si>
  <si>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</si>
  <si>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</si>
  <si>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</si>
  <si>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</si>
  <si>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</si>
  <si>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</si>
  <si>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</si>
  <si>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</si>
  <si>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</si>
  <si>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</si>
  <si>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</si>
  <si>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</si>
  <si>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</si>
  <si>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</si>
  <si>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</si>
  <si>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</si>
  <si>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</si>
  <si>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</si>
  <si>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</si>
  <si>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</si>
  <si>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</si>
  <si>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</si>
  <si>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</si>
  <si>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</si>
  <si>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</si>
  <si>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</si>
  <si>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</si>
  <si>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</si>
  <si>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</si>
  <si>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</si>
  <si>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</si>
  <si>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</si>
  <si>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</si>
  <si>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</si>
  <si>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</si>
  <si>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</si>
  <si>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</si>
  <si>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</si>
  <si>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</si>
  <si>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</si>
  <si>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</si>
  <si>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</si>
  <si>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</si>
  <si>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</si>
  <si>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</si>
  <si>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</si>
  <si>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</si>
  <si>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</si>
  <si>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</si>
  <si>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</si>
  <si>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</si>
  <si>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</si>
  <si>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</si>
  <si>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</si>
  <si>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</si>
  <si>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</si>
  <si>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</si>
  <si>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</si>
  <si>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</si>
  <si>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</si>
  <si>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</si>
  <si>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</si>
  <si>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</si>
  <si>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</si>
  <si>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</si>
  <si>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</si>
  <si>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</si>
  <si>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</si>
  <si>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</si>
  <si>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</si>
  <si>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</si>
  <si>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</si>
  <si>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</si>
  <si>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</si>
  <si>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</si>
  <si>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</si>
  <si>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</si>
  <si>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</si>
  <si>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</si>
  <si>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</si>
  <si>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</si>
  <si>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</si>
  <si>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</si>
  <si>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</si>
  <si>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</si>
  <si>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</si>
  <si>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</si>
  <si>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</si>
  <si>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</si>
  <si>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</si>
  <si>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</si>
  <si>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</si>
  <si>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</si>
  <si>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</si>
  <si>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</si>
  <si>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</si>
  <si>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</si>
  <si>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</si>
  <si>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</si>
  <si>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</si>
  <si>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</si>
  <si>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</si>
  <si>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</si>
  <si>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</si>
  <si>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</si>
  <si>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</si>
  <si>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</si>
  <si>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</si>
  <si>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</si>
  <si>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</si>
  <si>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</si>
  <si>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</si>
  <si>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</si>
  <si>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</si>
  <si>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</si>
  <si>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</si>
  <si>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</si>
  <si>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</si>
  <si>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</si>
  <si>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</si>
  <si>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</si>
  <si>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</si>
  <si>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</si>
  <si>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</si>
  <si>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</si>
  <si>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</si>
  <si>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</si>
  <si>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</si>
  <si>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</si>
  <si>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</si>
  <si>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</si>
  <si>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</si>
  <si>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</si>
  <si>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</si>
  <si>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</si>
  <si>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</si>
  <si>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</si>
  <si>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</si>
  <si>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</si>
  <si>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</si>
  <si>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</si>
  <si>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</si>
  <si>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</si>
  <si>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</si>
  <si>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</si>
  <si>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</si>
  <si>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</si>
  <si>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</si>
  <si>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</si>
  <si>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</si>
  <si>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</si>
  <si>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</si>
  <si>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</si>
  <si>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</si>
  <si>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</si>
  <si>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</si>
  <si>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</si>
  <si>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</si>
  <si>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</si>
  <si>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</si>
  <si>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</si>
  <si>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</si>
  <si>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</si>
  <si>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</si>
  <si>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</si>
  <si>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</si>
  <si>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</si>
  <si>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</si>
  <si>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</si>
  <si>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</si>
  <si>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</si>
  <si>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</si>
  <si>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</si>
  <si>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</si>
  <si>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</si>
  <si>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</si>
  <si>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</si>
  <si>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</si>
  <si>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</si>
  <si>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</si>
  <si>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</si>
  <si>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</si>
  <si>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</si>
  <si>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</si>
  <si>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</si>
  <si>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</si>
  <si>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</si>
  <si>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</si>
  <si>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</si>
  <si>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</si>
  <si>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</si>
  <si>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</si>
  <si>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</si>
  <si>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</si>
  <si>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</si>
  <si>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</si>
  <si>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</si>
  <si>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</si>
  <si>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</si>
  <si>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</si>
  <si>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</si>
  <si>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</si>
  <si>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</si>
  <si>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</si>
  <si>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</si>
  <si>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</si>
  <si>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</si>
  <si>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</si>
  <si>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</si>
  <si>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</si>
  <si>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</si>
  <si>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</si>
  <si>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</si>
  <si>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</si>
  <si>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</si>
  <si>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</si>
  <si>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</si>
  <si>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</si>
  <si>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</si>
  <si>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</si>
  <si>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</si>
  <si>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</si>
  <si>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</si>
  <si>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</si>
  <si>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</si>
  <si>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</si>
  <si>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</si>
  <si>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</si>
  <si>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</si>
  <si>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</si>
  <si>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</si>
  <si>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</si>
  <si>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</si>
  <si>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</si>
  <si>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</si>
  <si>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</si>
  <si>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</si>
  <si>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</si>
  <si>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</si>
  <si>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</si>
  <si>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</si>
  <si>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</si>
  <si>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</si>
  <si>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</si>
  <si>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</si>
  <si>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</si>
  <si>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</si>
  <si>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</si>
  <si>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</si>
  <si>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</si>
  <si>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</si>
  <si>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</si>
  <si>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</si>
  <si>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</si>
  <si>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</si>
  <si>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</si>
  <si>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</si>
  <si>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</si>
  <si>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</si>
  <si>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</si>
  <si>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</si>
  <si>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</si>
  <si>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</si>
  <si>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</si>
  <si>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</si>
  <si>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</si>
  <si>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</si>
  <si>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</si>
  <si>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</si>
  <si>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</si>
  <si>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</si>
  <si>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</si>
  <si>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</si>
  <si>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</si>
  <si>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</si>
  <si>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</si>
  <si>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</si>
  <si>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</si>
  <si>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</si>
  <si>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</si>
  <si>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</si>
  <si>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</si>
  <si>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</si>
  <si>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</si>
  <si>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</si>
  <si>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</si>
  <si>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</si>
  <si>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</si>
  <si>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</si>
  <si>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</si>
  <si>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</si>
  <si>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</si>
  <si>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</si>
  <si>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</si>
  <si>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</si>
  <si>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</si>
  <si>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</si>
  <si>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</si>
  <si>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</si>
  <si>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</si>
  <si>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</si>
  <si>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</si>
  <si>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</si>
  <si>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</si>
  <si>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</si>
  <si>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</si>
  <si>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</si>
  <si>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</si>
  <si>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</si>
  <si>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</si>
  <si>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</si>
  <si>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</si>
  <si>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</si>
  <si>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</si>
  <si>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</si>
  <si>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</si>
  <si>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</si>
  <si>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</si>
  <si>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</si>
  <si>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</si>
  <si>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</si>
  <si>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</si>
  <si>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</si>
  <si>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</si>
  <si>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</si>
  <si>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</si>
  <si>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</si>
  <si>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</si>
  <si>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</si>
  <si>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</si>
  <si>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</si>
  <si>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</si>
  <si>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</si>
  <si>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</si>
  <si>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</si>
  <si>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</si>
  <si>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</si>
  <si>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</si>
  <si>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</si>
  <si>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</si>
  <si>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</si>
  <si>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</si>
  <si>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</si>
  <si>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</si>
  <si>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</si>
  <si>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</si>
  <si>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</si>
  <si>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</si>
  <si>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</si>
  <si>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</si>
  <si>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</si>
  <si>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</si>
  <si>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</si>
  <si>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</si>
  <si>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</si>
  <si>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</si>
  <si>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</si>
  <si>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</si>
  <si>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</si>
  <si>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</si>
  <si>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</si>
  <si>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</si>
  <si>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</si>
  <si>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</si>
  <si>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</si>
  <si>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</si>
  <si>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</si>
  <si>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</si>
  <si>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</si>
  <si>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</si>
  <si>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</si>
  <si>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</si>
  <si>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</si>
  <si>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</si>
  <si>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</si>
  <si>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</si>
  <si>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</si>
  <si>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</si>
  <si>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</si>
  <si>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</si>
  <si>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</si>
  <si>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</si>
  <si>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</si>
  <si>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</si>
  <si>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</si>
  <si>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</si>
  <si>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</si>
  <si>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</si>
  <si>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</si>
  <si>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</si>
  <si>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</si>
  <si>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</si>
  <si>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</si>
  <si>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</si>
  <si>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</si>
  <si>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</si>
  <si>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</si>
  <si>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</si>
  <si>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</si>
  <si>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</si>
  <si>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</si>
  <si>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</si>
  <si>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</si>
  <si>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</si>
  <si>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</si>
  <si>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</si>
  <si>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</si>
  <si>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</si>
  <si>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</si>
  <si>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</si>
  <si>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</si>
  <si>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</si>
  <si>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</si>
  <si>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</si>
  <si>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</si>
  <si>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</si>
  <si>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</si>
  <si>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</si>
  <si>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</si>
  <si>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</si>
  <si>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</si>
  <si>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</si>
  <si>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</si>
  <si>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</si>
  <si>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</si>
  <si>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</si>
  <si>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</si>
  <si>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</si>
  <si>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</si>
  <si>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</si>
  <si>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</si>
  <si>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</si>
  <si>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</si>
  <si>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</si>
  <si>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</si>
  <si>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</si>
  <si>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</si>
  <si>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</si>
  <si>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</si>
  <si>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</si>
  <si>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</si>
  <si>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</si>
  <si>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</si>
  <si>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</si>
  <si>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</si>
  <si>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</si>
  <si>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</si>
  <si>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</si>
  <si>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</si>
  <si>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</si>
  <si>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</si>
  <si>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</si>
  <si>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</si>
  <si>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</si>
  <si>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</si>
  <si>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</si>
  <si>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</si>
  <si>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</si>
  <si>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</si>
  <si>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</si>
  <si>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</si>
  <si>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</si>
  <si>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</si>
  <si>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</si>
  <si>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</si>
  <si>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</si>
  <si>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</si>
  <si>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</si>
  <si>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</si>
  <si>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</si>
  <si>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</si>
  <si>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</si>
  <si>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</si>
  <si>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</si>
  <si>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</si>
  <si>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</si>
  <si>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</si>
  <si>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</si>
  <si>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</si>
  <si>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</si>
  <si>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</si>
  <si>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</si>
  <si>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</si>
  <si>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</si>
  <si>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</si>
  <si>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</si>
  <si>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</si>
  <si>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</si>
  <si>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</si>
  <si>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</si>
  <si>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</si>
  <si>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</si>
  <si>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</si>
  <si>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</si>
  <si>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</si>
  <si>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</si>
  <si>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</si>
  <si>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</si>
  <si>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</si>
  <si>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</si>
  <si>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</si>
  <si>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</si>
  <si>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</si>
  <si>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</si>
  <si>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</si>
  <si>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</si>
  <si>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</si>
  <si>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</si>
  <si>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</si>
  <si>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</si>
  <si>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</si>
  <si>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</si>
  <si>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</si>
  <si>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</si>
  <si>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</si>
  <si>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</si>
  <si>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</si>
  <si>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</si>
  <si>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</si>
  <si>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</si>
  <si>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</si>
  <si>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</si>
  <si>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</si>
  <si>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</si>
  <si>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</si>
  <si>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</si>
  <si>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</si>
  <si>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</si>
  <si>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</si>
  <si>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</si>
  <si>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</si>
  <si>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</si>
  <si>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</si>
  <si>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</si>
  <si>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</si>
  <si>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</si>
  <si>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</si>
  <si>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</si>
  <si>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</si>
  <si>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</si>
  <si>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</si>
  <si>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</si>
  <si>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</si>
  <si>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</si>
  <si>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</si>
  <si>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AerChemMIP,C4MIP,CDRMIP,CMIP,DCPP,FAFMIP,GMMIP,GeoMIP,HighResMIP,LS3MIP,LUMIP,PAMIP,PMIP,RFMIP,VIACSAB,VolMIP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</si>
  <si>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</si>
  <si>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</si>
  <si>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</si>
  <si>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</si>
  <si>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</si>
  <si>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</si>
  <si>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</si>
  <si>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</si>
  <si>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</si>
  <si>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</si>
  <si>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</si>
  <si>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</si>
  <si>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</si>
  <si>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</si>
  <si>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</si>
  <si>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</si>
  <si>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</si>
  <si>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</si>
  <si>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</si>
  <si>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</si>
  <si>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</si>
  <si>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</si>
  <si>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</si>
  <si>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</si>
  <si>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</si>
  <si>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</si>
  <si>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</si>
  <si>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</si>
  <si>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</si>
  <si>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</si>
  <si>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</si>
  <si>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</si>
  <si>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</si>
  <si>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</si>
  <si>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</si>
  <si>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</si>
  <si>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</si>
  <si>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</si>
  <si>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</si>
  <si>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</si>
  <si>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</si>
  <si>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</si>
  <si>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</si>
  <si>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</si>
  <si>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</si>
  <si>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</si>
  <si>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</si>
  <si>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</si>
  <si>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</si>
  <si>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</si>
  <si>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</si>
  <si>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</si>
  <si>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</si>
  <si>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</si>
  <si>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</si>
  <si>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</si>
  <si>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</si>
  <si>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</si>
  <si>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</si>
  <si>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</si>
  <si>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</si>
  <si>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</si>
  <si>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</si>
  <si>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</si>
  <si>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</si>
  <si>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</si>
  <si>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</si>
  <si>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</si>
  <si>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</si>
  <si>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</si>
  <si>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</si>
  <si>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</si>
  <si>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</si>
  <si>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</si>
  <si>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</si>
  <si>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</si>
  <si>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</si>
  <si>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</si>
  <si>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</si>
  <si>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</si>
  <si>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</si>
  <si>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</si>
  <si>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</si>
  <si>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</si>
  <si>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</si>
  <si>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</si>
  <si>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</si>
  <si>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</si>
  <si>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</si>
  <si>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</si>
  <si>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</si>
  <si>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</si>
  <si>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</si>
  <si>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</si>
  <si>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</si>
  <si>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</si>
  <si>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</si>
  <si>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</si>
  <si>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</si>
  <si>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</si>
  <si>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</si>
  <si>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</si>
  <si>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</si>
  <si>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</si>
  <si>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</si>
  <si>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</si>
  <si>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</si>
  <si>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</si>
  <si>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</si>
  <si>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</si>
  <si>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</si>
  <si>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</si>
  <si>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</si>
  <si>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</si>
  <si>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</si>
  <si>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</si>
  <si>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</si>
  <si>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</si>
  <si>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</si>
  <si>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</si>
  <si>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</si>
  <si>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</si>
  <si>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</si>
  <si>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</si>
  <si>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</si>
  <si>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</si>
  <si>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</si>
  <si>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</si>
  <si>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</si>
  <si>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</si>
  <si>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</si>
  <si>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</si>
  <si>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</si>
  <si>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</si>
  <si>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</si>
  <si>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</si>
  <si>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</si>
  <si>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</si>
  <si>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</si>
  <si>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</si>
  <si>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</si>
  <si>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</si>
  <si>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</si>
  <si>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</si>
  <si>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</si>
  <si>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</si>
  <si>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</si>
  <si>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</si>
  <si>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</si>
  <si>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</si>
  <si>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</si>
  <si>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</si>
  <si>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</si>
  <si>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</si>
  <si>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</si>
  <si>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</si>
  <si>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</si>
  <si>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</si>
  <si>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</si>
  <si>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</si>
  <si>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</si>
  <si>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</si>
  <si>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</si>
  <si>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</si>
  <si>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</si>
  <si>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</si>
  <si>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</si>
  <si>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</si>
  <si>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</si>
  <si>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</si>
  <si>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</si>
  <si>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</si>
  <si>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</si>
  <si>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</si>
  <si>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</si>
  <si>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</si>
  <si>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</si>
  <si>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</si>
  <si>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</si>
  <si>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</si>
  <si>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</si>
  <si>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</si>
  <si>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</si>
  <si>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</si>
  <si>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</si>
  <si>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</si>
  <si>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</si>
  <si>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</si>
  <si>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</si>
  <si>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</si>
  <si>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</si>
  <si>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</si>
  <si>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</si>
  <si>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</si>
  <si>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</si>
  <si>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</si>
  <si>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</si>
  <si>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</si>
  <si>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</si>
  <si>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</si>
  <si>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</si>
  <si>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</si>
  <si>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</si>
  <si>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</si>
  <si>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</si>
  <si>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</si>
  <si>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</si>
  <si>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</si>
  <si>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</si>
  <si>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</si>
  <si>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</si>
  <si>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</si>
  <si>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</si>
  <si>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</si>
  <si>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</si>
  <si>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</si>
  <si>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</si>
  <si>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</si>
  <si>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</si>
  <si>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</si>
  <si>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</si>
  <si>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</si>
  <si>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</si>
  <si>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</si>
  <si>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</si>
  <si>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</si>
  <si>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</si>
  <si>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</si>
  <si>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</si>
  <si>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</si>
  <si>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</si>
  <si>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</si>
  <si>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</si>
  <si>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</si>
  <si>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</si>
  <si>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</si>
  <si>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</si>
  <si>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</si>
  <si>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</si>
  <si>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</si>
  <si>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</si>
  <si>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</si>
  <si>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</si>
  <si>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</si>
  <si>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</si>
  <si>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</si>
  <si>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</si>
  <si>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</si>
  <si>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</si>
  <si>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</si>
  <si>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</si>
  <si>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</si>
  <si>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</si>
  <si>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</si>
  <si>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</si>
  <si>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</si>
  <si>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</si>
  <si>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</si>
  <si>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</si>
  <si>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</si>
  <si>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</si>
  <si>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</si>
  <si>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</si>
  <si>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</si>
  <si>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</si>
  <si>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</si>
  <si>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</si>
  <si>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</si>
  <si>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</si>
  <si>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</si>
  <si>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</si>
  <si>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</si>
  <si>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</si>
  <si>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</si>
  <si>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</si>
  <si>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</si>
  <si>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</si>
  <si>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</si>
  <si>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</si>
  <si>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</si>
  <si>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</si>
  <si>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</si>
  <si>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</si>
  <si>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</si>
  <si>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</si>
  <si>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</si>
  <si>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</si>
  <si>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</si>
  <si>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</si>
  <si>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</si>
  <si>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</si>
  <si>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</si>
  <si>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</si>
  <si>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</si>
  <si>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</si>
  <si>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</si>
  <si>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</si>
  <si>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</si>
  <si>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</si>
  <si>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</si>
  <si>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</si>
  <si>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</si>
  <si>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</si>
  <si>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</si>
  <si>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</si>
  <si>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</si>
  <si>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</si>
  <si>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</si>
  <si>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</si>
  <si>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</si>
  <si>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</si>
  <si>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</si>
  <si>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</si>
  <si>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</si>
  <si>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</si>
  <si>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</si>
  <si>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</si>
  <si>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</si>
  <si>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</si>
  <si>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</si>
  <si>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</si>
  <si>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</si>
  <si>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</si>
  <si>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</si>
  <si>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</si>
  <si>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</si>
  <si>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</si>
  <si>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</si>
  <si>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</si>
  <si>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</si>
  <si>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</si>
  <si>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</si>
  <si>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</si>
  <si>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</si>
  <si>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</si>
  <si>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</si>
  <si>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</si>
  <si>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</si>
  <si>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</si>
  <si>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</si>
  <si>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</si>
  <si>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</si>
  <si>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</si>
  <si>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</si>
  <si>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</si>
  <si>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</si>
  <si>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</si>
  <si>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</si>
  <si>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</si>
  <si>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</si>
  <si>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</si>
  <si>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</si>
  <si>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</si>
  <si>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</si>
  <si>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</si>
  <si>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</si>
  <si>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</si>
  <si>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</si>
  <si>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</si>
  <si>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</si>
  <si>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</si>
  <si>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</si>
  <si>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</si>
  <si>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</si>
  <si>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</si>
  <si>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</si>
  <si>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</si>
  <si>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</si>
  <si>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</si>
  <si>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</si>
  <si>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</si>
  <si>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</si>
  <si>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</si>
  <si>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</si>
  <si>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</si>
  <si>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Can not be produced by LPJ-GUESS: Shotest timestep in LPJ-GUESS for this variable is one month currently</t>
  </si>
  <si>
    <t xml:space="preserve">David Warlind, Thomas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</si>
</sst>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053" colorId="64" zoomScale="100" zoomScaleNormal="100" zoomScalePageLayoutView="100" workbookViewId="0">
      <selection pane="topLeft" activeCell="E12" activeCellId="0" sqref="E12"/>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HYPERLINK("http://clipc-services.ceda.ac.uk/dreq/u/89c4bb4f45a0182fc00a1b86b13241a5.html","web")</f>
        <v>0</v>
      </c>
      <c r="H941" s="0" t="s">
        <v>1338</v>
      </c>
      <c r="I941" s="0" t="s">
        <v>18</v>
      </c>
      <c r="J941" s="0" t="s">
        <v>1339</v>
      </c>
      <c r="K941" s="0" t="s">
        <v>1340</v>
      </c>
    </row>
    <row r="942" customFormat="false" ht="15" hidden="false" customHeight="false" outlineLevel="0" collapsed="false">
      <c r="A942" s="0" t="s">
        <v>1329</v>
      </c>
      <c r="B942" s="0" t="s">
        <v>1341</v>
      </c>
      <c r="C942" s="0" t="s">
        <v>31</v>
      </c>
      <c r="D942" s="0" t="s">
        <v>194</v>
      </c>
      <c r="E942" s="0" t="s">
        <v>1342</v>
      </c>
      <c r="F942" s="0" t="s">
        <v>196</v>
      </c>
      <c r="G942" s="0" t="n">
        <f aca="false">HYPERLINK("http://clipc-services.ceda.ac.uk/dreq/u/2d38bda3114d03f7543b8af88aadd03a.html","web")</f>
        <v>0</v>
      </c>
      <c r="H942" s="0" t="s">
        <v>1343</v>
      </c>
      <c r="I942" s="0" t="s">
        <v>18</v>
      </c>
      <c r="J942" s="0" t="s">
        <v>1344</v>
      </c>
      <c r="K942" s="0" t="s">
        <v>1340</v>
      </c>
    </row>
    <row r="943" customFormat="false" ht="15" hidden="false" customHeight="false" outlineLevel="0" collapsed="false">
      <c r="A943" s="0" t="s">
        <v>1329</v>
      </c>
      <c r="B943" s="0" t="s">
        <v>1345</v>
      </c>
      <c r="C943" s="0" t="s">
        <v>31</v>
      </c>
      <c r="D943" s="0" t="s">
        <v>194</v>
      </c>
      <c r="E943" s="0" t="s">
        <v>1346</v>
      </c>
      <c r="F943" s="0" t="s">
        <v>196</v>
      </c>
      <c r="G943" s="0" t="n">
        <f aca="false">HYPERLINK("http://clipc-services.ceda.ac.uk/dreq/u/93723bb54a2c43450d75403102e618ac.html","web")</f>
        <v>0</v>
      </c>
      <c r="H943" s="0" t="s">
        <v>1347</v>
      </c>
      <c r="I943" s="0" t="s">
        <v>18</v>
      </c>
      <c r="J943" s="0" t="s">
        <v>1348</v>
      </c>
      <c r="K943" s="0" t="s">
        <v>1340</v>
      </c>
    </row>
    <row r="944" customFormat="false" ht="15" hidden="false" customHeight="false" outlineLevel="0" collapsed="false">
      <c r="A944" s="0" t="s">
        <v>1329</v>
      </c>
      <c r="B944" s="0" t="s">
        <v>1349</v>
      </c>
      <c r="C944" s="0" t="s">
        <v>31</v>
      </c>
      <c r="D944" s="0" t="s">
        <v>194</v>
      </c>
      <c r="E944" s="0" t="s">
        <v>1350</v>
      </c>
      <c r="F944" s="0" t="s">
        <v>196</v>
      </c>
      <c r="G944" s="0" t="n">
        <f aca="false">HYPERLINK("http://clipc-services.ceda.ac.uk/dreq/u/15fea217c64dbec48b115765548b89ae.html","web")</f>
        <v>0</v>
      </c>
      <c r="H944" s="0" t="s">
        <v>1351</v>
      </c>
      <c r="I944" s="0" t="s">
        <v>18</v>
      </c>
      <c r="J944" s="0" t="s">
        <v>1352</v>
      </c>
      <c r="K944" s="0" t="s">
        <v>1353</v>
      </c>
    </row>
    <row r="945" customFormat="false" ht="15" hidden="false" customHeight="false" outlineLevel="0" collapsed="false">
      <c r="A945" s="0" t="s">
        <v>1329</v>
      </c>
      <c r="B945" s="0" t="s">
        <v>1349</v>
      </c>
      <c r="C945" s="0" t="s">
        <v>31</v>
      </c>
      <c r="D945" s="0" t="s">
        <v>194</v>
      </c>
      <c r="E945" s="0" t="s">
        <v>1350</v>
      </c>
      <c r="F945" s="0" t="s">
        <v>196</v>
      </c>
      <c r="G945" s="0" t="n">
        <f aca="false">HYPERLINK("http://clipc-services.ceda.ac.uk/dreq/u/15fea217c64dbec48b115765548b89ae.html","web")</f>
        <v>0</v>
      </c>
      <c r="H945" s="0" t="s">
        <v>1351</v>
      </c>
      <c r="I945" s="0" t="s">
        <v>18</v>
      </c>
      <c r="J945" s="0" t="s">
        <v>1352</v>
      </c>
      <c r="K945" s="0" t="s">
        <v>1353</v>
      </c>
    </row>
    <row r="946" customFormat="false" ht="15" hidden="false" customHeight="false" outlineLevel="0" collapsed="false">
      <c r="A946" s="0" t="s">
        <v>1329</v>
      </c>
      <c r="B946" s="0" t="s">
        <v>1354</v>
      </c>
      <c r="C946" s="0" t="s">
        <v>13</v>
      </c>
      <c r="D946" s="0" t="s">
        <v>1355</v>
      </c>
      <c r="E946" s="0" t="s">
        <v>1356</v>
      </c>
      <c r="F946" s="0" t="s">
        <v>24</v>
      </c>
      <c r="G946" s="0" t="n">
        <f aca="false">HYPERLINK("http://clipc-services.ceda.ac.uk/dreq/u/374e24b1cf7c24eb75126ea6e39ac478.html","web")</f>
        <v>0</v>
      </c>
      <c r="H946" s="0" t="s">
        <v>1108</v>
      </c>
      <c r="I946" s="0" t="s">
        <v>18</v>
      </c>
      <c r="J946" s="0" t="s">
        <v>1357</v>
      </c>
      <c r="K946" s="0" t="s">
        <v>1191</v>
      </c>
    </row>
    <row r="947" customFormat="false" ht="15" hidden="false" customHeight="false" outlineLevel="0" collapsed="false">
      <c r="A947" s="0" t="s">
        <v>1329</v>
      </c>
      <c r="B947" s="0" t="s">
        <v>1354</v>
      </c>
      <c r="C947" s="0" t="s">
        <v>13</v>
      </c>
      <c r="D947" s="0" t="s">
        <v>1355</v>
      </c>
      <c r="E947" s="0" t="s">
        <v>1356</v>
      </c>
      <c r="F947" s="0" t="s">
        <v>24</v>
      </c>
      <c r="G947" s="0" t="n">
        <f aca="false">HYPERLINK("http://clipc-services.ceda.ac.uk/dreq/u/374e24b1cf7c24eb75126ea6e39ac478.html","web")</f>
        <v>0</v>
      </c>
      <c r="H947" s="0" t="s">
        <v>1108</v>
      </c>
      <c r="I947" s="0" t="s">
        <v>18</v>
      </c>
      <c r="J947" s="0" t="s">
        <v>1357</v>
      </c>
      <c r="K947" s="0" t="s">
        <v>1191</v>
      </c>
    </row>
    <row r="948" customFormat="false" ht="15" hidden="false" customHeight="false" outlineLevel="0" collapsed="false">
      <c r="A948" s="0" t="s">
        <v>1329</v>
      </c>
      <c r="B948" s="0" t="s">
        <v>1358</v>
      </c>
      <c r="C948" s="0" t="s">
        <v>13</v>
      </c>
      <c r="D948" s="0" t="s">
        <v>1359</v>
      </c>
      <c r="E948" s="0" t="s">
        <v>1360</v>
      </c>
      <c r="F948" s="0" t="s">
        <v>24</v>
      </c>
      <c r="G948" s="0" t="n">
        <f aca="false">HYPERLINK("http://clipc-services.ceda.ac.uk/dreq/u/1e93ae651487e683206b923c11fd6db1.html","web")</f>
        <v>0</v>
      </c>
      <c r="H948" s="0" t="s">
        <v>1108</v>
      </c>
      <c r="I948" s="0" t="s">
        <v>18</v>
      </c>
      <c r="J948" s="0" t="s">
        <v>1361</v>
      </c>
      <c r="K948" s="0" t="s">
        <v>1191</v>
      </c>
    </row>
    <row r="949" customFormat="false" ht="15" hidden="false" customHeight="false" outlineLevel="0" collapsed="false">
      <c r="A949" s="0" t="s">
        <v>1329</v>
      </c>
      <c r="B949" s="0" t="s">
        <v>1358</v>
      </c>
      <c r="C949" s="0" t="s">
        <v>13</v>
      </c>
      <c r="D949" s="0" t="s">
        <v>1359</v>
      </c>
      <c r="E949" s="0" t="s">
        <v>1360</v>
      </c>
      <c r="F949" s="0" t="s">
        <v>24</v>
      </c>
      <c r="G949" s="0" t="n">
        <f aca="false">HYPERLINK("http://clipc-services.ceda.ac.uk/dreq/u/1e93ae651487e683206b923c11fd6db1.html","web")</f>
        <v>0</v>
      </c>
      <c r="H949" s="0" t="s">
        <v>1108</v>
      </c>
      <c r="I949" s="0" t="s">
        <v>18</v>
      </c>
      <c r="J949" s="0" t="s">
        <v>1361</v>
      </c>
      <c r="K949" s="0" t="s">
        <v>1191</v>
      </c>
    </row>
    <row r="950" customFormat="false" ht="15" hidden="false" customHeight="false" outlineLevel="0" collapsed="false">
      <c r="A950" s="0" t="s">
        <v>1329</v>
      </c>
      <c r="B950" s="0" t="s">
        <v>1362</v>
      </c>
      <c r="C950" s="0" t="s">
        <v>13</v>
      </c>
      <c r="D950" s="0" t="s">
        <v>1363</v>
      </c>
      <c r="E950" s="0" t="s">
        <v>1364</v>
      </c>
      <c r="F950" s="0" t="s">
        <v>24</v>
      </c>
      <c r="G950" s="0" t="n">
        <f aca="false">HYPERLINK("http://clipc-services.ceda.ac.uk/dreq/u/e9289080901a39eba6ade178d596795a.html","web")</f>
        <v>0</v>
      </c>
      <c r="H950" s="0" t="s">
        <v>1108</v>
      </c>
      <c r="I950" s="0" t="s">
        <v>18</v>
      </c>
      <c r="J950" s="0" t="s">
        <v>1365</v>
      </c>
      <c r="K950" s="0" t="s">
        <v>1191</v>
      </c>
    </row>
    <row r="951" customFormat="false" ht="15" hidden="false" customHeight="false" outlineLevel="0" collapsed="false">
      <c r="A951" s="0" t="s">
        <v>1329</v>
      </c>
      <c r="B951" s="0" t="s">
        <v>1362</v>
      </c>
      <c r="C951" s="0" t="s">
        <v>13</v>
      </c>
      <c r="D951" s="0" t="s">
        <v>1363</v>
      </c>
      <c r="E951" s="0" t="s">
        <v>1364</v>
      </c>
      <c r="F951" s="0" t="s">
        <v>24</v>
      </c>
      <c r="G951" s="0" t="n">
        <f aca="false">HYPERLINK("http://clipc-services.ceda.ac.uk/dreq/u/e9289080901a39eba6ade178d596795a.html","web")</f>
        <v>0</v>
      </c>
      <c r="H951" s="0" t="s">
        <v>1108</v>
      </c>
      <c r="I951" s="0" t="s">
        <v>18</v>
      </c>
      <c r="J951" s="0" t="s">
        <v>1365</v>
      </c>
      <c r="K951" s="0" t="s">
        <v>1191</v>
      </c>
    </row>
    <row r="952" customFormat="false" ht="15" hidden="false" customHeight="false" outlineLevel="0" collapsed="false">
      <c r="A952" s="0" t="s">
        <v>1329</v>
      </c>
      <c r="B952" s="0" t="s">
        <v>1366</v>
      </c>
      <c r="C952" s="0" t="s">
        <v>13</v>
      </c>
      <c r="D952" s="0" t="s">
        <v>1367</v>
      </c>
      <c r="E952" s="0" t="s">
        <v>1368</v>
      </c>
      <c r="F952" s="0" t="s">
        <v>24</v>
      </c>
      <c r="G952" s="0" t="n">
        <f aca="false">HYPERLINK("http://clipc-services.ceda.ac.uk/dreq/u/b28e47214f0b71847c966828df0837ff.html","web")</f>
        <v>0</v>
      </c>
      <c r="H952" s="0" t="s">
        <v>1108</v>
      </c>
      <c r="I952" s="0" t="s">
        <v>18</v>
      </c>
      <c r="J952" s="0" t="s">
        <v>1369</v>
      </c>
      <c r="K952" s="0" t="s">
        <v>1191</v>
      </c>
    </row>
    <row r="953" customFormat="false" ht="15" hidden="false" customHeight="false" outlineLevel="0" collapsed="false">
      <c r="A953" s="0" t="s">
        <v>1329</v>
      </c>
      <c r="B953" s="0" t="s">
        <v>1366</v>
      </c>
      <c r="C953" s="0" t="s">
        <v>13</v>
      </c>
      <c r="D953" s="0" t="s">
        <v>1367</v>
      </c>
      <c r="E953" s="0" t="s">
        <v>1368</v>
      </c>
      <c r="F953" s="0" t="s">
        <v>24</v>
      </c>
      <c r="G953" s="0" t="n">
        <f aca="false">HYPERLINK("http://clipc-services.ceda.ac.uk/dreq/u/b28e47214f0b71847c966828df0837ff.html","web")</f>
        <v>0</v>
      </c>
      <c r="H953" s="0" t="s">
        <v>1108</v>
      </c>
      <c r="I953" s="0" t="s">
        <v>18</v>
      </c>
      <c r="J953" s="0" t="s">
        <v>1369</v>
      </c>
      <c r="K953" s="0" t="s">
        <v>1191</v>
      </c>
    </row>
    <row r="954" customFormat="false" ht="15" hidden="false" customHeight="false" outlineLevel="0" collapsed="false">
      <c r="A954" s="0" t="s">
        <v>1329</v>
      </c>
      <c r="B954" s="0" t="s">
        <v>1370</v>
      </c>
      <c r="C954" s="0" t="s">
        <v>13</v>
      </c>
      <c r="D954" s="0" t="s">
        <v>1371</v>
      </c>
      <c r="E954" s="0" t="s">
        <v>1372</v>
      </c>
      <c r="F954" s="0" t="s">
        <v>24</v>
      </c>
      <c r="G954" s="0" t="n">
        <f aca="false">HYPERLINK("http://clipc-services.ceda.ac.uk/dreq/u/2ca96cd5a4e83feb0d493bf9aa1a5b59.html","web")</f>
        <v>0</v>
      </c>
      <c r="H954" s="0" t="s">
        <v>1108</v>
      </c>
      <c r="I954" s="0" t="s">
        <v>18</v>
      </c>
      <c r="J954" s="0" t="s">
        <v>1373</v>
      </c>
      <c r="K954" s="0" t="s">
        <v>1374</v>
      </c>
    </row>
    <row r="955" customFormat="false" ht="15" hidden="false" customHeight="false" outlineLevel="0" collapsed="false">
      <c r="A955" s="0" t="s">
        <v>1329</v>
      </c>
      <c r="B955" s="0" t="s">
        <v>1370</v>
      </c>
      <c r="C955" s="0" t="s">
        <v>13</v>
      </c>
      <c r="D955" s="0" t="s">
        <v>1371</v>
      </c>
      <c r="E955" s="0" t="s">
        <v>1372</v>
      </c>
      <c r="F955" s="0" t="s">
        <v>24</v>
      </c>
      <c r="G955" s="0" t="n">
        <f aca="false">HYPERLINK("http://clipc-services.ceda.ac.uk/dreq/u/2ca96cd5a4e83feb0d493bf9aa1a5b59.html","web")</f>
        <v>0</v>
      </c>
      <c r="H955" s="0" t="s">
        <v>1108</v>
      </c>
      <c r="I955" s="0" t="s">
        <v>18</v>
      </c>
      <c r="J955" s="0" t="s">
        <v>1373</v>
      </c>
      <c r="K955" s="0" t="s">
        <v>1374</v>
      </c>
    </row>
    <row r="956" customFormat="false" ht="15" hidden="false" customHeight="false" outlineLevel="0" collapsed="false">
      <c r="A956" s="0" t="s">
        <v>1329</v>
      </c>
      <c r="B956" s="0" t="s">
        <v>1375</v>
      </c>
      <c r="C956" s="0" t="s">
        <v>13</v>
      </c>
      <c r="D956" s="0" t="s">
        <v>1376</v>
      </c>
      <c r="E956" s="0" t="s">
        <v>1377</v>
      </c>
      <c r="F956" s="0" t="s">
        <v>24</v>
      </c>
      <c r="G956" s="0" t="n">
        <f aca="false">HYPERLINK("http://clipc-services.ceda.ac.uk/dreq/u/351c26a0f5a0cefa8f1183f2f12e1aa3.html","web")</f>
        <v>0</v>
      </c>
      <c r="H956" s="0" t="s">
        <v>1108</v>
      </c>
      <c r="I956" s="0" t="s">
        <v>18</v>
      </c>
      <c r="J956" s="0" t="s">
        <v>1378</v>
      </c>
      <c r="K956" s="0" t="s">
        <v>1374</v>
      </c>
    </row>
    <row r="957" customFormat="false" ht="15" hidden="false" customHeight="false" outlineLevel="0" collapsed="false">
      <c r="A957" s="0" t="s">
        <v>1329</v>
      </c>
      <c r="B957" s="0" t="s">
        <v>1375</v>
      </c>
      <c r="C957" s="0" t="s">
        <v>13</v>
      </c>
      <c r="D957" s="0" t="s">
        <v>1376</v>
      </c>
      <c r="E957" s="0" t="s">
        <v>1377</v>
      </c>
      <c r="F957" s="0" t="s">
        <v>24</v>
      </c>
      <c r="G957" s="0" t="n">
        <f aca="false">HYPERLINK("http://clipc-services.ceda.ac.uk/dreq/u/351c26a0f5a0cefa8f1183f2f12e1aa3.html","web")</f>
        <v>0</v>
      </c>
      <c r="H957" s="0" t="s">
        <v>1108</v>
      </c>
      <c r="I957" s="0" t="s">
        <v>18</v>
      </c>
      <c r="J957" s="0" t="s">
        <v>1378</v>
      </c>
      <c r="K957" s="0" t="s">
        <v>1374</v>
      </c>
    </row>
    <row r="958" customFormat="false" ht="15" hidden="false" customHeight="false" outlineLevel="0" collapsed="false">
      <c r="A958" s="0" t="s">
        <v>1329</v>
      </c>
      <c r="B958" s="0" t="s">
        <v>1379</v>
      </c>
      <c r="C958" s="0" t="s">
        <v>13</v>
      </c>
      <c r="D958" s="0" t="s">
        <v>194</v>
      </c>
      <c r="E958" s="0" t="s">
        <v>1380</v>
      </c>
      <c r="F958" s="0" t="s">
        <v>196</v>
      </c>
      <c r="G958" s="0" t="n">
        <f aca="false">HYPERLINK("http://clipc-services.ceda.ac.uk/dreq/u/df06d844bd95ddd2f0f62f54941c4b88.html","web")</f>
        <v>0</v>
      </c>
      <c r="H958" s="0" t="s">
        <v>1108</v>
      </c>
      <c r="I958" s="0" t="s">
        <v>18</v>
      </c>
      <c r="J958" s="0" t="s">
        <v>1381</v>
      </c>
      <c r="K958" s="0" t="s">
        <v>1382</v>
      </c>
    </row>
    <row r="959" customFormat="false" ht="15" hidden="false" customHeight="false" outlineLevel="0" collapsed="false">
      <c r="A959" s="0" t="s">
        <v>1329</v>
      </c>
      <c r="B959" s="0" t="s">
        <v>1379</v>
      </c>
      <c r="C959" s="0" t="s">
        <v>13</v>
      </c>
      <c r="D959" s="0" t="s">
        <v>194</v>
      </c>
      <c r="E959" s="0" t="s">
        <v>1380</v>
      </c>
      <c r="F959" s="0" t="s">
        <v>196</v>
      </c>
      <c r="G959" s="0" t="n">
        <f aca="false">HYPERLINK("http://clipc-services.ceda.ac.uk/dreq/u/df06d844bd95ddd2f0f62f54941c4b88.html","web")</f>
        <v>0</v>
      </c>
      <c r="H959" s="0" t="s">
        <v>1108</v>
      </c>
      <c r="I959" s="0" t="s">
        <v>18</v>
      </c>
      <c r="J959" s="0" t="s">
        <v>1381</v>
      </c>
      <c r="K959" s="0" t="s">
        <v>1382</v>
      </c>
    </row>
    <row r="960" customFormat="false" ht="15" hidden="false" customHeight="false" outlineLevel="0" collapsed="false">
      <c r="A960" s="0" t="s">
        <v>1329</v>
      </c>
      <c r="B960" s="0" t="s">
        <v>1383</v>
      </c>
      <c r="C960" s="0" t="s">
        <v>13</v>
      </c>
      <c r="D960" s="0" t="s">
        <v>194</v>
      </c>
      <c r="E960" s="0" t="s">
        <v>1384</v>
      </c>
      <c r="F960" s="0" t="s">
        <v>196</v>
      </c>
      <c r="G960" s="0" t="n">
        <f aca="false">HYPERLINK("http://clipc-services.ceda.ac.uk/dreq/u/fb5bd0286cdca991d0f67c498513f602.html","web")</f>
        <v>0</v>
      </c>
      <c r="H960" s="0" t="s">
        <v>1108</v>
      </c>
      <c r="I960" s="0" t="s">
        <v>18</v>
      </c>
      <c r="J960" s="0" t="s">
        <v>1385</v>
      </c>
      <c r="K960" s="0" t="s">
        <v>1191</v>
      </c>
    </row>
    <row r="961" customFormat="false" ht="15" hidden="false" customHeight="false" outlineLevel="0" collapsed="false">
      <c r="A961" s="0" t="s">
        <v>1329</v>
      </c>
      <c r="B961" s="0" t="s">
        <v>1383</v>
      </c>
      <c r="C961" s="0" t="s">
        <v>13</v>
      </c>
      <c r="D961" s="0" t="s">
        <v>194</v>
      </c>
      <c r="E961" s="0" t="s">
        <v>1384</v>
      </c>
      <c r="F961" s="0" t="s">
        <v>196</v>
      </c>
      <c r="G961" s="0" t="n">
        <f aca="false">HYPERLINK("http://clipc-services.ceda.ac.uk/dreq/u/fb5bd0286cdca991d0f67c498513f602.html","web")</f>
        <v>0</v>
      </c>
      <c r="H961" s="0" t="s">
        <v>1108</v>
      </c>
      <c r="I961" s="0" t="s">
        <v>18</v>
      </c>
      <c r="J961" s="0" t="s">
        <v>1385</v>
      </c>
      <c r="K961" s="0" t="s">
        <v>1191</v>
      </c>
    </row>
    <row r="962" customFormat="false" ht="15" hidden="false" customHeight="false" outlineLevel="0" collapsed="false">
      <c r="A962" s="0" t="s">
        <v>1329</v>
      </c>
      <c r="B962" s="0" t="s">
        <v>1386</v>
      </c>
      <c r="C962" s="0" t="s">
        <v>13</v>
      </c>
      <c r="D962" s="0" t="s">
        <v>194</v>
      </c>
      <c r="E962" s="0" t="s">
        <v>1387</v>
      </c>
      <c r="F962" s="0" t="s">
        <v>196</v>
      </c>
      <c r="G962" s="0" t="n">
        <f aca="false">HYPERLINK("http://clipc-services.ceda.ac.uk/dreq/u/091b217c2450d012fb2e192dee04053f.html","web")</f>
        <v>0</v>
      </c>
      <c r="H962" s="0" t="s">
        <v>1108</v>
      </c>
      <c r="I962" s="0" t="s">
        <v>18</v>
      </c>
      <c r="J962" s="0" t="s">
        <v>1388</v>
      </c>
      <c r="K962" s="0" t="s">
        <v>1382</v>
      </c>
    </row>
    <row r="963" customFormat="false" ht="15" hidden="false" customHeight="false" outlineLevel="0" collapsed="false">
      <c r="A963" s="0" t="s">
        <v>1329</v>
      </c>
      <c r="B963" s="0" t="s">
        <v>1386</v>
      </c>
      <c r="C963" s="0" t="s">
        <v>13</v>
      </c>
      <c r="D963" s="0" t="s">
        <v>194</v>
      </c>
      <c r="E963" s="0" t="s">
        <v>1387</v>
      </c>
      <c r="F963" s="0" t="s">
        <v>196</v>
      </c>
      <c r="G963" s="0" t="n">
        <f aca="false">HYPERLINK("http://clipc-services.ceda.ac.uk/dreq/u/091b217c2450d012fb2e192dee04053f.html","web")</f>
        <v>0</v>
      </c>
      <c r="H963" s="0" t="s">
        <v>1108</v>
      </c>
      <c r="I963" s="0" t="s">
        <v>18</v>
      </c>
      <c r="J963" s="0" t="s">
        <v>1388</v>
      </c>
      <c r="K963" s="0" t="s">
        <v>1382</v>
      </c>
    </row>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row r="968" customFormat="false" ht="13.8" hidden="false" customHeight="false" outlineLevel="0" collapsed="false"/>
    <row r="969" customFormat="false" ht="13.8" hidden="false" customHeight="false" outlineLevel="0" collapsed="false"/>
    <row r="970" customFormat="false" ht="13.8" hidden="false" customHeight="false" outlineLevel="0" collapsed="false">
      <c r="A970" s="0" t="s">
        <v>1389</v>
      </c>
      <c r="B970" s="0" t="s">
        <v>1390</v>
      </c>
      <c r="C970" s="0" t="s">
        <v>31</v>
      </c>
      <c r="D970" s="0" t="s">
        <v>14</v>
      </c>
      <c r="E970" s="0" t="s">
        <v>1391</v>
      </c>
      <c r="F970" s="0" t="s">
        <v>1392</v>
      </c>
      <c r="G970" s="0" t="n">
        <v>0</v>
      </c>
      <c r="H970" s="2" t="s">
        <v>1393</v>
      </c>
      <c r="I970" s="3" t="s">
        <v>371</v>
      </c>
      <c r="J970" s="0" t="s">
        <v>1394</v>
      </c>
      <c r="K970" s="0" t="s">
        <v>215</v>
      </c>
    </row>
    <row r="971" customFormat="false" ht="13.8" hidden="false" customHeight="false" outlineLevel="0" collapsed="false"/>
    <row r="972" customFormat="false" ht="13.8" hidden="false" customHeight="false" outlineLevel="0" collapsed="false">
      <c r="A972" s="0" t="s">
        <v>1327</v>
      </c>
      <c r="B972" s="0" t="s">
        <v>1395</v>
      </c>
      <c r="C972" s="0" t="s">
        <v>31</v>
      </c>
      <c r="D972" s="0" t="s">
        <v>1328</v>
      </c>
      <c r="E972" s="0" t="s">
        <v>1396</v>
      </c>
      <c r="F972" s="0" t="s">
        <v>196</v>
      </c>
      <c r="G972" s="0" t="n">
        <v>0</v>
      </c>
      <c r="H972" s="2" t="s">
        <v>1393</v>
      </c>
      <c r="I972" s="3" t="s">
        <v>371</v>
      </c>
      <c r="J972" s="0" t="s">
        <v>1397</v>
      </c>
      <c r="K972" s="0" t="s">
        <v>215</v>
      </c>
    </row>
    <row r="973" customFormat="false" ht="13.8" hidden="false" customHeight="false" outlineLevel="0" collapsed="false"/>
    <row r="974" customFormat="false" ht="13.8" hidden="false" customHeight="false" outlineLevel="0" collapsed="false"/>
    <row r="975" customFormat="false" ht="13.8" hidden="false" customHeight="false" outlineLevel="0" collapsed="false">
      <c r="A975" s="0" t="s">
        <v>1398</v>
      </c>
      <c r="B975" s="0" t="s">
        <v>1399</v>
      </c>
      <c r="C975" s="0" t="s">
        <v>31</v>
      </c>
      <c r="D975" s="0" t="s">
        <v>1328</v>
      </c>
      <c r="E975" s="0" t="s">
        <v>1400</v>
      </c>
      <c r="F975" s="0" t="s">
        <v>1392</v>
      </c>
      <c r="G975" s="0" t="str">
        <f aca="false">HYPERLINK("http://clipc-services.ceda.ac.uk/dreq/u/865d0e00-53e6-11e6-b524-5404a60d96b5.html","web")</f>
        <v>web</v>
      </c>
      <c r="H975" s="2" t="s">
        <v>1393</v>
      </c>
      <c r="I975" s="3" t="s">
        <v>371</v>
      </c>
      <c r="J975" s="0" t="s">
        <v>1401</v>
      </c>
      <c r="K975" s="0" t="s">
        <v>215</v>
      </c>
    </row>
    <row r="976" customFormat="false" ht="13.8" hidden="false" customHeight="false" outlineLevel="0" collapsed="false">
      <c r="A976" s="0" t="s">
        <v>1398</v>
      </c>
      <c r="B976" s="0" t="s">
        <v>1402</v>
      </c>
      <c r="C976" s="0" t="s">
        <v>31</v>
      </c>
      <c r="D976" s="0" t="s">
        <v>1403</v>
      </c>
      <c r="E976" s="0" t="s">
        <v>1404</v>
      </c>
      <c r="F976" s="0" t="s">
        <v>24</v>
      </c>
      <c r="G976" s="0" t="str">
        <f aca="false">HYPERLINK("http://clipc-services.ceda.ac.uk/dreq/u/a1d2e309c6f25017442ad6c79c4f9eca.html","web")</f>
        <v>web</v>
      </c>
      <c r="H976" s="2" t="s">
        <v>1393</v>
      </c>
      <c r="I976" s="3" t="s">
        <v>371</v>
      </c>
      <c r="J976" s="0" t="s">
        <v>1405</v>
      </c>
      <c r="K976" s="0" t="s">
        <v>215</v>
      </c>
    </row>
    <row r="977" customFormat="false" ht="13.8" hidden="false" customHeight="false" outlineLevel="0" collapsed="false">
      <c r="A977" s="0" t="s">
        <v>1398</v>
      </c>
      <c r="B977" s="0" t="s">
        <v>1406</v>
      </c>
      <c r="C977" s="0" t="s">
        <v>31</v>
      </c>
      <c r="D977" s="0" t="s">
        <v>1407</v>
      </c>
      <c r="E977" s="0" t="s">
        <v>1408</v>
      </c>
      <c r="F977" s="0" t="s">
        <v>24</v>
      </c>
      <c r="G977" s="0" t="str">
        <f aca="false">HYPERLINK("http://clipc-services.ceda.ac.uk/dreq/u/590e5de4-9e49-11e5-803c-0d0b866b59f3.html","web")</f>
        <v>web</v>
      </c>
      <c r="H977" s="2" t="s">
        <v>1393</v>
      </c>
      <c r="I977" s="3" t="s">
        <v>371</v>
      </c>
      <c r="J977" s="0" t="s">
        <v>1409</v>
      </c>
      <c r="K977" s="0" t="s">
        <v>215</v>
      </c>
    </row>
    <row r="978" customFormat="false" ht="13.8" hidden="false" customHeight="false" outlineLevel="0" collapsed="false"/>
    <row r="979" customFormat="false" ht="13.8" hidden="false" customHeight="false" outlineLevel="0" collapsed="false"/>
    <row r="980" customFormat="false" ht="13.8" hidden="false" customHeight="false" outlineLevel="0" collapsed="false">
      <c r="A980" s="0" t="s">
        <v>11</v>
      </c>
      <c r="B980" s="0" t="s">
        <v>306</v>
      </c>
      <c r="C980" s="0" t="s">
        <v>31</v>
      </c>
      <c r="D980" s="0" t="s">
        <v>1410</v>
      </c>
      <c r="E980" s="0" t="s">
        <v>307</v>
      </c>
      <c r="F980" s="0" t="s">
        <v>308</v>
      </c>
      <c r="G980" s="0" t="n">
        <v>0</v>
      </c>
      <c r="H980" s="3" t="s">
        <v>1411</v>
      </c>
      <c r="I980" s="3" t="s">
        <v>36</v>
      </c>
      <c r="J980" s="0" t="s">
        <v>310</v>
      </c>
      <c r="K980" s="0" t="s">
        <v>856</v>
      </c>
    </row>
    <row r="981" customFormat="false" ht="13.8" hidden="false" customHeight="false" outlineLevel="0" collapsed="false">
      <c r="A981" s="0" t="s">
        <v>11</v>
      </c>
      <c r="B981" s="0" t="s">
        <v>311</v>
      </c>
      <c r="C981" s="0" t="s">
        <v>31</v>
      </c>
      <c r="D981" s="0" t="s">
        <v>1410</v>
      </c>
      <c r="E981" s="0" t="s">
        <v>312</v>
      </c>
      <c r="F981" s="0" t="s">
        <v>308</v>
      </c>
      <c r="G981" s="0" t="n">
        <v>0</v>
      </c>
      <c r="H981" s="3" t="s">
        <v>1411</v>
      </c>
      <c r="I981" s="3" t="s">
        <v>36</v>
      </c>
      <c r="J981" s="0" t="s">
        <v>313</v>
      </c>
      <c r="K981" s="0" t="s">
        <v>856</v>
      </c>
    </row>
    <row r="982" customFormat="false" ht="13.8" hidden="false" customHeight="false" outlineLevel="0" collapsed="false">
      <c r="A982" s="0" t="s">
        <v>11</v>
      </c>
      <c r="B982" s="0" t="s">
        <v>314</v>
      </c>
      <c r="C982" s="0" t="s">
        <v>31</v>
      </c>
      <c r="D982" s="0" t="s">
        <v>1410</v>
      </c>
      <c r="E982" s="0" t="s">
        <v>315</v>
      </c>
      <c r="F982" s="0" t="s">
        <v>308</v>
      </c>
      <c r="G982" s="0" t="n">
        <v>0</v>
      </c>
      <c r="H982" s="3" t="s">
        <v>1411</v>
      </c>
      <c r="I982" s="3" t="s">
        <v>36</v>
      </c>
      <c r="J982" s="0" t="s">
        <v>316</v>
      </c>
      <c r="K982" s="0" t="s">
        <v>856</v>
      </c>
    </row>
    <row r="983" customFormat="false" ht="13.8" hidden="false" customHeight="false" outlineLevel="0" collapsed="false">
      <c r="A983" s="0" t="s">
        <v>11</v>
      </c>
      <c r="B983" s="0" t="s">
        <v>317</v>
      </c>
      <c r="C983" s="0" t="s">
        <v>31</v>
      </c>
      <c r="D983" s="0" t="s">
        <v>1410</v>
      </c>
      <c r="E983" s="0" t="s">
        <v>318</v>
      </c>
      <c r="F983" s="0" t="s">
        <v>308</v>
      </c>
      <c r="G983" s="0" t="n">
        <v>0</v>
      </c>
      <c r="H983" s="3" t="s">
        <v>1411</v>
      </c>
      <c r="I983" s="3" t="s">
        <v>36</v>
      </c>
      <c r="J983" s="0" t="s">
        <v>319</v>
      </c>
      <c r="K983" s="0" t="s">
        <v>856</v>
      </c>
    </row>
    <row r="984" customFormat="false" ht="13.8" hidden="false" customHeight="false" outlineLevel="0" collapsed="false"/>
    <row r="985" customFormat="false" ht="13.8" hidden="false" customHeight="false" outlineLevel="0" collapsed="false"/>
    <row r="986" customFormat="false" ht="13.8" hidden="false" customHeight="false" outlineLevel="0" collapsed="false">
      <c r="A986" s="0" t="s">
        <v>955</v>
      </c>
      <c r="B986" s="0" t="s">
        <v>1412</v>
      </c>
      <c r="C986" s="0" t="s">
        <v>31</v>
      </c>
      <c r="D986" s="0" t="s">
        <v>873</v>
      </c>
      <c r="E986" s="0" t="s">
        <v>1413</v>
      </c>
      <c r="F986" s="0" t="s">
        <v>308</v>
      </c>
      <c r="G986" s="0" t="str">
        <f aca="false">HYPERLINK("http://clipc-services.ceda.ac.uk/dreq/u/5914e34e-9e49-11e5-803c-0d0b866b59f3.html","web")</f>
        <v>web</v>
      </c>
      <c r="H986" s="4" t="s">
        <v>1414</v>
      </c>
      <c r="I986" s="4" t="s">
        <v>743</v>
      </c>
      <c r="J986" s="0" t="s">
        <v>1415</v>
      </c>
      <c r="K986" s="0" t="s">
        <v>1416</v>
      </c>
    </row>
    <row r="987" customFormat="false" ht="13.8" hidden="false" customHeight="false" outlineLevel="0" collapsed="false">
      <c r="A987" s="0" t="s">
        <v>955</v>
      </c>
      <c r="B987" s="0" t="s">
        <v>1417</v>
      </c>
      <c r="C987" s="0" t="s">
        <v>31</v>
      </c>
      <c r="D987" s="0" t="s">
        <v>873</v>
      </c>
      <c r="E987" s="0" t="s">
        <v>1418</v>
      </c>
      <c r="F987" s="0" t="s">
        <v>308</v>
      </c>
      <c r="G987" s="0" t="str">
        <f aca="false">HYPERLINK("http://clipc-services.ceda.ac.uk/dreq/u/590f1586-9e49-11e5-803c-0d0b866b59f3.html","web")</f>
        <v>web</v>
      </c>
      <c r="H987" s="4" t="s">
        <v>1414</v>
      </c>
      <c r="I987" s="4" t="s">
        <v>743</v>
      </c>
      <c r="J987" s="0" t="s">
        <v>1419</v>
      </c>
      <c r="K987" s="0" t="s">
        <v>1416</v>
      </c>
    </row>
    <row r="988" customFormat="false" ht="13.8" hidden="false" customHeight="false" outlineLevel="0" collapsed="false"/>
    <row r="989" customFormat="false" ht="13.8" hidden="false" customHeight="false" outlineLevel="0" collapsed="false">
      <c r="A989" s="0" t="s">
        <v>961</v>
      </c>
      <c r="B989" s="0" t="s">
        <v>1420</v>
      </c>
      <c r="C989" s="0" t="s">
        <v>31</v>
      </c>
      <c r="D989" s="0" t="s">
        <v>809</v>
      </c>
      <c r="E989" s="0" t="s">
        <v>1421</v>
      </c>
      <c r="F989" s="0" t="s">
        <v>750</v>
      </c>
      <c r="G989" s="0" t="str">
        <f aca="false">HYPERLINK("http://clipc-services.ceda.ac.uk/dreq/u/5914c6e8-9e49-11e5-803c-0d0b866b59f3.html","web")</f>
        <v>web</v>
      </c>
      <c r="H989" s="4" t="s">
        <v>1414</v>
      </c>
      <c r="I989" s="4" t="s">
        <v>743</v>
      </c>
      <c r="J989" s="0" t="s">
        <v>1422</v>
      </c>
      <c r="K989" s="0" t="s">
        <v>1416</v>
      </c>
    </row>
    <row r="990" customFormat="false" ht="13.8" hidden="false" customHeight="false" outlineLevel="0" collapsed="false"/>
    <row r="991" s="3" customFormat="true" ht="13.8" hidden="false" customHeight="false" outlineLevel="0" collapsed="false">
      <c r="A991" s="3" t="s">
        <v>1021</v>
      </c>
      <c r="B991" s="3" t="s">
        <v>1423</v>
      </c>
      <c r="C991" s="3" t="s">
        <v>31</v>
      </c>
      <c r="D991" s="3" t="s">
        <v>1424</v>
      </c>
      <c r="E991" s="3" t="s">
        <v>1425</v>
      </c>
      <c r="F991" s="3" t="s">
        <v>1426</v>
      </c>
      <c r="G991" s="3" t="str">
        <f aca="false">HYPERLINK("http://clipc-services.ceda.ac.uk/dreq/u/be9cffbb781e32b0bc311b22fa5c0322.html","web")</f>
        <v>web</v>
      </c>
      <c r="H991" s="3" t="s">
        <v>1427</v>
      </c>
      <c r="I991" s="4" t="s">
        <v>743</v>
      </c>
      <c r="J991" s="3" t="s">
        <v>1428</v>
      </c>
      <c r="K991" s="3" t="s">
        <v>1183</v>
      </c>
    </row>
    <row r="992" customFormat="false" ht="13.8" hidden="false" customHeight="false" outlineLevel="0" collapsed="false"/>
    <row r="993" customFormat="false" ht="13.8" hidden="false" customHeight="false" outlineLevel="0" collapsed="false">
      <c r="A993" s="0" t="s">
        <v>1429</v>
      </c>
      <c r="B993" s="0" t="s">
        <v>1430</v>
      </c>
      <c r="C993" s="0" t="s">
        <v>31</v>
      </c>
      <c r="D993" s="0" t="s">
        <v>1431</v>
      </c>
      <c r="E993" s="0" t="s">
        <v>1432</v>
      </c>
      <c r="F993" s="0" t="s">
        <v>336</v>
      </c>
      <c r="G993" s="0" t="str">
        <f aca="false">HYPERLINK("http://clipc-services.ceda.ac.uk/dreq/u/590d64f2-9e49-11e5-803c-0d0b866b59f3.html","web")</f>
        <v>web</v>
      </c>
      <c r="H993" s="4" t="s">
        <v>1414</v>
      </c>
      <c r="I993" s="4" t="s">
        <v>743</v>
      </c>
      <c r="J993" s="0" t="s">
        <v>1433</v>
      </c>
      <c r="K993" s="0" t="s">
        <v>1416</v>
      </c>
    </row>
    <row r="994" customFormat="false" ht="13.8" hidden="false" customHeight="false" outlineLevel="0" collapsed="false">
      <c r="A994" s="0" t="s">
        <v>1429</v>
      </c>
      <c r="B994" s="0" t="s">
        <v>1434</v>
      </c>
      <c r="C994" s="0" t="s">
        <v>31</v>
      </c>
      <c r="D994" s="0" t="s">
        <v>1431</v>
      </c>
      <c r="E994" s="0" t="s">
        <v>1435</v>
      </c>
      <c r="F994" s="0" t="s">
        <v>336</v>
      </c>
      <c r="G994" s="0" t="str">
        <f aca="false">HYPERLINK("http://clipc-services.ceda.ac.uk/dreq/u/5913d0c6-9e49-11e5-803c-0d0b866b59f3.html","web")</f>
        <v>web</v>
      </c>
      <c r="H994" s="4" t="s">
        <v>1414</v>
      </c>
      <c r="I994" s="4" t="s">
        <v>743</v>
      </c>
      <c r="J994" s="0" t="s">
        <v>1436</v>
      </c>
      <c r="K994" s="0" t="s">
        <v>1416</v>
      </c>
    </row>
    <row r="995" customFormat="false" ht="13.8" hidden="false" customHeight="false" outlineLevel="0" collapsed="false"/>
    <row r="996" customFormat="false" ht="13.8" hidden="false" customHeight="false" outlineLevel="0" collapsed="false"/>
    <row r="997" customFormat="false" ht="13.8" hidden="false" customHeight="false" outlineLevel="0" collapsed="false">
      <c r="A997" s="0" t="s">
        <v>961</v>
      </c>
      <c r="B997" s="0" t="s">
        <v>1437</v>
      </c>
      <c r="C997" s="0" t="s">
        <v>31</v>
      </c>
      <c r="D997" s="0" t="s">
        <v>194</v>
      </c>
      <c r="E997" s="0" t="s">
        <v>1438</v>
      </c>
      <c r="F997" s="0" t="s">
        <v>308</v>
      </c>
      <c r="G997" s="0" t="n">
        <v>0</v>
      </c>
      <c r="H997" s="3" t="s">
        <v>1439</v>
      </c>
      <c r="I997" s="3" t="s">
        <v>1440</v>
      </c>
      <c r="J997" s="0" t="s">
        <v>1441</v>
      </c>
      <c r="K997" s="0" t="s">
        <v>1442</v>
      </c>
    </row>
    <row r="998" customFormat="false" ht="13.8" hidden="false" customHeight="false" outlineLevel="0" collapsed="false">
      <c r="A998" s="0" t="s">
        <v>961</v>
      </c>
      <c r="B998" s="0" t="s">
        <v>1443</v>
      </c>
      <c r="C998" s="0" t="s">
        <v>31</v>
      </c>
      <c r="D998" s="0" t="s">
        <v>194</v>
      </c>
      <c r="E998" s="0" t="s">
        <v>1444</v>
      </c>
      <c r="F998" s="0" t="s">
        <v>308</v>
      </c>
      <c r="G998" s="0" t="n">
        <v>0</v>
      </c>
      <c r="H998" s="3" t="s">
        <v>1445</v>
      </c>
      <c r="I998" s="3" t="s">
        <v>1078</v>
      </c>
      <c r="J998" s="0" t="s">
        <v>1446</v>
      </c>
      <c r="K998" s="0" t="s">
        <v>1442</v>
      </c>
    </row>
    <row r="999" customFormat="false" ht="13.8" hidden="false" customHeight="false" outlineLevel="0" collapsed="false">
      <c r="A999" s="0" t="s">
        <v>961</v>
      </c>
      <c r="B999" s="0" t="s">
        <v>1447</v>
      </c>
      <c r="C999" s="0" t="s">
        <v>31</v>
      </c>
      <c r="D999" s="0" t="s">
        <v>194</v>
      </c>
      <c r="E999" s="0" t="s">
        <v>1448</v>
      </c>
      <c r="F999" s="0" t="s">
        <v>196</v>
      </c>
      <c r="G999" s="0" t="n">
        <v>0</v>
      </c>
      <c r="H999" s="3" t="s">
        <v>1449</v>
      </c>
      <c r="I999" s="3" t="s">
        <v>1078</v>
      </c>
      <c r="J999" s="0" t="s">
        <v>1450</v>
      </c>
      <c r="K999" s="0" t="s">
        <v>1442</v>
      </c>
    </row>
    <row r="1000" customFormat="false" ht="13.8" hidden="false" customHeight="false" outlineLevel="0" collapsed="false">
      <c r="A1000" s="0" t="s">
        <v>961</v>
      </c>
      <c r="B1000" s="0" t="s">
        <v>1451</v>
      </c>
      <c r="C1000" s="0" t="s">
        <v>31</v>
      </c>
      <c r="D1000" s="0" t="s">
        <v>194</v>
      </c>
      <c r="E1000" s="0" t="s">
        <v>1452</v>
      </c>
      <c r="F1000" s="0" t="s">
        <v>196</v>
      </c>
      <c r="G1000" s="0" t="n">
        <v>0</v>
      </c>
      <c r="H1000" s="3" t="s">
        <v>1449</v>
      </c>
      <c r="I1000" s="3" t="s">
        <v>1078</v>
      </c>
      <c r="J1000" s="0" t="s">
        <v>1453</v>
      </c>
      <c r="K1000" s="0" t="s">
        <v>1442</v>
      </c>
    </row>
    <row r="1001" customFormat="false" ht="13.8" hidden="false" customHeight="false" outlineLevel="0" collapsed="false">
      <c r="A1001" s="0" t="s">
        <v>961</v>
      </c>
      <c r="B1001" s="0" t="s">
        <v>1454</v>
      </c>
      <c r="C1001" s="0" t="s">
        <v>31</v>
      </c>
      <c r="D1001" s="0" t="s">
        <v>194</v>
      </c>
      <c r="E1001" s="0" t="s">
        <v>1455</v>
      </c>
      <c r="F1001" s="0" t="s">
        <v>196</v>
      </c>
      <c r="G1001" s="0" t="n">
        <v>0</v>
      </c>
      <c r="H1001" s="3" t="s">
        <v>1449</v>
      </c>
      <c r="I1001" s="3" t="s">
        <v>1078</v>
      </c>
      <c r="J1001" s="0" t="s">
        <v>1456</v>
      </c>
      <c r="K1001" s="0" t="s">
        <v>1442</v>
      </c>
    </row>
    <row r="1002" customFormat="false" ht="13.8" hidden="false" customHeight="false" outlineLevel="0" collapsed="false">
      <c r="A1002" s="0" t="s">
        <v>961</v>
      </c>
      <c r="B1002" s="0" t="s">
        <v>1457</v>
      </c>
      <c r="C1002" s="0" t="s">
        <v>31</v>
      </c>
      <c r="D1002" s="0" t="s">
        <v>194</v>
      </c>
      <c r="E1002" s="0" t="s">
        <v>1458</v>
      </c>
      <c r="F1002" s="0" t="s">
        <v>196</v>
      </c>
      <c r="G1002" s="0" t="n">
        <v>0</v>
      </c>
      <c r="H1002" s="3" t="s">
        <v>1459</v>
      </c>
      <c r="I1002" s="3" t="s">
        <v>1078</v>
      </c>
      <c r="J1002" s="0" t="s">
        <v>1460</v>
      </c>
      <c r="K1002" s="0" t="s">
        <v>1442</v>
      </c>
    </row>
    <row r="1003" customFormat="false" ht="13.8" hidden="false" customHeight="false" outlineLevel="0" collapsed="false">
      <c r="A1003" s="0" t="s">
        <v>961</v>
      </c>
      <c r="B1003" s="0" t="s">
        <v>1461</v>
      </c>
      <c r="C1003" s="0" t="s">
        <v>31</v>
      </c>
      <c r="D1003" s="0" t="s">
        <v>194</v>
      </c>
      <c r="E1003" s="0" t="s">
        <v>1462</v>
      </c>
      <c r="F1003" s="0" t="s">
        <v>1463</v>
      </c>
      <c r="G1003" s="0" t="n">
        <v>0</v>
      </c>
      <c r="H1003" s="3" t="s">
        <v>1459</v>
      </c>
      <c r="I1003" s="3" t="s">
        <v>1078</v>
      </c>
      <c r="J1003" s="0" t="s">
        <v>1464</v>
      </c>
      <c r="K1003" s="0" t="s">
        <v>1442</v>
      </c>
    </row>
    <row r="1004" customFormat="false" ht="13.8" hidden="false" customHeight="false" outlineLevel="0" collapsed="false">
      <c r="A1004" s="0" t="s">
        <v>961</v>
      </c>
      <c r="B1004" s="0" t="s">
        <v>1465</v>
      </c>
      <c r="C1004" s="0" t="s">
        <v>31</v>
      </c>
      <c r="D1004" s="0" t="s">
        <v>194</v>
      </c>
      <c r="E1004" s="0" t="s">
        <v>1466</v>
      </c>
      <c r="F1004" s="0" t="s">
        <v>1463</v>
      </c>
      <c r="G1004" s="0" t="n">
        <v>0</v>
      </c>
      <c r="H1004" s="3" t="s">
        <v>1459</v>
      </c>
      <c r="I1004" s="3" t="s">
        <v>1078</v>
      </c>
      <c r="J1004" s="0" t="s">
        <v>1467</v>
      </c>
      <c r="K1004" s="0" t="s">
        <v>1442</v>
      </c>
    </row>
    <row r="1005" customFormat="false" ht="13.8" hidden="false" customHeight="false" outlineLevel="0" collapsed="false">
      <c r="A1005" s="0" t="s">
        <v>961</v>
      </c>
      <c r="B1005" s="0" t="s">
        <v>1468</v>
      </c>
      <c r="C1005" s="0" t="s">
        <v>31</v>
      </c>
      <c r="D1005" s="0" t="s">
        <v>194</v>
      </c>
      <c r="E1005" s="0" t="s">
        <v>1469</v>
      </c>
      <c r="F1005" s="0" t="s">
        <v>965</v>
      </c>
      <c r="G1005" s="0" t="n">
        <v>0</v>
      </c>
      <c r="H1005" s="3" t="s">
        <v>1459</v>
      </c>
      <c r="I1005" s="3" t="s">
        <v>1078</v>
      </c>
      <c r="J1005" s="0" t="s">
        <v>1470</v>
      </c>
      <c r="K1005" s="0" t="s">
        <v>1442</v>
      </c>
    </row>
    <row r="1006" customFormat="false" ht="13.8" hidden="false" customHeight="false" outlineLevel="0" collapsed="false">
      <c r="A1006" s="0" t="s">
        <v>961</v>
      </c>
      <c r="B1006" s="0" t="s">
        <v>1471</v>
      </c>
      <c r="C1006" s="0" t="s">
        <v>31</v>
      </c>
      <c r="D1006" s="0" t="s">
        <v>194</v>
      </c>
      <c r="E1006" s="0" t="s">
        <v>1472</v>
      </c>
      <c r="F1006" s="0" t="s">
        <v>965</v>
      </c>
      <c r="G1006" s="0" t="n">
        <v>0</v>
      </c>
      <c r="H1006" s="3" t="s">
        <v>1459</v>
      </c>
      <c r="I1006" s="3" t="s">
        <v>1078</v>
      </c>
      <c r="J1006" s="0" t="s">
        <v>1473</v>
      </c>
      <c r="K1006" s="0" t="s">
        <v>1442</v>
      </c>
    </row>
    <row r="1007" customFormat="false" ht="13.8" hidden="false" customHeight="false" outlineLevel="0" collapsed="false">
      <c r="A1007" s="0" t="s">
        <v>961</v>
      </c>
      <c r="B1007" s="0" t="s">
        <v>1474</v>
      </c>
      <c r="C1007" s="0" t="s">
        <v>31</v>
      </c>
      <c r="D1007" s="0" t="s">
        <v>194</v>
      </c>
      <c r="E1007" s="0" t="s">
        <v>1475</v>
      </c>
      <c r="F1007" s="0" t="s">
        <v>965</v>
      </c>
      <c r="G1007" s="0" t="n">
        <v>0</v>
      </c>
      <c r="H1007" s="3" t="s">
        <v>1476</v>
      </c>
      <c r="I1007" s="3" t="s">
        <v>1078</v>
      </c>
      <c r="J1007" s="0" t="s">
        <v>1477</v>
      </c>
      <c r="K1007" s="0" t="s">
        <v>1442</v>
      </c>
    </row>
    <row r="1008" customFormat="false" ht="13.8" hidden="false" customHeight="false" outlineLevel="0" collapsed="false">
      <c r="A1008" s="0" t="s">
        <v>961</v>
      </c>
      <c r="B1008" s="0" t="s">
        <v>1478</v>
      </c>
      <c r="C1008" s="0" t="s">
        <v>31</v>
      </c>
      <c r="D1008" s="0" t="s">
        <v>194</v>
      </c>
      <c r="E1008" s="0" t="s">
        <v>1479</v>
      </c>
      <c r="F1008" s="0" t="s">
        <v>965</v>
      </c>
      <c r="G1008" s="0" t="n">
        <v>0</v>
      </c>
      <c r="H1008" s="3" t="s">
        <v>1480</v>
      </c>
      <c r="I1008" s="3" t="s">
        <v>1078</v>
      </c>
      <c r="J1008" s="0" t="s">
        <v>1481</v>
      </c>
      <c r="K1008" s="0" t="s">
        <v>1442</v>
      </c>
    </row>
    <row r="1009" customFormat="false" ht="13.8" hidden="false" customHeight="false" outlineLevel="0" collapsed="false">
      <c r="A1009" s="0" t="s">
        <v>961</v>
      </c>
      <c r="B1009" s="0" t="s">
        <v>1071</v>
      </c>
      <c r="C1009" s="0" t="s">
        <v>31</v>
      </c>
      <c r="D1009" s="0" t="s">
        <v>194</v>
      </c>
      <c r="E1009" s="0" t="s">
        <v>1482</v>
      </c>
      <c r="F1009" s="0" t="s">
        <v>16</v>
      </c>
      <c r="G1009" s="0" t="n">
        <v>0</v>
      </c>
      <c r="H1009" s="3" t="s">
        <v>1459</v>
      </c>
      <c r="I1009" s="3" t="s">
        <v>1078</v>
      </c>
      <c r="J1009" s="0" t="s">
        <v>1074</v>
      </c>
      <c r="K1009" s="0" t="s">
        <v>1442</v>
      </c>
    </row>
    <row r="1010" customFormat="false" ht="13.8" hidden="false" customHeight="false" outlineLevel="0" collapsed="false">
      <c r="A1010" s="0" t="s">
        <v>961</v>
      </c>
      <c r="B1010" s="0" t="s">
        <v>1483</v>
      </c>
      <c r="C1010" s="0" t="s">
        <v>31</v>
      </c>
      <c r="D1010" s="0" t="s">
        <v>194</v>
      </c>
      <c r="E1010" s="0" t="s">
        <v>1484</v>
      </c>
      <c r="F1010" s="0" t="s">
        <v>31</v>
      </c>
      <c r="G1010" s="0" t="n">
        <v>0</v>
      </c>
      <c r="H1010" s="3" t="s">
        <v>1485</v>
      </c>
      <c r="I1010" s="3" t="s">
        <v>1078</v>
      </c>
      <c r="J1010" s="0" t="s">
        <v>1486</v>
      </c>
      <c r="K1010" s="0" t="s">
        <v>1442</v>
      </c>
    </row>
    <row r="1011" customFormat="false" ht="13.8" hidden="false" customHeight="false" outlineLevel="0" collapsed="false">
      <c r="A1011" s="0" t="s">
        <v>961</v>
      </c>
      <c r="B1011" s="0" t="s">
        <v>1487</v>
      </c>
      <c r="C1011" s="0" t="s">
        <v>31</v>
      </c>
      <c r="D1011" s="0" t="s">
        <v>194</v>
      </c>
      <c r="E1011" s="0" t="s">
        <v>1488</v>
      </c>
      <c r="F1011" s="0" t="s">
        <v>31</v>
      </c>
      <c r="G1011" s="0" t="n">
        <v>0</v>
      </c>
      <c r="H1011" s="3" t="s">
        <v>1485</v>
      </c>
      <c r="I1011" s="3" t="s">
        <v>1078</v>
      </c>
      <c r="J1011" s="0" t="s">
        <v>1489</v>
      </c>
      <c r="K1011" s="0" t="s">
        <v>1442</v>
      </c>
    </row>
    <row r="1012" customFormat="false" ht="13.8" hidden="false" customHeight="false" outlineLevel="0" collapsed="false">
      <c r="A1012" s="0" t="s">
        <v>961</v>
      </c>
      <c r="B1012" s="0" t="s">
        <v>290</v>
      </c>
      <c r="C1012" s="0" t="s">
        <v>31</v>
      </c>
      <c r="D1012" s="0" t="s">
        <v>194</v>
      </c>
      <c r="E1012" s="0" t="s">
        <v>1490</v>
      </c>
      <c r="F1012" s="0" t="s">
        <v>292</v>
      </c>
      <c r="G1012" s="0" t="n">
        <v>0</v>
      </c>
      <c r="H1012" s="3" t="s">
        <v>1485</v>
      </c>
      <c r="I1012" s="3" t="s">
        <v>1078</v>
      </c>
      <c r="J1012" s="0" t="s">
        <v>295</v>
      </c>
      <c r="K1012" s="0" t="s">
        <v>1442</v>
      </c>
    </row>
    <row r="1013" customFormat="false" ht="13.8" hidden="false" customHeight="false" outlineLevel="0" collapsed="false"/>
    <row r="1014" customFormat="false" ht="13.8" hidden="false" customHeight="false" outlineLevel="0" collapsed="false">
      <c r="A1014" s="0" t="s">
        <v>303</v>
      </c>
      <c r="B1014" s="0" t="s">
        <v>1491</v>
      </c>
      <c r="C1014" s="0" t="s">
        <v>31</v>
      </c>
      <c r="D1014" s="0" t="s">
        <v>334</v>
      </c>
      <c r="E1014" s="0" t="s">
        <v>1492</v>
      </c>
      <c r="F1014" s="0" t="s">
        <v>336</v>
      </c>
      <c r="G1014" s="0" t="str">
        <f aca="false">HYPERLINK("http://clipc-services.ceda.ac.uk/dreq/u/c8b1814845661bcad37910e70a59b285.html","web")</f>
        <v>web</v>
      </c>
      <c r="H1014" s="0" t="s">
        <v>1493</v>
      </c>
      <c r="I1014" s="0" t="s">
        <v>338</v>
      </c>
      <c r="J1014" s="0" t="s">
        <v>1492</v>
      </c>
      <c r="K1014" s="0" t="s">
        <v>305</v>
      </c>
    </row>
    <row r="1015" customFormat="false" ht="13.8" hidden="false" customHeight="false" outlineLevel="0" collapsed="false">
      <c r="A1015" s="0" t="s">
        <v>303</v>
      </c>
      <c r="B1015" s="0" t="s">
        <v>1494</v>
      </c>
      <c r="C1015" s="0" t="s">
        <v>31</v>
      </c>
      <c r="D1015" s="0" t="s">
        <v>334</v>
      </c>
      <c r="E1015" s="0" t="s">
        <v>1495</v>
      </c>
      <c r="F1015" s="0" t="s">
        <v>336</v>
      </c>
      <c r="G1015" s="0" t="str">
        <f aca="false">HYPERLINK("http://clipc-services.ceda.ac.uk/dreq/u/93a0ba1f23bfc41b720ea68951d28144.html","web")</f>
        <v>web</v>
      </c>
      <c r="H1015" s="0" t="s">
        <v>1496</v>
      </c>
      <c r="I1015" s="0" t="s">
        <v>338</v>
      </c>
      <c r="J1015" s="0" t="s">
        <v>1497</v>
      </c>
      <c r="K1015" s="0" t="s">
        <v>305</v>
      </c>
    </row>
    <row r="1016" customFormat="false" ht="13.8" hidden="false" customHeight="false" outlineLevel="0" collapsed="false">
      <c r="A1016" s="0" t="s">
        <v>303</v>
      </c>
      <c r="B1016" s="0" t="s">
        <v>1498</v>
      </c>
      <c r="C1016" s="0" t="s">
        <v>31</v>
      </c>
      <c r="D1016" s="0" t="s">
        <v>334</v>
      </c>
      <c r="E1016" s="0" t="s">
        <v>1499</v>
      </c>
      <c r="F1016" s="0" t="s">
        <v>336</v>
      </c>
      <c r="G1016" s="0" t="str">
        <f aca="false">HYPERLINK("http://clipc-services.ceda.ac.uk/dreq/u/52f043533a691ca5721460e316c3a328.html","web")</f>
        <v>web</v>
      </c>
      <c r="H1016" s="0" t="s">
        <v>1500</v>
      </c>
      <c r="I1016" s="0" t="s">
        <v>36</v>
      </c>
      <c r="J1016" s="0" t="s">
        <v>1501</v>
      </c>
      <c r="K1016" s="0" t="s">
        <v>305</v>
      </c>
    </row>
    <row r="1017" customFormat="false" ht="13.8" hidden="false" customHeight="false" outlineLevel="0" collapsed="false">
      <c r="A1017" s="0" t="s">
        <v>303</v>
      </c>
      <c r="B1017" s="0" t="s">
        <v>1502</v>
      </c>
      <c r="C1017" s="0" t="s">
        <v>31</v>
      </c>
      <c r="D1017" s="0" t="s">
        <v>334</v>
      </c>
      <c r="E1017" s="0" t="s">
        <v>1503</v>
      </c>
      <c r="F1017" s="0" t="s">
        <v>350</v>
      </c>
      <c r="G1017" s="0" t="str">
        <f aca="false">HYPERLINK("http://clipc-services.ceda.ac.uk/dreq/u/2a6093caf9e5cd42fb2fba6bdb73d6db.html","web")</f>
        <v>web</v>
      </c>
      <c r="H1017" s="0" t="s">
        <v>1504</v>
      </c>
      <c r="I1017" s="0" t="s">
        <v>338</v>
      </c>
      <c r="J1017" s="0" t="s">
        <v>1503</v>
      </c>
      <c r="K1017" s="0" t="s">
        <v>305</v>
      </c>
    </row>
    <row r="1018" customFormat="false" ht="13.8" hidden="false" customHeight="false" outlineLevel="0" collapsed="false">
      <c r="A1018" s="0" t="s">
        <v>303</v>
      </c>
      <c r="B1018" s="0" t="s">
        <v>1505</v>
      </c>
      <c r="C1018" s="0" t="s">
        <v>31</v>
      </c>
      <c r="D1018" s="0" t="s">
        <v>334</v>
      </c>
      <c r="E1018" s="0" t="s">
        <v>1506</v>
      </c>
      <c r="F1018" s="0" t="s">
        <v>350</v>
      </c>
      <c r="G1018" s="0" t="str">
        <f aca="false">HYPERLINK("http://clipc-services.ceda.ac.uk/dreq/u/a1d576b3fc447c37d782926441428ffd.html","web")</f>
        <v>web</v>
      </c>
      <c r="H1018" s="0" t="s">
        <v>1507</v>
      </c>
      <c r="I1018" s="0" t="s">
        <v>338</v>
      </c>
      <c r="J1018" s="0" t="s">
        <v>1501</v>
      </c>
      <c r="K1018" s="0" t="s">
        <v>305</v>
      </c>
    </row>
    <row r="1019" customFormat="false" ht="13.8" hidden="false" customHeight="false" outlineLevel="0" collapsed="false">
      <c r="A1019" s="0" t="s">
        <v>303</v>
      </c>
      <c r="B1019" s="0" t="s">
        <v>1508</v>
      </c>
      <c r="C1019" s="0" t="s">
        <v>31</v>
      </c>
      <c r="D1019" s="0" t="s">
        <v>334</v>
      </c>
      <c r="E1019" s="0" t="s">
        <v>1509</v>
      </c>
      <c r="F1019" s="0" t="s">
        <v>350</v>
      </c>
      <c r="G1019" s="0" t="str">
        <f aca="false">HYPERLINK("http://clipc-services.ceda.ac.uk/dreq/u/6e30ba1e2c19dcbd85faa176d4eae596.html","web")</f>
        <v>web</v>
      </c>
      <c r="H1019" s="0" t="s">
        <v>1510</v>
      </c>
      <c r="I1019" s="0" t="s">
        <v>338</v>
      </c>
      <c r="J1019" s="0" t="s">
        <v>1511</v>
      </c>
      <c r="K1019" s="0" t="s">
        <v>305</v>
      </c>
    </row>
    <row r="1020" customFormat="false" ht="13.8" hidden="false" customHeight="false" outlineLevel="0" collapsed="false">
      <c r="A1020" s="0" t="s">
        <v>303</v>
      </c>
      <c r="B1020" s="0" t="s">
        <v>1512</v>
      </c>
      <c r="C1020" s="0" t="s">
        <v>31</v>
      </c>
      <c r="D1020" s="0" t="s">
        <v>1513</v>
      </c>
      <c r="E1020" s="0" t="s">
        <v>1514</v>
      </c>
      <c r="F1020" s="0" t="s">
        <v>1515</v>
      </c>
      <c r="G1020" s="0" t="str">
        <f aca="false">HYPERLINK("http://clipc-services.ceda.ac.uk/dreq/u/21ef5e4c-b894-11e6-a189-5404a60d96b5.html","web")</f>
        <v>web</v>
      </c>
      <c r="H1020" s="0" t="s">
        <v>1516</v>
      </c>
      <c r="I1020" s="0" t="s">
        <v>226</v>
      </c>
      <c r="J1020" s="0" t="s">
        <v>1517</v>
      </c>
      <c r="K1020" s="0" t="s">
        <v>305</v>
      </c>
    </row>
    <row r="1021" customFormat="false" ht="13.8" hidden="false" customHeight="false" outlineLevel="0" collapsed="false">
      <c r="A1021" s="0" t="s">
        <v>303</v>
      </c>
      <c r="B1021" s="0" t="s">
        <v>1518</v>
      </c>
      <c r="C1021" s="0" t="s">
        <v>31</v>
      </c>
      <c r="D1021" s="0" t="s">
        <v>1513</v>
      </c>
      <c r="E1021" s="0" t="s">
        <v>1519</v>
      </c>
      <c r="F1021" s="0" t="s">
        <v>1520</v>
      </c>
      <c r="G1021" s="0" t="str">
        <f aca="false">HYPERLINK("http://clipc-services.ceda.ac.uk/dreq/u/2260e24c-b894-11e6-a189-5404a60d96b5.html","web")</f>
        <v>web</v>
      </c>
      <c r="H1021" s="0" t="s">
        <v>1516</v>
      </c>
      <c r="I1021" s="0" t="s">
        <v>226</v>
      </c>
      <c r="J1021" s="0" t="s">
        <v>1521</v>
      </c>
      <c r="K1021" s="0" t="s">
        <v>305</v>
      </c>
    </row>
    <row r="1022" customFormat="false" ht="13.8" hidden="false" customHeight="false" outlineLevel="0" collapsed="false"/>
    <row r="1023" s="3" customFormat="true" ht="13.8" hidden="false" customHeight="false" outlineLevel="0" collapsed="false">
      <c r="A1023" s="3" t="s">
        <v>717</v>
      </c>
      <c r="B1023" s="3" t="s">
        <v>1522</v>
      </c>
      <c r="C1023" s="3" t="s">
        <v>31</v>
      </c>
      <c r="D1023" s="3" t="s">
        <v>1523</v>
      </c>
      <c r="E1023" s="3" t="s">
        <v>1524</v>
      </c>
      <c r="F1023" s="3" t="s">
        <v>219</v>
      </c>
      <c r="G1023" s="3" t="str">
        <f aca="false">HYPERLINK("http://clipc-services.ceda.ac.uk/dreq/u/154ab10964742eaff37de9cc5beef39c.html","web")</f>
        <v>web</v>
      </c>
      <c r="H1023" s="3" t="s">
        <v>1525</v>
      </c>
      <c r="I1023" s="3" t="s">
        <v>1526</v>
      </c>
      <c r="J1023" s="3" t="s">
        <v>1527</v>
      </c>
      <c r="K1023" s="3" t="s">
        <v>722</v>
      </c>
    </row>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c r="A1027" s="0" t="s">
        <v>303</v>
      </c>
      <c r="B1027" s="0" t="s">
        <v>1528</v>
      </c>
      <c r="C1027" s="0" t="s">
        <v>31</v>
      </c>
      <c r="D1027" s="0" t="s">
        <v>334</v>
      </c>
      <c r="E1027" s="0" t="s">
        <v>1529</v>
      </c>
      <c r="F1027" s="0" t="s">
        <v>24</v>
      </c>
      <c r="G1027" s="0" t="str">
        <f aca="false">HYPERLINK("http://clipc-services.ceda.ac.uk/dreq/u/e0ecf1c1305c1bdc69bee0e7ba1e2e03.html","web")</f>
        <v>web</v>
      </c>
      <c r="H1027" s="0" t="s">
        <v>1530</v>
      </c>
      <c r="I1027" s="0" t="s">
        <v>1526</v>
      </c>
      <c r="J1027" s="0" t="s">
        <v>1531</v>
      </c>
      <c r="K1027" s="0" t="s">
        <v>305</v>
      </c>
    </row>
    <row r="1028" customFormat="false" ht="13.8" hidden="false" customHeight="false" outlineLevel="0" collapsed="false">
      <c r="A1028" s="0" t="s">
        <v>303</v>
      </c>
      <c r="B1028" s="0" t="s">
        <v>1532</v>
      </c>
      <c r="C1028" s="0" t="s">
        <v>31</v>
      </c>
      <c r="D1028" s="0" t="s">
        <v>334</v>
      </c>
      <c r="E1028" s="0" t="s">
        <v>1533</v>
      </c>
      <c r="F1028" s="0" t="s">
        <v>1024</v>
      </c>
      <c r="G1028" s="0" t="str">
        <f aca="false">HYPERLINK("http://clipc-services.ceda.ac.uk/dreq/u/86b2b3318a73839edfafa9d46864aadc.html","web")</f>
        <v>web</v>
      </c>
      <c r="H1028" s="0" t="s">
        <v>1534</v>
      </c>
      <c r="I1028" s="0" t="s">
        <v>1526</v>
      </c>
      <c r="J1028" s="0" t="s">
        <v>1535</v>
      </c>
      <c r="K1028" s="0" t="s">
        <v>305</v>
      </c>
    </row>
    <row r="1029" customFormat="false" ht="13.8" hidden="false" customHeight="false" outlineLevel="0" collapsed="false">
      <c r="A1029" s="0" t="s">
        <v>303</v>
      </c>
      <c r="B1029" s="0" t="s">
        <v>1536</v>
      </c>
      <c r="C1029" s="0" t="s">
        <v>31</v>
      </c>
      <c r="D1029" s="0" t="s">
        <v>334</v>
      </c>
      <c r="E1029" s="0" t="s">
        <v>1537</v>
      </c>
      <c r="F1029" s="0" t="s">
        <v>1024</v>
      </c>
      <c r="G1029" s="0" t="str">
        <f aca="false">HYPERLINK("http://clipc-services.ceda.ac.uk/dreq/u/dd916e3e2eca18cda5d9f81749d0c91c.html","web")</f>
        <v>web</v>
      </c>
      <c r="H1029" s="0" t="s">
        <v>1538</v>
      </c>
      <c r="I1029" s="0" t="s">
        <v>1526</v>
      </c>
      <c r="J1029" s="0" t="s">
        <v>1539</v>
      </c>
      <c r="K1029" s="0" t="s">
        <v>305</v>
      </c>
    </row>
    <row r="1030" customFormat="false" ht="13.8" hidden="false" customHeight="false" outlineLevel="0" collapsed="false">
      <c r="A1030" s="0" t="s">
        <v>303</v>
      </c>
      <c r="B1030" s="0" t="s">
        <v>1540</v>
      </c>
      <c r="C1030" s="0" t="s">
        <v>31</v>
      </c>
      <c r="D1030" s="0" t="s">
        <v>334</v>
      </c>
      <c r="E1030" s="0" t="s">
        <v>1541</v>
      </c>
      <c r="F1030" s="0" t="s">
        <v>838</v>
      </c>
      <c r="G1030" s="0" t="str">
        <f aca="false">HYPERLINK("http://clipc-services.ceda.ac.uk/dreq/u/b9c3eb96337c69c1c4a5aab1317f5563.html","web")</f>
        <v>web</v>
      </c>
      <c r="H1030" s="0" t="s">
        <v>1542</v>
      </c>
      <c r="I1030" s="0" t="s">
        <v>1526</v>
      </c>
      <c r="J1030" s="0" t="s">
        <v>1541</v>
      </c>
      <c r="K1030" s="0" t="s">
        <v>305</v>
      </c>
    </row>
    <row r="1031" customFormat="false" ht="13.8" hidden="false" customHeight="false" outlineLevel="0" collapsed="false">
      <c r="A1031" s="0" t="s">
        <v>303</v>
      </c>
      <c r="B1031" s="0" t="s">
        <v>1543</v>
      </c>
      <c r="C1031" s="0" t="s">
        <v>31</v>
      </c>
      <c r="D1031" s="0" t="s">
        <v>334</v>
      </c>
      <c r="E1031" s="0" t="s">
        <v>1544</v>
      </c>
      <c r="F1031" s="0" t="s">
        <v>252</v>
      </c>
      <c r="G1031" s="0" t="str">
        <f aca="false">HYPERLINK("http://clipc-services.ceda.ac.uk/dreq/u/21db90c0a12448299f855fdab60930d4.html","web")</f>
        <v>web</v>
      </c>
      <c r="H1031" s="0" t="s">
        <v>1545</v>
      </c>
      <c r="I1031" s="0" t="s">
        <v>1526</v>
      </c>
      <c r="J1031" s="0" t="s">
        <v>1546</v>
      </c>
      <c r="K1031" s="0" t="s">
        <v>305</v>
      </c>
    </row>
    <row r="1032" customFormat="false" ht="13.8" hidden="false" customHeight="false" outlineLevel="0" collapsed="false">
      <c r="A1032" s="0" t="s">
        <v>303</v>
      </c>
      <c r="B1032" s="0" t="s">
        <v>1547</v>
      </c>
      <c r="C1032" s="0" t="s">
        <v>31</v>
      </c>
      <c r="D1032" s="0" t="s">
        <v>334</v>
      </c>
      <c r="E1032" s="0" t="s">
        <v>1548</v>
      </c>
      <c r="F1032" s="0" t="s">
        <v>252</v>
      </c>
      <c r="G1032" s="0" t="str">
        <f aca="false">HYPERLINK("http://clipc-services.ceda.ac.uk/dreq/u/2dedcb347c18e132a2f4d625abf94585.html","web")</f>
        <v>web</v>
      </c>
      <c r="H1032" s="0" t="s">
        <v>1549</v>
      </c>
      <c r="I1032" s="0" t="s">
        <v>1526</v>
      </c>
      <c r="J1032" s="0" t="s">
        <v>1550</v>
      </c>
      <c r="K1032" s="0" t="s">
        <v>305</v>
      </c>
    </row>
    <row r="1033" customFormat="false" ht="13.8" hidden="false" customHeight="false" outlineLevel="0" collapsed="false">
      <c r="A1033" s="0" t="s">
        <v>303</v>
      </c>
      <c r="B1033" s="0" t="s">
        <v>1551</v>
      </c>
      <c r="C1033" s="0" t="s">
        <v>31</v>
      </c>
      <c r="D1033" s="0" t="s">
        <v>334</v>
      </c>
      <c r="E1033" s="0" t="s">
        <v>1552</v>
      </c>
      <c r="F1033" s="0" t="s">
        <v>31</v>
      </c>
      <c r="G1033" s="0" t="str">
        <f aca="false">HYPERLINK("http://clipc-services.ceda.ac.uk/dreq/u/53f4724d228998d54191c73352532ce3.html","web")</f>
        <v>web</v>
      </c>
      <c r="H1033" s="0" t="s">
        <v>1553</v>
      </c>
      <c r="I1033" s="0" t="s">
        <v>1526</v>
      </c>
      <c r="J1033" s="0" t="s">
        <v>1554</v>
      </c>
      <c r="K1033" s="0" t="s">
        <v>305</v>
      </c>
    </row>
    <row r="1034" customFormat="false" ht="13.8" hidden="false" customHeight="false" outlineLevel="0" collapsed="false">
      <c r="A1034" s="0" t="s">
        <v>303</v>
      </c>
      <c r="B1034" s="0" t="s">
        <v>1555</v>
      </c>
      <c r="C1034" s="0" t="s">
        <v>31</v>
      </c>
      <c r="D1034" s="0" t="s">
        <v>334</v>
      </c>
      <c r="E1034" s="0" t="s">
        <v>1556</v>
      </c>
      <c r="F1034" s="0" t="s">
        <v>24</v>
      </c>
      <c r="G1034" s="0" t="str">
        <f aca="false">HYPERLINK("http://clipc-services.ceda.ac.uk/dreq/u/3cc6766c2d001a58d18dfe7f60fd5e66.html","web")</f>
        <v>web</v>
      </c>
      <c r="H1034" s="0" t="s">
        <v>1557</v>
      </c>
      <c r="I1034" s="0" t="s">
        <v>1526</v>
      </c>
      <c r="J1034" s="0" t="s">
        <v>999</v>
      </c>
      <c r="K1034" s="0" t="s">
        <v>305</v>
      </c>
    </row>
    <row r="1035" customFormat="false" ht="13.8" hidden="false" customHeight="false" outlineLevel="0" collapsed="false">
      <c r="A1035" s="0" t="s">
        <v>303</v>
      </c>
      <c r="B1035" s="0" t="s">
        <v>1558</v>
      </c>
      <c r="C1035" s="0" t="s">
        <v>31</v>
      </c>
      <c r="D1035" s="0" t="s">
        <v>334</v>
      </c>
      <c r="E1035" s="0" t="s">
        <v>1559</v>
      </c>
      <c r="F1035" s="0" t="s">
        <v>1560</v>
      </c>
      <c r="G1035" s="0" t="str">
        <f aca="false">HYPERLINK("http://clipc-services.ceda.ac.uk/dreq/u/51fb29dd55442361fa9c5dbe23aca9c6.html","web")</f>
        <v>web</v>
      </c>
      <c r="H1035" s="0" t="s">
        <v>1561</v>
      </c>
      <c r="I1035" s="0" t="s">
        <v>1526</v>
      </c>
      <c r="J1035" s="0" t="s">
        <v>1562</v>
      </c>
      <c r="K1035" s="0" t="s">
        <v>305</v>
      </c>
    </row>
    <row r="1036" customFormat="false" ht="13.8" hidden="false" customHeight="false" outlineLevel="0" collapsed="false">
      <c r="A1036" s="0" t="s">
        <v>303</v>
      </c>
      <c r="B1036" s="0" t="s">
        <v>1563</v>
      </c>
      <c r="C1036" s="0" t="s">
        <v>31</v>
      </c>
      <c r="D1036" s="0" t="s">
        <v>334</v>
      </c>
      <c r="E1036" s="0" t="s">
        <v>1564</v>
      </c>
      <c r="F1036" s="0" t="s">
        <v>16</v>
      </c>
      <c r="G1036" s="0" t="str">
        <f aca="false">HYPERLINK("http://clipc-services.ceda.ac.uk/dreq/u/28e774ec0ecd561a6a3d437e6c443a6b.html","web")</f>
        <v>web</v>
      </c>
      <c r="H1036" s="0" t="s">
        <v>1565</v>
      </c>
      <c r="I1036" s="0" t="s">
        <v>1526</v>
      </c>
      <c r="J1036" s="0" t="s">
        <v>1566</v>
      </c>
      <c r="K1036" s="0" t="s">
        <v>305</v>
      </c>
    </row>
    <row r="1037" customFormat="false" ht="13.8" hidden="false" customHeight="false" outlineLevel="0" collapsed="false">
      <c r="A1037" s="0" t="s">
        <v>303</v>
      </c>
      <c r="B1037" s="0" t="s">
        <v>1567</v>
      </c>
      <c r="C1037" s="0" t="s">
        <v>31</v>
      </c>
      <c r="D1037" s="0" t="s">
        <v>334</v>
      </c>
      <c r="E1037" s="0" t="s">
        <v>1568</v>
      </c>
      <c r="F1037" s="0" t="s">
        <v>219</v>
      </c>
      <c r="G1037" s="0" t="str">
        <f aca="false">HYPERLINK("http://clipc-services.ceda.ac.uk/dreq/u/7a107875bd58c5e655e8f87152a3bad7.html","web")</f>
        <v>web</v>
      </c>
      <c r="H1037" s="0" t="s">
        <v>1569</v>
      </c>
      <c r="I1037" s="0" t="s">
        <v>1526</v>
      </c>
      <c r="J1037" s="0" t="s">
        <v>1570</v>
      </c>
      <c r="K1037" s="0" t="s">
        <v>305</v>
      </c>
    </row>
    <row r="1038" customFormat="false" ht="13.8" hidden="false" customHeight="false" outlineLevel="0" collapsed="false">
      <c r="A1038" s="0" t="s">
        <v>303</v>
      </c>
      <c r="B1038" s="0" t="s">
        <v>1522</v>
      </c>
      <c r="C1038" s="0" t="s">
        <v>31</v>
      </c>
      <c r="D1038" s="0" t="s">
        <v>304</v>
      </c>
      <c r="E1038" s="0" t="s">
        <v>1524</v>
      </c>
      <c r="F1038" s="0" t="s">
        <v>219</v>
      </c>
      <c r="G1038" s="0" t="str">
        <f aca="false">HYPERLINK("http://clipc-services.ceda.ac.uk/dreq/u/154ab10964742eaff37de9cc5beef39c.html","web")</f>
        <v>web</v>
      </c>
      <c r="H1038" s="0" t="s">
        <v>1571</v>
      </c>
      <c r="I1038" s="0" t="s">
        <v>1526</v>
      </c>
      <c r="J1038" s="0" t="s">
        <v>1527</v>
      </c>
      <c r="K1038" s="0" t="s">
        <v>305</v>
      </c>
    </row>
    <row r="1039" customFormat="false" ht="13.8" hidden="false" customHeight="false" outlineLevel="0" collapsed="false">
      <c r="A1039" s="0" t="s">
        <v>303</v>
      </c>
      <c r="B1039" s="0" t="s">
        <v>1572</v>
      </c>
      <c r="C1039" s="0" t="s">
        <v>31</v>
      </c>
      <c r="D1039" s="0" t="s">
        <v>1573</v>
      </c>
      <c r="E1039" s="0" t="s">
        <v>1574</v>
      </c>
      <c r="F1039" s="0" t="s">
        <v>838</v>
      </c>
      <c r="G1039" s="0" t="str">
        <f aca="false">HYPERLINK("http://clipc-services.ceda.ac.uk/dreq/u/5c4978e802ba55d5a298cf1b3bdc2b3a.html","web")</f>
        <v>web</v>
      </c>
      <c r="H1039" s="0" t="s">
        <v>1575</v>
      </c>
      <c r="I1039" s="0" t="s">
        <v>1526</v>
      </c>
      <c r="J1039" s="0" t="s">
        <v>1576</v>
      </c>
      <c r="K1039" s="0" t="s">
        <v>305</v>
      </c>
    </row>
    <row r="1040" customFormat="false" ht="13.8" hidden="false" customHeight="false" outlineLevel="0" collapsed="false">
      <c r="A1040" s="0" t="s">
        <v>303</v>
      </c>
      <c r="B1040" s="0" t="s">
        <v>1577</v>
      </c>
      <c r="C1040" s="0" t="s">
        <v>31</v>
      </c>
      <c r="D1040" s="0" t="s">
        <v>367</v>
      </c>
      <c r="E1040" s="0" t="s">
        <v>1578</v>
      </c>
      <c r="F1040" s="0" t="s">
        <v>838</v>
      </c>
      <c r="G1040" s="0" t="str">
        <f aca="false">HYPERLINK("http://clipc-services.ceda.ac.uk/dreq/u/90c49fce92dc1f21647dad07d1342843.html","web")</f>
        <v>web</v>
      </c>
      <c r="H1040" s="0" t="s">
        <v>1579</v>
      </c>
      <c r="I1040" s="0" t="s">
        <v>1526</v>
      </c>
      <c r="J1040" s="0" t="s">
        <v>1580</v>
      </c>
      <c r="K1040" s="0" t="s">
        <v>305</v>
      </c>
    </row>
    <row r="1041" customFormat="false" ht="13.8" hidden="false" customHeight="false" outlineLevel="0" collapsed="false">
      <c r="A1041" s="0" t="s">
        <v>303</v>
      </c>
      <c r="B1041" s="0" t="s">
        <v>1581</v>
      </c>
      <c r="C1041" s="0" t="s">
        <v>31</v>
      </c>
      <c r="D1041" s="0" t="s">
        <v>367</v>
      </c>
      <c r="E1041" s="0" t="s">
        <v>1582</v>
      </c>
      <c r="F1041" s="0" t="s">
        <v>219</v>
      </c>
      <c r="G1041" s="0" t="str">
        <f aca="false">HYPERLINK("http://clipc-services.ceda.ac.uk/dreq/u/3d23c359f44d6a153c4dcab9e07d7cb6.html","web")</f>
        <v>web</v>
      </c>
      <c r="H1041" s="0" t="s">
        <v>1583</v>
      </c>
      <c r="I1041" s="0" t="s">
        <v>1526</v>
      </c>
      <c r="J1041" s="0" t="s">
        <v>1582</v>
      </c>
      <c r="K1041" s="0" t="s">
        <v>305</v>
      </c>
    </row>
    <row r="1042" customFormat="false" ht="13.8" hidden="false" customHeight="false" outlineLevel="0" collapsed="false">
      <c r="A1042" s="0" t="s">
        <v>303</v>
      </c>
      <c r="B1042" s="0" t="s">
        <v>1584</v>
      </c>
      <c r="C1042" s="0" t="s">
        <v>31</v>
      </c>
      <c r="D1042" s="0" t="s">
        <v>367</v>
      </c>
      <c r="E1042" s="0" t="s">
        <v>1585</v>
      </c>
      <c r="F1042" s="0" t="s">
        <v>219</v>
      </c>
      <c r="G1042" s="0" t="str">
        <f aca="false">HYPERLINK("http://clipc-services.ceda.ac.uk/dreq/u/8c9504d28596e05586c8e193082ac617.html","web")</f>
        <v>web</v>
      </c>
      <c r="H1042" s="0" t="s">
        <v>1586</v>
      </c>
      <c r="I1042" s="0" t="s">
        <v>1526</v>
      </c>
      <c r="J1042" s="0" t="s">
        <v>1587</v>
      </c>
      <c r="K1042" s="0" t="s">
        <v>305</v>
      </c>
    </row>
    <row r="1043" customFormat="false" ht="13.8" hidden="false" customHeight="false" outlineLevel="0" collapsed="false">
      <c r="A1043" s="0" t="s">
        <v>303</v>
      </c>
      <c r="B1043" s="0" t="s">
        <v>1588</v>
      </c>
      <c r="C1043" s="0" t="s">
        <v>31</v>
      </c>
      <c r="D1043" s="0" t="s">
        <v>1589</v>
      </c>
      <c r="E1043" s="0" t="s">
        <v>1590</v>
      </c>
      <c r="F1043" s="0" t="s">
        <v>252</v>
      </c>
      <c r="G1043" s="0" t="str">
        <f aca="false">HYPERLINK("http://clipc-services.ceda.ac.uk/dreq/u/e72b243a2a1c8691ab0168d8b62534c2.html","web")</f>
        <v>web</v>
      </c>
      <c r="H1043" s="0" t="s">
        <v>1591</v>
      </c>
      <c r="I1043" s="0" t="s">
        <v>1526</v>
      </c>
      <c r="J1043" s="0" t="s">
        <v>1592</v>
      </c>
      <c r="K1043" s="0" t="s">
        <v>305</v>
      </c>
    </row>
    <row r="1044" customFormat="false" ht="13.8" hidden="false" customHeight="false" outlineLevel="0" collapsed="false">
      <c r="A1044" s="0" t="s">
        <v>303</v>
      </c>
      <c r="B1044" s="0" t="s">
        <v>1593</v>
      </c>
      <c r="C1044" s="0" t="s">
        <v>31</v>
      </c>
      <c r="D1044" s="0" t="s">
        <v>1589</v>
      </c>
      <c r="E1044" s="0" t="s">
        <v>1594</v>
      </c>
      <c r="F1044" s="0" t="s">
        <v>252</v>
      </c>
      <c r="G1044" s="0" t="str">
        <f aca="false">HYPERLINK("http://clipc-services.ceda.ac.uk/dreq/u/86b1cd51f370e346ecb20f1e80cb6ea4.html","web")</f>
        <v>web</v>
      </c>
      <c r="H1044" s="0" t="s">
        <v>1595</v>
      </c>
      <c r="I1044" s="0" t="s">
        <v>1526</v>
      </c>
      <c r="J1044" s="0" t="s">
        <v>1596</v>
      </c>
      <c r="K1044" s="0" t="s">
        <v>305</v>
      </c>
    </row>
    <row r="1045" customFormat="false" ht="13.8" hidden="false" customHeight="false" outlineLevel="0" collapsed="false">
      <c r="A1045" s="0" t="s">
        <v>303</v>
      </c>
      <c r="B1045" s="0" t="s">
        <v>1597</v>
      </c>
      <c r="C1045" s="0" t="s">
        <v>31</v>
      </c>
      <c r="D1045" s="0" t="s">
        <v>1589</v>
      </c>
      <c r="E1045" s="0" t="s">
        <v>1598</v>
      </c>
      <c r="F1045" s="0" t="s">
        <v>252</v>
      </c>
      <c r="G1045" s="0" t="str">
        <f aca="false">HYPERLINK("http://clipc-services.ceda.ac.uk/dreq/u/4b97609a32d53dff5b8e73729e4f258b.html","web")</f>
        <v>web</v>
      </c>
      <c r="H1045" s="0" t="s">
        <v>1599</v>
      </c>
      <c r="I1045" s="0" t="s">
        <v>1526</v>
      </c>
      <c r="J1045" s="0" t="s">
        <v>1600</v>
      </c>
      <c r="K1045" s="0" t="s">
        <v>305</v>
      </c>
    </row>
    <row r="1046" customFormat="false" ht="13.8" hidden="false" customHeight="false" outlineLevel="0" collapsed="false">
      <c r="A1046" s="0" t="s">
        <v>303</v>
      </c>
      <c r="B1046" s="0" t="s">
        <v>1601</v>
      </c>
      <c r="C1046" s="0" t="s">
        <v>31</v>
      </c>
      <c r="D1046" s="0" t="s">
        <v>1573</v>
      </c>
      <c r="E1046" s="0" t="s">
        <v>1602</v>
      </c>
      <c r="F1046" s="0" t="s">
        <v>24</v>
      </c>
      <c r="G1046" s="0" t="str">
        <f aca="false">HYPERLINK("http://clipc-services.ceda.ac.uk/dreq/u/c75f684ec69602e9de82b48e53afb2cc.html","web")</f>
        <v>web</v>
      </c>
      <c r="H1046" s="0" t="s">
        <v>1603</v>
      </c>
      <c r="I1046" s="0" t="s">
        <v>1526</v>
      </c>
      <c r="J1046" s="0" t="s">
        <v>999</v>
      </c>
      <c r="K1046" s="0" t="s">
        <v>305</v>
      </c>
    </row>
    <row r="1047" customFormat="false" ht="13.8" hidden="false" customHeight="false" outlineLevel="0" collapsed="false">
      <c r="A1047" s="0" t="s">
        <v>303</v>
      </c>
      <c r="B1047" s="0" t="s">
        <v>1604</v>
      </c>
      <c r="C1047" s="0" t="s">
        <v>31</v>
      </c>
      <c r="D1047" s="0" t="s">
        <v>1573</v>
      </c>
      <c r="E1047" s="0" t="s">
        <v>1605</v>
      </c>
      <c r="F1047" s="0" t="s">
        <v>31</v>
      </c>
      <c r="G1047" s="0" t="str">
        <f aca="false">HYPERLINK("http://clipc-services.ceda.ac.uk/dreq/u/ebfefc2ab8716ef597b128171b275945.html","web")</f>
        <v>web</v>
      </c>
      <c r="H1047" s="0" t="s">
        <v>1606</v>
      </c>
      <c r="I1047" s="0" t="s">
        <v>1526</v>
      </c>
      <c r="J1047" s="0" t="s">
        <v>1607</v>
      </c>
      <c r="K1047" s="0" t="s">
        <v>305</v>
      </c>
    </row>
    <row r="1048" customFormat="false" ht="13.8" hidden="false" customHeight="false" outlineLevel="0" collapsed="false">
      <c r="A1048" s="0" t="s">
        <v>303</v>
      </c>
      <c r="B1048" s="0" t="s">
        <v>1608</v>
      </c>
      <c r="C1048" s="0" t="s">
        <v>31</v>
      </c>
      <c r="D1048" s="0" t="s">
        <v>367</v>
      </c>
      <c r="E1048" s="0" t="s">
        <v>1609</v>
      </c>
      <c r="F1048" s="0" t="s">
        <v>196</v>
      </c>
      <c r="G1048" s="0" t="str">
        <f aca="false">HYPERLINK("http://clipc-services.ceda.ac.uk/dreq/u/62f26742cf240c1b5169a5cd511196b6.html","web")</f>
        <v>web</v>
      </c>
      <c r="H1048" s="0" t="s">
        <v>1610</v>
      </c>
      <c r="I1048" s="0" t="s">
        <v>1526</v>
      </c>
      <c r="J1048" s="0" t="s">
        <v>1611</v>
      </c>
      <c r="K1048" s="0" t="s">
        <v>305</v>
      </c>
    </row>
    <row r="1049" customFormat="false" ht="13.8" hidden="false" customHeight="false" outlineLevel="0" collapsed="false">
      <c r="A1049" s="0" t="s">
        <v>303</v>
      </c>
      <c r="B1049" s="0" t="s">
        <v>1612</v>
      </c>
      <c r="C1049" s="0" t="s">
        <v>31</v>
      </c>
      <c r="D1049" s="0" t="s">
        <v>367</v>
      </c>
      <c r="E1049" s="0" t="s">
        <v>1613</v>
      </c>
      <c r="F1049" s="0" t="s">
        <v>196</v>
      </c>
      <c r="G1049" s="0" t="str">
        <f aca="false">HYPERLINK("http://clipc-services.ceda.ac.uk/dreq/u/051919eddec810e292c883205c944ceb.html","web")</f>
        <v>web</v>
      </c>
      <c r="H1049" s="0" t="s">
        <v>1614</v>
      </c>
      <c r="I1049" s="0" t="s">
        <v>1526</v>
      </c>
      <c r="J1049" s="0" t="s">
        <v>1615</v>
      </c>
      <c r="K1049" s="0" t="s">
        <v>305</v>
      </c>
    </row>
    <row r="1050" customFormat="false" ht="13.8" hidden="false" customHeight="false" outlineLevel="0" collapsed="false">
      <c r="A1050" s="0" t="s">
        <v>303</v>
      </c>
      <c r="B1050" s="0" t="s">
        <v>1616</v>
      </c>
      <c r="C1050" s="0" t="s">
        <v>31</v>
      </c>
      <c r="D1050" s="0" t="s">
        <v>367</v>
      </c>
      <c r="E1050" s="0" t="s">
        <v>1617</v>
      </c>
      <c r="F1050" s="0" t="s">
        <v>196</v>
      </c>
      <c r="G1050" s="0" t="str">
        <f aca="false">HYPERLINK("http://clipc-services.ceda.ac.uk/dreq/u/aa2bea81f238ad8f2c35a7e16ad97801.html","web")</f>
        <v>web</v>
      </c>
      <c r="H1050" s="0" t="s">
        <v>1618</v>
      </c>
      <c r="I1050" s="0" t="s">
        <v>1526</v>
      </c>
      <c r="J1050" s="0" t="s">
        <v>1619</v>
      </c>
      <c r="K1050" s="0" t="s">
        <v>305</v>
      </c>
    </row>
    <row r="1051" customFormat="false" ht="13.8" hidden="false" customHeight="false" outlineLevel="0" collapsed="false">
      <c r="A1051" s="0" t="s">
        <v>303</v>
      </c>
      <c r="B1051" s="0" t="s">
        <v>1620</v>
      </c>
      <c r="C1051" s="0" t="s">
        <v>31</v>
      </c>
      <c r="D1051" s="0" t="s">
        <v>367</v>
      </c>
      <c r="E1051" s="0" t="s">
        <v>1621</v>
      </c>
      <c r="F1051" s="0" t="s">
        <v>196</v>
      </c>
      <c r="G1051" s="0" t="str">
        <f aca="false">HYPERLINK("http://clipc-services.ceda.ac.uk/dreq/u/089961a3af4d54d5fb045cf3750e760c.html","web")</f>
        <v>web</v>
      </c>
      <c r="H1051" s="0" t="s">
        <v>1622</v>
      </c>
      <c r="I1051" s="0" t="s">
        <v>1526</v>
      </c>
      <c r="J1051" s="0" t="s">
        <v>1623</v>
      </c>
      <c r="K1051" s="0" t="s">
        <v>305</v>
      </c>
    </row>
    <row r="1052" customFormat="false" ht="13.8" hidden="false" customHeight="false" outlineLevel="0" collapsed="false">
      <c r="A1052" s="0" t="s">
        <v>303</v>
      </c>
      <c r="B1052" s="0" t="s">
        <v>1624</v>
      </c>
      <c r="C1052" s="0" t="s">
        <v>31</v>
      </c>
      <c r="D1052" s="0" t="s">
        <v>367</v>
      </c>
      <c r="E1052" s="0" t="s">
        <v>1625</v>
      </c>
      <c r="F1052" s="0" t="s">
        <v>196</v>
      </c>
      <c r="G1052" s="0" t="str">
        <f aca="false">HYPERLINK("http://clipc-services.ceda.ac.uk/dreq/u/3a8e1636a31c82fbdd9a1ae45ab3be7d.html","web")</f>
        <v>web</v>
      </c>
      <c r="H1052" s="0" t="s">
        <v>1626</v>
      </c>
      <c r="I1052" s="0" t="s">
        <v>1526</v>
      </c>
      <c r="J1052" s="0" t="s">
        <v>1627</v>
      </c>
      <c r="K1052" s="0" t="s">
        <v>305</v>
      </c>
    </row>
    <row r="1053" customFormat="false" ht="13.8" hidden="false" customHeight="false" outlineLevel="0" collapsed="false">
      <c r="A1053" s="0" t="s">
        <v>303</v>
      </c>
      <c r="B1053" s="0" t="s">
        <v>1628</v>
      </c>
      <c r="C1053" s="0" t="s">
        <v>31</v>
      </c>
      <c r="D1053" s="0" t="s">
        <v>367</v>
      </c>
      <c r="E1053" s="0" t="s">
        <v>1629</v>
      </c>
      <c r="F1053" s="0" t="s">
        <v>219</v>
      </c>
      <c r="G1053" s="0" t="str">
        <f aca="false">HYPERLINK("http://clipc-services.ceda.ac.uk/dreq/u/3abb7c5b4c4650e9d17a8439004aebea.html","web")</f>
        <v>web</v>
      </c>
      <c r="H1053" s="0" t="s">
        <v>1630</v>
      </c>
      <c r="I1053" s="0" t="s">
        <v>1526</v>
      </c>
      <c r="J1053" s="0" t="s">
        <v>1631</v>
      </c>
      <c r="K1053" s="0" t="s">
        <v>305</v>
      </c>
    </row>
    <row r="1054" customFormat="false" ht="13.8" hidden="false" customHeight="false" outlineLevel="0" collapsed="false">
      <c r="A1054" s="0" t="s">
        <v>303</v>
      </c>
      <c r="B1054" s="0" t="s">
        <v>1632</v>
      </c>
      <c r="C1054" s="0" t="s">
        <v>31</v>
      </c>
      <c r="D1054" s="0" t="s">
        <v>367</v>
      </c>
      <c r="E1054" s="0" t="s">
        <v>1633</v>
      </c>
      <c r="F1054" s="0" t="s">
        <v>219</v>
      </c>
      <c r="G1054" s="0" t="str">
        <f aca="false">HYPERLINK("http://clipc-services.ceda.ac.uk/dreq/u/bd10cebbde1593b65e5220911f9a997c.html","web")</f>
        <v>web</v>
      </c>
      <c r="H1054" s="0" t="s">
        <v>1634</v>
      </c>
      <c r="I1054" s="0" t="s">
        <v>1526</v>
      </c>
      <c r="J1054" s="0" t="s">
        <v>1635</v>
      </c>
      <c r="K1054" s="0" t="s">
        <v>305</v>
      </c>
    </row>
    <row r="1055" customFormat="false" ht="13.8" hidden="false" customHeight="false" outlineLevel="0" collapsed="false">
      <c r="A1055" s="0" t="s">
        <v>303</v>
      </c>
      <c r="B1055" s="0" t="s">
        <v>1636</v>
      </c>
      <c r="C1055" s="0" t="s">
        <v>31</v>
      </c>
      <c r="D1055" s="0" t="s">
        <v>367</v>
      </c>
      <c r="E1055" s="0" t="s">
        <v>1637</v>
      </c>
      <c r="F1055" s="0" t="s">
        <v>308</v>
      </c>
      <c r="G1055" s="0" t="str">
        <f aca="false">HYPERLINK("http://clipc-services.ceda.ac.uk/dreq/u/95cbf6ac889c8fe7d92e20e8c34960d1.html","web")</f>
        <v>web</v>
      </c>
      <c r="H1055" s="0" t="s">
        <v>1638</v>
      </c>
      <c r="I1055" s="0" t="s">
        <v>1526</v>
      </c>
      <c r="J1055" s="0" t="s">
        <v>1208</v>
      </c>
      <c r="K1055" s="0" t="s">
        <v>305</v>
      </c>
    </row>
    <row r="1056" customFormat="false" ht="13.8" hidden="false" customHeight="false" outlineLevel="0" collapsed="false">
      <c r="A1056" s="0" t="s">
        <v>303</v>
      </c>
      <c r="B1056" s="0" t="s">
        <v>1639</v>
      </c>
      <c r="C1056" s="0" t="s">
        <v>31</v>
      </c>
      <c r="D1056" s="0" t="s">
        <v>367</v>
      </c>
      <c r="E1056" s="0" t="s">
        <v>1640</v>
      </c>
      <c r="F1056" s="0" t="s">
        <v>308</v>
      </c>
      <c r="G1056" s="0" t="str">
        <f aca="false">HYPERLINK("http://clipc-services.ceda.ac.uk/dreq/u/a13ed886b17e20cdae8b89b9ff8e4610.html","web")</f>
        <v>web</v>
      </c>
      <c r="H1056" s="0" t="s">
        <v>1641</v>
      </c>
      <c r="I1056" s="0" t="s">
        <v>1526</v>
      </c>
      <c r="J1056" s="0" t="s">
        <v>1642</v>
      </c>
      <c r="K1056" s="0" t="s">
        <v>305</v>
      </c>
    </row>
    <row r="1057" customFormat="false" ht="13.8" hidden="false" customHeight="false" outlineLevel="0" collapsed="false">
      <c r="A1057" s="0" t="s">
        <v>303</v>
      </c>
      <c r="B1057" s="0" t="s">
        <v>1643</v>
      </c>
      <c r="C1057" s="0" t="s">
        <v>31</v>
      </c>
      <c r="D1057" s="0" t="s">
        <v>367</v>
      </c>
      <c r="E1057" s="0" t="s">
        <v>1644</v>
      </c>
      <c r="F1057" s="0" t="s">
        <v>308</v>
      </c>
      <c r="G1057" s="0" t="str">
        <f aca="false">HYPERLINK("http://clipc-services.ceda.ac.uk/dreq/u/70d7d6fc0e9c2f14624a0270bf2b99b9.html","web")</f>
        <v>web</v>
      </c>
      <c r="H1057" s="0" t="s">
        <v>1645</v>
      </c>
      <c r="I1057" s="0" t="s">
        <v>1526</v>
      </c>
      <c r="J1057" s="0" t="s">
        <v>1646</v>
      </c>
      <c r="K1057" s="0" t="s">
        <v>305</v>
      </c>
    </row>
    <row r="1058" customFormat="false" ht="13.8" hidden="false" customHeight="false" outlineLevel="0" collapsed="false">
      <c r="A1058" s="0" t="s">
        <v>303</v>
      </c>
      <c r="B1058" s="0" t="s">
        <v>1647</v>
      </c>
      <c r="C1058" s="0" t="s">
        <v>31</v>
      </c>
      <c r="D1058" s="0" t="s">
        <v>367</v>
      </c>
      <c r="E1058" s="0" t="s">
        <v>1648</v>
      </c>
      <c r="F1058" s="0" t="s">
        <v>308</v>
      </c>
      <c r="G1058" s="0" t="str">
        <f aca="false">HYPERLINK("http://clipc-services.ceda.ac.uk/dreq/u/89027ee0079acb709750ddeac1c08899.html","web")</f>
        <v>web</v>
      </c>
      <c r="H1058" s="0" t="s">
        <v>1649</v>
      </c>
      <c r="I1058" s="0" t="s">
        <v>1526</v>
      </c>
      <c r="J1058" s="0" t="s">
        <v>1217</v>
      </c>
      <c r="K1058" s="0" t="s">
        <v>305</v>
      </c>
    </row>
    <row r="1059" customFormat="false" ht="13.8" hidden="false" customHeight="false" outlineLevel="0" collapsed="false">
      <c r="A1059" s="0" t="s">
        <v>303</v>
      </c>
      <c r="B1059" s="0" t="s">
        <v>1650</v>
      </c>
      <c r="C1059" s="0" t="s">
        <v>31</v>
      </c>
      <c r="D1059" s="0" t="s">
        <v>367</v>
      </c>
      <c r="E1059" s="0" t="s">
        <v>1651</v>
      </c>
      <c r="F1059" s="0" t="s">
        <v>308</v>
      </c>
      <c r="G1059" s="0" t="str">
        <f aca="false">HYPERLINK("http://clipc-services.ceda.ac.uk/dreq/u/6e7b9f984d3bba15daccaaa18039a85d.html","web")</f>
        <v>web</v>
      </c>
      <c r="H1059" s="0" t="s">
        <v>1652</v>
      </c>
      <c r="I1059" s="0" t="s">
        <v>1526</v>
      </c>
      <c r="J1059" s="0" t="s">
        <v>1653</v>
      </c>
      <c r="K1059" s="0" t="s">
        <v>305</v>
      </c>
    </row>
    <row r="1060" customFormat="false" ht="13.8" hidden="false" customHeight="false" outlineLevel="0" collapsed="false">
      <c r="A1060" s="0" t="s">
        <v>303</v>
      </c>
      <c r="B1060" s="0" t="s">
        <v>1654</v>
      </c>
      <c r="C1060" s="0" t="s">
        <v>31</v>
      </c>
      <c r="D1060" s="0" t="s">
        <v>367</v>
      </c>
      <c r="E1060" s="0" t="s">
        <v>1655</v>
      </c>
      <c r="F1060" s="0" t="s">
        <v>308</v>
      </c>
      <c r="G1060" s="0" t="str">
        <f aca="false">HYPERLINK("http://clipc-services.ceda.ac.uk/dreq/u/70bf79db957daa3b82413da949233ac7.html","web")</f>
        <v>web</v>
      </c>
      <c r="H1060" s="0" t="s">
        <v>1656</v>
      </c>
      <c r="I1060" s="0" t="s">
        <v>1526</v>
      </c>
      <c r="J1060" s="0" t="s">
        <v>1214</v>
      </c>
      <c r="K1060" s="0" t="s">
        <v>305</v>
      </c>
    </row>
    <row r="1061" customFormat="false" ht="13.8" hidden="false" customHeight="false" outlineLevel="0" collapsed="false">
      <c r="A1061" s="0" t="s">
        <v>303</v>
      </c>
      <c r="B1061" s="0" t="s">
        <v>1657</v>
      </c>
      <c r="C1061" s="0" t="s">
        <v>31</v>
      </c>
      <c r="D1061" s="0" t="s">
        <v>367</v>
      </c>
      <c r="E1061" s="0" t="s">
        <v>1658</v>
      </c>
      <c r="F1061" s="0" t="s">
        <v>308</v>
      </c>
      <c r="G1061" s="0" t="str">
        <f aca="false">HYPERLINK("http://clipc-services.ceda.ac.uk/dreq/u/d0a35d5c99a0aa93ad4069cfe83bf748.html","web")</f>
        <v>web</v>
      </c>
      <c r="H1061" s="0" t="s">
        <v>1659</v>
      </c>
      <c r="I1061" s="0" t="s">
        <v>1526</v>
      </c>
      <c r="J1061" s="0" t="s">
        <v>1660</v>
      </c>
      <c r="K1061" s="0" t="s">
        <v>305</v>
      </c>
    </row>
    <row r="1062" customFormat="false" ht="13.8" hidden="false" customHeight="false" outlineLevel="0" collapsed="false">
      <c r="A1062" s="0" t="s">
        <v>303</v>
      </c>
      <c r="B1062" s="0" t="s">
        <v>1661</v>
      </c>
      <c r="C1062" s="0" t="s">
        <v>31</v>
      </c>
      <c r="D1062" s="0" t="s">
        <v>367</v>
      </c>
      <c r="E1062" s="0" t="s">
        <v>1662</v>
      </c>
      <c r="F1062" s="0" t="s">
        <v>308</v>
      </c>
      <c r="G1062" s="0" t="str">
        <f aca="false">HYPERLINK("http://clipc-services.ceda.ac.uk/dreq/u/90df05fe3dcd9fe0c9b48aaa74b5e9e2.html","web")</f>
        <v>web</v>
      </c>
      <c r="H1062" s="0" t="s">
        <v>1656</v>
      </c>
      <c r="I1062" s="0" t="s">
        <v>1526</v>
      </c>
      <c r="J1062" s="0" t="s">
        <v>1663</v>
      </c>
      <c r="K1062" s="0" t="s">
        <v>305</v>
      </c>
    </row>
    <row r="1063" customFormat="false" ht="13.8" hidden="false" customHeight="false" outlineLevel="0" collapsed="false">
      <c r="A1063" s="0" t="s">
        <v>303</v>
      </c>
      <c r="B1063" s="0" t="s">
        <v>1664</v>
      </c>
      <c r="C1063" s="0" t="s">
        <v>31</v>
      </c>
      <c r="D1063" s="0" t="s">
        <v>367</v>
      </c>
      <c r="E1063" s="0" t="s">
        <v>1665</v>
      </c>
      <c r="F1063" s="0" t="s">
        <v>308</v>
      </c>
      <c r="G1063" s="0" t="str">
        <f aca="false">HYPERLINK("http://clipc-services.ceda.ac.uk/dreq/u/7b2d1e1a3ece1169d8ac61af4b758ed2.html","web")</f>
        <v>web</v>
      </c>
      <c r="H1063" s="0" t="s">
        <v>1666</v>
      </c>
      <c r="I1063" s="0" t="s">
        <v>1526</v>
      </c>
      <c r="J1063" s="0" t="s">
        <v>1667</v>
      </c>
      <c r="K1063" s="0" t="s">
        <v>305</v>
      </c>
    </row>
    <row r="1064" customFormat="false" ht="13.8" hidden="false" customHeight="false" outlineLevel="0" collapsed="false">
      <c r="A1064" s="0" t="s">
        <v>303</v>
      </c>
      <c r="B1064" s="0" t="s">
        <v>1668</v>
      </c>
      <c r="C1064" s="0" t="s">
        <v>31</v>
      </c>
      <c r="D1064" s="0" t="s">
        <v>367</v>
      </c>
      <c r="E1064" s="0" t="s">
        <v>1669</v>
      </c>
      <c r="F1064" s="0" t="s">
        <v>308</v>
      </c>
      <c r="G1064" s="0" t="str">
        <f aca="false">HYPERLINK("http://clipc-services.ceda.ac.uk/dreq/u/a21e250a10f96b1c1ad6d742206a157e.html","web")</f>
        <v>web</v>
      </c>
      <c r="H1064" s="0" t="s">
        <v>1670</v>
      </c>
      <c r="I1064" s="0" t="s">
        <v>1526</v>
      </c>
      <c r="J1064" s="0" t="s">
        <v>1671</v>
      </c>
      <c r="K1064" s="0" t="s">
        <v>305</v>
      </c>
    </row>
    <row r="1065" customFormat="false" ht="13.8" hidden="false" customHeight="false" outlineLevel="0" collapsed="false">
      <c r="A1065" s="0" t="s">
        <v>303</v>
      </c>
      <c r="B1065" s="0" t="s">
        <v>1672</v>
      </c>
      <c r="C1065" s="0" t="s">
        <v>31</v>
      </c>
      <c r="D1065" s="0" t="s">
        <v>367</v>
      </c>
      <c r="E1065" s="0" t="s">
        <v>1673</v>
      </c>
      <c r="F1065" s="0" t="s">
        <v>308</v>
      </c>
      <c r="G1065" s="0" t="str">
        <f aca="false">HYPERLINK("http://clipc-services.ceda.ac.uk/dreq/u/b907fef85d4c9571a9457ee1b259bb8f.html","web")</f>
        <v>web</v>
      </c>
      <c r="H1065" s="0" t="s">
        <v>1674</v>
      </c>
      <c r="I1065" s="0" t="s">
        <v>1526</v>
      </c>
      <c r="J1065" s="0" t="s">
        <v>1675</v>
      </c>
      <c r="K1065" s="0" t="s">
        <v>305</v>
      </c>
    </row>
    <row r="1066" customFormat="false" ht="13.8" hidden="false" customHeight="false" outlineLevel="0" collapsed="false">
      <c r="A1066" s="0" t="s">
        <v>303</v>
      </c>
      <c r="B1066" s="0" t="s">
        <v>1676</v>
      </c>
      <c r="C1066" s="0" t="s">
        <v>31</v>
      </c>
      <c r="D1066" s="0" t="s">
        <v>367</v>
      </c>
      <c r="E1066" s="0" t="s">
        <v>1677</v>
      </c>
      <c r="F1066" s="0" t="s">
        <v>308</v>
      </c>
      <c r="G1066" s="0" t="str">
        <f aca="false">HYPERLINK("http://clipc-services.ceda.ac.uk/dreq/u/63345d9732c72b97ca395f24ce2d6642.html","web")</f>
        <v>web</v>
      </c>
      <c r="H1066" s="0" t="s">
        <v>1678</v>
      </c>
      <c r="I1066" s="0" t="s">
        <v>1526</v>
      </c>
      <c r="J1066" s="0" t="s">
        <v>1679</v>
      </c>
      <c r="K1066" s="0" t="s">
        <v>305</v>
      </c>
    </row>
    <row r="1067" customFormat="false" ht="13.8" hidden="false" customHeight="false" outlineLevel="0" collapsed="false">
      <c r="A1067" s="0" t="s">
        <v>303</v>
      </c>
      <c r="B1067" s="0" t="s">
        <v>1680</v>
      </c>
      <c r="C1067" s="0" t="s">
        <v>31</v>
      </c>
      <c r="D1067" s="0" t="s">
        <v>367</v>
      </c>
      <c r="E1067" s="0" t="s">
        <v>1681</v>
      </c>
      <c r="F1067" s="0" t="s">
        <v>308</v>
      </c>
      <c r="G1067" s="0" t="str">
        <f aca="false">HYPERLINK("http://clipc-services.ceda.ac.uk/dreq/u/921b8b8f6620826567d9324314c70410.html","web")</f>
        <v>web</v>
      </c>
      <c r="H1067" s="0" t="s">
        <v>1682</v>
      </c>
      <c r="I1067" s="0" t="s">
        <v>1526</v>
      </c>
      <c r="J1067" s="0" t="s">
        <v>1683</v>
      </c>
      <c r="K1067" s="0" t="s">
        <v>305</v>
      </c>
    </row>
    <row r="1068" customFormat="false" ht="13.8" hidden="false" customHeight="false" outlineLevel="0" collapsed="false">
      <c r="A1068" s="0" t="s">
        <v>303</v>
      </c>
      <c r="B1068" s="0" t="s">
        <v>1684</v>
      </c>
      <c r="C1068" s="0" t="s">
        <v>31</v>
      </c>
      <c r="D1068" s="0" t="s">
        <v>367</v>
      </c>
      <c r="E1068" s="0" t="s">
        <v>1685</v>
      </c>
      <c r="F1068" s="0" t="s">
        <v>308</v>
      </c>
      <c r="G1068" s="0" t="str">
        <f aca="false">HYPERLINK("http://clipc-services.ceda.ac.uk/dreq/u/12e0369ff0ba1a6f1a84e0d9565d4b07.html","web")</f>
        <v>web</v>
      </c>
      <c r="H1068" s="0" t="s">
        <v>1686</v>
      </c>
      <c r="I1068" s="0" t="s">
        <v>1526</v>
      </c>
      <c r="J1068" s="0" t="s">
        <v>1687</v>
      </c>
      <c r="K1068" s="0" t="s">
        <v>305</v>
      </c>
    </row>
    <row r="1069" customFormat="false" ht="13.8" hidden="false" customHeight="false" outlineLevel="0" collapsed="false">
      <c r="A1069" s="0" t="s">
        <v>303</v>
      </c>
      <c r="B1069" s="0" t="s">
        <v>1688</v>
      </c>
      <c r="C1069" s="0" t="s">
        <v>31</v>
      </c>
      <c r="D1069" s="0" t="s">
        <v>367</v>
      </c>
      <c r="E1069" s="0" t="s">
        <v>1689</v>
      </c>
      <c r="F1069" s="0" t="s">
        <v>965</v>
      </c>
      <c r="G1069" s="0" t="str">
        <f aca="false">HYPERLINK("http://clipc-services.ceda.ac.uk/dreq/u/fc637f1c75e58be8a6e4112411a00f36.html","web")</f>
        <v>web</v>
      </c>
      <c r="H1069" s="0" t="s">
        <v>1690</v>
      </c>
      <c r="I1069" s="0" t="s">
        <v>1526</v>
      </c>
      <c r="J1069" s="0" t="s">
        <v>1691</v>
      </c>
      <c r="K1069" s="0" t="s">
        <v>305</v>
      </c>
    </row>
    <row r="1070" customFormat="false" ht="13.8" hidden="false" customHeight="false" outlineLevel="0" collapsed="false">
      <c r="A1070" s="0" t="s">
        <v>303</v>
      </c>
      <c r="B1070" s="0" t="s">
        <v>1692</v>
      </c>
      <c r="C1070" s="0" t="s">
        <v>31</v>
      </c>
      <c r="D1070" s="0" t="s">
        <v>367</v>
      </c>
      <c r="E1070" s="0" t="s">
        <v>1693</v>
      </c>
      <c r="F1070" s="0" t="s">
        <v>24</v>
      </c>
      <c r="G1070" s="0" t="str">
        <f aca="false">HYPERLINK("http://clipc-services.ceda.ac.uk/dreq/u/7c2249d424dde72f8616d42870a9d425.html","web")</f>
        <v>web</v>
      </c>
      <c r="H1070" s="0" t="s">
        <v>1694</v>
      </c>
      <c r="I1070" s="0" t="s">
        <v>1526</v>
      </c>
      <c r="J1070" s="0" t="s">
        <v>1695</v>
      </c>
      <c r="K1070" s="0" t="s">
        <v>305</v>
      </c>
    </row>
    <row r="1071" customFormat="false" ht="13.8" hidden="false" customHeight="false" outlineLevel="0" collapsed="false">
      <c r="A1071" s="0" t="s">
        <v>303</v>
      </c>
      <c r="B1071" s="0" t="s">
        <v>1696</v>
      </c>
      <c r="C1071" s="0" t="s">
        <v>31</v>
      </c>
      <c r="D1071" s="0" t="s">
        <v>367</v>
      </c>
      <c r="E1071" s="0" t="s">
        <v>1697</v>
      </c>
      <c r="F1071" s="0" t="s">
        <v>965</v>
      </c>
      <c r="G1071" s="0" t="str">
        <f aca="false">HYPERLINK("http://clipc-services.ceda.ac.uk/dreq/u/80a1dd605b563e9f09c718a5ba9cb9cc.html","web")</f>
        <v>web</v>
      </c>
      <c r="H1071" s="0" t="s">
        <v>1698</v>
      </c>
      <c r="I1071" s="0" t="s">
        <v>1526</v>
      </c>
      <c r="J1071" s="0" t="s">
        <v>1699</v>
      </c>
      <c r="K1071" s="0" t="s">
        <v>305</v>
      </c>
    </row>
    <row r="1072" customFormat="false" ht="13.8" hidden="false" customHeight="false" outlineLevel="0" collapsed="false">
      <c r="A1072" s="0" t="s">
        <v>303</v>
      </c>
      <c r="B1072" s="0" t="s">
        <v>1700</v>
      </c>
      <c r="C1072" s="0" t="s">
        <v>31</v>
      </c>
      <c r="D1072" s="0" t="s">
        <v>367</v>
      </c>
      <c r="E1072" s="0" t="s">
        <v>1701</v>
      </c>
      <c r="F1072" s="0" t="s">
        <v>965</v>
      </c>
      <c r="G1072" s="0" t="str">
        <f aca="false">HYPERLINK("http://clipc-services.ceda.ac.uk/dreq/u/73c496f5669cc122cf1cddfe4df2a27a.html","web")</f>
        <v>web</v>
      </c>
      <c r="H1072" s="0" t="s">
        <v>1702</v>
      </c>
      <c r="I1072" s="0" t="s">
        <v>1526</v>
      </c>
      <c r="J1072" s="0" t="s">
        <v>1703</v>
      </c>
      <c r="K1072" s="0" t="s">
        <v>305</v>
      </c>
    </row>
    <row r="1073" customFormat="false" ht="13.8" hidden="false" customHeight="false" outlineLevel="0" collapsed="false">
      <c r="A1073" s="0" t="s">
        <v>303</v>
      </c>
      <c r="B1073" s="0" t="s">
        <v>1704</v>
      </c>
      <c r="C1073" s="0" t="s">
        <v>31</v>
      </c>
      <c r="D1073" s="0" t="s">
        <v>367</v>
      </c>
      <c r="E1073" s="0" t="s">
        <v>1705</v>
      </c>
      <c r="F1073" s="0" t="s">
        <v>308</v>
      </c>
      <c r="G1073" s="0" t="str">
        <f aca="false">HYPERLINK("http://clipc-services.ceda.ac.uk/dreq/u/26328c46dfcc65d454b6fd4c52ccb48f.html","web")</f>
        <v>web</v>
      </c>
      <c r="H1073" s="0" t="s">
        <v>1706</v>
      </c>
      <c r="I1073" s="0" t="s">
        <v>1526</v>
      </c>
      <c r="J1073" s="0" t="s">
        <v>1707</v>
      </c>
      <c r="K1073" s="0" t="s">
        <v>305</v>
      </c>
    </row>
    <row r="1074" customFormat="false" ht="13.8" hidden="false" customHeight="false" outlineLevel="0" collapsed="false">
      <c r="A1074" s="0" t="s">
        <v>303</v>
      </c>
      <c r="B1074" s="0" t="s">
        <v>1708</v>
      </c>
      <c r="C1074" s="0" t="s">
        <v>31</v>
      </c>
      <c r="D1074" s="0" t="s">
        <v>367</v>
      </c>
      <c r="E1074" s="0" t="s">
        <v>1709</v>
      </c>
      <c r="F1074" s="0" t="s">
        <v>196</v>
      </c>
      <c r="G1074" s="0" t="str">
        <f aca="false">HYPERLINK("http://clipc-services.ceda.ac.uk/dreq/u/cc1b9e3073d751143fe8ab63ca9fcc45.html","web")</f>
        <v>web</v>
      </c>
      <c r="H1074" s="0" t="s">
        <v>1710</v>
      </c>
      <c r="I1074" s="0" t="s">
        <v>1526</v>
      </c>
      <c r="J1074" s="0" t="s">
        <v>1711</v>
      </c>
      <c r="K1074" s="0" t="s">
        <v>305</v>
      </c>
    </row>
    <row r="1075" customFormat="false" ht="13.8" hidden="false" customHeight="false" outlineLevel="0" collapsed="false">
      <c r="A1075" s="0" t="s">
        <v>303</v>
      </c>
      <c r="B1075" s="0" t="s">
        <v>1712</v>
      </c>
      <c r="C1075" s="0" t="s">
        <v>31</v>
      </c>
      <c r="D1075" s="0" t="s">
        <v>367</v>
      </c>
      <c r="E1075" s="0" t="s">
        <v>1713</v>
      </c>
      <c r="F1075" s="0" t="s">
        <v>196</v>
      </c>
      <c r="G1075" s="0" t="str">
        <f aca="false">HYPERLINK("http://clipc-services.ceda.ac.uk/dreq/u/299fb9d19040c4aa3862644286261ad2.html","web")</f>
        <v>web</v>
      </c>
      <c r="H1075" s="0" t="s">
        <v>1714</v>
      </c>
      <c r="I1075" s="0" t="s">
        <v>1526</v>
      </c>
      <c r="J1075" s="0" t="s">
        <v>1715</v>
      </c>
      <c r="K1075" s="0" t="s">
        <v>305</v>
      </c>
    </row>
    <row r="1077" customFormat="false" ht="13.8" hidden="false" customHeight="false" outlineLevel="0" collapsed="false">
      <c r="A1077" s="0" t="s">
        <v>1016</v>
      </c>
      <c r="B1077" s="0" t="s">
        <v>1336</v>
      </c>
      <c r="C1077" s="0" t="s">
        <v>31</v>
      </c>
      <c r="D1077" s="0" t="s">
        <v>194</v>
      </c>
      <c r="E1077" s="0" t="s">
        <v>1337</v>
      </c>
      <c r="F1077" s="0" t="s">
        <v>196</v>
      </c>
      <c r="G1077" s="0" t="str">
        <f aca="false">HYPERLINK("http://clipc-services.ceda.ac.uk/dreq/u/89c4bb4f45a0182fc00a1b86b13241a5.html","web")</f>
        <v>web</v>
      </c>
      <c r="H1077" s="0" t="s">
        <v>1716</v>
      </c>
      <c r="I1077" s="0" t="s">
        <v>1717</v>
      </c>
      <c r="J1077" s="0" t="s">
        <v>1339</v>
      </c>
      <c r="K1077" s="0" t="s">
        <v>968</v>
      </c>
    </row>
    <row r="1078" customFormat="false" ht="13.8" hidden="false" customHeight="false" outlineLevel="0" collapsed="false">
      <c r="A1078" s="0" t="s">
        <v>1016</v>
      </c>
      <c r="B1078" s="0" t="s">
        <v>1341</v>
      </c>
      <c r="C1078" s="0" t="s">
        <v>31</v>
      </c>
      <c r="D1078" s="0" t="s">
        <v>194</v>
      </c>
      <c r="E1078" s="0" t="s">
        <v>1342</v>
      </c>
      <c r="F1078" s="0" t="s">
        <v>196</v>
      </c>
      <c r="G1078" s="0" t="str">
        <f aca="false">HYPERLINK("http://clipc-services.ceda.ac.uk/dreq/u/2d38bda3114d03f7543b8af88aadd03a.html","web")</f>
        <v>web</v>
      </c>
      <c r="H1078" s="0" t="s">
        <v>1716</v>
      </c>
      <c r="I1078" s="0" t="s">
        <v>1717</v>
      </c>
      <c r="J1078" s="0" t="s">
        <v>1344</v>
      </c>
      <c r="K1078" s="0" t="s">
        <v>968</v>
      </c>
    </row>
    <row r="1079" customFormat="false" ht="13.8" hidden="false" customHeight="false" outlineLevel="0" collapsed="false">
      <c r="A1079" s="0" t="s">
        <v>1016</v>
      </c>
      <c r="B1079" s="0" t="s">
        <v>1345</v>
      </c>
      <c r="C1079" s="0" t="s">
        <v>31</v>
      </c>
      <c r="D1079" s="0" t="s">
        <v>194</v>
      </c>
      <c r="E1079" s="0" t="s">
        <v>1346</v>
      </c>
      <c r="F1079" s="0" t="s">
        <v>196</v>
      </c>
      <c r="G1079" s="0" t="str">
        <f aca="false">HYPERLINK("http://clipc-services.ceda.ac.uk/dreq/u/93723bb54a2c43450d75403102e618ac.html","web")</f>
        <v>web</v>
      </c>
      <c r="H1079" s="0" t="s">
        <v>1716</v>
      </c>
      <c r="I1079" s="0" t="s">
        <v>1717</v>
      </c>
      <c r="J1079" s="0" t="s">
        <v>1348</v>
      </c>
      <c r="K1079" s="0" t="s">
        <v>968</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2019-02-04T22:50:19Z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