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<sst xmlns="http://schemas.openxmlformats.org/spreadsheetml/2006/main" count="791" uniqueCount="347">
  <si>
    <t xml:space="preserve">Table</t>
  </si>
  <si>
    <t xml:space="preserve">variable</t>
  </si>
  <si>
    <t xml:space="preserve">prio</t>
  </si>
  <si>
    <t xml:space="preserve">Dimension format of variable</t>
  </si>
  <si>
    <t xml:space="preserve">variable long name</t>
  </si>
  <si>
    <t xml:space="preserve">unit</t>
  </si>
  <si>
    <t xml:space="preserve">link</t>
  </si>
  <si>
    <t xml:space="preserve">comment</t>
  </si>
  <si>
    <t xml:space="preserve">comment author</t>
  </si>
  <si>
    <t xml:space="preserve">extensive variable description</t>
  </si>
  <si>
    <t xml:space="preserve">list of MIPs which request this variable</t>
  </si>
  <si>
    <t xml:space="preserve">Efx</t>
  </si>
  <si>
    <t xml:space="preserve">sftgrf</t>
  </si>
  <si>
    <t xml:space="preserve">1</t>
  </si>
  <si>
    <t xml:space="preserve">longitude latitude typegis</t>
  </si>
  <si>
    <t xml:space="preserve">Grounded Ice Sheet  Area Fraction</t>
  </si>
  <si>
    <t xml:space="preserve">%</t>
  </si>
  <si>
    <t xml:space="preserve">For Greenland this is the same as above sftgif. We do not have Antarctic ice sheet.</t>
  </si>
  <si>
    <t xml:space="preserve">Shuting</t>
  </si>
  <si>
    <t xml:space="preserve">Fraction of grid cell covered by grounded ice sheet</t>
  </si>
  <si>
    <t xml:space="preserve">CMIP,ISMIP6</t>
  </si>
  <si>
    <t xml:space="preserve">wilt</t>
  </si>
  <si>
    <t xml:space="preserve">longitude latitude sdepth</t>
  </si>
  <si>
    <t xml:space="preserve">Wilting Point</t>
  </si>
  <si>
    <t xml:space="preserve">Wilting point is defined in HTESSEL as a fraction (different for each soil texture in HTESSEL; variable slt grib code 43 - Table 128) of field capacity. (Alessandri A.: an Effective Wilting Point can be defined ... same as below discussion for the field capacity)</t>
  </si>
  <si>
    <t xml:space="preserve">Andrea &amp; Thomas</t>
  </si>
  <si>
    <t xml:space="preserve">Percentage water content of soil by volume at the wilting point. The wilting point of soil is the water content below which plants cannot extract sufficient water to balance their loss through transpiration. </t>
  </si>
  <si>
    <t xml:space="preserve">LS3MIP</t>
  </si>
  <si>
    <t xml:space="preserve">fldcapacity</t>
  </si>
  <si>
    <t xml:space="preserve">Field Capacity</t>
  </si>
  <si>
    <t xml:space="preserve">Maximum amount of water the soil can hold (different for each soil texture in HTESSEL; variable slt grib code 43 - Table 128). It is constant map in time in H-TESSEL (Alessandri A.: an Effective Field Capacity can be defined for coupling analysis pourpouses that will change with the effective vegetation cover; as soon as we have daily effective vegetation cover in the outputs we can compute as well the Effective Field capacity).</t>
  </si>
  <si>
    <t xml:space="preserve">The field capacity of soil is the maximum content of water it can retain against gravitational drainage. Provide as a percentage of the soil volume.</t>
  </si>
  <si>
    <t xml:space="preserve">clayfrac</t>
  </si>
  <si>
    <t xml:space="preserve">Clay Fraction</t>
  </si>
  <si>
    <t xml:space="preserve">soil texture (could be derived by soil HTESSEL soil types [1-6]: variable slt grib code 43 - Table 128): very fine (&amp; fine?) in H-TESSEL boundary condition constant in time. It is available in a kind of mask: for each type a number 1-6 if this type at a lon,lat location the number corresponding with this type is in the mask. (No grib code we think.)</t>
  </si>
  <si>
    <t xml:space="preserve">'Volume fraction' is used in the construction volume_fraction_of_X_in_Y, where X is a material constituent of Y.</t>
  </si>
  <si>
    <t xml:space="preserve">siltfrac</t>
  </si>
  <si>
    <t xml:space="preserve">Silt Fraction</t>
  </si>
  <si>
    <t xml:space="preserve">soil texture (could be derived by soil HTESSEL soil types [1-6]: variable slt grib code 43 - Table 128): medium (&amp; medium fine?) in H-TESSEL boundary condition constant in time. It is available in a kind of mask: for each type a number 1-6 if this type at a lon,lat location the number corresponding with this type is in the mask. (No grib code we think.)</t>
  </si>
  <si>
    <t xml:space="preserve">Volume fraction of silt in soil</t>
  </si>
  <si>
    <t xml:space="preserve">sandfrac</t>
  </si>
  <si>
    <t xml:space="preserve">Sand Fraction</t>
  </si>
  <si>
    <t xml:space="preserve">soil texture (could be derived by soil HTESSEL soil types [1-6]: variable slt grib code 43 - Table 128): coarse in H-TESSEL boundary condition constant in time. It is available in a kind of mask: for each type a number 1-6 if this type at a lon,lat location the number corresponding with this type is in the mask. (No grib code we think.)</t>
  </si>
  <si>
    <t xml:space="preserve">ksat</t>
  </si>
  <si>
    <t xml:space="preserve">Saturated Hydraulic Conductivity</t>
  </si>
  <si>
    <t xml:space="preserve">1e-6 m s-1</t>
  </si>
  <si>
    <t xml:space="preserve">H-TESSEL parameters inside the model that is prescribed for each dominant soil texture  (not in the output; no grib code associated).</t>
  </si>
  <si>
    <t xml:space="preserve">Hydraulic conductivity is the constant k in Darcy's Law q=-k grad h for fluid flow q (volume transport per unit area i.e. velocity) through a porous medium, where h is the hydraulic head (pressure expressed as an equivalent depth of water).</t>
  </si>
  <si>
    <t xml:space="preserve">rootdsl</t>
  </si>
  <si>
    <t xml:space="preserve">Root Distribution</t>
  </si>
  <si>
    <t xml:space="preserve">kg m-2</t>
  </si>
  <si>
    <t xml:space="preserve">H-TESSEL parameters inside the model that is prescribed for each dominant soil texture (not in the output, no grib code associated).</t>
  </si>
  <si>
    <t xml:space="preserve">'Content' indicates a quantity per unit area.</t>
  </si>
  <si>
    <t xml:space="preserve">slthick</t>
  </si>
  <si>
    <t xml:space="preserve">Thickness of Soil Layers</t>
  </si>
  <si>
    <t xml:space="preserve">m</t>
  </si>
  <si>
    <t xml:space="preserve">Available in IFS: independent of lon, lat. Top soil layer: 0-7 cm, Soil layer 2: 7-28 cm, Soil layer 3: 28-100 cm, Soil layer 4: 100-289 cm, added as issue #126</t>
  </si>
  <si>
    <t xml:space="preserve">Gijs &amp; Thomas</t>
  </si>
  <si>
    <t xml:space="preserve">'Thickness' means the vertical extent of a layer. 'Cell' refers to a model grid-cell.</t>
  </si>
  <si>
    <t xml:space="preserve">ImonGre</t>
  </si>
  <si>
    <t xml:space="preserve">mrroLi</t>
  </si>
  <si>
    <t xml:space="preserve">xgre ygre time</t>
  </si>
  <si>
    <t xml:space="preserve">Land Ice Runoff Flux</t>
  </si>
  <si>
    <t xml:space="preserve">kg m-2 s-1</t>
  </si>
  <si>
    <t xml:space="preserve">IFS Surface runoff grib 128.8 but for EC_Earth-GrIs additional melt etc is included</t>
  </si>
  <si>
    <t xml:space="preserve">Shuting, Thomas</t>
  </si>
  <si>
    <t xml:space="preserve">Runoff flux over land ice is the difference between any available liquid water in the snowpack less any refreezing. Computed as the sum of rainfall and melt of snow or ice less any refreezing or water retained in the snowpack</t>
  </si>
  <si>
    <t xml:space="preserve">ISMIP6</t>
  </si>
  <si>
    <t xml:space="preserve">E3hr</t>
  </si>
  <si>
    <t xml:space="preserve">prrc</t>
  </si>
  <si>
    <t xml:space="preserve">longitude latitude time</t>
  </si>
  <si>
    <t xml:space="preserve">Convective Rainfall rate</t>
  </si>
  <si>
    <t xml:space="preserve">Availlable in IFS: Precip. flux from convection liquid grib 128.107, this is a 3D field so the surface field has to be extracted from this. So only level 91 needs to be outputted.</t>
  </si>
  <si>
    <t xml:space="preserve">Twan &amp; Thomas</t>
  </si>
  <si>
    <t xml:space="preserve">In accordance with common usage in geophysical disciplines, 'flux' implies per unit area, called 'flux density' in physics.</t>
  </si>
  <si>
    <t xml:space="preserve">SImon</t>
  </si>
  <si>
    <t xml:space="preserve">siflswdtop</t>
  </si>
  <si>
    <t xml:space="preserve">2</t>
  </si>
  <si>
    <t xml:space="preserve">Downwelling shortwave flux over sea ice</t>
  </si>
  <si>
    <t xml:space="preserve">W m-2</t>
  </si>
  <si>
    <t xml:space="preserve">Variable qsr_ice (solar heat flux at ice surface, W/m2),     &lt;field id="qsr_ice"   long_name="solar heat flux at ice surface: sum over categories"    standard_name="surface_downwelling_shortwave_flux_in_air"    unit="W/m2" </t>
  </si>
  <si>
    <t xml:space="preserve">David Docquier, Torben</t>
  </si>
  <si>
    <t xml:space="preserve">The downwelling shortwave flux over sea ice (always positive by sign convention)</t>
  </si>
  <si>
    <t xml:space="preserve">C4MIP,CMIP,FAFMIP,GMMIP,GeoMIP,HighResMIP,LS3MIP,PMIP,RFMIP,SIMIP,VIACSAB</t>
  </si>
  <si>
    <t xml:space="preserve">CFmon</t>
  </si>
  <si>
    <t xml:space="preserve">tnt</t>
  </si>
  <si>
    <t xml:space="preserve">longitude latitude alevel time</t>
  </si>
  <si>
    <t xml:space="preserve">Tendency of Air Temperature</t>
  </si>
  <si>
    <t xml:space="preserve">K s-1</t>
  </si>
  <si>
    <t xml:space="preserve">Alternatively, just estimating the delta T per month. No direct grib code for the totoal T-tendency found. In IFS from Cycle 39R1: add all the T-Tendencies: grib 128.93 + 128.95 + 128.98 + 128.102 + 128.105 + 128.109. But with IFS cycle 36 the T-tendency of gravity wave drag grib 128.102 is bugged until Cycle 39R1. This has been checked by Gijs with ECMWF: https://software.ecmwf.int/wiki/pages/viewpage.action?pageId=97384581</t>
  </si>
  <si>
    <t xml:space="preserve">Twan, Thomas &amp; Gijs</t>
  </si>
  <si>
    <t xml:space="preserve">AerChemMIP,CFMIP,DAMIP,GeoMIP,HighResMIP,PMIP</t>
  </si>
  <si>
    <t xml:space="preserve">cltisccp</t>
  </si>
  <si>
    <t xml:space="preserve">ISCCP Total Cloud Fraction</t>
  </si>
  <si>
    <t xml:space="preserve">COSP: ISCCP total cloud area, CVEXTRA(5)='94 ISCCP_TOTALCLDAREA'</t>
  </si>
  <si>
    <t xml:space="preserve">Klaus</t>
  </si>
  <si>
    <t xml:space="preserve">Percentage total cloud cover, simulating ISCCP observations.</t>
  </si>
  <si>
    <t xml:space="preserve">AerChemMIP,CFMIP,DAMIP,HighResMIP,PMIP,RFMIP,VIACSAB</t>
  </si>
  <si>
    <t xml:space="preserve">albisccp</t>
  </si>
  <si>
    <t xml:space="preserve">ISCCP Mean Cloud Albedo</t>
  </si>
  <si>
    <t xml:space="preserve">COSP: ISCCP cloud albedo, CVEXTRA(7)='96 ISCCP_MEANALBEDOCLD'</t>
  </si>
  <si>
    <t xml:space="preserve">ISCCP Mean Cloud Albedo. Time-means are weighted by the ISCCP Total Cloud Fraction {:cltisccp} - see  http://cfmip.metoffice.com/COSP.html</t>
  </si>
  <si>
    <t xml:space="preserve">AerChemMIP,CFMIP,DAMIP,HighResMIP,RFMIP</t>
  </si>
  <si>
    <t xml:space="preserve">pctisccp</t>
  </si>
  <si>
    <t xml:space="preserve">ISCCP Mean Cloud Top Pressure</t>
  </si>
  <si>
    <t xml:space="preserve">Pa</t>
  </si>
  <si>
    <t xml:space="preserve">COSP: ISCCP cloud top pressure, CVEXTRA(6)='95 ISCCP_MEANPTOP'</t>
  </si>
  <si>
    <t xml:space="preserve">ISCCP Mean Cloud Top Pressure. Time-means are weighted by the ISCCP Total Cloud Fraction {:cltisccp} - see  http://cfmip.metoffice.com/COSP.html</t>
  </si>
  <si>
    <t xml:space="preserve">cltcalipso</t>
  </si>
  <si>
    <t xml:space="preserve">CALIPSO Percentage Total Cloud</t>
  </si>
  <si>
    <t xml:space="preserve">COSP: CALIPSO total cloud cover, CVEXTRA(4)='93 CALIPSO_CLDLAYER TOTAL'</t>
  </si>
  <si>
    <t xml:space="preserve">'X_area_fraction' means the fraction of horizontal area occupied by X. 'X_area' means the horizontal area occupied by X within the grid cell. Cloud area fraction is also called 'cloud amount' and 'cloud cover'. The cloud area fraction is for the whole atmosphere column, as seen from the surface or the top of the atmosphere. The cloud area fraction in a layer of the atmosphere has the standard name cloud_area_fraction_in_atmosphere_layer.</t>
  </si>
  <si>
    <t xml:space="preserve">AerChemMIP,CFMIP,DAMIP,HighResMIP,RFMIP,VIACSAB</t>
  </si>
  <si>
    <t xml:space="preserve">cllcalipso</t>
  </si>
  <si>
    <t xml:space="preserve">longitude latitude time p840</t>
  </si>
  <si>
    <t xml:space="preserve">CALIPSO Percentage Low Level Cloud</t>
  </si>
  <si>
    <t xml:space="preserve">COSP: CALIPSO low cloud cover, CVEXTRA(1)='90 CALIPSO_CLDLAYER LOW'</t>
  </si>
  <si>
    <t xml:space="preserve">Percentage cloud cover in layer centred on 840hPa</t>
  </si>
  <si>
    <t xml:space="preserve">clmcalipso</t>
  </si>
  <si>
    <t xml:space="preserve">longitude latitude time p560</t>
  </si>
  <si>
    <t xml:space="preserve">CALIPSO Percentage Mid Level Cloud</t>
  </si>
  <si>
    <t xml:space="preserve">COSP: CALIPSO mid cloud cover, CVEXTRA(2)='91 CALIPSO_CLDLAYER MID'</t>
  </si>
  <si>
    <t xml:space="preserve">Percentage cloud cover in layer centred on 560hPa</t>
  </si>
  <si>
    <t xml:space="preserve">clhcalipso</t>
  </si>
  <si>
    <t xml:space="preserve">longitude latitude time p220</t>
  </si>
  <si>
    <t xml:space="preserve">CALIPSO Percentage High Level Cloud</t>
  </si>
  <si>
    <t xml:space="preserve">COSP: CALIPSO high cloud cover, CVEXTRA(3)='92 CALIPSO_CLDLAYER HIGH'</t>
  </si>
  <si>
    <t xml:space="preserve">Percentage cloud cover in layer centred on 220hPa</t>
  </si>
  <si>
    <t xml:space="preserve">IfxGre</t>
  </si>
  <si>
    <t xml:space="preserve">areacellg</t>
  </si>
  <si>
    <t xml:space="preserve">longitude latitude</t>
  </si>
  <si>
    <t xml:space="preserve">Grid-Cell Area for Ice Sheet Variables</t>
  </si>
  <si>
    <t xml:space="preserve">m2</t>
  </si>
  <si>
    <t xml:space="preserve">Available in PISM. This is the ice sheet mask (in fraction) defined in the ice sheet model grid</t>
  </si>
  <si>
    <t xml:space="preserve">Area of the target grid (not the interpolated area of the source grid).</t>
  </si>
  <si>
    <t xml:space="preserve">Omon</t>
  </si>
  <si>
    <t xml:space="preserve">pso</t>
  </si>
  <si>
    <t xml:space="preserve">Sea Water Pressure at Sea Water Surface</t>
  </si>
  <si>
    <t xml:space="preserve">botpres (dbar)</t>
  </si>
  <si>
    <t xml:space="preserve">Raffaele Bernardello</t>
  </si>
  <si>
    <t xml:space="preserve">The surface called 'surface' means the lower boundary of the atmosphere.  'Sea water pressure' is the pressure that exists in the medium of sea water.  It includes the pressure due to overlying sea water, sea ice, air and any other medium that may be present.</t>
  </si>
  <si>
    <t xml:space="preserve">AerChemMIP,C4MIP,CMIP,DAMIP,GMMIP,GeoMIP,HighResMIP,LS3MIP,OMIP,VIACSAB</t>
  </si>
  <si>
    <t xml:space="preserve">dissicnatos</t>
  </si>
  <si>
    <t xml:space="preserve">Surface Natural Dissolved Inorganic Carbon Concentration</t>
  </si>
  <si>
    <t xml:space="preserve">mol m-3</t>
  </si>
  <si>
    <t xml:space="preserve">Available in PISCES: DIC in upper layer (DIC in simulation where ocean biogeochemistry sees preindustrial atmospheric pCO2 but radiative forcing sees historical+future atmospheric CO2)</t>
  </si>
  <si>
    <t xml:space="preserve">Dissolved inorganic carbon (CO3+HCO3+H2CO3) concentration at preindustrial atmospheric xCO2</t>
  </si>
  <si>
    <t xml:space="preserve">AerChemMIP,C4MIP,CMIP,GMMIP,GeoMIP,HighResMIP,LS3MIP,OMIP</t>
  </si>
  <si>
    <t xml:space="preserve">talknatos</t>
  </si>
  <si>
    <t xml:space="preserve">Surface Natural Total Alkalinity</t>
  </si>
  <si>
    <t xml:space="preserve">Available in PISCES: Alkalini in upper layer (Alkalini in simulation where ocean biogeochemistry sees preindustrial atmospheric pCO2 but radiative forcing sees historical+future atmospheric CO2)</t>
  </si>
  <si>
    <t xml:space="preserve">total alkalinity equivalent concentration (including carbonate, borate, phosphorus, silicon, and nitrogen components) at preindustrial atmospheric xCO2</t>
  </si>
  <si>
    <t xml:space="preserve">hfibthermds</t>
  </si>
  <si>
    <t xml:space="preserve">longitude latitude olevel time</t>
  </si>
  <si>
    <t xml:space="preserve">Heat Flux into Sea Water due to Iceberg Thermodynamics</t>
  </si>
  <si>
    <t xml:space="preserve">Available in OPA: &lt;field id="hflx_cal_cea"  long_name="heat flux due to calving"   standard_name="heat_flux_into_sea_water_due_to_iceberg_thermodynamics   &lt;!-- available if key_oasis3 + conservative method --&gt;</t>
  </si>
  <si>
    <t xml:space="preserve">Torben</t>
  </si>
  <si>
    <t xml:space="preserve">In accordance with common usage in geophysical disciplines, 'flux' implies per unit area, called 'flux density' in physics.  The specification of a physical process by the phrase due_to_process means that the quantity named is a  single term in a sum of terms which together compose the general quantity  named by omitting the phrase.  ' Iceberg thermodynamics' refers to the addition or subtraction of mass due to surface and basal fluxes, i.e., due to melting, sublimation and fusion.</t>
  </si>
  <si>
    <t xml:space="preserve">AerChemMIP,C4MIP,CMIP,GMMIP,GeoMIP,HighResMIP,LS3MIP,OMIP,VolMIP</t>
  </si>
  <si>
    <t xml:space="preserve">rlntds</t>
  </si>
  <si>
    <t xml:space="preserve">Surface Net Downward Longwave Radiation</t>
  </si>
  <si>
    <t xml:space="preserve">Available in OPA: &lt;field id="qlw_oce"   long_name="Longwave Downward Heat Flux over open ocean"  standard_name="surface_net_downward_longwave_flux"   unit="W/m2"  /&gt;</t>
  </si>
  <si>
    <t xml:space="preserve">This is defined as 'where ice_free_sea over sea'</t>
  </si>
  <si>
    <t xml:space="preserve">AerChemMIP,C4MIP,CMIP,GMMIP,GeoMIP,HighResMIP,LS3MIP,OMIP,VIACSAB,VolMIP</t>
  </si>
  <si>
    <t xml:space="preserve">hflso</t>
  </si>
  <si>
    <t xml:space="preserve">Surface Downward Latent Heat Flux</t>
  </si>
  <si>
    <t xml:space="preserve">Available in OPA: &lt;field id="qla_oce" long_name="Latent Downward Heat Flux over open ocean" standard_name="surface_downward_latent_heat_flux" unit="W/m2" /&gt;</t>
  </si>
  <si>
    <t xml:space="preserve">This is defined as with the cell methods string: where ice_free_sea over sea</t>
  </si>
  <si>
    <t xml:space="preserve">hfsso</t>
  </si>
  <si>
    <t xml:space="preserve">Surface Downward Sensible Heat Flux</t>
  </si>
  <si>
    <t xml:space="preserve">Available in OPA: &lt;field id="qsb_oce" long_name="Sensible Downward Heat Flux over open ocean" standard_name="surface_downward_sensible_heat_flux" unit="W/m2" /&gt;</t>
  </si>
  <si>
    <t xml:space="preserve">zhalfo</t>
  </si>
  <si>
    <t xml:space="preserve">longitude latitude olevhalf time</t>
  </si>
  <si>
    <t xml:space="preserve">Depth Below Geoid of Interfaces Between Ocean Layers</t>
  </si>
  <si>
    <t xml:space="preserve">tpt_dep</t>
  </si>
  <si>
    <t xml:space="preserve">Raffaele Bernardello, Thomas</t>
  </si>
  <si>
    <t xml:space="preserve">Depth below geoid</t>
  </si>
  <si>
    <t xml:space="preserve">AerChemMIP,C4MIP,CFMIP,CMIP,DAMIP,GMMIP,GeoMIP,HighResMIP,LS3MIP,OMIP,VIACSAB</t>
  </si>
  <si>
    <t xml:space="preserve">intppcalc</t>
  </si>
  <si>
    <t xml:space="preserve">3</t>
  </si>
  <si>
    <t xml:space="preserve">Net Primary Mole Productivity of Carbon by Calcareous Phytoplankton</t>
  </si>
  <si>
    <t xml:space="preserve">mol m-2 s-1</t>
  </si>
  <si>
    <t xml:space="preserve">INTPCAL</t>
  </si>
  <si>
    <t xml:space="preserve">'Production of carbon' means the production of biomass expressed as the mass of carbon which it contains. Net primary production is the excess of gross primary production (rate of synthesis of biomass from inorganic precursors) by autotrophs ('producers'), for example, photosynthesis in plants or phytoplankton, over the rate at which the autotrophs themselves respire some of this biomass. 'Productivity' means production per unit area. Phytoplankton are autotrophic prokaryotic or eukaryotic algae that live near the water surface where there is sufficient light to support photosynthesis. 'Calcareous phytoplankton' are phytoplankton that produce calcite. The phrase 'expressed_as' is used in the construction A_expressed_as_B, where B is a chemical constituent of A. It means that the quantity indicated by the standard name is calculated solely with respect to the B contained in A, neglecting all other chemical constituents of A. Calcite is a mineral that is a polymorph of calcium carbonate.</t>
  </si>
  <si>
    <t xml:space="preserve">AerChemMIP,C4MIP,CMIP,GMMIP,GeoMIP,HighResMIP,LS3MIP,OMIP,VIACSAB</t>
  </si>
  <si>
    <t xml:space="preserve">intpcalcite</t>
  </si>
  <si>
    <t xml:space="preserve">Calcite Production</t>
  </si>
  <si>
    <t xml:space="preserve">Vertically integrated calcite production</t>
  </si>
  <si>
    <t xml:space="preserve">intdoc</t>
  </si>
  <si>
    <t xml:space="preserve">Dissolved Organic Carbon Content</t>
  </si>
  <si>
    <t xml:space="preserve">DOC_E3T * 12/1.e6</t>
  </si>
  <si>
    <t xml:space="preserve">Torben, Raffaele Bernardello</t>
  </si>
  <si>
    <t xml:space="preserve">Vertically integrated DOC (explicit pools only)</t>
  </si>
  <si>
    <t xml:space="preserve">spco2nat</t>
  </si>
  <si>
    <t xml:space="preserve">longitude latitude time depth0m</t>
  </si>
  <si>
    <t xml:space="preserve">Natural Surface Aqueous Partial Pressure of CO2</t>
  </si>
  <si>
    <t xml:space="preserve">pCO2sea (in uatm)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</si>
  <si>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The surface called 'surface' means the lower boundary of the atmosphere. The chemical formula for carbon dioxide is CO2. In ocean biogeochemistry models, a 'natural analogue' is used to simulate the effect on a modelled variable of imposing preindustrial atmospheric carbon dioxide concentrations, even when the model as a whole may be subjected to varying forcings. The partial pressure of a gaseous constituent of air is the pressure which it alone would exert with unchanged temperature and number of moles per unit volume. The partial pressure of a dissolved gas in sea water is the partial pressure in air with which it would be in equilibrium. The partial pressure difference between sea water and air is positive when the partial pressure of the dissolved gas in sea water is greater than the partial pressure in air.</t>
  </si>
  <si>
    <t xml:space="preserve">frn</t>
  </si>
  <si>
    <t xml:space="preserve">Nitrogen Loss to Sediments and through Denitrification</t>
  </si>
  <si>
    <t xml:space="preserve">Sdenit</t>
  </si>
  <si>
    <t xml:space="preserve">'Content' indicates a quantity per unit area.  The specification of a physical process by the phrase due_to_process means that the quantity named is asingle term in a sum of terms which together compose the general quantity  named by omitting the phrase. 'Denitrification' is the conversion of nitrate into gasesous compounds such as nitric oxide, nitrous oxide and molecular nitrogen which are then emitted to the atmosphere.  'Sedimentation' is the sinking of particulate matter to the floor of a body of water. 'tendency_of_X' means derivative of X with respect to time.</t>
  </si>
  <si>
    <t xml:space="preserve">dissicnat</t>
  </si>
  <si>
    <t xml:space="preserve">Natural Dissolved Inorganic Carbon Concentration</t>
  </si>
  <si>
    <t xml:space="preserve">DIC_E3T/e3t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</si>
  <si>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AerChemMIP,C4MIP,DAMIP,GMMIP,GeoMIP,OMIP</t>
  </si>
  <si>
    <t xml:space="preserve">phnat</t>
  </si>
  <si>
    <t xml:space="preserve">Natural pH</t>
  </si>
  <si>
    <t xml:space="preserve">PH in simulation where ocean biogeochemistry sees preindustrial atmospheric pCO2 but initial conditions and forcings  are identical to historical. This variable will be delivered for OMIP but seems unlikely to be delivered for C4MIP. This is because it requires running twice simulations.</t>
  </si>
  <si>
    <t xml:space="preserve">negative log10 of hydrogen ion concentration with the concentration expressed as mol H kg-1.</t>
  </si>
  <si>
    <t xml:space="preserve">AerChemMIP,C4MIP,GMMIP,GeoMIP,OMIP</t>
  </si>
  <si>
    <t xml:space="preserve">Oyr</t>
  </si>
  <si>
    <t xml:space="preserve">AerChemMIP,CMIP,GeoMIP,LUMIP,OMIP</t>
  </si>
  <si>
    <t xml:space="preserve">expn</t>
  </si>
  <si>
    <t xml:space="preserve">Sinking Particulate Organic Nitrogen Flux</t>
  </si>
  <si>
    <t xml:space="preserve">Available in PISCES: EXPC * (1/122). Not available inLPJ-GUESS.</t>
  </si>
  <si>
    <t xml:space="preserve">David Warlind, Raffaele Bernardello</t>
  </si>
  <si>
    <t xml:space="preserve">In accordance with common usage in geophysical disciplines, 'flux' implies per unit area, called 'flux density' in physics.   'Sinking' is the gravitational settling of particulate matter suspended in a liquid. A sinking flux is positive downwards and is calculated relative to the movement of the surrounding fluid.</t>
  </si>
  <si>
    <t xml:space="preserve">AerChemMIP,CMIP,GeoMIP,LUMIP,OMIP,VIACSAB</t>
  </si>
  <si>
    <t xml:space="preserve">expp</t>
  </si>
  <si>
    <t xml:space="preserve">Sinking Particulate Organic Phosphorus Flux</t>
  </si>
  <si>
    <t xml:space="preserve">Available in PISCES: EXPC * (16/122). Not available inLPJ-GUESS.</t>
  </si>
  <si>
    <t xml:space="preserve">AERmon</t>
  </si>
  <si>
    <t xml:space="preserve">rlutaf</t>
  </si>
  <si>
    <t xml:space="preserve">TOA Outgoing Aerosol-Free Longwave Radiation</t>
  </si>
  <si>
    <t xml:space="preserve">Available from double radiation call in IFS. See also PEXTRA issue #403</t>
  </si>
  <si>
    <t xml:space="preserve">Flux corresponding to rlut resulting from aerosol-free call to radiation, following Ghan (ACP, 2013)</t>
  </si>
  <si>
    <t xml:space="preserve">AerChemMIP,DAMIP,HighResMIP</t>
  </si>
  <si>
    <t xml:space="preserve">rlutcsaf</t>
  </si>
  <si>
    <t xml:space="preserve">TOA Outgoing Clear-Sky, Aerosol-Free Longwave Radiation</t>
  </si>
  <si>
    <t xml:space="preserve">Available from double radiation call in IFS. See also PEXTRA issue #404</t>
  </si>
  <si>
    <t xml:space="preserve">Flux corresponding to rlutcs resulting from aerosol-free call to radiation, following Ghan (ACP, 2013)</t>
  </si>
  <si>
    <t xml:space="preserve">rsutaf</t>
  </si>
  <si>
    <t xml:space="preserve">TOA Outgoing Aerosol-Free Shortwave Radiation</t>
  </si>
  <si>
    <t xml:space="preserve">Available from double radiation call in IFS. See also PEXTRA issue #403   aerosol free</t>
  </si>
  <si>
    <t xml:space="preserve">Flux corresponding to rsut resulting from aerosol-free call to radiation, following Ghan (ACP, 2013)</t>
  </si>
  <si>
    <t xml:space="preserve">AerChemMIP,DAMIP,GeoMIP,HighResMIP</t>
  </si>
  <si>
    <t xml:space="preserve">rsutcsaf</t>
  </si>
  <si>
    <t xml:space="preserve">TOA Outgoing Clear-Sky, Aerosol-Free Shortwave Radiation</t>
  </si>
  <si>
    <t xml:space="preserve">Flux corresponding to rsutcs resulting from aerosol-free call to radiation, following Ghan (ACP, 2013)</t>
  </si>
  <si>
    <t xml:space="preserve">Emon</t>
  </si>
  <si>
    <t xml:space="preserve">C4MIP</t>
  </si>
  <si>
    <t xml:space="preserve">conccn</t>
  </si>
  <si>
    <t xml:space="preserve">Aerosol Number Concentration</t>
  </si>
  <si>
    <t xml:space="preserve">m-3</t>
  </si>
  <si>
    <t xml:space="preserve">Available in TM5, though yet to be added by Tommi</t>
  </si>
  <si>
    <t xml:space="preserve">Tommi Bergman, Thomas</t>
  </si>
  <si>
    <t xml:space="preserve">'Number concentration' means the number of particles or other specified objects per unit volume. 'Aerosol' means the system of suspended liquid or solid particles in air (except cloud droplets) and their carrier gas, the air itself. 'Ambient_aerosol' means that the aerosol is measured or modelled at the ambient state of pressure, temperature and relative humidity that exists in its immediate environment. 'Ambient aerosol particles' are aerosol particles that have taken up ambient water through hygroscopic growth. The extent of hygroscopic growth depends on the relative humidity and the composition of the particles.</t>
  </si>
  <si>
    <t xml:space="preserve">GeoMIP,VIACSAB</t>
  </si>
  <si>
    <t xml:space="preserve">sconcss</t>
  </si>
  <si>
    <t xml:space="preserve">Surface Concentration of Seasalt</t>
  </si>
  <si>
    <t xml:space="preserve">kg m-3</t>
  </si>
  <si>
    <t xml:space="preserve">mass concentration of seasalt dry aerosol in air in model lowest layer</t>
  </si>
  <si>
    <t xml:space="preserve">uqint</t>
  </si>
  <si>
    <t xml:space="preserve">integrated_eastward_wind_times_humidity</t>
  </si>
  <si>
    <t xml:space="preserve">m2 s-1</t>
  </si>
  <si>
    <t xml:space="preserve">Available in IFS, via postprocessing the vertical integral can be taken of the following grib 128.131 * 128.133</t>
  </si>
  <si>
    <t xml:space="preserve">Column integrated eastward wind times specific humidity</t>
  </si>
  <si>
    <t xml:space="preserve">HighResMIP</t>
  </si>
  <si>
    <t xml:space="preserve">vqint</t>
  </si>
  <si>
    <t xml:space="preserve">integrated_northward_wind_times_humidity</t>
  </si>
  <si>
    <t xml:space="preserve">Available in IFS, via postprocessing the vertical integral can be taken of the following grib 128.132 * 128.133</t>
  </si>
  <si>
    <t xml:space="preserve">Column integrated northward wind times specific humidity</t>
  </si>
  <si>
    <t xml:space="preserve">intuaw</t>
  </si>
  <si>
    <t xml:space="preserve">Vertically integrated Eastward moisture transport (Mass_weighted_vertical integral of the product of eastward wind by total water mass per unit mass)</t>
  </si>
  <si>
    <t xml:space="preserve">kg m-1 s-1</t>
  </si>
  <si>
    <t xml:space="preserve">Not available in the standard IFS output. However, per layer the Specific humidity (grib 128.133 + unit conversion) can be multiplied by the U component of wind (grib 128.131) and this needs to be vertically integrated.</t>
  </si>
  <si>
    <t xml:space="preserve">Vertically integrated Eastward moisture transport (Mass weighted vertical integral of the product of eastward wind by total water mass per unit mass)</t>
  </si>
  <si>
    <t xml:space="preserve">PMIP</t>
  </si>
  <si>
    <t xml:space="preserve">intvaw</t>
  </si>
  <si>
    <t xml:space="preserve">Vertically integrated Northward moisture transport (Mass_weighted_vertical integral of the product of northward wind by total water mass per unit mass)</t>
  </si>
  <si>
    <t xml:space="preserve">Not available in the standard IFS output. However, per layer the Specific humidity (grib 128.133 + unit conversion) can be multiplied by the V component of wind (grib 128.132) and this needs to be vertically integrated.</t>
  </si>
  <si>
    <t xml:space="preserve">intuadse</t>
  </si>
  <si>
    <t xml:space="preserve">Vertically integrated Eastward dry transport (cp.T +zg).u (Mass_weighted_vertical integral of the product of northward wind by dry static_energy per mass unit)</t>
  </si>
  <si>
    <t xml:space="preserve">1.e6 J m-1 s-1</t>
  </si>
  <si>
    <t xml:space="preserve">Not available in the standard IFS output. However, per layer the specific heat capacity of dry air (1005.7 J kg-1 K-1) can be multiplied by the Temperature (grib 128.130) times the V component of wind (grib 128.132) + the geopotential height  (grib 128.129) and this needs to be vertically integrated times the air density per layer.</t>
  </si>
  <si>
    <t xml:space="preserve">Vertically integrated eastward dry static energy transport (cp.T +zg).v (Mass_weighted_vertical integral of the product of eastward wind by dry static_energy per mass unit)</t>
  </si>
  <si>
    <t xml:space="preserve">intvadse</t>
  </si>
  <si>
    <t xml:space="preserve">Vertically integrated Northward dry transport (cp.T +zg).v (Mass_weighted_vertical integral of the product of northward wind by dry static_energy per mass unit)</t>
  </si>
  <si>
    <t xml:space="preserve">Not available in the standard IFS output. However, per layer the specific heat capacity of dry air (1005.7 J kg-1 K-1) can be multiplied by the Temperature (grib 128.130) times the U component of wind (grib 128.131) + the geopotential height  (grib 128.129) and this needs to be vertically integrated times the air density per layer.</t>
  </si>
  <si>
    <t xml:space="preserve">Vertically integrated northward dry static energy transport (cp.T +zg).v (Mass_weighted_vertical integral of the product of northward wind by dry static_energy per mass unit)</t>
  </si>
  <si>
    <t xml:space="preserve">od550aerso</t>
  </si>
  <si>
    <t xml:space="preserve">longitude latitude time lambda550nm</t>
  </si>
  <si>
    <t xml:space="preserve">Stratospheric Optical depth at 550 nm (all aerosols) 2D-field (here we limit the computation of OD to the stratosphere only)</t>
  </si>
  <si>
    <t xml:space="preserve">Determined by CMIP6 stratospheric aerosol forcing data set</t>
  </si>
  <si>
    <t xml:space="preserve">From tropopause to stratopause as defined by the model</t>
  </si>
  <si>
    <t xml:space="preserve">GeoMIP,PMIP</t>
  </si>
  <si>
    <t xml:space="preserve">CFday</t>
  </si>
  <si>
    <t xml:space="preserve">ISCCP Total Total Cloud Fraction</t>
  </si>
  <si>
    <t xml:space="preserve">CFMIP,HighResMIP</t>
  </si>
  <si>
    <t xml:space="preserve">CALIPSO Total Cloud Fraction</t>
  </si>
  <si>
    <t xml:space="preserve">CALIPSO Low Level Cloud Fraction</t>
  </si>
  <si>
    <t xml:space="preserve">CALIPSO Mid Level Cloud Fraction</t>
  </si>
  <si>
    <t xml:space="preserve">CALIPSO High Level Cloud Fraction</t>
  </si>
  <si>
    <t xml:space="preserve">Eyr</t>
  </si>
  <si>
    <t xml:space="preserve">residualFrac</t>
  </si>
  <si>
    <t xml:space="preserve">longitude latitude time typeresidual</t>
  </si>
  <si>
    <t xml:space="preserve">Percentage of Grid Cell that is Land but Neither Vegetation-Covered nor Bare Soil</t>
  </si>
  <si>
    <t xml:space="preserve">Available in LPJ-GUESS, will be cmorized by Peter Anthoni &amp; Lars Nieradzik</t>
  </si>
  <si>
    <t xml:space="preserve">David Warlind</t>
  </si>
  <si>
    <t xml:space="preserve">Percentage of entire grid cell  that is land and is covered by  neither vegetation nor bare-soil (e.g., urban, ice, lakes, etc.)</t>
  </si>
  <si>
    <t xml:space="preserve">DCPP,PAMIP</t>
  </si>
  <si>
    <t xml:space="preserve">E3hrPt</t>
  </si>
  <si>
    <t xml:space="preserve">longitude latitude time1</t>
  </si>
  <si>
    <t xml:space="preserve">CFMIP</t>
  </si>
  <si>
    <t xml:space="preserve">longitude latitude time1 p840</t>
  </si>
  <si>
    <t xml:space="preserve">longitude latitude time1 p560</t>
  </si>
  <si>
    <t xml:space="preserve">longitude latitude time1 p220</t>
  </si>
  <si>
    <t xml:space="preserve">RFMIP</t>
  </si>
  <si>
    <t xml:space="preserve">rsdscsaf</t>
  </si>
  <si>
    <t xml:space="preserve">Surface Downwelling Clear-Sky, Aerosol-Free Shortwave Radiation</t>
  </si>
  <si>
    <t xml:space="preserve">Calculated in the absence of aerosols and clouds.</t>
  </si>
  <si>
    <t xml:space="preserve">rsuscsaf</t>
  </si>
  <si>
    <t xml:space="preserve">Surface Upwelling Clean Clear-Sky Shortwave Radiation</t>
  </si>
  <si>
    <t xml:space="preserve">Available from double radiation call in IFS. See also PEXTRA issue #405</t>
  </si>
  <si>
    <t xml:space="preserve">Surface Upwelling Clear-sky, Aerosol Free Shortwave Radiation</t>
  </si>
  <si>
    <t xml:space="preserve">sza</t>
  </si>
  <si>
    <t xml:space="preserve">Solar Zenith Angle</t>
  </si>
  <si>
    <t xml:space="preserve">degree</t>
  </si>
  <si>
    <t xml:space="preserve">In the IFS code we found: A CALL TO SUBROUTINE *SOLANG* GIVES FIELDS OF SOLAR ZENITH. Best would be to copy the IFS routine/formula to ece2cmor3 and produce this field off-line.</t>
  </si>
  <si>
    <t xml:space="preserve">The angle between the line of sight to the sun and the local vertical</t>
  </si>
  <si>
    <t xml:space="preserve">Esubhr</t>
  </si>
  <si>
    <t xml:space="preserve">longitude latitude alevel time1</t>
  </si>
  <si>
    <t xml:space="preserve">LImon</t>
  </si>
  <si>
    <t xml:space="preserve">sncIs</t>
  </si>
  <si>
    <t xml:space="preserve">Ice Sheet Snow Cover Percentage</t>
  </si>
  <si>
    <t xml:space="preserve">Not available in IFS. Although it could be calculated from tile fractions and written out as extra output</t>
  </si>
  <si>
    <t xml:space="preserve">Percentage of each grid cell that is occupied by snow that rests on land portion of cell.</t>
  </si>
  <si>
    <t xml:space="preserve">sftgif</t>
  </si>
  <si>
    <t xml:space="preserve">longitude latitude time typeli</t>
  </si>
  <si>
    <t xml:space="preserve">Fraction of Grid Cell Covered with Glacier</t>
  </si>
  <si>
    <t xml:space="preserve">This is the land ice mask and will be an extra variable in IFS (thomas: via PEXTRA?)</t>
  </si>
  <si>
    <t xml:space="preserve">Fraction of grid cell covered by land ice (ice sheet, ice shelf, ice cap, glacier)</t>
  </si>
  <si>
    <t xml:space="preserve">longitude latitude time typegis</t>
  </si>
  <si>
    <t xml:space="preserve">Oclim</t>
  </si>
  <si>
    <t xml:space="preserve">longitude latitude olevhalf time2</t>
  </si>
  <si>
    <t xml:space="preserve">CMIP,FAFMIP,HighResMIP,LUMIP,RFMIP</t>
  </si>
  <si>
    <t xml:space="preserve">Eday</t>
  </si>
  <si>
    <t xml:space="preserve">tauupbl</t>
  </si>
  <si>
    <t xml:space="preserve">eastward surface stress from planetary boundary layer scheme</t>
  </si>
  <si>
    <t xml:space="preserve">Available in IFS: Eastward turbulent surface stress (grib 128.180) plus the Eastward gravity wave surface stress (grib 128.195).  Check with data request or DynVar people if this is indeed what is asked here.</t>
  </si>
  <si>
    <t xml:space="preserve">The  downward eastward stress associated with the models parameterization of the planetary boundary layer. (This request is related to a WGNE effort to understand how models parameterize the surface stresses.)</t>
  </si>
  <si>
    <t xml:space="preserve">DynVar</t>
  </si>
  <si>
    <t xml:space="preserve">tauvpbl</t>
  </si>
  <si>
    <t xml:space="preserve">northward surface stress from planetary boundary layer scheme</t>
  </si>
  <si>
    <t xml:space="preserve">Available in IFS: Northward turbulent surface stress (grib 128.181) plus the Northward gravity wave surface stress (grib 128.196).  Check with data request or DynVar people if this is indeed what is asked here.</t>
  </si>
  <si>
    <t xml:space="preserve">The  downward northward stress associated with the models parameterization of the planetary boundary layer. (This request is related to a WGNE effort to understand how models parameterize the surface stresses.)</t>
  </si>
</sst>
</file>

<file path=xl/styles.xml><?xml version="1.0" encoding="utf-8"?>
<styleSheet xmlns="http://schemas.openxmlformats.org/spreadsheetml/2006/main">
  <numFmts count="1">
    <numFmt numFmtId="164" formatCode="General"/>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6"/>
  <sheetViews>
    <sheetView showFormulas="false" showGridLines="true" showRowColHeaders="true" showZeros="true" rightToLeft="false" tabSelected="true" showOutlineSymbols="true" defaultGridColor="true" view="normal" topLeftCell="A79" colorId="64" zoomScale="100" zoomScaleNormal="100" zoomScalePageLayoutView="100" workbookViewId="0">
      <selection pane="topLeft" activeCell="A45" activeCellId="0" sqref="A45"/>
    </sheetView>
  </sheetViews>
  <sheetFormatPr defaultRowHeight="13.8" zeroHeight="false" outlineLevelRow="0" outlineLevelCol="0"/>
  <cols>
    <col collapsed="false" customWidth="true" hidden="false" outlineLevel="0" max="1" min="1" style="0" width="10.71"/>
    <col collapsed="false" customWidth="true" hidden="false" outlineLevel="0" max="2" min="2" style="0" width="15.71"/>
    <col collapsed="false" customWidth="true" hidden="false" outlineLevel="0" max="3" min="3" style="0" width="4.71"/>
    <col collapsed="false" customWidth="true" hidden="false" outlineLevel="0" max="4" min="4" style="0" width="35.71"/>
    <col collapsed="false" customWidth="true" hidden="false" outlineLevel="0" max="5" min="5" style="0" width="80.71"/>
    <col collapsed="false" customWidth="true" hidden="false" outlineLevel="0" max="6" min="6" style="0" width="15.71"/>
    <col collapsed="false" customWidth="true" hidden="false" outlineLevel="0" max="7" min="7" style="0" width="4.71"/>
    <col collapsed="false" customWidth="true" hidden="false" outlineLevel="0" max="8" min="8" style="0" width="80.71"/>
    <col collapsed="false" customWidth="true" hidden="false" outlineLevel="0" max="9" min="9" style="0" width="15.71"/>
    <col collapsed="false" customWidth="true" hidden="false" outlineLevel="0" max="10" min="10" style="0" width="200.7"/>
    <col collapsed="false" customWidth="true" hidden="false" outlineLevel="0" max="11" min="11" style="0" width="80.71"/>
    <col collapsed="false" customWidth="true" hidden="false" outlineLevel="0" max="1025" min="12"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row>
    <row r="3" customFormat="false" ht="13.8" hidden="false" customHeight="false" outlineLevel="0" collapsed="false">
      <c r="A3" s="0" t="s">
        <v>11</v>
      </c>
      <c r="B3" s="0" t="s">
        <v>12</v>
      </c>
      <c r="C3" s="0" t="s">
        <v>13</v>
      </c>
      <c r="D3" s="0" t="s">
        <v>14</v>
      </c>
      <c r="E3" s="0" t="s">
        <v>15</v>
      </c>
      <c r="F3" s="0" t="s">
        <v>16</v>
      </c>
      <c r="G3" s="0" t="n">
        <f aca="false">HYPERLINK("http://clipc-services.ceda.ac.uk/dreq/u/590e5de4-9e49-11e5-803c-0d0b866b59f3.html","web")</f>
        <v>0</v>
      </c>
      <c r="H3" s="0" t="s">
        <v>17</v>
      </c>
      <c r="I3" s="0" t="s">
        <v>18</v>
      </c>
      <c r="J3" s="0" t="s">
        <v>19</v>
      </c>
      <c r="K3" s="0" t="s">
        <v>20</v>
      </c>
    </row>
    <row r="4" customFormat="false" ht="13.8" hidden="false" customHeight="false" outlineLevel="0" collapsed="false">
      <c r="A4" s="0" t="s">
        <v>11</v>
      </c>
      <c r="B4" s="0" t="s">
        <v>21</v>
      </c>
      <c r="C4" s="0" t="s">
        <v>13</v>
      </c>
      <c r="D4" s="0" t="s">
        <v>22</v>
      </c>
      <c r="E4" s="0" t="s">
        <v>23</v>
      </c>
      <c r="F4" s="0" t="s">
        <v>16</v>
      </c>
      <c r="G4" s="0" t="n">
        <f aca="false">HYPERLINK("http://clipc-services.ceda.ac.uk/dreq/u/7124926c-c7b6-11e6-bb2a-ac72891c3257.html","web")</f>
        <v>0</v>
      </c>
      <c r="H4" s="0" t="s">
        <v>24</v>
      </c>
      <c r="I4" s="0" t="s">
        <v>25</v>
      </c>
      <c r="J4" s="0" t="s">
        <v>26</v>
      </c>
      <c r="K4" s="0" t="s">
        <v>27</v>
      </c>
    </row>
    <row r="5" customFormat="false" ht="13.8" hidden="false" customHeight="false" outlineLevel="0" collapsed="false">
      <c r="A5" s="0" t="s">
        <v>11</v>
      </c>
      <c r="B5" s="0" t="s">
        <v>28</v>
      </c>
      <c r="C5" s="0" t="s">
        <v>13</v>
      </c>
      <c r="D5" s="0" t="s">
        <v>22</v>
      </c>
      <c r="E5" s="0" t="s">
        <v>29</v>
      </c>
      <c r="F5" s="0" t="s">
        <v>16</v>
      </c>
      <c r="G5" s="0" t="n">
        <f aca="false">HYPERLINK("http://clipc-services.ceda.ac.uk/dreq/u/7124a0cc-c7b6-11e6-bb2a-ac72891c3257.html","web")</f>
        <v>0</v>
      </c>
      <c r="H5" s="0" t="s">
        <v>30</v>
      </c>
      <c r="I5" s="0" t="s">
        <v>25</v>
      </c>
      <c r="J5" s="0" t="s">
        <v>31</v>
      </c>
      <c r="K5" s="0" t="s">
        <v>27</v>
      </c>
    </row>
    <row r="6" customFormat="false" ht="13.8" hidden="false" customHeight="false" outlineLevel="0" collapsed="false">
      <c r="A6" s="0" t="s">
        <v>11</v>
      </c>
      <c r="B6" s="0" t="s">
        <v>32</v>
      </c>
      <c r="C6" s="0" t="s">
        <v>13</v>
      </c>
      <c r="D6" s="0" t="s">
        <v>22</v>
      </c>
      <c r="E6" s="0" t="s">
        <v>33</v>
      </c>
      <c r="F6" s="0" t="s">
        <v>13</v>
      </c>
      <c r="G6" s="0" t="n">
        <f aca="false">HYPERLINK("http://clipc-services.ceda.ac.uk/dreq/u/f8dde114-11ed-11e7-bf88-ac72891c3257.html","web")</f>
        <v>0</v>
      </c>
      <c r="H6" s="0" t="s">
        <v>34</v>
      </c>
      <c r="I6" s="0" t="s">
        <v>25</v>
      </c>
      <c r="J6" s="0" t="s">
        <v>35</v>
      </c>
      <c r="K6" s="0" t="s">
        <v>27</v>
      </c>
    </row>
    <row r="7" customFormat="false" ht="13.8" hidden="false" customHeight="false" outlineLevel="0" collapsed="false">
      <c r="A7" s="0" t="s">
        <v>11</v>
      </c>
      <c r="B7" s="0" t="s">
        <v>36</v>
      </c>
      <c r="C7" s="0" t="s">
        <v>13</v>
      </c>
      <c r="D7" s="0" t="s">
        <v>22</v>
      </c>
      <c r="E7" s="0" t="s">
        <v>37</v>
      </c>
      <c r="F7" s="0" t="s">
        <v>13</v>
      </c>
      <c r="G7" s="0" t="n">
        <f aca="false">HYPERLINK("http://clipc-services.ceda.ac.uk/dreq/u/71248dd0-c7b6-11e6-bb2a-ac72891c3257.html","web")</f>
        <v>0</v>
      </c>
      <c r="H7" s="0" t="s">
        <v>38</v>
      </c>
      <c r="I7" s="0" t="s">
        <v>25</v>
      </c>
      <c r="J7" s="0" t="s">
        <v>39</v>
      </c>
      <c r="K7" s="0" t="s">
        <v>27</v>
      </c>
    </row>
    <row r="8" customFormat="false" ht="13.8" hidden="false" customHeight="false" outlineLevel="0" collapsed="false">
      <c r="A8" s="0" t="s">
        <v>11</v>
      </c>
      <c r="B8" s="0" t="s">
        <v>40</v>
      </c>
      <c r="C8" s="0" t="s">
        <v>13</v>
      </c>
      <c r="D8" s="0" t="s">
        <v>22</v>
      </c>
      <c r="E8" s="0" t="s">
        <v>41</v>
      </c>
      <c r="F8" s="0" t="s">
        <v>13</v>
      </c>
      <c r="G8" s="0" t="n">
        <f aca="false">HYPERLINK("http://clipc-services.ceda.ac.uk/dreq/u/7124a324-c7b6-11e6-bb2a-ac72891c3257.html","web")</f>
        <v>0</v>
      </c>
      <c r="H8" s="0" t="s">
        <v>42</v>
      </c>
      <c r="I8" s="0" t="s">
        <v>25</v>
      </c>
      <c r="J8" s="0" t="s">
        <v>35</v>
      </c>
      <c r="K8" s="0" t="s">
        <v>27</v>
      </c>
    </row>
    <row r="9" customFormat="false" ht="13.8" hidden="false" customHeight="false" outlineLevel="0" collapsed="false">
      <c r="A9" s="0" t="s">
        <v>11</v>
      </c>
      <c r="B9" s="0" t="s">
        <v>43</v>
      </c>
      <c r="C9" s="0" t="s">
        <v>13</v>
      </c>
      <c r="D9" s="0" t="s">
        <v>22</v>
      </c>
      <c r="E9" s="0" t="s">
        <v>44</v>
      </c>
      <c r="F9" s="0" t="s">
        <v>45</v>
      </c>
      <c r="G9" s="0" t="n">
        <f aca="false">HYPERLINK("http://clipc-services.ceda.ac.uk/dreq/u/7124996a-c7b6-11e6-bb2a-ac72891c3257.html","web")</f>
        <v>0</v>
      </c>
      <c r="H9" s="0" t="s">
        <v>46</v>
      </c>
      <c r="I9" s="0" t="s">
        <v>25</v>
      </c>
      <c r="J9" s="0" t="s">
        <v>47</v>
      </c>
      <c r="K9" s="0" t="s">
        <v>27</v>
      </c>
    </row>
    <row r="10" customFormat="false" ht="13.8" hidden="false" customHeight="false" outlineLevel="0" collapsed="false">
      <c r="A10" s="0" t="s">
        <v>11</v>
      </c>
      <c r="B10" s="0" t="s">
        <v>48</v>
      </c>
      <c r="C10" s="0" t="s">
        <v>13</v>
      </c>
      <c r="D10" s="0" t="s">
        <v>22</v>
      </c>
      <c r="E10" s="0" t="s">
        <v>49</v>
      </c>
      <c r="F10" s="0" t="s">
        <v>50</v>
      </c>
      <c r="G10" s="0" t="n">
        <f aca="false">HYPERLINK("http://clipc-services.ceda.ac.uk/dreq/u/71249bb8-c7b6-11e6-bb2a-ac72891c3257.html","web")</f>
        <v>0</v>
      </c>
      <c r="H10" s="0" t="s">
        <v>51</v>
      </c>
      <c r="I10" s="0" t="s">
        <v>25</v>
      </c>
      <c r="J10" s="0" t="s">
        <v>52</v>
      </c>
      <c r="K10" s="0" t="s">
        <v>27</v>
      </c>
    </row>
    <row r="11" customFormat="false" ht="13.8" hidden="false" customHeight="false" outlineLevel="0" collapsed="false">
      <c r="A11" s="0" t="s">
        <v>11</v>
      </c>
      <c r="B11" s="0" t="s">
        <v>53</v>
      </c>
      <c r="C11" s="0" t="s">
        <v>13</v>
      </c>
      <c r="D11" s="0" t="s">
        <v>22</v>
      </c>
      <c r="E11" s="0" t="s">
        <v>54</v>
      </c>
      <c r="F11" s="0" t="s">
        <v>55</v>
      </c>
      <c r="G11" s="0" t="n">
        <f aca="false">HYPERLINK("http://clipc-services.ceda.ac.uk/dreq/u/7124901e-c7b6-11e6-bb2a-ac72891c3257.html","web")</f>
        <v>0</v>
      </c>
      <c r="H11" s="0" t="s">
        <v>56</v>
      </c>
      <c r="I11" s="0" t="s">
        <v>57</v>
      </c>
      <c r="J11" s="0" t="s">
        <v>58</v>
      </c>
      <c r="K11" s="0" t="s">
        <v>27</v>
      </c>
    </row>
    <row r="13" customFormat="false" ht="13.8" hidden="false" customHeight="false" outlineLevel="0" collapsed="false">
      <c r="A13" s="0" t="s">
        <v>59</v>
      </c>
      <c r="B13" s="0" t="s">
        <v>60</v>
      </c>
      <c r="C13" s="0" t="s">
        <v>13</v>
      </c>
      <c r="D13" s="0" t="s">
        <v>61</v>
      </c>
      <c r="E13" s="0" t="s">
        <v>62</v>
      </c>
      <c r="F13" s="0" t="s">
        <v>63</v>
      </c>
      <c r="G13" s="0" t="n">
        <f aca="false">HYPERLINK("http://clipc-services.ceda.ac.uk/dreq/u/41455e80-4f40-11e6-a814-ac72891c3257.html","web")</f>
        <v>0</v>
      </c>
      <c r="H13" s="0" t="s">
        <v>64</v>
      </c>
      <c r="I13" s="0" t="s">
        <v>65</v>
      </c>
      <c r="J13" s="0" t="s">
        <v>66</v>
      </c>
      <c r="K13" s="0" t="s">
        <v>67</v>
      </c>
    </row>
    <row r="15" customFormat="false" ht="13.8" hidden="false" customHeight="false" outlineLevel="0" collapsed="false">
      <c r="A15" s="0" t="s">
        <v>68</v>
      </c>
      <c r="B15" s="0" t="s">
        <v>69</v>
      </c>
      <c r="C15" s="0" t="s">
        <v>13</v>
      </c>
      <c r="D15" s="0" t="s">
        <v>70</v>
      </c>
      <c r="E15" s="0" t="s">
        <v>71</v>
      </c>
      <c r="F15" s="0" t="s">
        <v>63</v>
      </c>
      <c r="G15" s="0" t="n">
        <f aca="false">HYPERLINK("http://clipc-services.ceda.ac.uk/dreq/u/5917e2ba-9e49-11e5-803c-0d0b866b59f3.html","web")</f>
        <v>0</v>
      </c>
      <c r="H15" s="0" t="s">
        <v>72</v>
      </c>
      <c r="I15" s="0" t="s">
        <v>73</v>
      </c>
      <c r="J15" s="0" t="s">
        <v>74</v>
      </c>
      <c r="K15" s="0" t="s">
        <v>27</v>
      </c>
    </row>
    <row r="17" customFormat="false" ht="13.8" hidden="false" customHeight="false" outlineLevel="0" collapsed="false">
      <c r="A17" s="0" t="s">
        <v>75</v>
      </c>
      <c r="B17" s="0" t="s">
        <v>76</v>
      </c>
      <c r="C17" s="0" t="s">
        <v>77</v>
      </c>
      <c r="D17" s="0" t="s">
        <v>70</v>
      </c>
      <c r="E17" s="0" t="s">
        <v>78</v>
      </c>
      <c r="F17" s="0" t="s">
        <v>79</v>
      </c>
      <c r="G17" s="0" t="n">
        <f aca="false">HYPERLINK("http://clipc-services.ceda.ac.uk/dreq/u/590f2f8a-9e49-11e5-803c-0d0b866b59f3.html","web")</f>
        <v>0</v>
      </c>
      <c r="H17" s="0" t="s">
        <v>80</v>
      </c>
      <c r="I17" s="0" t="s">
        <v>81</v>
      </c>
      <c r="J17" s="0" t="s">
        <v>82</v>
      </c>
      <c r="K17" s="0" t="s">
        <v>83</v>
      </c>
    </row>
    <row r="19" customFormat="false" ht="13.8" hidden="false" customHeight="false" outlineLevel="0" collapsed="false">
      <c r="A19" s="0" t="s">
        <v>84</v>
      </c>
      <c r="B19" s="0" t="s">
        <v>85</v>
      </c>
      <c r="C19" s="0" t="s">
        <v>13</v>
      </c>
      <c r="D19" s="0" t="s">
        <v>86</v>
      </c>
      <c r="E19" s="0" t="s">
        <v>87</v>
      </c>
      <c r="F19" s="0" t="s">
        <v>88</v>
      </c>
      <c r="G19" s="0" t="n">
        <f aca="false">HYPERLINK("http://clipc-services.ceda.ac.uk/dreq/u/c8b1814845661bcad37910e70a59b285.html","web")</f>
        <v>0</v>
      </c>
      <c r="H19" s="0" t="s">
        <v>89</v>
      </c>
      <c r="I19" s="0" t="s">
        <v>90</v>
      </c>
      <c r="J19" s="0" t="s">
        <v>87</v>
      </c>
      <c r="K19" s="0" t="s">
        <v>91</v>
      </c>
    </row>
    <row r="20" customFormat="false" ht="13.8" hidden="false" customHeight="false" outlineLevel="0" collapsed="false">
      <c r="A20" s="0" t="s">
        <v>84</v>
      </c>
      <c r="B20" s="0" t="s">
        <v>92</v>
      </c>
      <c r="C20" s="0" t="s">
        <v>13</v>
      </c>
      <c r="D20" s="0" t="s">
        <v>70</v>
      </c>
      <c r="E20" s="0" t="s">
        <v>93</v>
      </c>
      <c r="F20" s="0" t="s">
        <v>16</v>
      </c>
      <c r="G20" s="0" t="n">
        <f aca="false">HYPERLINK("http://clipc-services.ceda.ac.uk/dreq/u/b045cae1f65ba99831648f136b309e91.html","web")</f>
        <v>0</v>
      </c>
      <c r="H20" s="0" t="s">
        <v>94</v>
      </c>
      <c r="I20" s="0" t="s">
        <v>95</v>
      </c>
      <c r="J20" s="0" t="s">
        <v>96</v>
      </c>
      <c r="K20" s="0" t="s">
        <v>97</v>
      </c>
    </row>
    <row r="21" customFormat="false" ht="13.8" hidden="false" customHeight="false" outlineLevel="0" collapsed="false">
      <c r="A21" s="0" t="s">
        <v>84</v>
      </c>
      <c r="B21" s="0" t="s">
        <v>98</v>
      </c>
      <c r="C21" s="0" t="s">
        <v>13</v>
      </c>
      <c r="D21" s="0" t="s">
        <v>70</v>
      </c>
      <c r="E21" s="0" t="s">
        <v>99</v>
      </c>
      <c r="F21" s="0" t="s">
        <v>13</v>
      </c>
      <c r="G21" s="0" t="n">
        <f aca="false">HYPERLINK("http://clipc-services.ceda.ac.uk/dreq/u/bb4d31072e09cd4935f1c20a2c533bbd.html","web")</f>
        <v>0</v>
      </c>
      <c r="H21" s="0" t="s">
        <v>100</v>
      </c>
      <c r="I21" s="0" t="s">
        <v>95</v>
      </c>
      <c r="J21" s="0" t="s">
        <v>101</v>
      </c>
      <c r="K21" s="0" t="s">
        <v>102</v>
      </c>
    </row>
    <row r="22" customFormat="false" ht="13.8" hidden="false" customHeight="false" outlineLevel="0" collapsed="false">
      <c r="A22" s="0" t="s">
        <v>84</v>
      </c>
      <c r="B22" s="0" t="s">
        <v>103</v>
      </c>
      <c r="C22" s="0" t="s">
        <v>13</v>
      </c>
      <c r="D22" s="0" t="s">
        <v>70</v>
      </c>
      <c r="E22" s="0" t="s">
        <v>104</v>
      </c>
      <c r="F22" s="0" t="s">
        <v>105</v>
      </c>
      <c r="G22" s="0" t="n">
        <f aca="false">HYPERLINK("http://clipc-services.ceda.ac.uk/dreq/u/987be9b68c051baf4f0c5b6e8c26b4d8.html","web")</f>
        <v>0</v>
      </c>
      <c r="H22" s="0" t="s">
        <v>106</v>
      </c>
      <c r="I22" s="0" t="s">
        <v>95</v>
      </c>
      <c r="J22" s="0" t="s">
        <v>107</v>
      </c>
      <c r="K22" s="0" t="s">
        <v>102</v>
      </c>
    </row>
    <row r="23" customFormat="false" ht="13.8" hidden="false" customHeight="false" outlineLevel="0" collapsed="false">
      <c r="A23" s="0" t="s">
        <v>84</v>
      </c>
      <c r="B23" s="0" t="s">
        <v>108</v>
      </c>
      <c r="C23" s="0" t="s">
        <v>13</v>
      </c>
      <c r="D23" s="0" t="s">
        <v>70</v>
      </c>
      <c r="E23" s="0" t="s">
        <v>109</v>
      </c>
      <c r="F23" s="0" t="s">
        <v>16</v>
      </c>
      <c r="G23" s="0" t="n">
        <f aca="false">HYPERLINK("http://clipc-services.ceda.ac.uk/dreq/u/ce9ab9b945fcc86013ad10431d8f252e.html","web")</f>
        <v>0</v>
      </c>
      <c r="H23" s="0" t="s">
        <v>110</v>
      </c>
      <c r="I23" s="0" t="s">
        <v>95</v>
      </c>
      <c r="J23" s="0" t="s">
        <v>111</v>
      </c>
      <c r="K23" s="0" t="s">
        <v>112</v>
      </c>
    </row>
    <row r="24" customFormat="false" ht="13.8" hidden="false" customHeight="false" outlineLevel="0" collapsed="false">
      <c r="A24" s="0" t="s">
        <v>84</v>
      </c>
      <c r="B24" s="0" t="s">
        <v>113</v>
      </c>
      <c r="C24" s="0" t="s">
        <v>13</v>
      </c>
      <c r="D24" s="0" t="s">
        <v>114</v>
      </c>
      <c r="E24" s="0" t="s">
        <v>115</v>
      </c>
      <c r="F24" s="0" t="s">
        <v>16</v>
      </c>
      <c r="G24" s="0" t="n">
        <f aca="false">HYPERLINK("http://clipc-services.ceda.ac.uk/dreq/u/0bbbf303ac691061a69938846f32b23b.html","web")</f>
        <v>0</v>
      </c>
      <c r="H24" s="0" t="s">
        <v>116</v>
      </c>
      <c r="I24" s="0" t="s">
        <v>95</v>
      </c>
      <c r="J24" s="0" t="s">
        <v>117</v>
      </c>
      <c r="K24" s="0" t="s">
        <v>102</v>
      </c>
    </row>
    <row r="25" customFormat="false" ht="13.8" hidden="false" customHeight="false" outlineLevel="0" collapsed="false">
      <c r="A25" s="0" t="s">
        <v>84</v>
      </c>
      <c r="B25" s="0" t="s">
        <v>118</v>
      </c>
      <c r="C25" s="0" t="s">
        <v>13</v>
      </c>
      <c r="D25" s="0" t="s">
        <v>119</v>
      </c>
      <c r="E25" s="0" t="s">
        <v>120</v>
      </c>
      <c r="F25" s="0" t="s">
        <v>16</v>
      </c>
      <c r="G25" s="0" t="n">
        <f aca="false">HYPERLINK("http://clipc-services.ceda.ac.uk/dreq/u/fe9d4b45792f7d6430fe2a9c9b7234b1.html","web")</f>
        <v>0</v>
      </c>
      <c r="H25" s="0" t="s">
        <v>121</v>
      </c>
      <c r="I25" s="0" t="s">
        <v>95</v>
      </c>
      <c r="J25" s="0" t="s">
        <v>122</v>
      </c>
      <c r="K25" s="0" t="s">
        <v>102</v>
      </c>
    </row>
    <row r="26" customFormat="false" ht="13.8" hidden="false" customHeight="false" outlineLevel="0" collapsed="false">
      <c r="A26" s="0" t="s">
        <v>84</v>
      </c>
      <c r="B26" s="0" t="s">
        <v>123</v>
      </c>
      <c r="C26" s="0" t="s">
        <v>13</v>
      </c>
      <c r="D26" s="0" t="s">
        <v>124</v>
      </c>
      <c r="E26" s="0" t="s">
        <v>125</v>
      </c>
      <c r="F26" s="0" t="s">
        <v>16</v>
      </c>
      <c r="G26" s="0" t="n">
        <f aca="false">HYPERLINK("http://clipc-services.ceda.ac.uk/dreq/u/7308096ae00ff52340909b2a59415f82.html","web")</f>
        <v>0</v>
      </c>
      <c r="H26" s="0" t="s">
        <v>126</v>
      </c>
      <c r="I26" s="0" t="s">
        <v>95</v>
      </c>
      <c r="J26" s="0" t="s">
        <v>127</v>
      </c>
      <c r="K26" s="0" t="s">
        <v>102</v>
      </c>
    </row>
    <row r="28" customFormat="false" ht="13.8" hidden="false" customHeight="false" outlineLevel="0" collapsed="false">
      <c r="A28" s="0" t="s">
        <v>128</v>
      </c>
      <c r="B28" s="0" t="s">
        <v>129</v>
      </c>
      <c r="C28" s="0" t="s">
        <v>13</v>
      </c>
      <c r="D28" s="0" t="s">
        <v>130</v>
      </c>
      <c r="E28" s="0" t="s">
        <v>131</v>
      </c>
      <c r="F28" s="0" t="s">
        <v>132</v>
      </c>
      <c r="G28" s="0" t="n">
        <f aca="false">HYPERLINK("http://clipc-services.ceda.ac.uk/dreq/u/e9b495e2-5989-11e6-a4be-ac72891c3257.html","web")</f>
        <v>0</v>
      </c>
      <c r="H28" s="0" t="s">
        <v>133</v>
      </c>
      <c r="I28" s="0" t="s">
        <v>18</v>
      </c>
      <c r="J28" s="0" t="s">
        <v>134</v>
      </c>
      <c r="K28" s="0" t="s">
        <v>67</v>
      </c>
    </row>
    <row r="30" customFormat="false" ht="13.8" hidden="false" customHeight="false" outlineLevel="0" collapsed="false">
      <c r="A30" s="0" t="s">
        <v>135</v>
      </c>
      <c r="B30" s="0" t="s">
        <v>136</v>
      </c>
      <c r="C30" s="0" t="s">
        <v>13</v>
      </c>
      <c r="D30" s="0" t="s">
        <v>70</v>
      </c>
      <c r="E30" s="0" t="s">
        <v>137</v>
      </c>
      <c r="F30" s="0" t="s">
        <v>105</v>
      </c>
      <c r="G30" s="0" t="n">
        <f aca="false">HYPERLINK("http://clipc-services.ceda.ac.uk/dreq/u/d94709e6b579bccccccc914ba3531feb.html","web")</f>
        <v>0</v>
      </c>
      <c r="H30" s="0" t="s">
        <v>138</v>
      </c>
      <c r="I30" s="0" t="s">
        <v>139</v>
      </c>
      <c r="J30" s="0" t="s">
        <v>140</v>
      </c>
      <c r="K30" s="0" t="s">
        <v>141</v>
      </c>
    </row>
    <row r="31" customFormat="false" ht="13.8" hidden="false" customHeight="false" outlineLevel="0" collapsed="false">
      <c r="A31" s="0" t="s">
        <v>135</v>
      </c>
      <c r="B31" s="0" t="s">
        <v>142</v>
      </c>
      <c r="C31" s="0" t="s">
        <v>77</v>
      </c>
      <c r="D31" s="0" t="s">
        <v>70</v>
      </c>
      <c r="E31" s="0" t="s">
        <v>143</v>
      </c>
      <c r="F31" s="0" t="s">
        <v>144</v>
      </c>
      <c r="G31" s="0" t="n">
        <f aca="false">HYPERLINK("http://clipc-services.ceda.ac.uk/dreq/u/c96c470c-c5f0-11e6-ac20-5404a60d96b5.html","web")</f>
        <v>0</v>
      </c>
      <c r="H31" s="0" t="s">
        <v>145</v>
      </c>
      <c r="I31" s="0" t="s">
        <v>139</v>
      </c>
      <c r="J31" s="0" t="s">
        <v>146</v>
      </c>
      <c r="K31" s="0" t="s">
        <v>147</v>
      </c>
    </row>
    <row r="32" customFormat="false" ht="13.8" hidden="false" customHeight="false" outlineLevel="0" collapsed="false">
      <c r="A32" s="0" t="s">
        <v>135</v>
      </c>
      <c r="B32" s="0" t="s">
        <v>148</v>
      </c>
      <c r="C32" s="0" t="s">
        <v>77</v>
      </c>
      <c r="D32" s="0" t="s">
        <v>70</v>
      </c>
      <c r="E32" s="0" t="s">
        <v>149</v>
      </c>
      <c r="F32" s="0" t="s">
        <v>144</v>
      </c>
      <c r="G32" s="0" t="n">
        <f aca="false">HYPERLINK("http://clipc-services.ceda.ac.uk/dreq/u/c96d62fe-c5f0-11e6-ac20-5404a60d96b5.html","web")</f>
        <v>0</v>
      </c>
      <c r="H32" s="0" t="s">
        <v>150</v>
      </c>
      <c r="I32" s="0" t="s">
        <v>139</v>
      </c>
      <c r="J32" s="0" t="s">
        <v>151</v>
      </c>
      <c r="K32" s="0" t="s">
        <v>147</v>
      </c>
    </row>
    <row r="33" customFormat="false" ht="13.8" hidden="false" customHeight="false" outlineLevel="0" collapsed="false">
      <c r="A33" s="0" t="s">
        <v>135</v>
      </c>
      <c r="B33" s="0" t="s">
        <v>152</v>
      </c>
      <c r="C33" s="0" t="s">
        <v>77</v>
      </c>
      <c r="D33" s="0" t="s">
        <v>153</v>
      </c>
      <c r="E33" s="0" t="s">
        <v>154</v>
      </c>
      <c r="F33" s="0" t="s">
        <v>79</v>
      </c>
      <c r="G33" s="0" t="n">
        <f aca="false">HYPERLINK("http://clipc-services.ceda.ac.uk/dreq/u/bd938fec017c18d3eee106db55f924c5.html","web")</f>
        <v>0</v>
      </c>
      <c r="H33" s="0" t="s">
        <v>155</v>
      </c>
      <c r="I33" s="0" t="s">
        <v>156</v>
      </c>
      <c r="J33" s="0" t="s">
        <v>157</v>
      </c>
      <c r="K33" s="0" t="s">
        <v>158</v>
      </c>
    </row>
    <row r="34" customFormat="false" ht="13.8" hidden="false" customHeight="false" outlineLevel="0" collapsed="false">
      <c r="A34" s="0" t="s">
        <v>135</v>
      </c>
      <c r="B34" s="0" t="s">
        <v>159</v>
      </c>
      <c r="C34" s="0" t="s">
        <v>77</v>
      </c>
      <c r="D34" s="0" t="s">
        <v>70</v>
      </c>
      <c r="E34" s="0" t="s">
        <v>160</v>
      </c>
      <c r="F34" s="0" t="s">
        <v>79</v>
      </c>
      <c r="G34" s="0" t="n">
        <f aca="false">HYPERLINK("http://clipc-services.ceda.ac.uk/dreq/u/b16fab4e82317586d4bc72d786a6a1db.html","web")</f>
        <v>0</v>
      </c>
      <c r="H34" s="0" t="s">
        <v>161</v>
      </c>
      <c r="I34" s="0" t="s">
        <v>156</v>
      </c>
      <c r="J34" s="0" t="s">
        <v>162</v>
      </c>
      <c r="K34" s="0" t="s">
        <v>163</v>
      </c>
    </row>
    <row r="35" customFormat="false" ht="13.8" hidden="false" customHeight="false" outlineLevel="0" collapsed="false">
      <c r="A35" s="0" t="s">
        <v>135</v>
      </c>
      <c r="B35" s="0" t="s">
        <v>164</v>
      </c>
      <c r="C35" s="0" t="s">
        <v>77</v>
      </c>
      <c r="D35" s="0" t="s">
        <v>70</v>
      </c>
      <c r="E35" s="0" t="s">
        <v>165</v>
      </c>
      <c r="F35" s="0" t="s">
        <v>79</v>
      </c>
      <c r="G35" s="0" t="n">
        <f aca="false">HYPERLINK("http://clipc-services.ceda.ac.uk/dreq/u/ad2c59f6784b7b6a8b2a95424a1a642d.html","web")</f>
        <v>0</v>
      </c>
      <c r="H35" s="0" t="s">
        <v>166</v>
      </c>
      <c r="I35" s="0" t="s">
        <v>156</v>
      </c>
      <c r="J35" s="0" t="s">
        <v>167</v>
      </c>
      <c r="K35" s="0" t="s">
        <v>163</v>
      </c>
    </row>
    <row r="36" customFormat="false" ht="13.8" hidden="false" customHeight="false" outlineLevel="0" collapsed="false">
      <c r="A36" s="0" t="s">
        <v>135</v>
      </c>
      <c r="B36" s="0" t="s">
        <v>168</v>
      </c>
      <c r="C36" s="0" t="s">
        <v>77</v>
      </c>
      <c r="D36" s="0" t="s">
        <v>70</v>
      </c>
      <c r="E36" s="0" t="s">
        <v>169</v>
      </c>
      <c r="F36" s="0" t="s">
        <v>79</v>
      </c>
      <c r="G36" s="0" t="n">
        <f aca="false">HYPERLINK("http://clipc-services.ceda.ac.uk/dreq/u/e60a812c3a4351f1747a8bf9fb48aec8.html","web")</f>
        <v>0</v>
      </c>
      <c r="H36" s="0" t="s">
        <v>170</v>
      </c>
      <c r="I36" s="0" t="s">
        <v>156</v>
      </c>
      <c r="J36" s="0" t="s">
        <v>162</v>
      </c>
      <c r="K36" s="0" t="s">
        <v>163</v>
      </c>
    </row>
    <row r="37" customFormat="false" ht="13.8" hidden="false" customHeight="false" outlineLevel="0" collapsed="false">
      <c r="A37" s="0" t="s">
        <v>135</v>
      </c>
      <c r="B37" s="0" t="s">
        <v>171</v>
      </c>
      <c r="C37" s="0" t="s">
        <v>13</v>
      </c>
      <c r="D37" s="0" t="s">
        <v>172</v>
      </c>
      <c r="E37" s="0" t="s">
        <v>173</v>
      </c>
      <c r="F37" s="0" t="s">
        <v>55</v>
      </c>
      <c r="G37" s="0" t="n">
        <f aca="false">HYPERLINK("http://clipc-services.ceda.ac.uk/dreq/u/e4f788872546d474c64f89798a4cb8cb.html","web")</f>
        <v>0</v>
      </c>
      <c r="H37" s="0" t="s">
        <v>174</v>
      </c>
      <c r="I37" s="0" t="s">
        <v>175</v>
      </c>
      <c r="J37" s="0" t="s">
        <v>176</v>
      </c>
      <c r="K37" s="0" t="s">
        <v>177</v>
      </c>
    </row>
    <row r="38" customFormat="false" ht="13.8" hidden="false" customHeight="false" outlineLevel="0" collapsed="false">
      <c r="A38" s="0" t="s">
        <v>135</v>
      </c>
      <c r="B38" s="0" t="s">
        <v>178</v>
      </c>
      <c r="C38" s="0" t="s">
        <v>179</v>
      </c>
      <c r="D38" s="0" t="s">
        <v>70</v>
      </c>
      <c r="E38" s="0" t="s">
        <v>180</v>
      </c>
      <c r="F38" s="0" t="s">
        <v>181</v>
      </c>
      <c r="G38" s="0" t="n">
        <f aca="false">HYPERLINK("http://clipc-services.ceda.ac.uk/dreq/u/e5284596-dd83-11e5-9194-ac72891c3257.html","web")</f>
        <v>0</v>
      </c>
      <c r="H38" s="0" t="s">
        <v>182</v>
      </c>
      <c r="I38" s="0" t="s">
        <v>139</v>
      </c>
      <c r="J38" s="0" t="s">
        <v>183</v>
      </c>
      <c r="K38" s="0" t="s">
        <v>184</v>
      </c>
    </row>
    <row r="39" customFormat="false" ht="13.8" hidden="false" customHeight="false" outlineLevel="0" collapsed="false">
      <c r="A39" s="0" t="s">
        <v>135</v>
      </c>
      <c r="B39" s="0" t="s">
        <v>185</v>
      </c>
      <c r="C39" s="0" t="s">
        <v>179</v>
      </c>
      <c r="D39" s="0" t="s">
        <v>70</v>
      </c>
      <c r="E39" s="0" t="s">
        <v>186</v>
      </c>
      <c r="F39" s="0" t="s">
        <v>181</v>
      </c>
      <c r="G39" s="0" t="n">
        <f aca="false">HYPERLINK("http://clipc-services.ceda.ac.uk/dreq/u/c1a2f2eeee3b74cd94a2946050785278.html","web")</f>
        <v>0</v>
      </c>
      <c r="H39" s="0" t="s">
        <v>182</v>
      </c>
      <c r="I39" s="0" t="s">
        <v>139</v>
      </c>
      <c r="J39" s="0" t="s">
        <v>187</v>
      </c>
      <c r="K39" s="0" t="s">
        <v>184</v>
      </c>
    </row>
    <row r="40" customFormat="false" ht="13.8" hidden="false" customHeight="false" outlineLevel="0" collapsed="false">
      <c r="A40" s="0" t="s">
        <v>135</v>
      </c>
      <c r="B40" s="0" t="s">
        <v>188</v>
      </c>
      <c r="C40" s="0" t="s">
        <v>77</v>
      </c>
      <c r="D40" s="0" t="s">
        <v>70</v>
      </c>
      <c r="E40" s="0" t="s">
        <v>189</v>
      </c>
      <c r="F40" s="0" t="s">
        <v>50</v>
      </c>
      <c r="G40" s="0" t="n">
        <f aca="false">HYPERLINK("http://clipc-services.ceda.ac.uk/dreq/u/a1bd45ea349a310ceaec3f0c417f8aa5.html","web")</f>
        <v>0</v>
      </c>
      <c r="H40" s="0" t="s">
        <v>190</v>
      </c>
      <c r="I40" s="0" t="s">
        <v>191</v>
      </c>
      <c r="J40" s="0" t="s">
        <v>192</v>
      </c>
      <c r="K40" s="0" t="s">
        <v>147</v>
      </c>
    </row>
    <row r="41" customFormat="false" ht="13.8" hidden="false" customHeight="false" outlineLevel="0" collapsed="false">
      <c r="A41" s="0" t="s">
        <v>135</v>
      </c>
      <c r="B41" s="0" t="s">
        <v>193</v>
      </c>
      <c r="C41" s="0" t="s">
        <v>13</v>
      </c>
      <c r="D41" s="0" t="s">
        <v>194</v>
      </c>
      <c r="E41" s="0" t="s">
        <v>195</v>
      </c>
      <c r="F41" s="0" t="s">
        <v>105</v>
      </c>
      <c r="G41" s="0" t="n">
        <f aca="false">HYPERLINK("http://clipc-services.ceda.ac.uk/dreq/u/c972f264-c5f0-11e6-ac20-5404a60d96b5.html","web")</f>
        <v>0</v>
      </c>
      <c r="H41" s="0" t="s">
        <v>196</v>
      </c>
      <c r="I41" s="0" t="s">
        <v>139</v>
      </c>
      <c r="J41" s="0" t="s">
        <v>197</v>
      </c>
      <c r="K41" s="0" t="s">
        <v>147</v>
      </c>
    </row>
    <row r="42" customFormat="false" ht="13.8" hidden="false" customHeight="false" outlineLevel="0" collapsed="false">
      <c r="A42" s="0" t="s">
        <v>135</v>
      </c>
      <c r="B42" s="0" t="s">
        <v>198</v>
      </c>
      <c r="C42" s="0" t="s">
        <v>179</v>
      </c>
      <c r="D42" s="0" t="s">
        <v>70</v>
      </c>
      <c r="E42" s="0" t="s">
        <v>199</v>
      </c>
      <c r="F42" s="0" t="s">
        <v>181</v>
      </c>
      <c r="G42" s="0" t="n">
        <f aca="false">HYPERLINK("http://clipc-services.ceda.ac.uk/dreq/u/c73793c9a403918cf29279cbc374d509.html","web")</f>
        <v>0</v>
      </c>
      <c r="H42" s="0" t="s">
        <v>200</v>
      </c>
      <c r="I42" s="0" t="s">
        <v>191</v>
      </c>
      <c r="J42" s="0" t="s">
        <v>201</v>
      </c>
      <c r="K42" s="0" t="s">
        <v>184</v>
      </c>
    </row>
    <row r="43" customFormat="false" ht="13.8" hidden="false" customHeight="false" outlineLevel="0" collapsed="false">
      <c r="A43" s="0" t="s">
        <v>135</v>
      </c>
      <c r="B43" s="0" t="s">
        <v>202</v>
      </c>
      <c r="C43" s="0" t="s">
        <v>179</v>
      </c>
      <c r="D43" s="0" t="s">
        <v>153</v>
      </c>
      <c r="E43" s="0" t="s">
        <v>203</v>
      </c>
      <c r="F43" s="0" t="s">
        <v>144</v>
      </c>
      <c r="G43" s="0" t="n">
        <f aca="false">HYPERLINK("http://clipc-services.ceda.ac.uk/dreq/u/2fcdf51262cdbc4279810b7a487b149e.html","web")</f>
        <v>0</v>
      </c>
      <c r="H43" s="0" t="s">
        <v>204</v>
      </c>
      <c r="I43" s="0" t="s">
        <v>139</v>
      </c>
      <c r="J43" s="0" t="s">
        <v>146</v>
      </c>
      <c r="K43" s="0" t="s">
        <v>205</v>
      </c>
    </row>
    <row r="44" customFormat="false" ht="13.8" hidden="false" customHeight="false" outlineLevel="0" collapsed="false">
      <c r="A44" s="0" t="s">
        <v>135</v>
      </c>
      <c r="B44" s="0" t="s">
        <v>206</v>
      </c>
      <c r="C44" s="0" t="s">
        <v>179</v>
      </c>
      <c r="D44" s="0" t="s">
        <v>153</v>
      </c>
      <c r="E44" s="0" t="s">
        <v>207</v>
      </c>
      <c r="F44" s="0" t="s">
        <v>13</v>
      </c>
      <c r="G44" s="0" t="n">
        <f aca="false">HYPERLINK("http://clipc-services.ceda.ac.uk/dreq/u/c97004d2-c5f0-11e6-ac20-5404a60d96b5.html","web")</f>
        <v>0</v>
      </c>
      <c r="H44" s="0" t="s">
        <v>208</v>
      </c>
      <c r="I44" s="0" t="s">
        <v>139</v>
      </c>
      <c r="J44" s="0" t="s">
        <v>209</v>
      </c>
      <c r="K44" s="0" t="s">
        <v>210</v>
      </c>
    </row>
    <row r="46" customFormat="false" ht="13.8" hidden="false" customHeight="false" outlineLevel="0" collapsed="false">
      <c r="A46" s="0" t="s">
        <v>211</v>
      </c>
      <c r="B46" s="0" t="s">
        <v>202</v>
      </c>
      <c r="C46" s="0" t="s">
        <v>13</v>
      </c>
      <c r="D46" s="0" t="s">
        <v>153</v>
      </c>
      <c r="E46" s="0" t="s">
        <v>203</v>
      </c>
      <c r="F46" s="0" t="s">
        <v>144</v>
      </c>
      <c r="G46" s="0" t="n">
        <f aca="false">HYPERLINK("http://clipc-services.ceda.ac.uk/dreq/u/2fcdf51262cdbc4279810b7a487b149e.html","web")</f>
        <v>0</v>
      </c>
      <c r="H46" s="0" t="s">
        <v>204</v>
      </c>
      <c r="I46" s="0" t="s">
        <v>139</v>
      </c>
      <c r="J46" s="0" t="s">
        <v>146</v>
      </c>
      <c r="K46" s="0" t="s">
        <v>212</v>
      </c>
    </row>
    <row r="47" customFormat="false" ht="13.8" hidden="false" customHeight="false" outlineLevel="0" collapsed="false">
      <c r="A47" s="0" t="s">
        <v>211</v>
      </c>
      <c r="B47" s="0" t="s">
        <v>206</v>
      </c>
      <c r="C47" s="0" t="s">
        <v>13</v>
      </c>
      <c r="D47" s="0" t="s">
        <v>153</v>
      </c>
      <c r="E47" s="0" t="s">
        <v>207</v>
      </c>
      <c r="F47" s="0" t="s">
        <v>13</v>
      </c>
      <c r="G47" s="0" t="n">
        <f aca="false">HYPERLINK("http://clipc-services.ceda.ac.uk/dreq/u/c97004d2-c5f0-11e6-ac20-5404a60d96b5.html","web")</f>
        <v>0</v>
      </c>
      <c r="H47" s="0" t="s">
        <v>208</v>
      </c>
      <c r="I47" s="0" t="s">
        <v>139</v>
      </c>
      <c r="J47" s="0" t="s">
        <v>209</v>
      </c>
      <c r="K47" s="0" t="s">
        <v>212</v>
      </c>
    </row>
    <row r="48" customFormat="false" ht="13.8" hidden="false" customHeight="false" outlineLevel="0" collapsed="false">
      <c r="A48" s="0" t="s">
        <v>211</v>
      </c>
      <c r="B48" s="0" t="s">
        <v>213</v>
      </c>
      <c r="C48" s="0" t="s">
        <v>77</v>
      </c>
      <c r="D48" s="0" t="s">
        <v>153</v>
      </c>
      <c r="E48" s="0" t="s">
        <v>214</v>
      </c>
      <c r="F48" s="0" t="s">
        <v>181</v>
      </c>
      <c r="G48" s="0" t="n">
        <f aca="false">HYPERLINK("http://clipc-services.ceda.ac.uk/dreq/u/6fc1dd9341ca569ad866695db9878618.html","web")</f>
        <v>0</v>
      </c>
      <c r="H48" s="0" t="s">
        <v>215</v>
      </c>
      <c r="I48" s="0" t="s">
        <v>216</v>
      </c>
      <c r="J48" s="0" t="s">
        <v>217</v>
      </c>
      <c r="K48" s="0" t="s">
        <v>218</v>
      </c>
    </row>
    <row r="49" customFormat="false" ht="13.8" hidden="false" customHeight="false" outlineLevel="0" collapsed="false">
      <c r="A49" s="0" t="s">
        <v>211</v>
      </c>
      <c r="B49" s="0" t="s">
        <v>219</v>
      </c>
      <c r="C49" s="0" t="s">
        <v>77</v>
      </c>
      <c r="D49" s="0" t="s">
        <v>153</v>
      </c>
      <c r="E49" s="0" t="s">
        <v>220</v>
      </c>
      <c r="F49" s="0" t="s">
        <v>181</v>
      </c>
      <c r="G49" s="0" t="n">
        <f aca="false">HYPERLINK("http://clipc-services.ceda.ac.uk/dreq/u/60f0a8f8a0311f9c386e64e0b62cf3bd.html","web")</f>
        <v>0</v>
      </c>
      <c r="H49" s="0" t="s">
        <v>221</v>
      </c>
      <c r="I49" s="0" t="s">
        <v>216</v>
      </c>
      <c r="J49" s="0" t="s">
        <v>217</v>
      </c>
      <c r="K49" s="0" t="s">
        <v>218</v>
      </c>
    </row>
    <row r="51" customFormat="false" ht="13.8" hidden="false" customHeight="false" outlineLevel="0" collapsed="false">
      <c r="A51" s="0" t="s">
        <v>222</v>
      </c>
      <c r="B51" s="0" t="s">
        <v>223</v>
      </c>
      <c r="C51" s="0" t="s">
        <v>13</v>
      </c>
      <c r="D51" s="0" t="s">
        <v>70</v>
      </c>
      <c r="E51" s="0" t="s">
        <v>224</v>
      </c>
      <c r="F51" s="0" t="s">
        <v>79</v>
      </c>
      <c r="G51" s="0" t="n">
        <f aca="false">HYPERLINK("http://clipc-services.ceda.ac.uk/dreq/u/c9a640b0-c5f0-11e6-ac20-5404a60d96b5.html","web")</f>
        <v>0</v>
      </c>
      <c r="H51" s="0" t="s">
        <v>225</v>
      </c>
      <c r="I51" s="0" t="s">
        <v>73</v>
      </c>
      <c r="J51" s="0" t="s">
        <v>226</v>
      </c>
      <c r="K51" s="0" t="s">
        <v>227</v>
      </c>
    </row>
    <row r="52" customFormat="false" ht="13.8" hidden="false" customHeight="false" outlineLevel="0" collapsed="false">
      <c r="A52" s="0" t="s">
        <v>222</v>
      </c>
      <c r="B52" s="0" t="s">
        <v>228</v>
      </c>
      <c r="C52" s="0" t="s">
        <v>13</v>
      </c>
      <c r="D52" s="0" t="s">
        <v>70</v>
      </c>
      <c r="E52" s="0" t="s">
        <v>229</v>
      </c>
      <c r="F52" s="0" t="s">
        <v>79</v>
      </c>
      <c r="G52" s="0" t="n">
        <f aca="false">HYPERLINK("http://clipc-services.ceda.ac.uk/dreq/u/c9a673b4-c5f0-11e6-ac20-5404a60d96b5.html","web")</f>
        <v>0</v>
      </c>
      <c r="H52" s="0" t="s">
        <v>230</v>
      </c>
      <c r="I52" s="0" t="s">
        <v>73</v>
      </c>
      <c r="J52" s="0" t="s">
        <v>231</v>
      </c>
      <c r="K52" s="0" t="s">
        <v>227</v>
      </c>
    </row>
    <row r="53" customFormat="false" ht="13.8" hidden="false" customHeight="false" outlineLevel="0" collapsed="false">
      <c r="A53" s="0" t="s">
        <v>222</v>
      </c>
      <c r="B53" s="0" t="s">
        <v>232</v>
      </c>
      <c r="C53" s="0" t="s">
        <v>13</v>
      </c>
      <c r="D53" s="0" t="s">
        <v>70</v>
      </c>
      <c r="E53" s="0" t="s">
        <v>233</v>
      </c>
      <c r="F53" s="0" t="s">
        <v>79</v>
      </c>
      <c r="G53" s="0" t="n">
        <f aca="false">HYPERLINK("http://clipc-services.ceda.ac.uk/dreq/u/c9a56fd2-c5f0-11e6-ac20-5404a60d96b5.html","web")</f>
        <v>0</v>
      </c>
      <c r="H53" s="0" t="s">
        <v>234</v>
      </c>
      <c r="I53" s="0" t="s">
        <v>73</v>
      </c>
      <c r="J53" s="0" t="s">
        <v>235</v>
      </c>
      <c r="K53" s="0" t="s">
        <v>236</v>
      </c>
    </row>
    <row r="54" customFormat="false" ht="13.8" hidden="false" customHeight="false" outlineLevel="0" collapsed="false">
      <c r="A54" s="0" t="s">
        <v>222</v>
      </c>
      <c r="B54" s="0" t="s">
        <v>237</v>
      </c>
      <c r="C54" s="0" t="s">
        <v>13</v>
      </c>
      <c r="D54" s="0" t="s">
        <v>70</v>
      </c>
      <c r="E54" s="0" t="s">
        <v>238</v>
      </c>
      <c r="F54" s="0" t="s">
        <v>79</v>
      </c>
      <c r="G54" s="0" t="n">
        <f aca="false">HYPERLINK("http://clipc-services.ceda.ac.uk/dreq/u/c9a70b4e-c5f0-11e6-ac20-5404a60d96b5.html","web")</f>
        <v>0</v>
      </c>
      <c r="H54" s="0" t="s">
        <v>234</v>
      </c>
      <c r="I54" s="0" t="s">
        <v>73</v>
      </c>
      <c r="J54" s="0" t="s">
        <v>239</v>
      </c>
      <c r="K54" s="0" t="s">
        <v>236</v>
      </c>
    </row>
    <row r="56" customFormat="false" ht="13.8" hidden="false" customHeight="false" outlineLevel="0" collapsed="false">
      <c r="A56" s="0" t="s">
        <v>240</v>
      </c>
      <c r="B56" s="0" t="s">
        <v>213</v>
      </c>
      <c r="C56" s="0" t="s">
        <v>77</v>
      </c>
      <c r="D56" s="0" t="s">
        <v>153</v>
      </c>
      <c r="E56" s="0" t="s">
        <v>214</v>
      </c>
      <c r="F56" s="0" t="s">
        <v>181</v>
      </c>
      <c r="G56" s="0" t="n">
        <f aca="false">HYPERLINK("http://clipc-services.ceda.ac.uk/dreq/u/6fc1dd9341ca569ad866695db9878618.html","web")</f>
        <v>0</v>
      </c>
      <c r="H56" s="0" t="s">
        <v>215</v>
      </c>
      <c r="I56" s="0" t="s">
        <v>216</v>
      </c>
      <c r="J56" s="0" t="s">
        <v>217</v>
      </c>
      <c r="K56" s="0" t="s">
        <v>241</v>
      </c>
    </row>
    <row r="57" customFormat="false" ht="13.8" hidden="false" customHeight="false" outlineLevel="0" collapsed="false">
      <c r="A57" s="0" t="s">
        <v>240</v>
      </c>
      <c r="B57" s="0" t="s">
        <v>219</v>
      </c>
      <c r="C57" s="0" t="s">
        <v>77</v>
      </c>
      <c r="D57" s="0" t="s">
        <v>153</v>
      </c>
      <c r="E57" s="0" t="s">
        <v>220</v>
      </c>
      <c r="F57" s="0" t="s">
        <v>181</v>
      </c>
      <c r="G57" s="0" t="n">
        <f aca="false">HYPERLINK("http://clipc-services.ceda.ac.uk/dreq/u/60f0a8f8a0311f9c386e64e0b62cf3bd.html","web")</f>
        <v>0</v>
      </c>
      <c r="H57" s="0" t="s">
        <v>221</v>
      </c>
      <c r="I57" s="0" t="s">
        <v>216</v>
      </c>
      <c r="J57" s="0" t="s">
        <v>217</v>
      </c>
      <c r="K57" s="0" t="s">
        <v>241</v>
      </c>
    </row>
    <row r="58" customFormat="false" ht="13.8" hidden="false" customHeight="false" outlineLevel="0" collapsed="false">
      <c r="A58" s="0" t="s">
        <v>240</v>
      </c>
      <c r="B58" s="0" t="s">
        <v>242</v>
      </c>
      <c r="C58" s="0" t="s">
        <v>13</v>
      </c>
      <c r="D58" s="0" t="s">
        <v>86</v>
      </c>
      <c r="E58" s="0" t="s">
        <v>243</v>
      </c>
      <c r="F58" s="0" t="s">
        <v>244</v>
      </c>
      <c r="G58" s="0" t="n">
        <f aca="false">HYPERLINK("http://clipc-services.ceda.ac.uk/dreq/u/70b0b8239a6ffb48b4a4f3086da12150.html","web")</f>
        <v>0</v>
      </c>
      <c r="H58" s="0" t="s">
        <v>245</v>
      </c>
      <c r="I58" s="0" t="s">
        <v>246</v>
      </c>
      <c r="J58" s="0" t="s">
        <v>247</v>
      </c>
      <c r="K58" s="0" t="s">
        <v>248</v>
      </c>
    </row>
    <row r="59" customFormat="false" ht="13.8" hidden="false" customHeight="false" outlineLevel="0" collapsed="false">
      <c r="A59" s="0" t="s">
        <v>240</v>
      </c>
      <c r="B59" s="0" t="s">
        <v>249</v>
      </c>
      <c r="C59" s="0" t="s">
        <v>13</v>
      </c>
      <c r="D59" s="0" t="s">
        <v>70</v>
      </c>
      <c r="E59" s="0" t="s">
        <v>250</v>
      </c>
      <c r="F59" s="0" t="s">
        <v>251</v>
      </c>
      <c r="G59" s="0" t="n">
        <f aca="false">HYPERLINK("http://clipc-services.ceda.ac.uk/dreq/u/31a3caf70db7a8ed71e8d0a226365105.html","web")</f>
        <v>0</v>
      </c>
      <c r="H59" s="0" t="s">
        <v>245</v>
      </c>
      <c r="I59" s="0" t="s">
        <v>246</v>
      </c>
      <c r="J59" s="0" t="s">
        <v>252</v>
      </c>
      <c r="K59" s="0" t="s">
        <v>248</v>
      </c>
    </row>
    <row r="60" customFormat="false" ht="13.8" hidden="false" customHeight="false" outlineLevel="0" collapsed="false">
      <c r="A60" s="0" t="s">
        <v>240</v>
      </c>
      <c r="B60" s="0" t="s">
        <v>253</v>
      </c>
      <c r="C60" s="0" t="s">
        <v>13</v>
      </c>
      <c r="D60" s="0" t="s">
        <v>70</v>
      </c>
      <c r="E60" s="0" t="s">
        <v>254</v>
      </c>
      <c r="F60" s="0" t="s">
        <v>255</v>
      </c>
      <c r="G60" s="0" t="n">
        <f aca="false">HYPERLINK("http://clipc-services.ceda.ac.uk/dreq/u/59177dc0-9e49-11e5-803c-0d0b866b59f3.html","web")</f>
        <v>0</v>
      </c>
      <c r="H60" s="0" t="s">
        <v>256</v>
      </c>
      <c r="I60" s="0" t="s">
        <v>57</v>
      </c>
      <c r="J60" s="0" t="s">
        <v>257</v>
      </c>
      <c r="K60" s="0" t="s">
        <v>258</v>
      </c>
    </row>
    <row r="61" customFormat="false" ht="13.8" hidden="false" customHeight="false" outlineLevel="0" collapsed="false">
      <c r="A61" s="0" t="s">
        <v>240</v>
      </c>
      <c r="B61" s="0" t="s">
        <v>259</v>
      </c>
      <c r="C61" s="0" t="s">
        <v>13</v>
      </c>
      <c r="D61" s="0" t="s">
        <v>70</v>
      </c>
      <c r="E61" s="0" t="s">
        <v>260</v>
      </c>
      <c r="F61" s="0" t="s">
        <v>255</v>
      </c>
      <c r="G61" s="0" t="n">
        <f aca="false">HYPERLINK("http://clipc-services.ceda.ac.uk/dreq/u/591306a0-9e49-11e5-803c-0d0b866b59f3.html","web")</f>
        <v>0</v>
      </c>
      <c r="H61" s="0" t="s">
        <v>261</v>
      </c>
      <c r="I61" s="0" t="s">
        <v>57</v>
      </c>
      <c r="J61" s="0" t="s">
        <v>262</v>
      </c>
      <c r="K61" s="0" t="s">
        <v>258</v>
      </c>
    </row>
    <row r="62" customFormat="false" ht="13.8" hidden="false" customHeight="false" outlineLevel="0" collapsed="false">
      <c r="A62" s="0" t="s">
        <v>240</v>
      </c>
      <c r="B62" s="0" t="s">
        <v>263</v>
      </c>
      <c r="C62" s="0" t="s">
        <v>13</v>
      </c>
      <c r="D62" s="0" t="s">
        <v>70</v>
      </c>
      <c r="E62" s="0" t="s">
        <v>264</v>
      </c>
      <c r="F62" s="0" t="s">
        <v>265</v>
      </c>
      <c r="G62" s="0" t="n">
        <f aca="false">HYPERLINK("http://clipc-services.ceda.ac.uk/dreq/u/590de58a-9e49-11e5-803c-0d0b866b59f3.html","web")</f>
        <v>0</v>
      </c>
      <c r="H62" s="0" t="s">
        <v>266</v>
      </c>
      <c r="I62" s="0" t="s">
        <v>57</v>
      </c>
      <c r="J62" s="0" t="s">
        <v>267</v>
      </c>
      <c r="K62" s="0" t="s">
        <v>268</v>
      </c>
    </row>
    <row r="63" customFormat="false" ht="13.8" hidden="false" customHeight="false" outlineLevel="0" collapsed="false">
      <c r="A63" s="0" t="s">
        <v>240</v>
      </c>
      <c r="B63" s="0" t="s">
        <v>269</v>
      </c>
      <c r="C63" s="0" t="s">
        <v>13</v>
      </c>
      <c r="D63" s="0" t="s">
        <v>70</v>
      </c>
      <c r="E63" s="0" t="s">
        <v>270</v>
      </c>
      <c r="F63" s="0" t="s">
        <v>265</v>
      </c>
      <c r="G63" s="0" t="n">
        <f aca="false">HYPERLINK("http://clipc-services.ceda.ac.uk/dreq/u/591444ca-9e49-11e5-803c-0d0b866b59f3.html","web")</f>
        <v>0</v>
      </c>
      <c r="H63" s="0" t="s">
        <v>271</v>
      </c>
      <c r="I63" s="0" t="s">
        <v>57</v>
      </c>
      <c r="J63" s="0" t="s">
        <v>270</v>
      </c>
      <c r="K63" s="0" t="s">
        <v>268</v>
      </c>
    </row>
    <row r="64" customFormat="false" ht="13.8" hidden="false" customHeight="false" outlineLevel="0" collapsed="false">
      <c r="A64" s="0" t="s">
        <v>240</v>
      </c>
      <c r="B64" s="0" t="s">
        <v>272</v>
      </c>
      <c r="C64" s="0" t="s">
        <v>13</v>
      </c>
      <c r="D64" s="0" t="s">
        <v>70</v>
      </c>
      <c r="E64" s="0" t="s">
        <v>273</v>
      </c>
      <c r="F64" s="0" t="s">
        <v>274</v>
      </c>
      <c r="G64" s="0" t="n">
        <f aca="false">HYPERLINK("http://clipc-services.ceda.ac.uk/dreq/u/5917acf0-9e49-11e5-803c-0d0b866b59f3.html","web")</f>
        <v>0</v>
      </c>
      <c r="H64" s="0" t="s">
        <v>275</v>
      </c>
      <c r="I64" s="0" t="s">
        <v>57</v>
      </c>
      <c r="J64" s="0" t="s">
        <v>276</v>
      </c>
      <c r="K64" s="0" t="s">
        <v>268</v>
      </c>
    </row>
    <row r="65" customFormat="false" ht="13.8" hidden="false" customHeight="false" outlineLevel="0" collapsed="false">
      <c r="A65" s="0" t="s">
        <v>240</v>
      </c>
      <c r="B65" s="0" t="s">
        <v>277</v>
      </c>
      <c r="C65" s="0" t="s">
        <v>13</v>
      </c>
      <c r="D65" s="0" t="s">
        <v>70</v>
      </c>
      <c r="E65" s="0" t="s">
        <v>278</v>
      </c>
      <c r="F65" s="0" t="s">
        <v>274</v>
      </c>
      <c r="G65" s="0" t="n">
        <f aca="false">HYPERLINK("http://clipc-services.ceda.ac.uk/dreq/u/59147b48-9e49-11e5-803c-0d0b866b59f3.html","web")</f>
        <v>0</v>
      </c>
      <c r="H65" s="0" t="s">
        <v>279</v>
      </c>
      <c r="I65" s="0" t="s">
        <v>57</v>
      </c>
      <c r="J65" s="0" t="s">
        <v>280</v>
      </c>
      <c r="K65" s="0" t="s">
        <v>268</v>
      </c>
    </row>
    <row r="66" customFormat="false" ht="13.8" hidden="false" customHeight="false" outlineLevel="0" collapsed="false">
      <c r="A66" s="0" t="s">
        <v>240</v>
      </c>
      <c r="B66" s="0" t="s">
        <v>281</v>
      </c>
      <c r="C66" s="0" t="s">
        <v>13</v>
      </c>
      <c r="D66" s="0" t="s">
        <v>282</v>
      </c>
      <c r="E66" s="0" t="s">
        <v>283</v>
      </c>
      <c r="F66" s="0" t="s">
        <v>13</v>
      </c>
      <c r="G66" s="0" t="n">
        <f aca="false">HYPERLINK("http://clipc-services.ceda.ac.uk/dreq/u/591720a0-9e49-11e5-803c-0d0b866b59f3.html","web")</f>
        <v>0</v>
      </c>
      <c r="H66" s="0" t="s">
        <v>284</v>
      </c>
      <c r="I66" s="0" t="s">
        <v>73</v>
      </c>
      <c r="J66" s="0" t="s">
        <v>285</v>
      </c>
      <c r="K66" s="0" t="s">
        <v>286</v>
      </c>
    </row>
    <row r="68" customFormat="false" ht="13.8" hidden="false" customHeight="false" outlineLevel="0" collapsed="false">
      <c r="A68" s="0" t="s">
        <v>287</v>
      </c>
      <c r="B68" s="0" t="s">
        <v>92</v>
      </c>
      <c r="C68" s="0" t="s">
        <v>13</v>
      </c>
      <c r="D68" s="0" t="s">
        <v>70</v>
      </c>
      <c r="E68" s="0" t="s">
        <v>288</v>
      </c>
      <c r="F68" s="0" t="s">
        <v>16</v>
      </c>
      <c r="G68" s="0" t="n">
        <f aca="false">HYPERLINK("http://clipc-services.ceda.ac.uk/dreq/u/b045cae1f65ba99831648f136b309e91.html","web")</f>
        <v>0</v>
      </c>
      <c r="H68" s="0" t="s">
        <v>94</v>
      </c>
      <c r="I68" s="0" t="s">
        <v>95</v>
      </c>
      <c r="J68" s="0" t="s">
        <v>96</v>
      </c>
      <c r="K68" s="0" t="s">
        <v>289</v>
      </c>
    </row>
    <row r="69" customFormat="false" ht="13.8" hidden="false" customHeight="false" outlineLevel="0" collapsed="false">
      <c r="A69" s="0" t="s">
        <v>287</v>
      </c>
      <c r="B69" s="0" t="s">
        <v>98</v>
      </c>
      <c r="C69" s="0" t="s">
        <v>13</v>
      </c>
      <c r="D69" s="0" t="s">
        <v>70</v>
      </c>
      <c r="E69" s="0" t="s">
        <v>99</v>
      </c>
      <c r="F69" s="0" t="s">
        <v>13</v>
      </c>
      <c r="G69" s="0" t="n">
        <f aca="false">HYPERLINK("http://clipc-services.ceda.ac.uk/dreq/u/bb4d31072e09cd4935f1c20a2c533bbd.html","web")</f>
        <v>0</v>
      </c>
      <c r="H69" s="0" t="s">
        <v>100</v>
      </c>
      <c r="I69" s="0" t="s">
        <v>95</v>
      </c>
      <c r="J69" s="0" t="s">
        <v>101</v>
      </c>
      <c r="K69" s="0" t="s">
        <v>289</v>
      </c>
    </row>
    <row r="70" customFormat="false" ht="13.8" hidden="false" customHeight="false" outlineLevel="0" collapsed="false">
      <c r="A70" s="0" t="s">
        <v>287</v>
      </c>
      <c r="B70" s="0" t="s">
        <v>103</v>
      </c>
      <c r="C70" s="0" t="s">
        <v>13</v>
      </c>
      <c r="D70" s="0" t="s">
        <v>70</v>
      </c>
      <c r="E70" s="0" t="s">
        <v>104</v>
      </c>
      <c r="F70" s="0" t="s">
        <v>105</v>
      </c>
      <c r="G70" s="0" t="n">
        <f aca="false">HYPERLINK("http://clipc-services.ceda.ac.uk/dreq/u/987be9b68c051baf4f0c5b6e8c26b4d8.html","web")</f>
        <v>0</v>
      </c>
      <c r="H70" s="0" t="s">
        <v>106</v>
      </c>
      <c r="I70" s="0" t="s">
        <v>95</v>
      </c>
      <c r="J70" s="0" t="s">
        <v>107</v>
      </c>
      <c r="K70" s="0" t="s">
        <v>289</v>
      </c>
    </row>
    <row r="71" customFormat="false" ht="13.8" hidden="false" customHeight="false" outlineLevel="0" collapsed="false">
      <c r="A71" s="0" t="s">
        <v>287</v>
      </c>
      <c r="B71" s="0" t="s">
        <v>108</v>
      </c>
      <c r="C71" s="0" t="s">
        <v>13</v>
      </c>
      <c r="D71" s="0" t="s">
        <v>70</v>
      </c>
      <c r="E71" s="0" t="s">
        <v>290</v>
      </c>
      <c r="F71" s="0" t="s">
        <v>16</v>
      </c>
      <c r="G71" s="0" t="n">
        <f aca="false">HYPERLINK("http://clipc-services.ceda.ac.uk/dreq/u/ce9ab9b945fcc86013ad10431d8f252e.html","web")</f>
        <v>0</v>
      </c>
      <c r="H71" s="0" t="s">
        <v>110</v>
      </c>
      <c r="I71" s="0" t="s">
        <v>95</v>
      </c>
      <c r="J71" s="0" t="s">
        <v>111</v>
      </c>
      <c r="K71" s="0" t="s">
        <v>289</v>
      </c>
    </row>
    <row r="72" customFormat="false" ht="13.8" hidden="false" customHeight="false" outlineLevel="0" collapsed="false">
      <c r="A72" s="0" t="s">
        <v>287</v>
      </c>
      <c r="B72" s="0" t="s">
        <v>113</v>
      </c>
      <c r="C72" s="0" t="s">
        <v>13</v>
      </c>
      <c r="D72" s="0" t="s">
        <v>114</v>
      </c>
      <c r="E72" s="0" t="s">
        <v>291</v>
      </c>
      <c r="F72" s="0" t="s">
        <v>16</v>
      </c>
      <c r="G72" s="0" t="n">
        <f aca="false">HYPERLINK("http://clipc-services.ceda.ac.uk/dreq/u/0bbbf303ac691061a69938846f32b23b.html","web")</f>
        <v>0</v>
      </c>
      <c r="H72" s="0" t="s">
        <v>116</v>
      </c>
      <c r="I72" s="0" t="s">
        <v>95</v>
      </c>
      <c r="J72" s="0" t="s">
        <v>117</v>
      </c>
      <c r="K72" s="0" t="s">
        <v>289</v>
      </c>
    </row>
    <row r="73" customFormat="false" ht="13.8" hidden="false" customHeight="false" outlineLevel="0" collapsed="false">
      <c r="A73" s="0" t="s">
        <v>287</v>
      </c>
      <c r="B73" s="0" t="s">
        <v>118</v>
      </c>
      <c r="C73" s="0" t="s">
        <v>13</v>
      </c>
      <c r="D73" s="0" t="s">
        <v>119</v>
      </c>
      <c r="E73" s="0" t="s">
        <v>292</v>
      </c>
      <c r="F73" s="0" t="s">
        <v>16</v>
      </c>
      <c r="G73" s="0" t="n">
        <f aca="false">HYPERLINK("http://clipc-services.ceda.ac.uk/dreq/u/fe9d4b45792f7d6430fe2a9c9b7234b1.html","web")</f>
        <v>0</v>
      </c>
      <c r="H73" s="0" t="s">
        <v>121</v>
      </c>
      <c r="I73" s="0" t="s">
        <v>95</v>
      </c>
      <c r="J73" s="0" t="s">
        <v>122</v>
      </c>
      <c r="K73" s="0" t="s">
        <v>289</v>
      </c>
    </row>
    <row r="74" customFormat="false" ht="13.8" hidden="false" customHeight="false" outlineLevel="0" collapsed="false">
      <c r="A74" s="0" t="s">
        <v>287</v>
      </c>
      <c r="B74" s="0" t="s">
        <v>123</v>
      </c>
      <c r="C74" s="0" t="s">
        <v>13</v>
      </c>
      <c r="D74" s="0" t="s">
        <v>124</v>
      </c>
      <c r="E74" s="0" t="s">
        <v>293</v>
      </c>
      <c r="F74" s="0" t="s">
        <v>16</v>
      </c>
      <c r="G74" s="0" t="n">
        <f aca="false">HYPERLINK("http://clipc-services.ceda.ac.uk/dreq/u/7308096ae00ff52340909b2a59415f82.html","web")</f>
        <v>0</v>
      </c>
      <c r="H74" s="0" t="s">
        <v>126</v>
      </c>
      <c r="I74" s="0" t="s">
        <v>95</v>
      </c>
      <c r="J74" s="0" t="s">
        <v>127</v>
      </c>
      <c r="K74" s="0" t="s">
        <v>289</v>
      </c>
    </row>
    <row r="76" customFormat="false" ht="13.8" hidden="false" customHeight="false" outlineLevel="0" collapsed="false">
      <c r="A76" s="0" t="s">
        <v>294</v>
      </c>
      <c r="B76" s="0" t="s">
        <v>295</v>
      </c>
      <c r="C76" s="0" t="s">
        <v>77</v>
      </c>
      <c r="D76" s="0" t="s">
        <v>296</v>
      </c>
      <c r="E76" s="0" t="s">
        <v>297</v>
      </c>
      <c r="F76" s="0" t="s">
        <v>16</v>
      </c>
      <c r="G76" s="0" t="n">
        <f aca="false">HYPERLINK("http://clipc-services.ceda.ac.uk/dreq/u/e1ca31ce340d507b1dce7a537bbef951.html","web")</f>
        <v>0</v>
      </c>
      <c r="H76" s="0" t="s">
        <v>298</v>
      </c>
      <c r="I76" s="0" t="s">
        <v>299</v>
      </c>
      <c r="J76" s="0" t="s">
        <v>300</v>
      </c>
      <c r="K76" s="0" t="s">
        <v>301</v>
      </c>
    </row>
    <row r="78" customFormat="false" ht="13.8" hidden="false" customHeight="false" outlineLevel="0" collapsed="false">
      <c r="A78" s="0" t="s">
        <v>302</v>
      </c>
      <c r="B78" s="0" t="s">
        <v>108</v>
      </c>
      <c r="C78" s="0" t="s">
        <v>13</v>
      </c>
      <c r="D78" s="0" t="s">
        <v>303</v>
      </c>
      <c r="E78" s="0" t="s">
        <v>290</v>
      </c>
      <c r="F78" s="0" t="s">
        <v>16</v>
      </c>
      <c r="G78" s="0" t="n">
        <f aca="false">HYPERLINK("http://clipc-services.ceda.ac.uk/dreq/u/ce9ab9b945fcc86013ad10431d8f252e.html","web")</f>
        <v>0</v>
      </c>
      <c r="H78" s="0" t="s">
        <v>110</v>
      </c>
      <c r="I78" s="0" t="s">
        <v>95</v>
      </c>
      <c r="J78" s="0" t="s">
        <v>111</v>
      </c>
      <c r="K78" s="0" t="s">
        <v>304</v>
      </c>
    </row>
    <row r="79" customFormat="false" ht="13.8" hidden="false" customHeight="false" outlineLevel="0" collapsed="false">
      <c r="A79" s="0" t="s">
        <v>302</v>
      </c>
      <c r="B79" s="0" t="s">
        <v>113</v>
      </c>
      <c r="C79" s="0" t="s">
        <v>13</v>
      </c>
      <c r="D79" s="0" t="s">
        <v>305</v>
      </c>
      <c r="E79" s="0" t="s">
        <v>115</v>
      </c>
      <c r="F79" s="0" t="s">
        <v>16</v>
      </c>
      <c r="G79" s="0" t="n">
        <f aca="false">HYPERLINK("http://clipc-services.ceda.ac.uk/dreq/u/0bbbf303ac691061a69938846f32b23b.html","web")</f>
        <v>0</v>
      </c>
      <c r="H79" s="0" t="s">
        <v>116</v>
      </c>
      <c r="I79" s="0" t="s">
        <v>95</v>
      </c>
      <c r="J79" s="0" t="s">
        <v>117</v>
      </c>
      <c r="K79" s="0" t="s">
        <v>304</v>
      </c>
    </row>
    <row r="80" customFormat="false" ht="13.8" hidden="false" customHeight="false" outlineLevel="0" collapsed="false">
      <c r="A80" s="0" t="s">
        <v>302</v>
      </c>
      <c r="B80" s="0" t="s">
        <v>118</v>
      </c>
      <c r="C80" s="0" t="s">
        <v>13</v>
      </c>
      <c r="D80" s="0" t="s">
        <v>306</v>
      </c>
      <c r="E80" s="0" t="s">
        <v>292</v>
      </c>
      <c r="F80" s="0" t="s">
        <v>16</v>
      </c>
      <c r="G80" s="0" t="n">
        <f aca="false">HYPERLINK("http://clipc-services.ceda.ac.uk/dreq/u/fe9d4b45792f7d6430fe2a9c9b7234b1.html","web")</f>
        <v>0</v>
      </c>
      <c r="H80" s="0" t="s">
        <v>121</v>
      </c>
      <c r="I80" s="0" t="s">
        <v>95</v>
      </c>
      <c r="J80" s="0" t="s">
        <v>122</v>
      </c>
      <c r="K80" s="0" t="s">
        <v>304</v>
      </c>
    </row>
    <row r="81" customFormat="false" ht="13.8" hidden="false" customHeight="false" outlineLevel="0" collapsed="false">
      <c r="A81" s="0" t="s">
        <v>302</v>
      </c>
      <c r="B81" s="0" t="s">
        <v>123</v>
      </c>
      <c r="C81" s="0" t="s">
        <v>13</v>
      </c>
      <c r="D81" s="0" t="s">
        <v>307</v>
      </c>
      <c r="E81" s="0" t="s">
        <v>293</v>
      </c>
      <c r="F81" s="0" t="s">
        <v>16</v>
      </c>
      <c r="G81" s="0" t="n">
        <f aca="false">HYPERLINK("http://clipc-services.ceda.ac.uk/dreq/u/7308096ae00ff52340909b2a59415f82.html","web")</f>
        <v>0</v>
      </c>
      <c r="H81" s="0" t="s">
        <v>126</v>
      </c>
      <c r="I81" s="0" t="s">
        <v>95</v>
      </c>
      <c r="J81" s="0" t="s">
        <v>127</v>
      </c>
      <c r="K81" s="0" t="s">
        <v>304</v>
      </c>
    </row>
    <row r="82" customFormat="false" ht="13.8" hidden="false" customHeight="false" outlineLevel="0" collapsed="false">
      <c r="A82" s="0" t="s">
        <v>302</v>
      </c>
      <c r="B82" s="0" t="s">
        <v>237</v>
      </c>
      <c r="C82" s="0" t="s">
        <v>13</v>
      </c>
      <c r="D82" s="0" t="s">
        <v>303</v>
      </c>
      <c r="E82" s="0" t="s">
        <v>238</v>
      </c>
      <c r="F82" s="0" t="s">
        <v>79</v>
      </c>
      <c r="G82" s="0" t="n">
        <f aca="false">HYPERLINK("http://clipc-services.ceda.ac.uk/dreq/u/c9a70b4e-c5f0-11e6-ac20-5404a60d96b5.html","web")</f>
        <v>0</v>
      </c>
      <c r="H82" s="0" t="s">
        <v>234</v>
      </c>
      <c r="I82" s="0" t="s">
        <v>73</v>
      </c>
      <c r="J82" s="0" t="s">
        <v>239</v>
      </c>
      <c r="K82" s="0" t="s">
        <v>308</v>
      </c>
    </row>
    <row r="83" customFormat="false" ht="13.8" hidden="false" customHeight="false" outlineLevel="0" collapsed="false">
      <c r="A83" s="0" t="s">
        <v>302</v>
      </c>
      <c r="B83" s="0" t="s">
        <v>309</v>
      </c>
      <c r="C83" s="0" t="s">
        <v>13</v>
      </c>
      <c r="D83" s="0" t="s">
        <v>303</v>
      </c>
      <c r="E83" s="0" t="s">
        <v>310</v>
      </c>
      <c r="F83" s="0" t="s">
        <v>79</v>
      </c>
      <c r="G83" s="0" t="n">
        <f aca="false">HYPERLINK("http://clipc-services.ceda.ac.uk/dreq/u/590daf66-9e49-11e5-803c-0d0b866b59f3.html","web")</f>
        <v>0</v>
      </c>
      <c r="H83" s="0" t="s">
        <v>230</v>
      </c>
      <c r="I83" s="0" t="s">
        <v>73</v>
      </c>
      <c r="J83" s="0" t="s">
        <v>311</v>
      </c>
      <c r="K83" s="0" t="s">
        <v>308</v>
      </c>
    </row>
    <row r="84" customFormat="false" ht="13.8" hidden="false" customHeight="false" outlineLevel="0" collapsed="false">
      <c r="A84" s="0" t="s">
        <v>302</v>
      </c>
      <c r="B84" s="0" t="s">
        <v>312</v>
      </c>
      <c r="C84" s="0" t="s">
        <v>13</v>
      </c>
      <c r="D84" s="0" t="s">
        <v>303</v>
      </c>
      <c r="E84" s="0" t="s">
        <v>313</v>
      </c>
      <c r="F84" s="0" t="s">
        <v>79</v>
      </c>
      <c r="G84" s="0" t="n">
        <f aca="false">HYPERLINK("http://clipc-services.ceda.ac.uk/dreq/u/90df05fe3dcd9fe0c9b48aaa74b5e9e.html","web")</f>
        <v>0</v>
      </c>
      <c r="H84" s="0" t="s">
        <v>314</v>
      </c>
      <c r="I84" s="0" t="s">
        <v>73</v>
      </c>
      <c r="J84" s="0" t="s">
        <v>315</v>
      </c>
      <c r="K84" s="0" t="s">
        <v>308</v>
      </c>
    </row>
    <row r="85" customFormat="false" ht="13.8" hidden="false" customHeight="false" outlineLevel="0" collapsed="false">
      <c r="A85" s="0" t="s">
        <v>302</v>
      </c>
      <c r="B85" s="0" t="s">
        <v>316</v>
      </c>
      <c r="C85" s="0" t="s">
        <v>13</v>
      </c>
      <c r="D85" s="0" t="s">
        <v>303</v>
      </c>
      <c r="E85" s="0" t="s">
        <v>317</v>
      </c>
      <c r="F85" s="0" t="s">
        <v>318</v>
      </c>
      <c r="G85" s="0" t="n">
        <f aca="false">HYPERLINK("http://clipc-services.ceda.ac.uk/dreq/u/9c35e2ac-a0de-11e6-bc63-ac72891c3257.html","web")</f>
        <v>0</v>
      </c>
      <c r="H85" s="0" t="s">
        <v>319</v>
      </c>
      <c r="I85" s="0" t="s">
        <v>57</v>
      </c>
      <c r="J85" s="0" t="s">
        <v>320</v>
      </c>
      <c r="K85" s="0" t="s">
        <v>308</v>
      </c>
    </row>
    <row r="87" customFormat="false" ht="13.8" hidden="false" customHeight="false" outlineLevel="0" collapsed="false">
      <c r="A87" s="0" t="s">
        <v>321</v>
      </c>
      <c r="B87" s="0" t="s">
        <v>85</v>
      </c>
      <c r="C87" s="0" t="s">
        <v>179</v>
      </c>
      <c r="D87" s="0" t="s">
        <v>322</v>
      </c>
      <c r="E87" s="0" t="s">
        <v>87</v>
      </c>
      <c r="F87" s="0" t="s">
        <v>88</v>
      </c>
      <c r="G87" s="0" t="n">
        <f aca="false">HYPERLINK("http://clipc-services.ceda.ac.uk/dreq/u/c8b1814845661bcad37910e70a59b285.html","web")</f>
        <v>0</v>
      </c>
      <c r="H87" s="0" t="s">
        <v>89</v>
      </c>
      <c r="I87" s="0" t="s">
        <v>90</v>
      </c>
      <c r="J87" s="0" t="s">
        <v>87</v>
      </c>
      <c r="K87" s="0" t="s">
        <v>258</v>
      </c>
    </row>
    <row r="89" customFormat="false" ht="13.8" hidden="false" customHeight="false" outlineLevel="0" collapsed="false">
      <c r="A89" s="0" t="s">
        <v>323</v>
      </c>
      <c r="B89" s="0" t="s">
        <v>324</v>
      </c>
      <c r="C89" s="0" t="s">
        <v>13</v>
      </c>
      <c r="D89" s="0" t="s">
        <v>70</v>
      </c>
      <c r="E89" s="0" t="s">
        <v>325</v>
      </c>
      <c r="F89" s="0" t="s">
        <v>16</v>
      </c>
      <c r="G89" s="0" t="n">
        <f aca="false">HYPERLINK("http://clipc-services.ceda.ac.uk/dreq/u/53826ae4-bf01-11e6-a554-ac72891c3257.html","web")</f>
        <v>0</v>
      </c>
      <c r="H89" s="0" t="s">
        <v>326</v>
      </c>
      <c r="I89" s="0" t="s">
        <v>18</v>
      </c>
      <c r="J89" s="0" t="s">
        <v>327</v>
      </c>
      <c r="K89" s="0" t="s">
        <v>67</v>
      </c>
    </row>
    <row r="90" customFormat="false" ht="13.8" hidden="false" customHeight="false" outlineLevel="0" collapsed="false">
      <c r="A90" s="0" t="s">
        <v>323</v>
      </c>
      <c r="B90" s="0" t="s">
        <v>328</v>
      </c>
      <c r="C90" s="0" t="s">
        <v>13</v>
      </c>
      <c r="D90" s="0" t="s">
        <v>329</v>
      </c>
      <c r="E90" s="0" t="s">
        <v>330</v>
      </c>
      <c r="F90" s="0" t="s">
        <v>16</v>
      </c>
      <c r="G90" s="0" t="n">
        <f aca="false">HYPERLINK("http://clipc-services.ceda.ac.uk/dreq/u/a1d2e309c6f25017442ad6c79c4f9eca.html","web")</f>
        <v>0</v>
      </c>
      <c r="H90" s="0" t="s">
        <v>331</v>
      </c>
      <c r="I90" s="0" t="s">
        <v>18</v>
      </c>
      <c r="J90" s="0" t="s">
        <v>332</v>
      </c>
      <c r="K90" s="0" t="s">
        <v>20</v>
      </c>
    </row>
    <row r="91" customFormat="false" ht="13.8" hidden="false" customHeight="false" outlineLevel="0" collapsed="false">
      <c r="A91" s="0" t="s">
        <v>323</v>
      </c>
      <c r="B91" s="0" t="s">
        <v>12</v>
      </c>
      <c r="C91" s="0" t="s">
        <v>13</v>
      </c>
      <c r="D91" s="0" t="s">
        <v>333</v>
      </c>
      <c r="E91" s="0" t="s">
        <v>15</v>
      </c>
      <c r="F91" s="0" t="s">
        <v>16</v>
      </c>
      <c r="G91" s="0" t="n">
        <f aca="false">HYPERLINK("http://clipc-services.ceda.ac.uk/dreq/u/590e5de4-9e49-11e5-803c-0d0b866b59f3.html","web")</f>
        <v>0</v>
      </c>
      <c r="H91" s="0" t="s">
        <v>17</v>
      </c>
      <c r="I91" s="0" t="s">
        <v>18</v>
      </c>
      <c r="J91" s="0" t="s">
        <v>19</v>
      </c>
      <c r="K91" s="0" t="s">
        <v>20</v>
      </c>
    </row>
    <row r="93" customFormat="false" ht="13.8" hidden="false" customHeight="false" outlineLevel="0" collapsed="false">
      <c r="A93" s="0" t="s">
        <v>334</v>
      </c>
      <c r="B93" s="0" t="s">
        <v>171</v>
      </c>
      <c r="C93" s="0" t="s">
        <v>13</v>
      </c>
      <c r="D93" s="0" t="s">
        <v>335</v>
      </c>
      <c r="E93" s="0" t="s">
        <v>173</v>
      </c>
      <c r="F93" s="0" t="s">
        <v>55</v>
      </c>
      <c r="G93" s="0" t="n">
        <f aca="false">HYPERLINK("http://clipc-services.ceda.ac.uk/dreq/u/e4f788872546d474c64f89798a4cb8cb.html","web")</f>
        <v>0</v>
      </c>
      <c r="H93" s="0" t="s">
        <v>174</v>
      </c>
      <c r="I93" s="0" t="s">
        <v>175</v>
      </c>
      <c r="J93" s="0" t="s">
        <v>176</v>
      </c>
      <c r="K93" s="0" t="s">
        <v>336</v>
      </c>
    </row>
    <row r="95" customFormat="false" ht="13.8" hidden="false" customHeight="false" outlineLevel="0" collapsed="false">
      <c r="A95" s="0" t="s">
        <v>337</v>
      </c>
      <c r="B95" s="0" t="s">
        <v>338</v>
      </c>
      <c r="C95" s="0" t="s">
        <v>13</v>
      </c>
      <c r="D95" s="0" t="s">
        <v>70</v>
      </c>
      <c r="E95" s="0" t="s">
        <v>339</v>
      </c>
      <c r="F95" s="0" t="s">
        <v>105</v>
      </c>
      <c r="G95" s="0" t="n">
        <f aca="false">HYPERLINK("http://clipc-services.ceda.ac.uk/dreq/u/590ea93e-9e49-11e5-803c-0d0b866b59f3.html","web")</f>
        <v>0</v>
      </c>
      <c r="H95" s="0" t="s">
        <v>340</v>
      </c>
      <c r="I95" s="0" t="s">
        <v>57</v>
      </c>
      <c r="J95" s="0" t="s">
        <v>341</v>
      </c>
      <c r="K95" s="0" t="s">
        <v>342</v>
      </c>
    </row>
    <row r="96" customFormat="false" ht="13.8" hidden="false" customHeight="false" outlineLevel="0" collapsed="false">
      <c r="A96" s="0" t="s">
        <v>337</v>
      </c>
      <c r="B96" s="0" t="s">
        <v>343</v>
      </c>
      <c r="C96" s="0" t="s">
        <v>13</v>
      </c>
      <c r="D96" s="0" t="s">
        <v>70</v>
      </c>
      <c r="E96" s="0" t="s">
        <v>344</v>
      </c>
      <c r="F96" s="0" t="s">
        <v>105</v>
      </c>
      <c r="G96" s="0" t="n">
        <f aca="false">HYPERLINK("http://clipc-services.ceda.ac.uk/dreq/u/590f5b72-9e49-11e5-803c-0d0b866b59f3.html","web")</f>
        <v>0</v>
      </c>
      <c r="H96" s="0" t="s">
        <v>345</v>
      </c>
      <c r="I96" s="0" t="s">
        <v>57</v>
      </c>
      <c r="J96" s="0" t="s">
        <v>346</v>
      </c>
      <c r="K96" s="0" t="s">
        <v>342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24</TotalTime>
  <Application>LibreOffice/6.0.6.2$Linux_X86_64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2018-11-22T21:06:35Z</dcterms:created>
  <dc:creator/>
  <dc:description/>
  <dc:language>en-US</dc:language>
  <cp:lastModifiedBy/>
  <dcterms:modified xsi:type="dcterms:W3CDTF">2018-11-22T22:36:26Z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