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<sst xmlns="http://schemas.openxmlformats.org/spreadsheetml/2006/main" count="831" uniqueCount="356">
  <si>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</si>
  <si>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</si>
  <si>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</si>
  <si>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</si>
  <si>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</si>
  <si>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</si>
  <si>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</si>
  <si>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</si>
  <si>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</si>
  <si>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</si>
  <si>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</si>
  <si>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</si>
  <si>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</si>
  <si>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</si>
  <si>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</si>
  <si>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</si>
  <si>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t>
  </si>
  <si>
    <t xml:space="preserve">For Greenland this is the same as above sftgif. We do not have Antarctic ice sheet.</t>
  </si>
  <si>
    <t xml:space="preserve">Shuting</t>
  </si>
  <si>
    <t xml:space="preserve">Fraction of grid cell covered by grounded ice sheet</t>
  </si>
  <si>
    <t xml:space="preserve">CMIP,ISMIP6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</si>
  <si>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</si>
  <si>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</si>
  <si>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</si>
  <si>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</si>
  <si>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</si>
  <si>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Percentage water content of soil by volume at the wilting point. The wilting point of soil is the water content below which plants cannot extract sufficient water to balance their loss through transpiration. </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</si>
  <si>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</si>
  <si>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</si>
  <si>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</si>
  <si>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</si>
  <si>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</si>
  <si>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</si>
  <si>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</si>
  <si>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</si>
  <si>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</si>
  <si>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</si>
  <si>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</si>
  <si>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</si>
  <si>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</si>
  <si>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</si>
  <si>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</si>
  <si>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</si>
  <si>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</si>
  <si>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</si>
  <si>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1e-6 m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</si>
  <si>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</si>
  <si>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</si>
  <si>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</si>
  <si>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</si>
  <si>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</si>
  <si>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</si>
  <si>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'Content' indicates a quantity per unit area.</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</si>
  <si>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</si>
  <si>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</si>
  <si>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</si>
  <si>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</si>
  <si>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</si>
  <si>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</si>
  <si>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</si>
  <si>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</si>
  <si>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</si>
  <si>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</si>
  <si>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</si>
  <si>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</si>
  <si>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</si>
  <si>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</si>
  <si>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ISMIP6</t>
  </si>
  <si>
    <t xml:space="preserve">E3hr</t>
  </si>
  <si>
    <t xml:space="preserve">prrc</t>
  </si>
  <si>
    <t xml:space="preserve">longitude latitude time</t>
  </si>
  <si>
    <t xml:space="preserve">Convective Rainfall rate</t>
  </si>
  <si>
    <t xml:space="preserve">Availlable in IFS: Precip. flux from convection liquid grib 128.107, this is a 3D field so the surface field has to be extracted from this. So only level 91 needs to be outputted.</t>
  </si>
  <si>
    <t xml:space="preserve">Twan &amp; Thomas</t>
  </si>
  <si>
    <t xml:space="preserve">In accordance with common usage in geophysical disciplines, 'flux' implies per unit area, called 'flux density' in physics.</t>
  </si>
  <si>
    <t xml:space="preserve">SImon</t>
  </si>
  <si>
    <t xml:space="preserve">siflswdtop</t>
  </si>
  <si>
    <t xml:space="preserve">2</t>
  </si>
  <si>
    <t xml:space="preserve">Downwelling shortwave flux over sea ice</t>
  </si>
  <si>
    <t xml:space="preserve">W m-2</t>
  </si>
  <si>
    <t xml:space="preserve">Variable qsr_ice (solar heat flux at ice surface, W/m2),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</si>
  <si>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</si>
  <si>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</si>
  <si>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C4MIP,CMIP,FAFMIP,GMMIP,GeoMIP,HighResMIP,LS3MIP,PMIP,RFMIP,SIMIP,VIACSAB</t>
  </si>
  <si>
    <t xml:space="preserve">CFmon</t>
  </si>
  <si>
    <t xml:space="preserve">tnt</t>
  </si>
  <si>
    <t xml:space="preserve">longitude latitude alevel time</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</si>
  <si>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</si>
  <si>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</si>
  <si>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</si>
  <si>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</si>
  <si>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AerChemMIP,CFMIP,DAMIP,GeoMIP,HighResMIP,PMIP</t>
  </si>
  <si>
    <t xml:space="preserve">cltisccp</t>
  </si>
  <si>
    <t xml:space="preserve">ISCCP Total Cloud Fraction</t>
  </si>
  <si>
    <t xml:space="preserve">COSP: ISCCP total cloud area, CVEXTRA(5)='94 ISCCP_TOTALCLDAREA'</t>
  </si>
  <si>
    <t xml:space="preserve">Klaus</t>
  </si>
  <si>
    <t xml:space="preserve">Percentage total cloud cover, simulating ISCCP observations.</t>
  </si>
  <si>
    <t xml:space="preserve">AerChemMIP,CFMIP,DAMIP,HighResMIP,PMIP,RFMIP,VIACSAB</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</si>
  <si>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</si>
  <si>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</si>
  <si>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</si>
  <si>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</si>
  <si>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AerChemMIP,CFMIP,DAMIP,HighResMIP,RFMIP</t>
  </si>
  <si>
    <t xml:space="preserve">pctisccp</t>
  </si>
  <si>
    <t xml:space="preserve">ISCCP Mean Cloud Top Pressure</t>
  </si>
  <si>
    <t xml:space="preserve">Pa</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</si>
  <si>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</si>
  <si>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</si>
  <si>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</si>
  <si>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Percentage Total Cloud</t>
  </si>
  <si>
    <t xml:space="preserve">COSP: CALIPSO total cloud cover, CVEXTRA(4)='93 CALIPSO_CLDLAYER TOTAL'</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</si>
  <si>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</si>
  <si>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AerChemMIP,CFMIP,DAMIP,HighResMIP,RFMIP,VIACSAB</t>
  </si>
  <si>
    <t xml:space="preserve">cllcalipso</t>
  </si>
  <si>
    <t xml:space="preserve">longitude latitude time p840</t>
  </si>
  <si>
    <t xml:space="preserve">CALIPSO Percentage Low Level Cloud</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</si>
  <si>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</si>
  <si>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</si>
  <si>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</si>
  <si>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</si>
  <si>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Percentage Mid Level Cloud</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</si>
  <si>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</si>
  <si>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</si>
  <si>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</si>
  <si>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</si>
  <si>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Percentage High Level Cloud</t>
  </si>
  <si>
    <t xml:space="preserve">COSP: CALIPSO high cloud cover, CVEXTRA(3)='92 CALIPSO_CLDLAYER HIGH'</t>
  </si>
  <si>
    <t xml:space="preserve">Percentage cloud cover in layer centred on 220hPa</t>
  </si>
  <si>
    <t xml:space="preserve">IfxGre</t>
  </si>
  <si>
    <t xml:space="preserve">areacellg</t>
  </si>
  <si>
    <t xml:space="preserve">longitude latitude</t>
  </si>
  <si>
    <t xml:space="preserve">Grid-Cell Area for Ice Sheet Variables</t>
  </si>
  <si>
    <t xml:space="preserve">m2</t>
  </si>
  <si>
    <t xml:space="preserve">Available in PISM. This is the ice sheet mask (in fraction) defined in the ice sheet model grid</t>
  </si>
  <si>
    <t xml:space="preserve">Area of the target grid (not the interpolated area of the source grid).</t>
  </si>
  <si>
    <t xml:space="preserve">Omon</t>
  </si>
  <si>
    <t xml:space="preserve">pso</t>
  </si>
  <si>
    <t xml:space="preserve">Sea Water Pressure at Sea Water Surface</t>
  </si>
  <si>
    <t xml:space="preserve">botpres (dbar)</t>
  </si>
  <si>
    <t xml:space="preserve">Raffaele Bernardello</t>
  </si>
  <si>
    <t xml:space="preserve">The surface called 'surface' means the lower boundary of the atmosphere.  'Sea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</si>
  <si>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</si>
  <si>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dissicnatos</t>
  </si>
  <si>
    <t xml:space="preserve">Surface Natural Dissolved Inorganic Carbon Concentration</t>
  </si>
  <si>
    <t xml:space="preserve">mol m-3</t>
  </si>
  <si>
    <t xml:space="preserve">Available in PISCES: DIC in upper layer (DIC in simulation where ocean biogeochemistry sees preindustrial atmospheric pCO2 but radiative forcing sees historical+future atmospheric CO2)</t>
  </si>
  <si>
    <t xml:space="preserve">Dissolved inorganic carbon (CO3+HCO3+H2CO3) concentration at preindustrial atmospheric xCO2</t>
  </si>
  <si>
    <t xml:space="preserve">AerChemMIP,C4MIP,CMIP,GMMIP,GeoMIP,HighResMIP,LS3MIP,OMIP</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</si>
  <si>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</si>
  <si>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</si>
  <si>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</si>
  <si>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</si>
  <si>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hfibthermds</t>
  </si>
  <si>
    <t xml:space="preserve">longitude latitude olevel time</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</si>
  <si>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</si>
  <si>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</si>
  <si>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</si>
  <si>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</si>
  <si>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</si>
  <si>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</si>
  <si>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</si>
  <si>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</si>
  <si>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This is defined as 'where ice_free_sea over sea'</t>
  </si>
  <si>
    <t xml:space="preserve">AerChemMIP,C4MIP,CMIP,GMMIP,GeoMIP,HighResMIP,LS3MIP,OMIP,VIACSAB,VolMIP</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</si>
  <si>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</si>
  <si>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</si>
  <si>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</si>
  <si>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</si>
  <si>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</si>
  <si>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</si>
  <si>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</si>
  <si>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zhalfo</t>
  </si>
  <si>
    <t xml:space="preserve">longitude latitude olevhalf time</t>
  </si>
  <si>
    <t xml:space="preserve">Depth Below Geoid of Interfaces Between Ocean Layers</t>
  </si>
  <si>
    <t xml:space="preserve">tpt_dep</t>
  </si>
  <si>
    <t xml:space="preserve">Raffaele Bernardello, Thomas</t>
  </si>
  <si>
    <t xml:space="preserve">Depth below geoid</t>
  </si>
  <si>
    <t xml:space="preserve">AerChemMIP,C4MIP,CFMIP,CMIP,DAMIP,GMMIP,GeoMIP,HighResMIP,LS3MIP,OMIP,VIACSAB</t>
  </si>
  <si>
    <t xml:space="preserve">intppcalc</t>
  </si>
  <si>
    <t xml:space="preserve">3</t>
  </si>
  <si>
    <t xml:space="preserve">Net Primary Mole Productivity of Carbon by Calcareous Phytoplankton</t>
  </si>
  <si>
    <t xml:space="preserve">mol m-2 s-1</t>
  </si>
  <si>
    <t xml:space="preserve">INTPCAL</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</si>
  <si>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'Calcareous phytoplankton' are phytoplankton that produce calcite. 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t>
  </si>
  <si>
    <t xml:space="preserve">AerChemMIP,C4MIP,CMIP,GMMIP,GeoMIP,HighResMIP,LS3MIP,OMIP,VIACSAB</t>
  </si>
  <si>
    <t xml:space="preserve">intpcalcite</t>
  </si>
  <si>
    <t xml:space="preserve">Calcite Production</t>
  </si>
  <si>
    <t xml:space="preserve">Vertically integrated calcite production</t>
  </si>
  <si>
    <t xml:space="preserve">intdoc</t>
  </si>
  <si>
    <t xml:space="preserve">Dissolved Organic Carbon Content</t>
  </si>
  <si>
    <t xml:space="preserve">DOC_E3T * 12/1.e6</t>
  </si>
  <si>
    <t xml:space="preserve">Torben, Raffaele Bernardello</t>
  </si>
  <si>
    <t xml:space="preserve">Vertically integrated DOC (explicit pools only)</t>
  </si>
  <si>
    <t xml:space="preserve">spco2nat</t>
  </si>
  <si>
    <t xml:space="preserve">longitude latitude time depth0m</t>
  </si>
  <si>
    <t xml:space="preserve">Natural Surface Aqueous Partial Pressure of CO2</t>
  </si>
  <si>
    <t xml:space="preserve">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</si>
  <si>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</si>
  <si>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frn</t>
  </si>
  <si>
    <t xml:space="preserve">Nitrogen Loss to Sediments and through Denitrification</t>
  </si>
  <si>
    <t xml:space="preserve">Sdenit</t>
  </si>
  <si>
    <t xml:space="preserve">'Content'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</si>
  <si>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 xml:space="preserve">dissicnat</t>
  </si>
  <si>
    <t xml:space="preserve">Natural Dissolved Inorganic Carbon Concentration</t>
  </si>
  <si>
    <t xml:space="preserve">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</si>
  <si>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AerChemMIP,C4MIP,DAMIP,GMMIP,GeoMIP,OMIP</t>
  </si>
  <si>
    <t xml:space="preserve">phnat</t>
  </si>
  <si>
    <t xml:space="preserve">Natural pH</t>
  </si>
  <si>
    <t xml:space="preserve">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</si>
  <si>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</si>
  <si>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AerChemMIP,C4MIP,GMMIP,GeoMIP,OMIP</t>
  </si>
  <si>
    <t xml:space="preserve">Oyr</t>
  </si>
  <si>
    <t xml:space="preserve">AerChemMIP,CMIP,GeoMIP,LUMIP,OMIP</t>
  </si>
  <si>
    <t xml:space="preserve">expn</t>
  </si>
  <si>
    <t xml:space="preserve">Sinking Particulate Organic Nitrogen Flux</t>
  </si>
  <si>
    <t xml:space="preserve">Available in PISCES: EXPC * (1/122). Not available inLPJ-GUESS.</t>
  </si>
  <si>
    <t xml:space="preserve">David Warlind, Raffaele Bernardello</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</si>
  <si>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</si>
  <si>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AerChemMIP,CMIP,GeoMIP,LUMIP,OMIP,VIACSAB</t>
  </si>
  <si>
    <t xml:space="preserve">expp</t>
  </si>
  <si>
    <t xml:space="preserve">Sinking Particulate Organic Phosphorus Flux</t>
  </si>
  <si>
    <t xml:space="preserve">Available in PISCES: EXPC * (16/122). Not available inLPJ-GUESS.</t>
  </si>
  <si>
    <t xml:space="preserve">AERmon</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</si>
  <si>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</si>
  <si>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</si>
  <si>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</si>
  <si>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</si>
  <si>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</si>
  <si>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</si>
  <si>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</si>
  <si>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Available from double radiation call in IFS. See also PEXTRA issue #404</t>
  </si>
  <si>
    <t xml:space="preserve">Flux corresponding to rlutcs resulting from aerosol-free call to radiation, following Ghan (ACP, 2013)</t>
  </si>
  <si>
    <t xml:space="preserve">rsutaf</t>
  </si>
  <si>
    <t xml:space="preserve">TOA Outgoing Aerosol-Free Shortwave Radiation</t>
  </si>
  <si>
    <t xml:space="preserve">Available from double radiation call in IFS. See also PEXTRA issue #403   aerosol free</t>
  </si>
  <si>
    <t xml:space="preserve">Flux corresponding to rsut resulting from aerosol-free call to radiation, following Ghan (ACP, 2013)</t>
  </si>
  <si>
    <t xml:space="preserve">AerChemMIP,DAMIP,GeoMIP,HighResMIP</t>
  </si>
  <si>
    <t xml:space="preserve">rsutcsaf</t>
  </si>
  <si>
    <t xml:space="preserve">TOA Outgoing Clear-Sky, Aerosol-Free Shortwave Radiation</t>
  </si>
  <si>
    <t xml:space="preserve">Flux corresponding to rsutcs resulting from aerosol-free call to radiation, following Ghan (ACP, 2013)</t>
  </si>
  <si>
    <t xml:space="preserve">Emon</t>
  </si>
  <si>
    <t xml:space="preserve">C4MIP</t>
  </si>
  <si>
    <t xml:space="preserve">conccn</t>
  </si>
  <si>
    <t xml:space="preserve">Aerosol Number Concentration</t>
  </si>
  <si>
    <t xml:space="preserve">m-3</t>
  </si>
  <si>
    <t xml:space="preserve">Available in TM5, though yet to be added by Tommi</t>
  </si>
  <si>
    <t xml:space="preserve">Tommi Bergman, Thomas</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</si>
  <si>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</si>
  <si>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</si>
  <si>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</si>
  <si>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t>
  </si>
  <si>
    <t xml:space="preserve">kg m-3</t>
  </si>
  <si>
    <t xml:space="preserve">mass concentration of seasalt dry aerosol in air in model lowest layer</t>
  </si>
  <si>
    <t xml:space="preserve">uqint</t>
  </si>
  <si>
    <t xml:space="preserve">integrated_eastward_wind_times_humidity</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</si>
  <si>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</si>
  <si>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</si>
  <si>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</si>
  <si>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</si>
  <si>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</si>
  <si>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</si>
  <si>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</si>
  <si>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</si>
  <si>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intuaw</t>
  </si>
  <si>
    <t xml:space="preserve">Vertically integrated Eastward moisture transport (Mass_weighted_vertical integral of the product of eastward wind by total water mass per unit mass)</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</si>
  <si>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</si>
  <si>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</si>
  <si>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</si>
  <si>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PMIP</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</si>
  <si>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</si>
  <si>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</si>
  <si>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</si>
  <si>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</si>
  <si>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</si>
  <si>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1.e6 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</si>
  <si>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</si>
  <si>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Vertically integrated eastward dry static energy transport (cp.T +zg).v (Mass_weighted_vertical integral of the product of eastward wind by dry static_energy per mass unit)</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</si>
  <si>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</si>
  <si>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</si>
  <si>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</si>
  <si>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</si>
  <si>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od550aerso</t>
  </si>
  <si>
    <t xml:space="preserve">longitude latitude time lambda550nm</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</si>
  <si>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</si>
  <si>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</si>
  <si>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</si>
  <si>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</si>
  <si>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CFday</t>
  </si>
  <si>
    <t xml:space="preserve">ISCCP Total Total Cloud Fraction</t>
  </si>
  <si>
    <t xml:space="preserve">CFMIP,HighResMIP</t>
  </si>
  <si>
    <t xml:space="preserve">CALIPSO Total Cloud Fraction</t>
  </si>
  <si>
    <t xml:space="preserve">CALIPSO Low Level Cloud Fraction</t>
  </si>
  <si>
    <t xml:space="preserve">CALIPSO Mid Level Cloud Fraction</t>
  </si>
  <si>
    <t xml:space="preserve">CALIPSO High Level Cloud Fraction</t>
  </si>
  <si>
    <t xml:space="preserve">Eyr</t>
  </si>
  <si>
    <t xml:space="preserve">residualFrac</t>
  </si>
  <si>
    <t xml:space="preserve">longitude latitude time typeresidual</t>
  </si>
  <si>
    <t xml:space="preserve">Percentage of Grid Cell that is Land but Neither Vegetation-Covered nor Bare Soil</t>
  </si>
  <si>
    <t xml:space="preserve">Available in LPJ-GUESS, will be cmorized by Peter Anthoni &amp; Lars Nieradzik</t>
  </si>
  <si>
    <t xml:space="preserve">David Warlind</t>
  </si>
  <si>
    <t xml:space="preserve">Percentage of entire grid cell  that is land and is covered by  neither vegetation nor bare-soil (e.g., urban, ice, lakes, etc.)</t>
  </si>
  <si>
    <t xml:space="preserve">DCPP,PAMIP</t>
  </si>
  <si>
    <t xml:space="preserve">E3hrPt</t>
  </si>
  <si>
    <t xml:space="preserve">longitude latitude time1</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</si>
  <si>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</si>
  <si>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</si>
  <si>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</si>
  <si>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</si>
  <si>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</si>
  <si>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</si>
  <si>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</si>
  <si>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</si>
  <si>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</si>
  <si>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</si>
  <si>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Available from double radiation call in IFS. See also PEXTRA issue #405</t>
  </si>
  <si>
    <t xml:space="preserve">Surface Upwelling Clear-sky, Aerosol Free Shortwave Radiation</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</si>
  <si>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</si>
  <si>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</si>
  <si>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</si>
  <si>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</si>
  <si>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</si>
  <si>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Esubhr</t>
  </si>
  <si>
    <t xml:space="preserve">longitude latitude alevel time1</t>
  </si>
  <si>
    <t xml:space="preserve">LImon</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</si>
  <si>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</si>
  <si>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</si>
  <si>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</si>
  <si>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</si>
  <si>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</si>
  <si>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</si>
  <si>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</si>
  <si>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</si>
  <si>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</si>
  <si>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</si>
  <si>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Oclim</t>
  </si>
  <si>
    <t xml:space="preserve">longitude latitude olevhalf time2</t>
  </si>
  <si>
    <t xml:space="preserve">CMIP,FAFMIP,HighResMIP,LUMIP,RFMIP</t>
  </si>
  <si>
    <t xml:space="preserve">Eday</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</si>
  <si>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</si>
  <si>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</si>
  <si>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</si>
  <si>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</si>
  <si>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</si>
  <si>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</si>
  <si>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</si>
  <si>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</si>
  <si>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</si>
  <si>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</si>
  <si>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</si>
  <si>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</si>
  <si>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</si>
  <si>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</si>
  <si>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</si>
  <si>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</si>
  <si>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xgre ygre time typegis</t>
  </si>
  <si>
    <t xml:space="preserve">For Greenland this is the same as sftgif. We do not have an Antarctic ice sheet.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</si>
</sst>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87" colorId="64" zoomScale="100" zoomScaleNormal="100" zoomScalePageLayoutView="100" workbookViewId="0">
      <selection pane="topLeft" activeCell="A98" activeCellId="0" sqref="A98"/>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4" customFormat="false" ht="13.8" hidden="false" customHeight="false" outlineLevel="0" collapsed="false">
      <c r="A4" s="0" t="s">
        <v>11</v>
      </c>
      <c r="B4" s="0" t="s">
        <v>21</v>
      </c>
      <c r="C4" s="0" t="s">
        <v>13</v>
      </c>
      <c r="D4" s="0" t="s">
        <v>22</v>
      </c>
      <c r="E4" s="0" t="s">
        <v>23</v>
      </c>
      <c r="F4" s="0" t="s">
        <v>16</v>
      </c>
      <c r="G4" s="0" t="n">
        <f aca="false">HYPERLINK("http://clipc-services.ceda.ac.uk/dreq/u/7124926c-c7b6-11e6-bb2a-ac72891c3257.html","web")</f>
        <v>0</v>
      </c>
      <c r="H4" s="0" t="s">
        <v>24</v>
      </c>
      <c r="I4" s="0" t="s">
        <v>25</v>
      </c>
      <c r="J4" s="0" t="s">
        <v>26</v>
      </c>
      <c r="K4" s="0" t="s">
        <v>27</v>
      </c>
    </row>
    <row r="5" customFormat="false" ht="13.8" hidden="false" customHeight="false" outlineLevel="0" collapsed="false">
      <c r="A5" s="0" t="s">
        <v>11</v>
      </c>
      <c r="B5" s="0" t="s">
        <v>28</v>
      </c>
      <c r="C5" s="0" t="s">
        <v>13</v>
      </c>
      <c r="D5" s="0" t="s">
        <v>22</v>
      </c>
      <c r="E5" s="0" t="s">
        <v>29</v>
      </c>
      <c r="F5" s="0" t="s">
        <v>16</v>
      </c>
      <c r="G5" s="0" t="n">
        <f aca="false">HYPERLINK("http://clipc-services.ceda.ac.uk/dreq/u/7124a0cc-c7b6-11e6-bb2a-ac72891c3257.html","web")</f>
        <v>0</v>
      </c>
      <c r="H5" s="0" t="s">
        <v>30</v>
      </c>
      <c r="I5" s="0" t="s">
        <v>25</v>
      </c>
      <c r="J5" s="0" t="s">
        <v>31</v>
      </c>
      <c r="K5" s="0" t="s">
        <v>27</v>
      </c>
    </row>
    <row r="6" customFormat="false" ht="13.8" hidden="false" customHeight="false" outlineLevel="0" collapsed="false">
      <c r="A6" s="0" t="s">
        <v>11</v>
      </c>
      <c r="B6" s="0" t="s">
        <v>32</v>
      </c>
      <c r="C6" s="0" t="s">
        <v>13</v>
      </c>
      <c r="D6" s="0" t="s">
        <v>22</v>
      </c>
      <c r="E6" s="0" t="s">
        <v>33</v>
      </c>
      <c r="F6" s="0" t="s">
        <v>13</v>
      </c>
      <c r="G6" s="0" t="n">
        <f aca="false">HYPERLINK("http://clipc-services.ceda.ac.uk/dreq/u/f8dde114-11ed-11e7-bf88-ac72891c3257.html","web")</f>
        <v>0</v>
      </c>
      <c r="H6" s="0" t="s">
        <v>34</v>
      </c>
      <c r="I6" s="0" t="s">
        <v>25</v>
      </c>
      <c r="J6" s="0" t="s">
        <v>35</v>
      </c>
      <c r="K6" s="0" t="s">
        <v>27</v>
      </c>
    </row>
    <row r="7" customFormat="false" ht="13.8" hidden="false" customHeight="false" outlineLevel="0" collapsed="false">
      <c r="A7" s="0" t="s">
        <v>11</v>
      </c>
      <c r="B7" s="0" t="s">
        <v>36</v>
      </c>
      <c r="C7" s="0" t="s">
        <v>13</v>
      </c>
      <c r="D7" s="0" t="s">
        <v>22</v>
      </c>
      <c r="E7" s="0" t="s">
        <v>37</v>
      </c>
      <c r="F7" s="0" t="s">
        <v>13</v>
      </c>
      <c r="G7" s="0" t="n">
        <f aca="false">HYPERLINK("http://clipc-services.ceda.ac.uk/dreq/u/71248dd0-c7b6-11e6-bb2a-ac72891c3257.html","web")</f>
        <v>0</v>
      </c>
      <c r="H7" s="0" t="s">
        <v>38</v>
      </c>
      <c r="I7" s="0" t="s">
        <v>25</v>
      </c>
      <c r="J7" s="0" t="s">
        <v>39</v>
      </c>
      <c r="K7" s="0" t="s">
        <v>27</v>
      </c>
    </row>
    <row r="8" customFormat="false" ht="13.8" hidden="false" customHeight="false" outlineLevel="0" collapsed="false">
      <c r="A8" s="0" t="s">
        <v>11</v>
      </c>
      <c r="B8" s="0" t="s">
        <v>40</v>
      </c>
      <c r="C8" s="0" t="s">
        <v>13</v>
      </c>
      <c r="D8" s="0" t="s">
        <v>22</v>
      </c>
      <c r="E8" s="0" t="s">
        <v>41</v>
      </c>
      <c r="F8" s="0" t="s">
        <v>13</v>
      </c>
      <c r="G8" s="0" t="n">
        <f aca="false">HYPERLINK("http://clipc-services.ceda.ac.uk/dreq/u/7124a324-c7b6-11e6-bb2a-ac72891c3257.html","web")</f>
        <v>0</v>
      </c>
      <c r="H8" s="0" t="s">
        <v>42</v>
      </c>
      <c r="I8" s="0" t="s">
        <v>25</v>
      </c>
      <c r="J8" s="0" t="s">
        <v>35</v>
      </c>
      <c r="K8" s="0" t="s">
        <v>27</v>
      </c>
    </row>
    <row r="9" customFormat="false" ht="13.8" hidden="false" customHeight="false" outlineLevel="0" collapsed="false">
      <c r="A9" s="0" t="s">
        <v>11</v>
      </c>
      <c r="B9" s="0" t="s">
        <v>43</v>
      </c>
      <c r="C9" s="0" t="s">
        <v>13</v>
      </c>
      <c r="D9" s="0" t="s">
        <v>22</v>
      </c>
      <c r="E9" s="0" t="s">
        <v>44</v>
      </c>
      <c r="F9" s="0" t="s">
        <v>45</v>
      </c>
      <c r="G9" s="0" t="n">
        <f aca="false">HYPERLINK("http://clipc-services.ceda.ac.uk/dreq/u/7124996a-c7b6-11e6-bb2a-ac72891c3257.html","web")</f>
        <v>0</v>
      </c>
      <c r="H9" s="0" t="s">
        <v>46</v>
      </c>
      <c r="I9" s="0" t="s">
        <v>25</v>
      </c>
      <c r="J9" s="0" t="s">
        <v>47</v>
      </c>
      <c r="K9" s="0" t="s">
        <v>27</v>
      </c>
    </row>
    <row r="10" customFormat="false" ht="13.8" hidden="false" customHeight="false" outlineLevel="0" collapsed="false">
      <c r="A10" s="0" t="s">
        <v>11</v>
      </c>
      <c r="B10" s="0" t="s">
        <v>48</v>
      </c>
      <c r="C10" s="0" t="s">
        <v>13</v>
      </c>
      <c r="D10" s="0" t="s">
        <v>22</v>
      </c>
      <c r="E10" s="0" t="s">
        <v>49</v>
      </c>
      <c r="F10" s="0" t="s">
        <v>50</v>
      </c>
      <c r="G10" s="0" t="n">
        <f aca="false">HYPERLINK("http://clipc-services.ceda.ac.uk/dreq/u/71249bb8-c7b6-11e6-bb2a-ac72891c3257.html","web")</f>
        <v>0</v>
      </c>
      <c r="H10" s="0" t="s">
        <v>51</v>
      </c>
      <c r="I10" s="0" t="s">
        <v>25</v>
      </c>
      <c r="J10" s="0" t="s">
        <v>52</v>
      </c>
      <c r="K10" s="0" t="s">
        <v>27</v>
      </c>
    </row>
    <row r="11" customFormat="false" ht="13.8" hidden="false" customHeight="false" outlineLevel="0" collapsed="false">
      <c r="A11" s="0" t="s">
        <v>11</v>
      </c>
      <c r="B11" s="0" t="s">
        <v>53</v>
      </c>
      <c r="C11" s="0" t="s">
        <v>13</v>
      </c>
      <c r="D11" s="0" t="s">
        <v>22</v>
      </c>
      <c r="E11" s="0" t="s">
        <v>54</v>
      </c>
      <c r="F11" s="0" t="s">
        <v>55</v>
      </c>
      <c r="G11" s="0" t="n">
        <f aca="false">HYPERLINK("http://clipc-services.ceda.ac.uk/dreq/u/7124901e-c7b6-11e6-bb2a-ac72891c3257.html","web")</f>
        <v>0</v>
      </c>
      <c r="H11" s="0" t="s">
        <v>56</v>
      </c>
      <c r="I11" s="0" t="s">
        <v>57</v>
      </c>
      <c r="J11" s="0" t="s">
        <v>58</v>
      </c>
      <c r="K11" s="0" t="s">
        <v>27</v>
      </c>
    </row>
    <row r="13" customFormat="false" ht="13.8" hidden="false" customHeight="false" outlineLevel="0" collapsed="false">
      <c r="A13" s="0" t="s">
        <v>59</v>
      </c>
      <c r="B13" s="0" t="s">
        <v>60</v>
      </c>
      <c r="C13" s="0" t="s">
        <v>13</v>
      </c>
      <c r="D13" s="0" t="s">
        <v>61</v>
      </c>
      <c r="E13" s="0" t="s">
        <v>62</v>
      </c>
      <c r="F13" s="0" t="s">
        <v>63</v>
      </c>
      <c r="G13" s="0" t="n">
        <f aca="false">HYPERLINK("http://clipc-services.ceda.ac.uk/dreq/u/41455e80-4f40-11e6-a814-ac72891c3257.html","web")</f>
        <v>0</v>
      </c>
      <c r="H13" s="0" t="s">
        <v>64</v>
      </c>
      <c r="I13" s="0" t="s">
        <v>65</v>
      </c>
      <c r="J13" s="0" t="s">
        <v>66</v>
      </c>
      <c r="K13" s="0" t="s">
        <v>67</v>
      </c>
    </row>
    <row r="15" customFormat="false" ht="13.8" hidden="false" customHeight="false" outlineLevel="0" collapsed="false">
      <c r="A15" s="0" t="s">
        <v>68</v>
      </c>
      <c r="B15" s="0" t="s">
        <v>69</v>
      </c>
      <c r="C15" s="0" t="s">
        <v>13</v>
      </c>
      <c r="D15" s="0" t="s">
        <v>70</v>
      </c>
      <c r="E15" s="0" t="s">
        <v>71</v>
      </c>
      <c r="F15" s="0" t="s">
        <v>63</v>
      </c>
      <c r="G15" s="0" t="n">
        <f aca="false">HYPERLINK("http://clipc-services.ceda.ac.uk/dreq/u/5917e2ba-9e49-11e5-803c-0d0b866b59f3.html","web")</f>
        <v>0</v>
      </c>
      <c r="H15" s="0" t="s">
        <v>72</v>
      </c>
      <c r="I15" s="0" t="s">
        <v>73</v>
      </c>
      <c r="J15" s="0" t="s">
        <v>74</v>
      </c>
      <c r="K15" s="0" t="s">
        <v>27</v>
      </c>
    </row>
    <row r="17" customFormat="false" ht="13.8" hidden="false" customHeight="false" outlineLevel="0" collapsed="false">
      <c r="A17" s="0" t="s">
        <v>75</v>
      </c>
      <c r="B17" s="0" t="s">
        <v>76</v>
      </c>
      <c r="C17" s="0" t="s">
        <v>77</v>
      </c>
      <c r="D17" s="0" t="s">
        <v>70</v>
      </c>
      <c r="E17" s="0" t="s">
        <v>78</v>
      </c>
      <c r="F17" s="0" t="s">
        <v>79</v>
      </c>
      <c r="G17" s="0" t="n">
        <f aca="false">HYPERLINK("http://clipc-services.ceda.ac.uk/dreq/u/590f2f8a-9e49-11e5-803c-0d0b866b59f3.html","web")</f>
        <v>0</v>
      </c>
      <c r="H17" s="0" t="s">
        <v>80</v>
      </c>
      <c r="I17" s="0" t="s">
        <v>81</v>
      </c>
      <c r="J17" s="0" t="s">
        <v>82</v>
      </c>
      <c r="K17" s="0" t="s">
        <v>83</v>
      </c>
    </row>
    <row r="19" customFormat="false" ht="13.8" hidden="false" customHeight="false" outlineLevel="0" collapsed="false">
      <c r="A19" s="0" t="s">
        <v>84</v>
      </c>
      <c r="B19" s="0" t="s">
        <v>85</v>
      </c>
      <c r="C19" s="0" t="s">
        <v>13</v>
      </c>
      <c r="D19" s="0" t="s">
        <v>86</v>
      </c>
      <c r="E19" s="0" t="s">
        <v>87</v>
      </c>
      <c r="F19" s="0" t="s">
        <v>88</v>
      </c>
      <c r="G19" s="0" t="n">
        <f aca="false">HYPERLINK("http://clipc-services.ceda.ac.uk/dreq/u/c8b1814845661bcad37910e70a59b285.html","web")</f>
        <v>0</v>
      </c>
      <c r="H19" s="0" t="s">
        <v>89</v>
      </c>
      <c r="I19" s="0" t="s">
        <v>90</v>
      </c>
      <c r="J19" s="0" t="s">
        <v>87</v>
      </c>
      <c r="K19" s="0" t="s">
        <v>91</v>
      </c>
    </row>
    <row r="20" customFormat="false" ht="13.8" hidden="false" customHeight="false" outlineLevel="0" collapsed="false">
      <c r="A20" s="0" t="s">
        <v>84</v>
      </c>
      <c r="B20" s="0" t="s">
        <v>92</v>
      </c>
      <c r="C20" s="0" t="s">
        <v>13</v>
      </c>
      <c r="D20" s="0" t="s">
        <v>70</v>
      </c>
      <c r="E20" s="0" t="s">
        <v>93</v>
      </c>
      <c r="F20" s="0" t="s">
        <v>16</v>
      </c>
      <c r="G20" s="0" t="n">
        <f aca="false">HYPERLINK("http://clipc-services.ceda.ac.uk/dreq/u/b045cae1f65ba99831648f136b309e91.html","web")</f>
        <v>0</v>
      </c>
      <c r="H20" s="0" t="s">
        <v>94</v>
      </c>
      <c r="I20" s="0" t="s">
        <v>95</v>
      </c>
      <c r="J20" s="0" t="s">
        <v>96</v>
      </c>
      <c r="K20" s="0" t="s">
        <v>97</v>
      </c>
    </row>
    <row r="21" customFormat="false" ht="13.8" hidden="false" customHeight="false" outlineLevel="0" collapsed="false">
      <c r="A21" s="0" t="s">
        <v>84</v>
      </c>
      <c r="B21" s="0" t="s">
        <v>98</v>
      </c>
      <c r="C21" s="0" t="s">
        <v>13</v>
      </c>
      <c r="D21" s="0" t="s">
        <v>70</v>
      </c>
      <c r="E21" s="0" t="s">
        <v>99</v>
      </c>
      <c r="F21" s="0" t="s">
        <v>13</v>
      </c>
      <c r="G21" s="0" t="n">
        <f aca="false">HYPERLINK("http://clipc-services.ceda.ac.uk/dreq/u/bb4d31072e09cd4935f1c20a2c533bbd.html","web")</f>
        <v>0</v>
      </c>
      <c r="H21" s="0" t="s">
        <v>100</v>
      </c>
      <c r="I21" s="0" t="s">
        <v>95</v>
      </c>
      <c r="J21" s="0" t="s">
        <v>101</v>
      </c>
      <c r="K21" s="0" t="s">
        <v>102</v>
      </c>
    </row>
    <row r="22" customFormat="false" ht="13.8" hidden="false" customHeight="false" outlineLevel="0" collapsed="false">
      <c r="A22" s="0" t="s">
        <v>84</v>
      </c>
      <c r="B22" s="0" t="s">
        <v>103</v>
      </c>
      <c r="C22" s="0" t="s">
        <v>13</v>
      </c>
      <c r="D22" s="0" t="s">
        <v>70</v>
      </c>
      <c r="E22" s="0" t="s">
        <v>104</v>
      </c>
      <c r="F22" s="0" t="s">
        <v>105</v>
      </c>
      <c r="G22" s="0" t="n">
        <f aca="false">HYPERLINK("http://clipc-services.ceda.ac.uk/dreq/u/987be9b68c051baf4f0c5b6e8c26b4d8.html","web")</f>
        <v>0</v>
      </c>
      <c r="H22" s="0" t="s">
        <v>106</v>
      </c>
      <c r="I22" s="0" t="s">
        <v>95</v>
      </c>
      <c r="J22" s="0" t="s">
        <v>107</v>
      </c>
      <c r="K22" s="0" t="s">
        <v>102</v>
      </c>
    </row>
    <row r="23" customFormat="false" ht="13.8" hidden="false" customHeight="false" outlineLevel="0" collapsed="false">
      <c r="A23" s="0" t="s">
        <v>84</v>
      </c>
      <c r="B23" s="0" t="s">
        <v>108</v>
      </c>
      <c r="C23" s="0" t="s">
        <v>13</v>
      </c>
      <c r="D23" s="0" t="s">
        <v>70</v>
      </c>
      <c r="E23" s="0" t="s">
        <v>109</v>
      </c>
      <c r="F23" s="0" t="s">
        <v>16</v>
      </c>
      <c r="G23" s="0" t="n">
        <f aca="false">HYPERLINK("http://clipc-services.ceda.ac.uk/dreq/u/ce9ab9b945fcc86013ad10431d8f252e.html","web")</f>
        <v>0</v>
      </c>
      <c r="H23" s="0" t="s">
        <v>110</v>
      </c>
      <c r="I23" s="0" t="s">
        <v>95</v>
      </c>
      <c r="J23" s="0" t="s">
        <v>111</v>
      </c>
      <c r="K23" s="0" t="s">
        <v>112</v>
      </c>
    </row>
    <row r="24" customFormat="false" ht="13.8" hidden="false" customHeight="false" outlineLevel="0" collapsed="false">
      <c r="A24" s="0" t="s">
        <v>84</v>
      </c>
      <c r="B24" s="0" t="s">
        <v>113</v>
      </c>
      <c r="C24" s="0" t="s">
        <v>13</v>
      </c>
      <c r="D24" s="0" t="s">
        <v>114</v>
      </c>
      <c r="E24" s="0" t="s">
        <v>115</v>
      </c>
      <c r="F24" s="0" t="s">
        <v>16</v>
      </c>
      <c r="G24" s="0" t="n">
        <f aca="false">HYPERLINK("http://clipc-services.ceda.ac.uk/dreq/u/0bbbf303ac691061a69938846f32b23b.html","web")</f>
        <v>0</v>
      </c>
      <c r="H24" s="0" t="s">
        <v>116</v>
      </c>
      <c r="I24" s="0" t="s">
        <v>95</v>
      </c>
      <c r="J24" s="0" t="s">
        <v>117</v>
      </c>
      <c r="K24" s="0" t="s">
        <v>102</v>
      </c>
    </row>
    <row r="25" customFormat="false" ht="13.8" hidden="false" customHeight="false" outlineLevel="0" collapsed="false">
      <c r="A25" s="0" t="s">
        <v>84</v>
      </c>
      <c r="B25" s="0" t="s">
        <v>118</v>
      </c>
      <c r="C25" s="0" t="s">
        <v>13</v>
      </c>
      <c r="D25" s="0" t="s">
        <v>119</v>
      </c>
      <c r="E25" s="0" t="s">
        <v>120</v>
      </c>
      <c r="F25" s="0" t="s">
        <v>16</v>
      </c>
      <c r="G25" s="0" t="n">
        <f aca="false">HYPERLINK("http://clipc-services.ceda.ac.uk/dreq/u/fe9d4b45792f7d6430fe2a9c9b7234b1.html","web")</f>
        <v>0</v>
      </c>
      <c r="H25" s="0" t="s">
        <v>121</v>
      </c>
      <c r="I25" s="0" t="s">
        <v>95</v>
      </c>
      <c r="J25" s="0" t="s">
        <v>122</v>
      </c>
      <c r="K25" s="0" t="s">
        <v>102</v>
      </c>
    </row>
    <row r="26" customFormat="false" ht="13.8" hidden="false" customHeight="false" outlineLevel="0" collapsed="false">
      <c r="A26" s="0" t="s">
        <v>84</v>
      </c>
      <c r="B26" s="0" t="s">
        <v>123</v>
      </c>
      <c r="C26" s="0" t="s">
        <v>13</v>
      </c>
      <c r="D26" s="0" t="s">
        <v>124</v>
      </c>
      <c r="E26" s="0" t="s">
        <v>125</v>
      </c>
      <c r="F26" s="0" t="s">
        <v>16</v>
      </c>
      <c r="G26" s="0" t="n">
        <f aca="false">HYPERLINK("http://clipc-services.ceda.ac.uk/dreq/u/7308096ae00ff52340909b2a59415f82.html","web")</f>
        <v>0</v>
      </c>
      <c r="H26" s="0" t="s">
        <v>126</v>
      </c>
      <c r="I26" s="0" t="s">
        <v>95</v>
      </c>
      <c r="J26" s="0" t="s">
        <v>127</v>
      </c>
      <c r="K26" s="0" t="s">
        <v>102</v>
      </c>
    </row>
    <row r="28" customFormat="false" ht="13.8" hidden="false" customHeight="false" outlineLevel="0" collapsed="false">
      <c r="A28" s="0" t="s">
        <v>128</v>
      </c>
      <c r="B28" s="0" t="s">
        <v>129</v>
      </c>
      <c r="C28" s="0" t="s">
        <v>13</v>
      </c>
      <c r="D28" s="0" t="s">
        <v>130</v>
      </c>
      <c r="E28" s="0" t="s">
        <v>131</v>
      </c>
      <c r="F28" s="0" t="s">
        <v>132</v>
      </c>
      <c r="G28" s="0" t="n">
        <f aca="false">HYPERLINK("http://clipc-services.ceda.ac.uk/dreq/u/e9b495e2-5989-11e6-a4be-ac72891c3257.html","web")</f>
        <v>0</v>
      </c>
      <c r="H28" s="0" t="s">
        <v>133</v>
      </c>
      <c r="I28" s="0" t="s">
        <v>18</v>
      </c>
      <c r="J28" s="0" t="s">
        <v>134</v>
      </c>
      <c r="K28" s="0" t="s">
        <v>67</v>
      </c>
    </row>
    <row r="30" customFormat="false" ht="13.8" hidden="false" customHeight="false" outlineLevel="0" collapsed="false">
      <c r="A30" s="0" t="s">
        <v>135</v>
      </c>
      <c r="B30" s="0" t="s">
        <v>136</v>
      </c>
      <c r="C30" s="0" t="s">
        <v>13</v>
      </c>
      <c r="D30" s="0" t="s">
        <v>70</v>
      </c>
      <c r="E30" s="0" t="s">
        <v>137</v>
      </c>
      <c r="F30" s="0" t="s">
        <v>105</v>
      </c>
      <c r="G30" s="0" t="n">
        <f aca="false">HYPERLINK("http://clipc-services.ceda.ac.uk/dreq/u/d94709e6b579bccccccc914ba3531feb.html","web")</f>
        <v>0</v>
      </c>
      <c r="H30" s="0" t="s">
        <v>138</v>
      </c>
      <c r="I30" s="0" t="s">
        <v>139</v>
      </c>
      <c r="J30" s="0" t="s">
        <v>140</v>
      </c>
      <c r="K30" s="0" t="s">
        <v>141</v>
      </c>
    </row>
    <row r="31" customFormat="false" ht="13.8" hidden="false" customHeight="false" outlineLevel="0" collapsed="false">
      <c r="A31" s="0" t="s">
        <v>135</v>
      </c>
      <c r="B31" s="0" t="s">
        <v>142</v>
      </c>
      <c r="C31" s="0" t="s">
        <v>77</v>
      </c>
      <c r="D31" s="0" t="s">
        <v>70</v>
      </c>
      <c r="E31" s="0" t="s">
        <v>143</v>
      </c>
      <c r="F31" s="0" t="s">
        <v>144</v>
      </c>
      <c r="G31" s="0" t="n">
        <f aca="false">HYPERLINK("http://clipc-services.ceda.ac.uk/dreq/u/c96c470c-c5f0-11e6-ac20-5404a60d96b5.html","web")</f>
        <v>0</v>
      </c>
      <c r="H31" s="0" t="s">
        <v>145</v>
      </c>
      <c r="I31" s="0" t="s">
        <v>139</v>
      </c>
      <c r="J31" s="0" t="s">
        <v>146</v>
      </c>
      <c r="K31" s="0" t="s">
        <v>147</v>
      </c>
    </row>
    <row r="32" customFormat="false" ht="13.8" hidden="false" customHeight="false" outlineLevel="0" collapsed="false">
      <c r="A32" s="0" t="s">
        <v>135</v>
      </c>
      <c r="B32" s="0" t="s">
        <v>148</v>
      </c>
      <c r="C32" s="0" t="s">
        <v>77</v>
      </c>
      <c r="D32" s="0" t="s">
        <v>70</v>
      </c>
      <c r="E32" s="0" t="s">
        <v>149</v>
      </c>
      <c r="F32" s="0" t="s">
        <v>144</v>
      </c>
      <c r="G32" s="0" t="n">
        <f aca="false">HYPERLINK("http://clipc-services.ceda.ac.uk/dreq/u/c96d62fe-c5f0-11e6-ac20-5404a60d96b5.html","web")</f>
        <v>0</v>
      </c>
      <c r="H32" s="0" t="s">
        <v>150</v>
      </c>
      <c r="I32" s="0" t="s">
        <v>139</v>
      </c>
      <c r="J32" s="0" t="s">
        <v>151</v>
      </c>
      <c r="K32" s="0" t="s">
        <v>147</v>
      </c>
    </row>
    <row r="33" customFormat="false" ht="13.8" hidden="false" customHeight="false" outlineLevel="0" collapsed="false">
      <c r="A33" s="0" t="s">
        <v>135</v>
      </c>
      <c r="B33" s="0" t="s">
        <v>152</v>
      </c>
      <c r="C33" s="0" t="s">
        <v>77</v>
      </c>
      <c r="D33" s="0" t="s">
        <v>153</v>
      </c>
      <c r="E33" s="0" t="s">
        <v>154</v>
      </c>
      <c r="F33" s="0" t="s">
        <v>79</v>
      </c>
      <c r="G33" s="0" t="n">
        <f aca="false">HYPERLINK("http://clipc-services.ceda.ac.uk/dreq/u/bd938fec017c18d3eee106db55f924c5.html","web")</f>
        <v>0</v>
      </c>
      <c r="H33" s="0" t="s">
        <v>155</v>
      </c>
      <c r="I33" s="0" t="s">
        <v>156</v>
      </c>
      <c r="J33" s="0" t="s">
        <v>157</v>
      </c>
      <c r="K33" s="0" t="s">
        <v>158</v>
      </c>
    </row>
    <row r="34" customFormat="false" ht="13.8" hidden="false" customHeight="false" outlineLevel="0" collapsed="false">
      <c r="A34" s="0" t="s">
        <v>135</v>
      </c>
      <c r="B34" s="0" t="s">
        <v>159</v>
      </c>
      <c r="C34" s="0" t="s">
        <v>77</v>
      </c>
      <c r="D34" s="0" t="s">
        <v>70</v>
      </c>
      <c r="E34" s="0" t="s">
        <v>160</v>
      </c>
      <c r="F34" s="0" t="s">
        <v>79</v>
      </c>
      <c r="G34" s="0" t="n">
        <f aca="false">HYPERLINK("http://clipc-services.ceda.ac.uk/dreq/u/b16fab4e82317586d4bc72d786a6a1db.html","web")</f>
        <v>0</v>
      </c>
      <c r="H34" s="0" t="s">
        <v>161</v>
      </c>
      <c r="I34" s="0" t="s">
        <v>156</v>
      </c>
      <c r="J34" s="0" t="s">
        <v>162</v>
      </c>
      <c r="K34" s="0" t="s">
        <v>163</v>
      </c>
    </row>
    <row r="35" customFormat="false" ht="13.8" hidden="false" customHeight="false" outlineLevel="0" collapsed="false">
      <c r="A35" s="0" t="s">
        <v>135</v>
      </c>
      <c r="B35" s="0" t="s">
        <v>164</v>
      </c>
      <c r="C35" s="0" t="s">
        <v>77</v>
      </c>
      <c r="D35" s="0" t="s">
        <v>70</v>
      </c>
      <c r="E35" s="0" t="s">
        <v>165</v>
      </c>
      <c r="F35" s="0" t="s">
        <v>79</v>
      </c>
      <c r="G35" s="0" t="n">
        <f aca="false">HYPERLINK("http://clipc-services.ceda.ac.uk/dreq/u/ad2c59f6784b7b6a8b2a95424a1a642d.html","web")</f>
        <v>0</v>
      </c>
      <c r="H35" s="0" t="s">
        <v>166</v>
      </c>
      <c r="I35" s="0" t="s">
        <v>156</v>
      </c>
      <c r="J35" s="0" t="s">
        <v>167</v>
      </c>
      <c r="K35" s="0" t="s">
        <v>163</v>
      </c>
    </row>
    <row r="36" customFormat="false" ht="13.8" hidden="false" customHeight="false" outlineLevel="0" collapsed="false">
      <c r="A36" s="0" t="s">
        <v>135</v>
      </c>
      <c r="B36" s="0" t="s">
        <v>168</v>
      </c>
      <c r="C36" s="0" t="s">
        <v>77</v>
      </c>
      <c r="D36" s="0" t="s">
        <v>70</v>
      </c>
      <c r="E36" s="0" t="s">
        <v>169</v>
      </c>
      <c r="F36" s="0" t="s">
        <v>79</v>
      </c>
      <c r="G36" s="0" t="n">
        <f aca="false">HYPERLINK("http://clipc-services.ceda.ac.uk/dreq/u/e60a812c3a4351f1747a8bf9fb48aec8.html","web")</f>
        <v>0</v>
      </c>
      <c r="H36" s="0" t="s">
        <v>170</v>
      </c>
      <c r="I36" s="0" t="s">
        <v>156</v>
      </c>
      <c r="J36" s="0" t="s">
        <v>162</v>
      </c>
      <c r="K36" s="0" t="s">
        <v>163</v>
      </c>
    </row>
    <row r="37" customFormat="false" ht="13.8" hidden="false" customHeight="false" outlineLevel="0" collapsed="false">
      <c r="A37" s="0" t="s">
        <v>135</v>
      </c>
      <c r="B37" s="0" t="s">
        <v>171</v>
      </c>
      <c r="C37" s="0" t="s">
        <v>13</v>
      </c>
      <c r="D37" s="0" t="s">
        <v>172</v>
      </c>
      <c r="E37" s="0" t="s">
        <v>173</v>
      </c>
      <c r="F37" s="0" t="s">
        <v>55</v>
      </c>
      <c r="G37" s="0" t="n">
        <f aca="false">HYPERLINK("http://clipc-services.ceda.ac.uk/dreq/u/e4f788872546d474c64f89798a4cb8cb.html","web")</f>
        <v>0</v>
      </c>
      <c r="H37" s="0" t="s">
        <v>174</v>
      </c>
      <c r="I37" s="0" t="s">
        <v>175</v>
      </c>
      <c r="J37" s="0" t="s">
        <v>176</v>
      </c>
      <c r="K37" s="0" t="s">
        <v>177</v>
      </c>
    </row>
    <row r="38" customFormat="false" ht="13.8" hidden="false" customHeight="false" outlineLevel="0" collapsed="false">
      <c r="A38" s="0" t="s">
        <v>135</v>
      </c>
      <c r="B38" s="0" t="s">
        <v>178</v>
      </c>
      <c r="C38" s="0" t="s">
        <v>179</v>
      </c>
      <c r="D38" s="0" t="s">
        <v>70</v>
      </c>
      <c r="E38" s="0" t="s">
        <v>180</v>
      </c>
      <c r="F38" s="0" t="s">
        <v>181</v>
      </c>
      <c r="G38" s="0" t="n">
        <f aca="false">HYPERLINK("http://clipc-services.ceda.ac.uk/dreq/u/e5284596-dd83-11e5-9194-ac72891c3257.html","web")</f>
        <v>0</v>
      </c>
      <c r="H38" s="0" t="s">
        <v>182</v>
      </c>
      <c r="I38" s="0" t="s">
        <v>139</v>
      </c>
      <c r="J38" s="0" t="s">
        <v>183</v>
      </c>
      <c r="K38" s="0" t="s">
        <v>184</v>
      </c>
    </row>
    <row r="39" customFormat="false" ht="13.8" hidden="false" customHeight="false" outlineLevel="0" collapsed="false">
      <c r="A39" s="0" t="s">
        <v>135</v>
      </c>
      <c r="B39" s="0" t="s">
        <v>185</v>
      </c>
      <c r="C39" s="0" t="s">
        <v>179</v>
      </c>
      <c r="D39" s="0" t="s">
        <v>70</v>
      </c>
      <c r="E39" s="0" t="s">
        <v>186</v>
      </c>
      <c r="F39" s="0" t="s">
        <v>181</v>
      </c>
      <c r="G39" s="0" t="n">
        <f aca="false">HYPERLINK("http://clipc-services.ceda.ac.uk/dreq/u/c1a2f2eeee3b74cd94a2946050785278.html","web")</f>
        <v>0</v>
      </c>
      <c r="H39" s="0" t="s">
        <v>182</v>
      </c>
      <c r="I39" s="0" t="s">
        <v>139</v>
      </c>
      <c r="J39" s="0" t="s">
        <v>187</v>
      </c>
      <c r="K39" s="0" t="s">
        <v>184</v>
      </c>
    </row>
    <row r="40" customFormat="false" ht="13.8" hidden="false" customHeight="false" outlineLevel="0" collapsed="false">
      <c r="A40" s="0" t="s">
        <v>135</v>
      </c>
      <c r="B40" s="0" t="s">
        <v>188</v>
      </c>
      <c r="C40" s="0" t="s">
        <v>77</v>
      </c>
      <c r="D40" s="0" t="s">
        <v>70</v>
      </c>
      <c r="E40" s="0" t="s">
        <v>189</v>
      </c>
      <c r="F40" s="0" t="s">
        <v>50</v>
      </c>
      <c r="G40" s="0" t="n">
        <f aca="false">HYPERLINK("http://clipc-services.ceda.ac.uk/dreq/u/a1bd45ea349a310ceaec3f0c417f8aa5.html","web")</f>
        <v>0</v>
      </c>
      <c r="H40" s="0" t="s">
        <v>190</v>
      </c>
      <c r="I40" s="0" t="s">
        <v>191</v>
      </c>
      <c r="J40" s="0" t="s">
        <v>192</v>
      </c>
      <c r="K40" s="0" t="s">
        <v>147</v>
      </c>
    </row>
    <row r="41" customFormat="false" ht="13.8" hidden="false" customHeight="false" outlineLevel="0" collapsed="false">
      <c r="A41" s="0" t="s">
        <v>135</v>
      </c>
      <c r="B41" s="0" t="s">
        <v>193</v>
      </c>
      <c r="C41" s="0" t="s">
        <v>13</v>
      </c>
      <c r="D41" s="0" t="s">
        <v>194</v>
      </c>
      <c r="E41" s="0" t="s">
        <v>195</v>
      </c>
      <c r="F41" s="0" t="s">
        <v>105</v>
      </c>
      <c r="G41" s="0" t="n">
        <f aca="false">HYPERLINK("http://clipc-services.ceda.ac.uk/dreq/u/c972f264-c5f0-11e6-ac20-5404a60d96b5.html","web")</f>
        <v>0</v>
      </c>
      <c r="H41" s="0" t="s">
        <v>196</v>
      </c>
      <c r="I41" s="0" t="s">
        <v>139</v>
      </c>
      <c r="J41" s="0" t="s">
        <v>197</v>
      </c>
      <c r="K41" s="0" t="s">
        <v>147</v>
      </c>
    </row>
    <row r="42" customFormat="false" ht="13.8" hidden="false" customHeight="false" outlineLevel="0" collapsed="false">
      <c r="A42" s="0" t="s">
        <v>135</v>
      </c>
      <c r="B42" s="0" t="s">
        <v>198</v>
      </c>
      <c r="C42" s="0" t="s">
        <v>179</v>
      </c>
      <c r="D42" s="0" t="s">
        <v>70</v>
      </c>
      <c r="E42" s="0" t="s">
        <v>199</v>
      </c>
      <c r="F42" s="0" t="s">
        <v>181</v>
      </c>
      <c r="G42" s="0" t="n">
        <f aca="false">HYPERLINK("http://clipc-services.ceda.ac.uk/dreq/u/c73793c9a403918cf29279cbc374d509.html","web")</f>
        <v>0</v>
      </c>
      <c r="H42" s="0" t="s">
        <v>200</v>
      </c>
      <c r="I42" s="0" t="s">
        <v>191</v>
      </c>
      <c r="J42" s="0" t="s">
        <v>201</v>
      </c>
      <c r="K42" s="0" t="s">
        <v>184</v>
      </c>
    </row>
    <row r="43" customFormat="false" ht="13.8" hidden="false" customHeight="false" outlineLevel="0" collapsed="false">
      <c r="A43" s="0" t="s">
        <v>135</v>
      </c>
      <c r="B43" s="0" t="s">
        <v>202</v>
      </c>
      <c r="C43" s="0" t="s">
        <v>179</v>
      </c>
      <c r="D43" s="0" t="s">
        <v>153</v>
      </c>
      <c r="E43" s="0" t="s">
        <v>203</v>
      </c>
      <c r="F43" s="0" t="s">
        <v>144</v>
      </c>
      <c r="G43" s="0" t="n">
        <f aca="false">HYPERLINK("http://clipc-services.ceda.ac.uk/dreq/u/2fcdf51262cdbc4279810b7a487b149e.html","web")</f>
        <v>0</v>
      </c>
      <c r="H43" s="0" t="s">
        <v>204</v>
      </c>
      <c r="I43" s="0" t="s">
        <v>139</v>
      </c>
      <c r="J43" s="0" t="s">
        <v>146</v>
      </c>
      <c r="K43" s="0" t="s">
        <v>205</v>
      </c>
    </row>
    <row r="44" customFormat="false" ht="13.8" hidden="false" customHeight="false" outlineLevel="0" collapsed="false">
      <c r="A44" s="0" t="s">
        <v>135</v>
      </c>
      <c r="B44" s="0" t="s">
        <v>206</v>
      </c>
      <c r="C44" s="0" t="s">
        <v>179</v>
      </c>
      <c r="D44" s="0" t="s">
        <v>153</v>
      </c>
      <c r="E44" s="0" t="s">
        <v>207</v>
      </c>
      <c r="F44" s="0" t="s">
        <v>13</v>
      </c>
      <c r="G44" s="0" t="n">
        <f aca="false">HYPERLINK("http://clipc-services.ceda.ac.uk/dreq/u/c97004d2-c5f0-11e6-ac20-5404a60d96b5.html","web")</f>
        <v>0</v>
      </c>
      <c r="H44" s="0" t="s">
        <v>208</v>
      </c>
      <c r="I44" s="0" t="s">
        <v>139</v>
      </c>
      <c r="J44" s="0" t="s">
        <v>209</v>
      </c>
      <c r="K44" s="0" t="s">
        <v>210</v>
      </c>
    </row>
    <row r="46" customFormat="false" ht="13.8" hidden="false" customHeight="false" outlineLevel="0" collapsed="false">
      <c r="A46" s="0" t="s">
        <v>211</v>
      </c>
      <c r="B46" s="0" t="s">
        <v>202</v>
      </c>
      <c r="C46" s="0" t="s">
        <v>13</v>
      </c>
      <c r="D46" s="0" t="s">
        <v>153</v>
      </c>
      <c r="E46" s="0" t="s">
        <v>203</v>
      </c>
      <c r="F46" s="0" t="s">
        <v>144</v>
      </c>
      <c r="G46" s="0" t="n">
        <f aca="false">HYPERLINK("http://clipc-services.ceda.ac.uk/dreq/u/2fcdf51262cdbc4279810b7a487b149e.html","web")</f>
        <v>0</v>
      </c>
      <c r="H46" s="0" t="s">
        <v>204</v>
      </c>
      <c r="I46" s="0" t="s">
        <v>139</v>
      </c>
      <c r="J46" s="0" t="s">
        <v>146</v>
      </c>
      <c r="K46" s="0" t="s">
        <v>212</v>
      </c>
    </row>
    <row r="47" customFormat="false" ht="13.8" hidden="false" customHeight="false" outlineLevel="0" collapsed="false">
      <c r="A47" s="0" t="s">
        <v>211</v>
      </c>
      <c r="B47" s="0" t="s">
        <v>206</v>
      </c>
      <c r="C47" s="0" t="s">
        <v>13</v>
      </c>
      <c r="D47" s="0" t="s">
        <v>153</v>
      </c>
      <c r="E47" s="0" t="s">
        <v>207</v>
      </c>
      <c r="F47" s="0" t="s">
        <v>13</v>
      </c>
      <c r="G47" s="0" t="n">
        <f aca="false">HYPERLINK("http://clipc-services.ceda.ac.uk/dreq/u/c97004d2-c5f0-11e6-ac20-5404a60d96b5.html","web")</f>
        <v>0</v>
      </c>
      <c r="H47" s="0" t="s">
        <v>208</v>
      </c>
      <c r="I47" s="0" t="s">
        <v>139</v>
      </c>
      <c r="J47" s="0" t="s">
        <v>209</v>
      </c>
      <c r="K47" s="0" t="s">
        <v>212</v>
      </c>
    </row>
    <row r="48" customFormat="false" ht="13.8" hidden="false" customHeight="false" outlineLevel="0" collapsed="false">
      <c r="A48" s="0" t="s">
        <v>211</v>
      </c>
      <c r="B48" s="0" t="s">
        <v>213</v>
      </c>
      <c r="C48" s="0" t="s">
        <v>77</v>
      </c>
      <c r="D48" s="0" t="s">
        <v>153</v>
      </c>
      <c r="E48" s="0" t="s">
        <v>214</v>
      </c>
      <c r="F48" s="0" t="s">
        <v>181</v>
      </c>
      <c r="G48" s="0" t="n">
        <f aca="false">HYPERLINK("http://clipc-services.ceda.ac.uk/dreq/u/6fc1dd9341ca569ad866695db9878618.html","web")</f>
        <v>0</v>
      </c>
      <c r="H48" s="0" t="s">
        <v>215</v>
      </c>
      <c r="I48" s="0" t="s">
        <v>216</v>
      </c>
      <c r="J48" s="0" t="s">
        <v>217</v>
      </c>
      <c r="K48" s="0" t="s">
        <v>218</v>
      </c>
    </row>
    <row r="49" customFormat="false" ht="13.8" hidden="false" customHeight="false" outlineLevel="0" collapsed="false">
      <c r="A49" s="0" t="s">
        <v>211</v>
      </c>
      <c r="B49" s="0" t="s">
        <v>219</v>
      </c>
      <c r="C49" s="0" t="s">
        <v>77</v>
      </c>
      <c r="D49" s="0" t="s">
        <v>153</v>
      </c>
      <c r="E49" s="0" t="s">
        <v>220</v>
      </c>
      <c r="F49" s="0" t="s">
        <v>181</v>
      </c>
      <c r="G49" s="0" t="n">
        <f aca="false">HYPERLINK("http://clipc-services.ceda.ac.uk/dreq/u/60f0a8f8a0311f9c386e64e0b62cf3bd.html","web")</f>
        <v>0</v>
      </c>
      <c r="H49" s="0" t="s">
        <v>221</v>
      </c>
      <c r="I49" s="0" t="s">
        <v>216</v>
      </c>
      <c r="J49" s="0" t="s">
        <v>217</v>
      </c>
      <c r="K49" s="0" t="s">
        <v>218</v>
      </c>
    </row>
    <row r="51" customFormat="false" ht="13.8" hidden="false" customHeight="false" outlineLevel="0" collapsed="false">
      <c r="A51" s="0" t="s">
        <v>222</v>
      </c>
      <c r="B51" s="0" t="s">
        <v>223</v>
      </c>
      <c r="C51" s="0" t="s">
        <v>13</v>
      </c>
      <c r="D51" s="0" t="s">
        <v>70</v>
      </c>
      <c r="E51" s="0" t="s">
        <v>224</v>
      </c>
      <c r="F51" s="0" t="s">
        <v>79</v>
      </c>
      <c r="G51" s="0" t="n">
        <f aca="false">HYPERLINK("http://clipc-services.ceda.ac.uk/dreq/u/c9a640b0-c5f0-11e6-ac20-5404a60d96b5.html","web")</f>
        <v>0</v>
      </c>
      <c r="H51" s="0" t="s">
        <v>225</v>
      </c>
      <c r="I51" s="0" t="s">
        <v>73</v>
      </c>
      <c r="J51" s="0" t="s">
        <v>226</v>
      </c>
      <c r="K51" s="0" t="s">
        <v>227</v>
      </c>
    </row>
    <row r="52" customFormat="false" ht="13.8" hidden="false" customHeight="false" outlineLevel="0" collapsed="false">
      <c r="A52" s="0" t="s">
        <v>222</v>
      </c>
      <c r="B52" s="0" t="s">
        <v>228</v>
      </c>
      <c r="C52" s="0" t="s">
        <v>13</v>
      </c>
      <c r="D52" s="0" t="s">
        <v>70</v>
      </c>
      <c r="E52" s="0" t="s">
        <v>229</v>
      </c>
      <c r="F52" s="0" t="s">
        <v>79</v>
      </c>
      <c r="G52" s="0" t="n">
        <f aca="false">HYPERLINK("http://clipc-services.ceda.ac.uk/dreq/u/c9a673b4-c5f0-11e6-ac20-5404a60d96b5.html","web")</f>
        <v>0</v>
      </c>
      <c r="H52" s="0" t="s">
        <v>230</v>
      </c>
      <c r="I52" s="0" t="s">
        <v>73</v>
      </c>
      <c r="J52" s="0" t="s">
        <v>231</v>
      </c>
      <c r="K52" s="0" t="s">
        <v>227</v>
      </c>
    </row>
    <row r="53" customFormat="false" ht="13.8" hidden="false" customHeight="false" outlineLevel="0" collapsed="false">
      <c r="A53" s="0" t="s">
        <v>222</v>
      </c>
      <c r="B53" s="0" t="s">
        <v>232</v>
      </c>
      <c r="C53" s="0" t="s">
        <v>13</v>
      </c>
      <c r="D53" s="0" t="s">
        <v>70</v>
      </c>
      <c r="E53" s="0" t="s">
        <v>233</v>
      </c>
      <c r="F53" s="0" t="s">
        <v>79</v>
      </c>
      <c r="G53" s="0" t="n">
        <f aca="false">HYPERLINK("http://clipc-services.ceda.ac.uk/dreq/u/c9a56fd2-c5f0-11e6-ac20-5404a60d96b5.html","web")</f>
        <v>0</v>
      </c>
      <c r="H53" s="0" t="s">
        <v>234</v>
      </c>
      <c r="I53" s="0" t="s">
        <v>73</v>
      </c>
      <c r="J53" s="0" t="s">
        <v>235</v>
      </c>
      <c r="K53" s="0" t="s">
        <v>236</v>
      </c>
    </row>
    <row r="54" customFormat="false" ht="13.8" hidden="false" customHeight="false" outlineLevel="0" collapsed="false">
      <c r="A54" s="0" t="s">
        <v>222</v>
      </c>
      <c r="B54" s="0" t="s">
        <v>237</v>
      </c>
      <c r="C54" s="0" t="s">
        <v>13</v>
      </c>
      <c r="D54" s="0" t="s">
        <v>70</v>
      </c>
      <c r="E54" s="0" t="s">
        <v>238</v>
      </c>
      <c r="F54" s="0" t="s">
        <v>79</v>
      </c>
      <c r="G54" s="0" t="n">
        <f aca="false">HYPERLINK("http://clipc-services.ceda.ac.uk/dreq/u/c9a70b4e-c5f0-11e6-ac20-5404a60d96b5.html","web")</f>
        <v>0</v>
      </c>
      <c r="H54" s="0" t="s">
        <v>234</v>
      </c>
      <c r="I54" s="0" t="s">
        <v>73</v>
      </c>
      <c r="J54" s="0" t="s">
        <v>239</v>
      </c>
      <c r="K54" s="0" t="s">
        <v>236</v>
      </c>
    </row>
    <row r="56" customFormat="false" ht="13.8" hidden="false" customHeight="false" outlineLevel="0" collapsed="false">
      <c r="A56" s="0" t="s">
        <v>240</v>
      </c>
      <c r="B56" s="0" t="s">
        <v>213</v>
      </c>
      <c r="C56" s="0" t="s">
        <v>77</v>
      </c>
      <c r="D56" s="0" t="s">
        <v>153</v>
      </c>
      <c r="E56" s="0" t="s">
        <v>214</v>
      </c>
      <c r="F56" s="0" t="s">
        <v>181</v>
      </c>
      <c r="G56" s="0" t="n">
        <f aca="false">HYPERLINK("http://clipc-services.ceda.ac.uk/dreq/u/6fc1dd9341ca569ad866695db9878618.html","web")</f>
        <v>0</v>
      </c>
      <c r="H56" s="0" t="s">
        <v>215</v>
      </c>
      <c r="I56" s="0" t="s">
        <v>216</v>
      </c>
      <c r="J56" s="0" t="s">
        <v>217</v>
      </c>
      <c r="K56" s="0" t="s">
        <v>241</v>
      </c>
    </row>
    <row r="57" customFormat="false" ht="13.8" hidden="false" customHeight="false" outlineLevel="0" collapsed="false">
      <c r="A57" s="0" t="s">
        <v>240</v>
      </c>
      <c r="B57" s="0" t="s">
        <v>219</v>
      </c>
      <c r="C57" s="0" t="s">
        <v>77</v>
      </c>
      <c r="D57" s="0" t="s">
        <v>153</v>
      </c>
      <c r="E57" s="0" t="s">
        <v>220</v>
      </c>
      <c r="F57" s="0" t="s">
        <v>181</v>
      </c>
      <c r="G57" s="0" t="n">
        <f aca="false">HYPERLINK("http://clipc-services.ceda.ac.uk/dreq/u/60f0a8f8a0311f9c386e64e0b62cf3bd.html","web")</f>
        <v>0</v>
      </c>
      <c r="H57" s="0" t="s">
        <v>221</v>
      </c>
      <c r="I57" s="0" t="s">
        <v>216</v>
      </c>
      <c r="J57" s="0" t="s">
        <v>217</v>
      </c>
      <c r="K57" s="0" t="s">
        <v>241</v>
      </c>
    </row>
    <row r="58" customFormat="false" ht="13.8" hidden="false" customHeight="false" outlineLevel="0" collapsed="false">
      <c r="A58" s="0" t="s">
        <v>240</v>
      </c>
      <c r="B58" s="0" t="s">
        <v>242</v>
      </c>
      <c r="C58" s="0" t="s">
        <v>13</v>
      </c>
      <c r="D58" s="0" t="s">
        <v>86</v>
      </c>
      <c r="E58" s="0" t="s">
        <v>243</v>
      </c>
      <c r="F58" s="0" t="s">
        <v>244</v>
      </c>
      <c r="G58" s="0" t="n">
        <f aca="false">HYPERLINK("http://clipc-services.ceda.ac.uk/dreq/u/70b0b8239a6ffb48b4a4f3086da12150.html","web")</f>
        <v>0</v>
      </c>
      <c r="H58" s="0" t="s">
        <v>245</v>
      </c>
      <c r="I58" s="0" t="s">
        <v>246</v>
      </c>
      <c r="J58" s="0" t="s">
        <v>247</v>
      </c>
      <c r="K58" s="0" t="s">
        <v>248</v>
      </c>
    </row>
    <row r="59" customFormat="false" ht="13.8" hidden="false" customHeight="false" outlineLevel="0" collapsed="false">
      <c r="A59" s="0" t="s">
        <v>240</v>
      </c>
      <c r="B59" s="0" t="s">
        <v>249</v>
      </c>
      <c r="C59" s="0" t="s">
        <v>13</v>
      </c>
      <c r="D59" s="0" t="s">
        <v>70</v>
      </c>
      <c r="E59" s="0" t="s">
        <v>250</v>
      </c>
      <c r="F59" s="0" t="s">
        <v>251</v>
      </c>
      <c r="G59" s="0" t="n">
        <f aca="false">HYPERLINK("http://clipc-services.ceda.ac.uk/dreq/u/31a3caf70db7a8ed71e8d0a226365105.html","web")</f>
        <v>0</v>
      </c>
      <c r="H59" s="0" t="s">
        <v>245</v>
      </c>
      <c r="I59" s="0" t="s">
        <v>246</v>
      </c>
      <c r="J59" s="0" t="s">
        <v>252</v>
      </c>
      <c r="K59" s="0" t="s">
        <v>248</v>
      </c>
    </row>
    <row r="60" customFormat="false" ht="13.8" hidden="false" customHeight="false" outlineLevel="0" collapsed="false">
      <c r="A60" s="0" t="s">
        <v>240</v>
      </c>
      <c r="B60" s="0" t="s">
        <v>253</v>
      </c>
      <c r="C60" s="0" t="s">
        <v>13</v>
      </c>
      <c r="D60" s="0" t="s">
        <v>70</v>
      </c>
      <c r="E60" s="0" t="s">
        <v>254</v>
      </c>
      <c r="F60" s="0" t="s">
        <v>255</v>
      </c>
      <c r="G60" s="0" t="n">
        <f aca="false">HYPERLINK("http://clipc-services.ceda.ac.uk/dreq/u/59177dc0-9e49-11e5-803c-0d0b866b59f3.html","web")</f>
        <v>0</v>
      </c>
      <c r="H60" s="0" t="s">
        <v>256</v>
      </c>
      <c r="I60" s="0" t="s">
        <v>57</v>
      </c>
      <c r="J60" s="0" t="s">
        <v>257</v>
      </c>
      <c r="K60" s="0" t="s">
        <v>258</v>
      </c>
    </row>
    <row r="61" customFormat="false" ht="13.8" hidden="false" customHeight="false" outlineLevel="0" collapsed="false">
      <c r="A61" s="0" t="s">
        <v>240</v>
      </c>
      <c r="B61" s="0" t="s">
        <v>259</v>
      </c>
      <c r="C61" s="0" t="s">
        <v>13</v>
      </c>
      <c r="D61" s="0" t="s">
        <v>70</v>
      </c>
      <c r="E61" s="0" t="s">
        <v>260</v>
      </c>
      <c r="F61" s="0" t="s">
        <v>255</v>
      </c>
      <c r="G61" s="0" t="n">
        <f aca="false">HYPERLINK("http://clipc-services.ceda.ac.uk/dreq/u/591306a0-9e49-11e5-803c-0d0b866b59f3.html","web")</f>
        <v>0</v>
      </c>
      <c r="H61" s="0" t="s">
        <v>261</v>
      </c>
      <c r="I61" s="0" t="s">
        <v>57</v>
      </c>
      <c r="J61" s="0" t="s">
        <v>262</v>
      </c>
      <c r="K61" s="0" t="s">
        <v>258</v>
      </c>
    </row>
    <row r="62" customFormat="false" ht="13.8" hidden="false" customHeight="false" outlineLevel="0" collapsed="false">
      <c r="A62" s="0" t="s">
        <v>240</v>
      </c>
      <c r="B62" s="0" t="s">
        <v>263</v>
      </c>
      <c r="C62" s="0" t="s">
        <v>13</v>
      </c>
      <c r="D62" s="0" t="s">
        <v>70</v>
      </c>
      <c r="E62" s="0" t="s">
        <v>264</v>
      </c>
      <c r="F62" s="0" t="s">
        <v>265</v>
      </c>
      <c r="G62" s="0" t="n">
        <f aca="false">HYPERLINK("http://clipc-services.ceda.ac.uk/dreq/u/590de58a-9e49-11e5-803c-0d0b866b59f3.html","web")</f>
        <v>0</v>
      </c>
      <c r="H62" s="0" t="s">
        <v>266</v>
      </c>
      <c r="I62" s="0" t="s">
        <v>57</v>
      </c>
      <c r="J62" s="0" t="s">
        <v>267</v>
      </c>
      <c r="K62" s="0" t="s">
        <v>268</v>
      </c>
    </row>
    <row r="63" customFormat="false" ht="13.8" hidden="false" customHeight="false" outlineLevel="0" collapsed="false">
      <c r="A63" s="0" t="s">
        <v>240</v>
      </c>
      <c r="B63" s="0" t="s">
        <v>269</v>
      </c>
      <c r="C63" s="0" t="s">
        <v>13</v>
      </c>
      <c r="D63" s="0" t="s">
        <v>70</v>
      </c>
      <c r="E63" s="0" t="s">
        <v>270</v>
      </c>
      <c r="F63" s="0" t="s">
        <v>265</v>
      </c>
      <c r="G63" s="0" t="n">
        <f aca="false">HYPERLINK("http://clipc-services.ceda.ac.uk/dreq/u/591444ca-9e49-11e5-803c-0d0b866b59f3.html","web")</f>
        <v>0</v>
      </c>
      <c r="H63" s="0" t="s">
        <v>271</v>
      </c>
      <c r="I63" s="0" t="s">
        <v>57</v>
      </c>
      <c r="J63" s="0" t="s">
        <v>270</v>
      </c>
      <c r="K63" s="0" t="s">
        <v>268</v>
      </c>
    </row>
    <row r="64" customFormat="false" ht="13.8" hidden="false" customHeight="false" outlineLevel="0" collapsed="false">
      <c r="A64" s="0" t="s">
        <v>240</v>
      </c>
      <c r="B64" s="0" t="s">
        <v>272</v>
      </c>
      <c r="C64" s="0" t="s">
        <v>13</v>
      </c>
      <c r="D64" s="0" t="s">
        <v>70</v>
      </c>
      <c r="E64" s="0" t="s">
        <v>273</v>
      </c>
      <c r="F64" s="0" t="s">
        <v>274</v>
      </c>
      <c r="G64" s="0" t="n">
        <f aca="false">HYPERLINK("http://clipc-services.ceda.ac.uk/dreq/u/5917acf0-9e49-11e5-803c-0d0b866b59f3.html","web")</f>
        <v>0</v>
      </c>
      <c r="H64" s="0" t="s">
        <v>275</v>
      </c>
      <c r="I64" s="0" t="s">
        <v>57</v>
      </c>
      <c r="J64" s="0" t="s">
        <v>276</v>
      </c>
      <c r="K64" s="0" t="s">
        <v>268</v>
      </c>
    </row>
    <row r="65" customFormat="false" ht="13.8" hidden="false" customHeight="false" outlineLevel="0" collapsed="false">
      <c r="A65" s="0" t="s">
        <v>240</v>
      </c>
      <c r="B65" s="0" t="s">
        <v>277</v>
      </c>
      <c r="C65" s="0" t="s">
        <v>13</v>
      </c>
      <c r="D65" s="0" t="s">
        <v>70</v>
      </c>
      <c r="E65" s="0" t="s">
        <v>278</v>
      </c>
      <c r="F65" s="0" t="s">
        <v>274</v>
      </c>
      <c r="G65" s="0" t="n">
        <f aca="false">HYPERLINK("http://clipc-services.ceda.ac.uk/dreq/u/59147b48-9e49-11e5-803c-0d0b866b59f3.html","web")</f>
        <v>0</v>
      </c>
      <c r="H65" s="0" t="s">
        <v>279</v>
      </c>
      <c r="I65" s="0" t="s">
        <v>57</v>
      </c>
      <c r="J65" s="0" t="s">
        <v>280</v>
      </c>
      <c r="K65" s="0" t="s">
        <v>268</v>
      </c>
    </row>
    <row r="66" customFormat="false" ht="13.8" hidden="false" customHeight="false" outlineLevel="0" collapsed="false">
      <c r="A66" s="0" t="s">
        <v>240</v>
      </c>
      <c r="B66" s="0" t="s">
        <v>281</v>
      </c>
      <c r="C66" s="0" t="s">
        <v>13</v>
      </c>
      <c r="D66" s="0" t="s">
        <v>282</v>
      </c>
      <c r="E66" s="0" t="s">
        <v>283</v>
      </c>
      <c r="F66" s="0" t="s">
        <v>13</v>
      </c>
      <c r="G66" s="0" t="n">
        <f aca="false">HYPERLINK("http://clipc-services.ceda.ac.uk/dreq/u/591720a0-9e49-11e5-803c-0d0b866b59f3.html","web")</f>
        <v>0</v>
      </c>
      <c r="H66" s="0" t="s">
        <v>284</v>
      </c>
      <c r="I66" s="0" t="s">
        <v>73</v>
      </c>
      <c r="J66" s="0" t="s">
        <v>285</v>
      </c>
      <c r="K66" s="0" t="s">
        <v>286</v>
      </c>
    </row>
    <row r="68" customFormat="false" ht="13.8" hidden="false" customHeight="false" outlineLevel="0" collapsed="false">
      <c r="A68" s="0" t="s">
        <v>287</v>
      </c>
      <c r="B68" s="0" t="s">
        <v>92</v>
      </c>
      <c r="C68" s="0" t="s">
        <v>13</v>
      </c>
      <c r="D68" s="0" t="s">
        <v>70</v>
      </c>
      <c r="E68" s="0" t="s">
        <v>288</v>
      </c>
      <c r="F68" s="0" t="s">
        <v>16</v>
      </c>
      <c r="G68" s="0" t="n">
        <f aca="false">HYPERLINK("http://clipc-services.ceda.ac.uk/dreq/u/b045cae1f65ba99831648f136b309e91.html","web")</f>
        <v>0</v>
      </c>
      <c r="H68" s="0" t="s">
        <v>94</v>
      </c>
      <c r="I68" s="0" t="s">
        <v>95</v>
      </c>
      <c r="J68" s="0" t="s">
        <v>96</v>
      </c>
      <c r="K68" s="0" t="s">
        <v>289</v>
      </c>
    </row>
    <row r="69" customFormat="false" ht="13.8" hidden="false" customHeight="false" outlineLevel="0" collapsed="false">
      <c r="A69" s="0" t="s">
        <v>287</v>
      </c>
      <c r="B69" s="0" t="s">
        <v>98</v>
      </c>
      <c r="C69" s="0" t="s">
        <v>13</v>
      </c>
      <c r="D69" s="0" t="s">
        <v>70</v>
      </c>
      <c r="E69" s="0" t="s">
        <v>99</v>
      </c>
      <c r="F69" s="0" t="s">
        <v>13</v>
      </c>
      <c r="G69" s="0" t="n">
        <f aca="false">HYPERLINK("http://clipc-services.ceda.ac.uk/dreq/u/bb4d31072e09cd4935f1c20a2c533bbd.html","web")</f>
        <v>0</v>
      </c>
      <c r="H69" s="0" t="s">
        <v>100</v>
      </c>
      <c r="I69" s="0" t="s">
        <v>95</v>
      </c>
      <c r="J69" s="0" t="s">
        <v>101</v>
      </c>
      <c r="K69" s="0" t="s">
        <v>289</v>
      </c>
    </row>
    <row r="70" customFormat="false" ht="13.8" hidden="false" customHeight="false" outlineLevel="0" collapsed="false">
      <c r="A70" s="0" t="s">
        <v>287</v>
      </c>
      <c r="B70" s="0" t="s">
        <v>103</v>
      </c>
      <c r="C70" s="0" t="s">
        <v>13</v>
      </c>
      <c r="D70" s="0" t="s">
        <v>70</v>
      </c>
      <c r="E70" s="0" t="s">
        <v>104</v>
      </c>
      <c r="F70" s="0" t="s">
        <v>105</v>
      </c>
      <c r="G70" s="0" t="n">
        <f aca="false">HYPERLINK("http://clipc-services.ceda.ac.uk/dreq/u/987be9b68c051baf4f0c5b6e8c26b4d8.html","web")</f>
        <v>0</v>
      </c>
      <c r="H70" s="0" t="s">
        <v>106</v>
      </c>
      <c r="I70" s="0" t="s">
        <v>95</v>
      </c>
      <c r="J70" s="0" t="s">
        <v>107</v>
      </c>
      <c r="K70" s="0" t="s">
        <v>289</v>
      </c>
    </row>
    <row r="71" customFormat="false" ht="13.8" hidden="false" customHeight="false" outlineLevel="0" collapsed="false">
      <c r="A71" s="0" t="s">
        <v>287</v>
      </c>
      <c r="B71" s="0" t="s">
        <v>108</v>
      </c>
      <c r="C71" s="0" t="s">
        <v>13</v>
      </c>
      <c r="D71" s="0" t="s">
        <v>70</v>
      </c>
      <c r="E71" s="0" t="s">
        <v>290</v>
      </c>
      <c r="F71" s="0" t="s">
        <v>16</v>
      </c>
      <c r="G71" s="0" t="n">
        <f aca="false">HYPERLINK("http://clipc-services.ceda.ac.uk/dreq/u/ce9ab9b945fcc86013ad10431d8f252e.html","web")</f>
        <v>0</v>
      </c>
      <c r="H71" s="0" t="s">
        <v>110</v>
      </c>
      <c r="I71" s="0" t="s">
        <v>95</v>
      </c>
      <c r="J71" s="0" t="s">
        <v>111</v>
      </c>
      <c r="K71" s="0" t="s">
        <v>289</v>
      </c>
    </row>
    <row r="72" customFormat="false" ht="13.8" hidden="false" customHeight="false" outlineLevel="0" collapsed="false">
      <c r="A72" s="0" t="s">
        <v>287</v>
      </c>
      <c r="B72" s="0" t="s">
        <v>113</v>
      </c>
      <c r="C72" s="0" t="s">
        <v>13</v>
      </c>
      <c r="D72" s="0" t="s">
        <v>114</v>
      </c>
      <c r="E72" s="0" t="s">
        <v>291</v>
      </c>
      <c r="F72" s="0" t="s">
        <v>16</v>
      </c>
      <c r="G72" s="0" t="n">
        <f aca="false">HYPERLINK("http://clipc-services.ceda.ac.uk/dreq/u/0bbbf303ac691061a69938846f32b23b.html","web")</f>
        <v>0</v>
      </c>
      <c r="H72" s="0" t="s">
        <v>116</v>
      </c>
      <c r="I72" s="0" t="s">
        <v>95</v>
      </c>
      <c r="J72" s="0" t="s">
        <v>117</v>
      </c>
      <c r="K72" s="0" t="s">
        <v>289</v>
      </c>
    </row>
    <row r="73" customFormat="false" ht="13.8" hidden="false" customHeight="false" outlineLevel="0" collapsed="false">
      <c r="A73" s="0" t="s">
        <v>287</v>
      </c>
      <c r="B73" s="0" t="s">
        <v>118</v>
      </c>
      <c r="C73" s="0" t="s">
        <v>13</v>
      </c>
      <c r="D73" s="0" t="s">
        <v>119</v>
      </c>
      <c r="E73" s="0" t="s">
        <v>292</v>
      </c>
      <c r="F73" s="0" t="s">
        <v>16</v>
      </c>
      <c r="G73" s="0" t="n">
        <f aca="false">HYPERLINK("http://clipc-services.ceda.ac.uk/dreq/u/fe9d4b45792f7d6430fe2a9c9b7234b1.html","web")</f>
        <v>0</v>
      </c>
      <c r="H73" s="0" t="s">
        <v>121</v>
      </c>
      <c r="I73" s="0" t="s">
        <v>95</v>
      </c>
      <c r="J73" s="0" t="s">
        <v>122</v>
      </c>
      <c r="K73" s="0" t="s">
        <v>289</v>
      </c>
    </row>
    <row r="74" customFormat="false" ht="13.8" hidden="false" customHeight="false" outlineLevel="0" collapsed="false">
      <c r="A74" s="0" t="s">
        <v>287</v>
      </c>
      <c r="B74" s="0" t="s">
        <v>123</v>
      </c>
      <c r="C74" s="0" t="s">
        <v>13</v>
      </c>
      <c r="D74" s="0" t="s">
        <v>124</v>
      </c>
      <c r="E74" s="0" t="s">
        <v>293</v>
      </c>
      <c r="F74" s="0" t="s">
        <v>16</v>
      </c>
      <c r="G74" s="0" t="n">
        <f aca="false">HYPERLINK("http://clipc-services.ceda.ac.uk/dreq/u/7308096ae00ff52340909b2a59415f82.html","web")</f>
        <v>0</v>
      </c>
      <c r="H74" s="0" t="s">
        <v>126</v>
      </c>
      <c r="I74" s="0" t="s">
        <v>95</v>
      </c>
      <c r="J74" s="0" t="s">
        <v>127</v>
      </c>
      <c r="K74" s="0" t="s">
        <v>289</v>
      </c>
    </row>
    <row r="76" customFormat="false" ht="13.8" hidden="false" customHeight="false" outlineLevel="0" collapsed="false">
      <c r="A76" s="0" t="s">
        <v>294</v>
      </c>
      <c r="B76" s="0" t="s">
        <v>295</v>
      </c>
      <c r="C76" s="0" t="s">
        <v>77</v>
      </c>
      <c r="D76" s="0" t="s">
        <v>296</v>
      </c>
      <c r="E76" s="0" t="s">
        <v>297</v>
      </c>
      <c r="F76" s="0" t="s">
        <v>16</v>
      </c>
      <c r="G76" s="0" t="n">
        <f aca="false">HYPERLINK("http://clipc-services.ceda.ac.uk/dreq/u/e1ca31ce340d507b1dce7a537bbef951.html","web")</f>
        <v>0</v>
      </c>
      <c r="H76" s="0" t="s">
        <v>298</v>
      </c>
      <c r="I76" s="0" t="s">
        <v>299</v>
      </c>
      <c r="J76" s="0" t="s">
        <v>300</v>
      </c>
      <c r="K76" s="0" t="s">
        <v>301</v>
      </c>
    </row>
    <row r="78" customFormat="false" ht="13.8" hidden="false" customHeight="false" outlineLevel="0" collapsed="false">
      <c r="A78" s="0" t="s">
        <v>302</v>
      </c>
      <c r="B78" s="0" t="s">
        <v>108</v>
      </c>
      <c r="C78" s="0" t="s">
        <v>13</v>
      </c>
      <c r="D78" s="0" t="s">
        <v>303</v>
      </c>
      <c r="E78" s="0" t="s">
        <v>290</v>
      </c>
      <c r="F78" s="0" t="s">
        <v>16</v>
      </c>
      <c r="G78" s="0" t="n">
        <f aca="false">HYPERLINK("http://clipc-services.ceda.ac.uk/dreq/u/ce9ab9b945fcc86013ad10431d8f252e.html","web")</f>
        <v>0</v>
      </c>
      <c r="H78" s="0" t="s">
        <v>110</v>
      </c>
      <c r="I78" s="0" t="s">
        <v>95</v>
      </c>
      <c r="J78" s="0" t="s">
        <v>111</v>
      </c>
      <c r="K78" s="0" t="s">
        <v>304</v>
      </c>
    </row>
    <row r="79" customFormat="false" ht="13.8" hidden="false" customHeight="false" outlineLevel="0" collapsed="false">
      <c r="A79" s="0" t="s">
        <v>302</v>
      </c>
      <c r="B79" s="0" t="s">
        <v>113</v>
      </c>
      <c r="C79" s="0" t="s">
        <v>13</v>
      </c>
      <c r="D79" s="0" t="s">
        <v>305</v>
      </c>
      <c r="E79" s="0" t="s">
        <v>115</v>
      </c>
      <c r="F79" s="0" t="s">
        <v>16</v>
      </c>
      <c r="G79" s="0" t="n">
        <f aca="false">HYPERLINK("http://clipc-services.ceda.ac.uk/dreq/u/0bbbf303ac691061a69938846f32b23b.html","web")</f>
        <v>0</v>
      </c>
      <c r="H79" s="0" t="s">
        <v>116</v>
      </c>
      <c r="I79" s="0" t="s">
        <v>95</v>
      </c>
      <c r="J79" s="0" t="s">
        <v>117</v>
      </c>
      <c r="K79" s="0" t="s">
        <v>304</v>
      </c>
    </row>
    <row r="80" customFormat="false" ht="13.8" hidden="false" customHeight="false" outlineLevel="0" collapsed="false">
      <c r="A80" s="0" t="s">
        <v>302</v>
      </c>
      <c r="B80" s="0" t="s">
        <v>118</v>
      </c>
      <c r="C80" s="0" t="s">
        <v>13</v>
      </c>
      <c r="D80" s="0" t="s">
        <v>306</v>
      </c>
      <c r="E80" s="0" t="s">
        <v>292</v>
      </c>
      <c r="F80" s="0" t="s">
        <v>16</v>
      </c>
      <c r="G80" s="0" t="n">
        <f aca="false">HYPERLINK("http://clipc-services.ceda.ac.uk/dreq/u/fe9d4b45792f7d6430fe2a9c9b7234b1.html","web")</f>
        <v>0</v>
      </c>
      <c r="H80" s="0" t="s">
        <v>121</v>
      </c>
      <c r="I80" s="0" t="s">
        <v>95</v>
      </c>
      <c r="J80" s="0" t="s">
        <v>122</v>
      </c>
      <c r="K80" s="0" t="s">
        <v>304</v>
      </c>
    </row>
    <row r="81" customFormat="false" ht="13.8" hidden="false" customHeight="false" outlineLevel="0" collapsed="false">
      <c r="A81" s="0" t="s">
        <v>302</v>
      </c>
      <c r="B81" s="0" t="s">
        <v>123</v>
      </c>
      <c r="C81" s="0" t="s">
        <v>13</v>
      </c>
      <c r="D81" s="0" t="s">
        <v>307</v>
      </c>
      <c r="E81" s="0" t="s">
        <v>293</v>
      </c>
      <c r="F81" s="0" t="s">
        <v>16</v>
      </c>
      <c r="G81" s="0" t="n">
        <f aca="false">HYPERLINK("http://clipc-services.ceda.ac.uk/dreq/u/7308096ae00ff52340909b2a59415f82.html","web")</f>
        <v>0</v>
      </c>
      <c r="H81" s="0" t="s">
        <v>126</v>
      </c>
      <c r="I81" s="0" t="s">
        <v>95</v>
      </c>
      <c r="J81" s="0" t="s">
        <v>127</v>
      </c>
      <c r="K81" s="0" t="s">
        <v>304</v>
      </c>
    </row>
    <row r="82" customFormat="false" ht="13.8" hidden="false" customHeight="false" outlineLevel="0" collapsed="false">
      <c r="A82" s="0" t="s">
        <v>302</v>
      </c>
      <c r="B82" s="0" t="s">
        <v>237</v>
      </c>
      <c r="C82" s="0" t="s">
        <v>13</v>
      </c>
      <c r="D82" s="0" t="s">
        <v>303</v>
      </c>
      <c r="E82" s="0" t="s">
        <v>238</v>
      </c>
      <c r="F82" s="0" t="s">
        <v>79</v>
      </c>
      <c r="G82" s="0" t="n">
        <f aca="false">HYPERLINK("http://clipc-services.ceda.ac.uk/dreq/u/c9a70b4e-c5f0-11e6-ac20-5404a60d96b5.html","web")</f>
        <v>0</v>
      </c>
      <c r="H82" s="0" t="s">
        <v>234</v>
      </c>
      <c r="I82" s="0" t="s">
        <v>73</v>
      </c>
      <c r="J82" s="0" t="s">
        <v>239</v>
      </c>
      <c r="K82" s="0" t="s">
        <v>308</v>
      </c>
    </row>
    <row r="83" customFormat="false" ht="13.8" hidden="false" customHeight="false" outlineLevel="0" collapsed="false">
      <c r="A83" s="0" t="s">
        <v>302</v>
      </c>
      <c r="B83" s="0" t="s">
        <v>309</v>
      </c>
      <c r="C83" s="0" t="s">
        <v>13</v>
      </c>
      <c r="D83" s="0" t="s">
        <v>303</v>
      </c>
      <c r="E83" s="0" t="s">
        <v>310</v>
      </c>
      <c r="F83" s="0" t="s">
        <v>79</v>
      </c>
      <c r="G83" s="0" t="n">
        <f aca="false">HYPERLINK("http://clipc-services.ceda.ac.uk/dreq/u/590daf66-9e49-11e5-803c-0d0b866b59f3.html","web")</f>
        <v>0</v>
      </c>
      <c r="H83" s="0" t="s">
        <v>230</v>
      </c>
      <c r="I83" s="0" t="s">
        <v>73</v>
      </c>
      <c r="J83" s="0" t="s">
        <v>311</v>
      </c>
      <c r="K83" s="0" t="s">
        <v>308</v>
      </c>
    </row>
    <row r="84" customFormat="false" ht="13.8" hidden="false" customHeight="false" outlineLevel="0" collapsed="false">
      <c r="A84" s="0" t="s">
        <v>302</v>
      </c>
      <c r="B84" s="0" t="s">
        <v>312</v>
      </c>
      <c r="C84" s="0" t="s">
        <v>13</v>
      </c>
      <c r="D84" s="0" t="s">
        <v>303</v>
      </c>
      <c r="E84" s="0" t="s">
        <v>313</v>
      </c>
      <c r="F84" s="0" t="s">
        <v>79</v>
      </c>
      <c r="G84" s="0" t="n">
        <f aca="false">HYPERLINK("http://clipc-services.ceda.ac.uk/dreq/u/90df05fe3dcd9fe0c9b48aaa74b5e9e.html","web")</f>
        <v>0</v>
      </c>
      <c r="H84" s="0" t="s">
        <v>314</v>
      </c>
      <c r="I84" s="0" t="s">
        <v>73</v>
      </c>
      <c r="J84" s="0" t="s">
        <v>315</v>
      </c>
      <c r="K84" s="0" t="s">
        <v>308</v>
      </c>
    </row>
    <row r="85" customFormat="false" ht="13.8" hidden="false" customHeight="false" outlineLevel="0" collapsed="false">
      <c r="A85" s="0" t="s">
        <v>302</v>
      </c>
      <c r="B85" s="0" t="s">
        <v>316</v>
      </c>
      <c r="C85" s="0" t="s">
        <v>13</v>
      </c>
      <c r="D85" s="0" t="s">
        <v>303</v>
      </c>
      <c r="E85" s="0" t="s">
        <v>317</v>
      </c>
      <c r="F85" s="0" t="s">
        <v>318</v>
      </c>
      <c r="G85" s="0" t="n">
        <f aca="false">HYPERLINK("http://clipc-services.ceda.ac.uk/dreq/u/9c35e2ac-a0de-11e6-bc63-ac72891c3257.html","web")</f>
        <v>0</v>
      </c>
      <c r="H85" s="0" t="s">
        <v>319</v>
      </c>
      <c r="I85" s="0" t="s">
        <v>57</v>
      </c>
      <c r="J85" s="0" t="s">
        <v>320</v>
      </c>
      <c r="K85" s="0" t="s">
        <v>308</v>
      </c>
    </row>
    <row r="87" customFormat="false" ht="13.8" hidden="false" customHeight="false" outlineLevel="0" collapsed="false">
      <c r="A87" s="0" t="s">
        <v>321</v>
      </c>
      <c r="B87" s="0" t="s">
        <v>85</v>
      </c>
      <c r="C87" s="0" t="s">
        <v>179</v>
      </c>
      <c r="D87" s="0" t="s">
        <v>322</v>
      </c>
      <c r="E87" s="0" t="s">
        <v>87</v>
      </c>
      <c r="F87" s="0" t="s">
        <v>88</v>
      </c>
      <c r="G87" s="0" t="n">
        <f aca="false">HYPERLINK("http://clipc-services.ceda.ac.uk/dreq/u/c8b1814845661bcad37910e70a59b285.html","web")</f>
        <v>0</v>
      </c>
      <c r="H87" s="0" t="s">
        <v>89</v>
      </c>
      <c r="I87" s="0" t="s">
        <v>90</v>
      </c>
      <c r="J87" s="0" t="s">
        <v>87</v>
      </c>
      <c r="K87" s="0" t="s">
        <v>258</v>
      </c>
    </row>
    <row r="89" customFormat="false" ht="13.8" hidden="false" customHeight="false" outlineLevel="0" collapsed="false">
      <c r="A89" s="0" t="s">
        <v>323</v>
      </c>
      <c r="B89" s="0" t="s">
        <v>324</v>
      </c>
      <c r="C89" s="0" t="s">
        <v>13</v>
      </c>
      <c r="D89" s="0" t="s">
        <v>70</v>
      </c>
      <c r="E89" s="0" t="s">
        <v>325</v>
      </c>
      <c r="F89" s="0" t="s">
        <v>16</v>
      </c>
      <c r="G89" s="0" t="n">
        <f aca="false">HYPERLINK("http://clipc-services.ceda.ac.uk/dreq/u/53826ae4-bf01-11e6-a554-ac72891c3257.html","web")</f>
        <v>0</v>
      </c>
      <c r="H89" s="0" t="s">
        <v>326</v>
      </c>
      <c r="I89" s="0" t="s">
        <v>18</v>
      </c>
      <c r="J89" s="0" t="s">
        <v>327</v>
      </c>
      <c r="K89" s="0" t="s">
        <v>67</v>
      </c>
    </row>
    <row r="90" customFormat="false" ht="13.8" hidden="false" customHeight="false" outlineLevel="0" collapsed="false">
      <c r="A90" s="0" t="s">
        <v>323</v>
      </c>
      <c r="B90" s="0" t="s">
        <v>328</v>
      </c>
      <c r="C90" s="0" t="s">
        <v>13</v>
      </c>
      <c r="D90" s="0" t="s">
        <v>329</v>
      </c>
      <c r="E90" s="0" t="s">
        <v>330</v>
      </c>
      <c r="F90" s="0" t="s">
        <v>16</v>
      </c>
      <c r="G90" s="0" t="n">
        <f aca="false">HYPERLINK("http://clipc-services.ceda.ac.uk/dreq/u/a1d2e309c6f25017442ad6c79c4f9eca.html","web")</f>
        <v>0</v>
      </c>
      <c r="H90" s="0" t="s">
        <v>331</v>
      </c>
      <c r="I90" s="0" t="s">
        <v>18</v>
      </c>
      <c r="J90" s="0" t="s">
        <v>332</v>
      </c>
      <c r="K90" s="0" t="s">
        <v>20</v>
      </c>
    </row>
    <row r="91" customFormat="false" ht="13.8" hidden="false" customHeight="false" outlineLevel="0" collapsed="false">
      <c r="A91" s="0" t="s">
        <v>323</v>
      </c>
      <c r="B91" s="0" t="s">
        <v>12</v>
      </c>
      <c r="C91" s="0" t="s">
        <v>13</v>
      </c>
      <c r="D91" s="0" t="s">
        <v>333</v>
      </c>
      <c r="E91" s="0" t="s">
        <v>15</v>
      </c>
      <c r="F91" s="0" t="s">
        <v>16</v>
      </c>
      <c r="G91" s="0" t="n">
        <f aca="false">HYPERLINK("http://clipc-services.ceda.ac.uk/dreq/u/590e5de4-9e49-11e5-803c-0d0b866b59f3.html","web")</f>
        <v>0</v>
      </c>
      <c r="H91" s="0" t="s">
        <v>17</v>
      </c>
      <c r="I91" s="0" t="s">
        <v>18</v>
      </c>
      <c r="J91" s="0" t="s">
        <v>19</v>
      </c>
      <c r="K91" s="0" t="s">
        <v>20</v>
      </c>
    </row>
    <row r="93" customFormat="false" ht="13.8" hidden="false" customHeight="false" outlineLevel="0" collapsed="false">
      <c r="A93" s="0" t="s">
        <v>334</v>
      </c>
      <c r="B93" s="0" t="s">
        <v>171</v>
      </c>
      <c r="C93" s="0" t="s">
        <v>13</v>
      </c>
      <c r="D93" s="0" t="s">
        <v>335</v>
      </c>
      <c r="E93" s="0" t="s">
        <v>173</v>
      </c>
      <c r="F93" s="0" t="s">
        <v>55</v>
      </c>
      <c r="G93" s="0" t="n">
        <f aca="false">HYPERLINK("http://clipc-services.ceda.ac.uk/dreq/u/e4f788872546d474c64f89798a4cb8cb.html","web")</f>
        <v>0</v>
      </c>
      <c r="H93" s="0" t="s">
        <v>174</v>
      </c>
      <c r="I93" s="0" t="s">
        <v>175</v>
      </c>
      <c r="J93" s="0" t="s">
        <v>176</v>
      </c>
      <c r="K93" s="0" t="s">
        <v>336</v>
      </c>
    </row>
    <row r="95" customFormat="false" ht="13.8" hidden="false" customHeight="false" outlineLevel="0" collapsed="false">
      <c r="A95" s="0" t="s">
        <v>337</v>
      </c>
      <c r="B95" s="0" t="s">
        <v>338</v>
      </c>
      <c r="C95" s="0" t="s">
        <v>13</v>
      </c>
      <c r="D95" s="0" t="s">
        <v>70</v>
      </c>
      <c r="E95" s="0" t="s">
        <v>339</v>
      </c>
      <c r="F95" s="0" t="s">
        <v>105</v>
      </c>
      <c r="G95" s="0" t="n">
        <f aca="false">HYPERLINK("http://clipc-services.ceda.ac.uk/dreq/u/590ea93e-9e49-11e5-803c-0d0b866b59f3.html","web")</f>
        <v>0</v>
      </c>
      <c r="H95" s="0" t="s">
        <v>340</v>
      </c>
      <c r="I95" s="0" t="s">
        <v>57</v>
      </c>
      <c r="J95" s="0" t="s">
        <v>341</v>
      </c>
      <c r="K95" s="0" t="s">
        <v>342</v>
      </c>
    </row>
    <row r="96" customFormat="false" ht="13.8" hidden="false" customHeight="false" outlineLevel="0" collapsed="false">
      <c r="A96" s="0" t="s">
        <v>337</v>
      </c>
      <c r="B96" s="0" t="s">
        <v>343</v>
      </c>
      <c r="C96" s="0" t="s">
        <v>13</v>
      </c>
      <c r="D96" s="0" t="s">
        <v>70</v>
      </c>
      <c r="E96" s="0" t="s">
        <v>344</v>
      </c>
      <c r="F96" s="0" t="s">
        <v>105</v>
      </c>
      <c r="G96" s="0" t="n">
        <f aca="false">HYPERLINK("http://clipc-services.ceda.ac.uk/dreq/u/590f5b72-9e49-11e5-803c-0d0b866b59f3.html","web")</f>
        <v>0</v>
      </c>
      <c r="H96" s="0" t="s">
        <v>345</v>
      </c>
      <c r="I96" s="0" t="s">
        <v>57</v>
      </c>
      <c r="J96" s="0" t="s">
        <v>346</v>
      </c>
      <c r="K96" s="0" t="s">
        <v>342</v>
      </c>
    </row>
    <row r="101" s="2" customFormat="true" ht="13.8" hidden="false" customHeight="false" outlineLevel="0" collapsed="false">
      <c r="A101" s="2" t="s">
        <v>337</v>
      </c>
      <c r="B101" s="2" t="s">
        <v>69</v>
      </c>
      <c r="C101" s="2" t="s">
        <v>13</v>
      </c>
      <c r="D101" s="2" t="s">
        <v>70</v>
      </c>
      <c r="E101" s="2" t="s">
        <v>71</v>
      </c>
      <c r="F101" s="2" t="s">
        <v>63</v>
      </c>
      <c r="G101" s="2" t="str">
        <f aca="false">HYPERLINK("http://clipc-services.ceda.ac.uk/dreq/u/5917e2ba-9e49-11e5-803c-0d0b866b59f3.html","web")</f>
        <v>web</v>
      </c>
      <c r="H101" s="2" t="s">
        <v>72</v>
      </c>
      <c r="I101" s="2" t="s">
        <v>73</v>
      </c>
      <c r="J101" s="2" t="s">
        <v>74</v>
      </c>
      <c r="K101" s="2" t="s">
        <v>27</v>
      </c>
    </row>
    <row r="104" customFormat="false" ht="13.8" hidden="false" customHeight="false" outlineLevel="0" collapsed="false">
      <c r="A104" s="0" t="s">
        <v>347</v>
      </c>
      <c r="B104" s="0" t="s">
        <v>348</v>
      </c>
      <c r="C104" s="0" t="s">
        <v>13</v>
      </c>
      <c r="D104" s="0" t="s">
        <v>61</v>
      </c>
      <c r="E104" s="0" t="s">
        <v>349</v>
      </c>
      <c r="F104" s="0" t="s">
        <v>132</v>
      </c>
      <c r="G104" s="0" t="str">
        <f aca="false">HYPERLINK("http://clipc-services.ceda.ac.uk/dreq/u/865d0e00-53e6-11e6-b524-5404a60d96b5.html","web")</f>
        <v>web</v>
      </c>
      <c r="H104" s="2" t="s">
        <v>350</v>
      </c>
      <c r="I104" s="2" t="s">
        <v>351</v>
      </c>
      <c r="J104" s="0" t="s">
        <v>352</v>
      </c>
      <c r="K104" s="0" t="s">
        <v>67</v>
      </c>
    </row>
    <row r="105" customFormat="false" ht="13.8" hidden="false" customHeight="false" outlineLevel="0" collapsed="false">
      <c r="A105" s="0" t="s">
        <v>347</v>
      </c>
      <c r="B105" s="0" t="s">
        <v>328</v>
      </c>
      <c r="C105" s="0" t="s">
        <v>13</v>
      </c>
      <c r="D105" s="0" t="s">
        <v>353</v>
      </c>
      <c r="E105" s="0" t="s">
        <v>330</v>
      </c>
      <c r="F105" s="0" t="s">
        <v>16</v>
      </c>
      <c r="G105" s="0" t="str">
        <f aca="false">HYPERLINK("http://clipc-services.ceda.ac.uk/dreq/u/a1d2e309c6f25017442ad6c79c4f9eca.html","web")</f>
        <v>web</v>
      </c>
      <c r="H105" s="2" t="s">
        <v>331</v>
      </c>
      <c r="I105" s="2" t="s">
        <v>65</v>
      </c>
      <c r="J105" s="0" t="s">
        <v>332</v>
      </c>
      <c r="K105" s="0" t="s">
        <v>67</v>
      </c>
    </row>
    <row r="106" customFormat="false" ht="13.8" hidden="false" customHeight="false" outlineLevel="0" collapsed="false">
      <c r="A106" s="0" t="s">
        <v>347</v>
      </c>
      <c r="B106" s="0" t="s">
        <v>12</v>
      </c>
      <c r="C106" s="0" t="s">
        <v>13</v>
      </c>
      <c r="D106" s="0" t="s">
        <v>354</v>
      </c>
      <c r="E106" s="0" t="s">
        <v>15</v>
      </c>
      <c r="F106" s="0" t="s">
        <v>16</v>
      </c>
      <c r="G106" s="0" t="str">
        <f aca="false">HYPERLINK("http://clipc-services.ceda.ac.uk/dreq/u/590e5de4-9e49-11e5-803c-0d0b866b59f3.html","web")</f>
        <v>web</v>
      </c>
      <c r="H106" s="2" t="s">
        <v>355</v>
      </c>
      <c r="I106" s="2" t="s">
        <v>65</v>
      </c>
      <c r="J106" s="0" t="s">
        <v>19</v>
      </c>
      <c r="K106" s="0" t="s">
        <v>67</v>
      </c>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113</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2018-11-22T21:06:35Z</dcterms:created>
  <dc:creator/>
  <dc:description/>
  <dc:language>en-US</dc:language>
  <cp:lastModifiedBy/>
  <dcterms:modified xsi:type="dcterms:W3CDTF">2018-11-23T00:04:48Z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