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sion Matrix" sheetId="1" r:id="rId4"/>
    <sheet state="visible" name="AHP" sheetId="2" r:id="rId5"/>
  </sheets>
  <definedNames/>
  <calcPr/>
</workbook>
</file>

<file path=xl/sharedStrings.xml><?xml version="1.0" encoding="utf-8"?>
<sst xmlns="http://schemas.openxmlformats.org/spreadsheetml/2006/main" count="37" uniqueCount="20">
  <si>
    <t>AA Batteries (x3)</t>
  </si>
  <si>
    <t>9 V</t>
  </si>
  <si>
    <t>Li-po</t>
  </si>
  <si>
    <t>Manufacture Cost</t>
  </si>
  <si>
    <t>Charge Capacity</t>
  </si>
  <si>
    <t>Size (Small)</t>
  </si>
  <si>
    <t>Rechargeability</t>
  </si>
  <si>
    <t>Replacement (Access)</t>
  </si>
  <si>
    <t>Nominal Voltage</t>
  </si>
  <si>
    <t>SCORE</t>
  </si>
  <si>
    <t>AHP - Weighting</t>
  </si>
  <si>
    <t>Manufacture cost</t>
  </si>
  <si>
    <t>Size(Small)</t>
  </si>
  <si>
    <t>Rechargability</t>
  </si>
  <si>
    <t>Mean</t>
  </si>
  <si>
    <t>Weight</t>
  </si>
  <si>
    <t>AHP Analysis</t>
  </si>
  <si>
    <t>Weights</t>
  </si>
  <si>
    <t>9V Battery</t>
  </si>
  <si>
    <t>LiPo Battery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</si>
</sst>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00FF"/>
        <bgColor rgb="FF0000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3" fontId="3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0" fontId="1" numFmtId="12" xfId="0" applyAlignment="1" applyFont="1" applyNumberFormat="1">
      <alignment horizontal="center" readingOrder="0" vertical="center"/>
    </xf>
    <xf borderId="0" fillId="0" fontId="1" numFmtId="2" xfId="0" applyAlignment="1" applyFont="1" applyNumberFormat="1">
      <alignment horizontal="center"/>
    </xf>
    <xf borderId="0" fillId="0" fontId="1" numFmtId="12" xfId="0" applyAlignment="1" applyFont="1" applyNumberFormat="1">
      <alignment horizontal="center" vertical="center"/>
    </xf>
    <xf borderId="0" fillId="0" fontId="4" numFmtId="12" xfId="0" applyAlignment="1" applyFont="1" applyNumberForma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0" numFmtId="2" xfId="0" applyAlignment="1" applyFill="1" applyFont="1" applyNumberFormat="1">
      <alignment horizontal="center"/>
    </xf>
    <xf borderId="0" fillId="6" fontId="0" numFmtId="2" xfId="0" applyAlignment="1" applyFont="1" applyNumberFormat="1">
      <alignment horizontal="center" readingOrder="0" shrinkToFit="0" wrapText="0"/>
    </xf>
    <xf borderId="0" fillId="6" fontId="0" numFmtId="4" xfId="0" applyAlignment="1" applyFont="1" applyNumberFormat="1">
      <alignment horizontal="center" readingOrder="0" shrinkToFit="0" wrapText="0"/>
    </xf>
    <xf borderId="0" fillId="0" fontId="2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7.0"/>
    <col customWidth="1" min="7" max="7" width="17.75"/>
    <col customWidth="1" min="8" max="8" width="13.75"/>
    <col customWidth="1" min="9" max="9" width="9.5"/>
    <col customWidth="1" min="10" max="10" width="13.13"/>
    <col customWidth="1" min="11" max="11" width="17.75"/>
    <col customWidth="1" min="12" max="12" width="11.5"/>
    <col customWidth="1" min="13" max="13" width="13.38"/>
  </cols>
  <sheetData>
    <row r="1">
      <c r="C1" s="1" t="s">
        <v>0</v>
      </c>
      <c r="D1" s="1" t="s">
        <v>1</v>
      </c>
      <c r="E1" s="1" t="s">
        <v>2</v>
      </c>
    </row>
    <row r="2">
      <c r="A2" s="1" t="s">
        <v>3</v>
      </c>
      <c r="B2" s="1">
        <v>4.0</v>
      </c>
      <c r="C2" s="2">
        <v>3.0</v>
      </c>
      <c r="D2" s="2">
        <v>4.0</v>
      </c>
      <c r="E2" s="2">
        <v>2.0</v>
      </c>
    </row>
    <row r="3">
      <c r="A3" s="1" t="s">
        <v>4</v>
      </c>
      <c r="B3" s="1">
        <v>4.0</v>
      </c>
      <c r="C3" s="2">
        <v>4.0</v>
      </c>
      <c r="D3" s="2">
        <v>3.0</v>
      </c>
      <c r="E3" s="2">
        <v>4.0</v>
      </c>
    </row>
    <row r="4">
      <c r="A4" s="1" t="s">
        <v>5</v>
      </c>
      <c r="B4" s="1">
        <v>3.0</v>
      </c>
      <c r="C4" s="2">
        <v>2.0</v>
      </c>
      <c r="D4" s="2">
        <v>3.0</v>
      </c>
      <c r="E4" s="2">
        <v>5.0</v>
      </c>
    </row>
    <row r="5">
      <c r="A5" s="1" t="s">
        <v>6</v>
      </c>
      <c r="B5" s="1">
        <v>3.0</v>
      </c>
      <c r="C5" s="2">
        <v>2.0</v>
      </c>
      <c r="D5" s="2">
        <v>2.0</v>
      </c>
      <c r="E5" s="2">
        <v>5.0</v>
      </c>
    </row>
    <row r="6">
      <c r="A6" s="1" t="s">
        <v>7</v>
      </c>
      <c r="B6" s="1">
        <v>2.0</v>
      </c>
      <c r="C6" s="2">
        <v>5.0</v>
      </c>
      <c r="D6" s="2">
        <v>5.0</v>
      </c>
      <c r="E6" s="2">
        <v>1.0</v>
      </c>
    </row>
    <row r="7">
      <c r="A7" s="1" t="s">
        <v>8</v>
      </c>
      <c r="B7" s="1">
        <v>2.0</v>
      </c>
      <c r="C7" s="2">
        <v>2.0</v>
      </c>
      <c r="D7" s="2">
        <v>3.0</v>
      </c>
      <c r="E7" s="2">
        <v>5.0</v>
      </c>
    </row>
    <row r="8">
      <c r="A8" s="3" t="s">
        <v>9</v>
      </c>
      <c r="C8" s="4">
        <f>SUMPRODUCT(B2:B7,C2:C7)</f>
        <v>54</v>
      </c>
      <c r="D8" s="5">
        <f>SUMPRODUCT(B2:B7,D2:D7)</f>
        <v>59</v>
      </c>
      <c r="E8" s="5">
        <f>SUMPRODUCT(B2:B7,E2:E7)</f>
        <v>66</v>
      </c>
    </row>
  </sheetData>
  <mergeCells count="2">
    <mergeCell ref="A1:B1"/>
    <mergeCell ref="A8:B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13.88"/>
    <col customWidth="1" min="3" max="3" width="13.13"/>
    <col customWidth="1" min="5" max="5" width="11.5"/>
    <col customWidth="1" min="6" max="6" width="17.75"/>
  </cols>
  <sheetData>
    <row r="1">
      <c r="A1" s="6" t="s">
        <v>10</v>
      </c>
      <c r="B1" s="7" t="s">
        <v>11</v>
      </c>
      <c r="C1" s="7" t="s">
        <v>4</v>
      </c>
      <c r="D1" s="7" t="s">
        <v>12</v>
      </c>
      <c r="E1" s="7" t="s">
        <v>13</v>
      </c>
      <c r="F1" s="7" t="s">
        <v>7</v>
      </c>
      <c r="G1" s="7" t="s">
        <v>8</v>
      </c>
      <c r="H1" s="8" t="s">
        <v>14</v>
      </c>
      <c r="I1" s="8" t="s">
        <v>15</v>
      </c>
    </row>
    <row r="2">
      <c r="A2" s="1" t="s">
        <v>3</v>
      </c>
      <c r="B2" s="9">
        <v>1.0</v>
      </c>
      <c r="C2" s="9">
        <v>3.0</v>
      </c>
      <c r="D2" s="9">
        <v>3.0</v>
      </c>
      <c r="E2" s="9">
        <v>3.0</v>
      </c>
      <c r="F2" s="9">
        <v>5.0</v>
      </c>
      <c r="G2" s="9">
        <v>7.0</v>
      </c>
      <c r="H2" s="10">
        <f t="shared" ref="H2:H7" si="1">GEOMEAN(B2:G2)</f>
        <v>3.132602581</v>
      </c>
      <c r="I2" s="10">
        <f t="shared" ref="I2:I7" si="2">H2/SUM($H$2:$H$7)</f>
        <v>0.3672921217</v>
      </c>
    </row>
    <row r="3">
      <c r="A3" s="1" t="s">
        <v>4</v>
      </c>
      <c r="B3" s="9">
        <f>1/C2</f>
        <v>0.3333333333</v>
      </c>
      <c r="C3" s="9">
        <v>1.0</v>
      </c>
      <c r="D3" s="9">
        <v>3.0</v>
      </c>
      <c r="E3" s="9">
        <v>3.0</v>
      </c>
      <c r="F3" s="9">
        <v>5.0</v>
      </c>
      <c r="G3" s="9">
        <v>7.0</v>
      </c>
      <c r="H3" s="10">
        <f t="shared" si="1"/>
        <v>2.172025318</v>
      </c>
      <c r="I3" s="10">
        <f t="shared" si="2"/>
        <v>0.2546661336</v>
      </c>
    </row>
    <row r="4">
      <c r="A4" s="1" t="s">
        <v>5</v>
      </c>
      <c r="B4" s="9">
        <f>1/D2</f>
        <v>0.3333333333</v>
      </c>
      <c r="C4" s="9">
        <f>1/D3</f>
        <v>0.3333333333</v>
      </c>
      <c r="D4" s="9">
        <v>1.0</v>
      </c>
      <c r="E4" s="9">
        <v>7.0</v>
      </c>
      <c r="F4" s="9">
        <v>7.0</v>
      </c>
      <c r="G4" s="9">
        <v>7.0</v>
      </c>
      <c r="H4" s="10">
        <f t="shared" si="1"/>
        <v>1.834461501</v>
      </c>
      <c r="I4" s="10">
        <f t="shared" si="2"/>
        <v>0.215087372</v>
      </c>
    </row>
    <row r="5">
      <c r="A5" s="1" t="s">
        <v>6</v>
      </c>
      <c r="B5" s="9">
        <f>1/E2</f>
        <v>0.3333333333</v>
      </c>
      <c r="C5" s="11">
        <f>1/E3</f>
        <v>0.3333333333</v>
      </c>
      <c r="D5" s="11">
        <f>1/E4</f>
        <v>0.1428571429</v>
      </c>
      <c r="E5" s="9">
        <v>1.0</v>
      </c>
      <c r="F5" s="9">
        <v>3.0</v>
      </c>
      <c r="G5" s="9">
        <v>3.0</v>
      </c>
      <c r="H5" s="10">
        <f t="shared" si="1"/>
        <v>0.7230200264</v>
      </c>
      <c r="I5" s="10">
        <f t="shared" si="2"/>
        <v>0.08477282154</v>
      </c>
    </row>
    <row r="6">
      <c r="A6" s="1" t="s">
        <v>7</v>
      </c>
      <c r="B6" s="9">
        <f>1/F2</f>
        <v>0.2</v>
      </c>
      <c r="C6" s="11">
        <f>1/F3</f>
        <v>0.2</v>
      </c>
      <c r="D6" s="11">
        <f>1/F4</f>
        <v>0.1428571429</v>
      </c>
      <c r="E6" s="9">
        <f>1/F5</f>
        <v>0.3333333333</v>
      </c>
      <c r="F6" s="9">
        <v>1.0</v>
      </c>
      <c r="G6" s="9">
        <v>1.0</v>
      </c>
      <c r="H6" s="10">
        <f t="shared" si="1"/>
        <v>0.3520789952</v>
      </c>
      <c r="I6" s="10">
        <f t="shared" si="2"/>
        <v>0.04128064056</v>
      </c>
    </row>
    <row r="7">
      <c r="A7" s="1" t="s">
        <v>8</v>
      </c>
      <c r="B7" s="9">
        <f>1/G2</f>
        <v>0.1428571429</v>
      </c>
      <c r="C7" s="9">
        <f>1/G3</f>
        <v>0.1428571429</v>
      </c>
      <c r="D7" s="9">
        <f>1/G4</f>
        <v>0.1428571429</v>
      </c>
      <c r="E7" s="9">
        <f>1/G5</f>
        <v>0.3333333333</v>
      </c>
      <c r="F7" s="9">
        <f>1/G6</f>
        <v>1</v>
      </c>
      <c r="G7" s="12">
        <v>1.0</v>
      </c>
      <c r="H7" s="10">
        <f t="shared" si="1"/>
        <v>0.3147246584</v>
      </c>
      <c r="I7" s="10">
        <f t="shared" si="2"/>
        <v>0.03690091053</v>
      </c>
    </row>
    <row r="13">
      <c r="A13" s="6" t="s">
        <v>16</v>
      </c>
      <c r="B13" s="7" t="s">
        <v>17</v>
      </c>
      <c r="C13" s="13" t="s">
        <v>0</v>
      </c>
      <c r="D13" s="13" t="s">
        <v>18</v>
      </c>
      <c r="E13" s="13" t="s">
        <v>19</v>
      </c>
    </row>
    <row r="14">
      <c r="A14" s="1" t="s">
        <v>3</v>
      </c>
      <c r="B14" s="14">
        <f t="shared" ref="B14:B19" si="3">I2</f>
        <v>0.3672921217</v>
      </c>
      <c r="C14" s="15">
        <v>0.371306498</v>
      </c>
      <c r="D14" s="15">
        <v>0.5672422568</v>
      </c>
      <c r="E14" s="15">
        <v>0.06145124429</v>
      </c>
    </row>
    <row r="15">
      <c r="A15" s="1" t="s">
        <v>4</v>
      </c>
      <c r="B15" s="14">
        <f t="shared" si="3"/>
        <v>0.2546661336</v>
      </c>
      <c r="C15" s="15">
        <v>0.357142857</v>
      </c>
      <c r="D15" s="15">
        <v>0.214285</v>
      </c>
      <c r="E15" s="15">
        <v>0.428571428</v>
      </c>
    </row>
    <row r="16">
      <c r="A16" s="1" t="s">
        <v>5</v>
      </c>
      <c r="B16" s="14">
        <f t="shared" si="3"/>
        <v>0.215087372</v>
      </c>
      <c r="C16" s="15">
        <v>0.125</v>
      </c>
      <c r="D16" s="15">
        <v>0.25</v>
      </c>
      <c r="E16" s="15">
        <v>0.625</v>
      </c>
    </row>
    <row r="17">
      <c r="A17" s="1" t="s">
        <v>6</v>
      </c>
      <c r="B17" s="14">
        <f t="shared" si="3"/>
        <v>0.08477282154</v>
      </c>
      <c r="C17" s="15">
        <f t="shared" ref="C17:D17" si="4">2/9</f>
        <v>0.2222222222</v>
      </c>
      <c r="D17" s="15">
        <f t="shared" si="4"/>
        <v>0.2222222222</v>
      </c>
      <c r="E17" s="15">
        <f>5/9</f>
        <v>0.5555555556</v>
      </c>
    </row>
    <row r="18">
      <c r="A18" s="1" t="s">
        <v>7</v>
      </c>
      <c r="B18" s="14">
        <f t="shared" si="3"/>
        <v>0.04128064056</v>
      </c>
      <c r="C18" s="16">
        <f t="shared" ref="C18:D18" si="5">5/11</f>
        <v>0.4545454545</v>
      </c>
      <c r="D18" s="16">
        <f t="shared" si="5"/>
        <v>0.4545454545</v>
      </c>
      <c r="E18" s="16">
        <f>1/11</f>
        <v>0.09090909091</v>
      </c>
    </row>
    <row r="19">
      <c r="A19" s="1" t="s">
        <v>8</v>
      </c>
      <c r="B19" s="14">
        <f t="shared" si="3"/>
        <v>0.03690091053</v>
      </c>
      <c r="C19" s="16">
        <f>2/10</f>
        <v>0.2</v>
      </c>
      <c r="D19" s="16">
        <f>3/10</f>
        <v>0.3</v>
      </c>
      <c r="E19" s="16">
        <f>5/10</f>
        <v>0.5</v>
      </c>
    </row>
    <row r="20">
      <c r="A20" s="8" t="s">
        <v>9</v>
      </c>
      <c r="C20" s="17">
        <f>SUMPRODUCT(B14:B19,C14:C19)</f>
        <v>0.2991985779</v>
      </c>
      <c r="D20" s="17">
        <f>SUMPRODUCT(B14:B19,D14:D19)</f>
        <v>0.365359193</v>
      </c>
      <c r="E20" s="17">
        <f>SUMPRODUCT(B14:B19,E14:E19)</f>
        <v>0.3354420467</v>
      </c>
    </row>
  </sheetData>
  <mergeCells count="1">
    <mergeCell ref="A20:B20"/>
  </mergeCells>
  <drawing r:id="rId1"/>
</worksheet>
</file>