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F:\Dropbox\TIteachingProject\RSLK_2\"/>
    </mc:Choice>
  </mc:AlternateContent>
  <xr:revisionPtr revIDLastSave="0" documentId="13_ncr:1_{688FFD32-4182-4B24-A919-0C47E86C89B3}" xr6:coauthVersionLast="47" xr6:coauthVersionMax="47" xr10:uidLastSave="{00000000-0000-0000-0000-000000000000}"/>
  <bookViews>
    <workbookView xWindow="31620" yWindow="600" windowWidth="28800" windowHeight="15225" activeTab="3" xr2:uid="{00000000-000D-0000-FFFF-FFFF00000000}"/>
  </bookViews>
  <sheets>
    <sheet name="ThroughHole" sheetId="1" r:id="rId1"/>
    <sheet name="SurfaceMount" sheetId="2" r:id="rId2"/>
    <sheet name="cost" sheetId="3" r:id="rId3"/>
    <sheet name="v2.0.2" sheetId="4" r:id="rId4"/>
    <sheet name="JulyOrder202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" i="4" l="1"/>
  <c r="I54" i="4"/>
  <c r="I53" i="4"/>
  <c r="I52" i="4"/>
  <c r="I33" i="4"/>
  <c r="I13" i="4"/>
  <c r="I51" i="4"/>
  <c r="I50" i="4"/>
  <c r="I47" i="4"/>
  <c r="I58" i="4" s="1"/>
  <c r="I46" i="4"/>
  <c r="I43" i="4"/>
  <c r="I42" i="4"/>
  <c r="I41" i="4"/>
  <c r="I36" i="4"/>
  <c r="I34" i="4"/>
  <c r="I32" i="4"/>
  <c r="I31" i="4"/>
  <c r="I30" i="4"/>
  <c r="I29" i="4"/>
  <c r="I28" i="4"/>
  <c r="I27" i="4"/>
  <c r="I26" i="4"/>
  <c r="I25" i="4"/>
  <c r="I24" i="4"/>
  <c r="I23" i="4"/>
  <c r="I20" i="4"/>
  <c r="I19" i="4"/>
  <c r="I18" i="4"/>
  <c r="I17" i="4"/>
  <c r="I16" i="4"/>
  <c r="I15" i="4"/>
  <c r="I14" i="4"/>
  <c r="I12" i="4"/>
  <c r="I11" i="4"/>
  <c r="I10" i="4"/>
  <c r="I9" i="4"/>
  <c r="I8" i="4"/>
  <c r="I7" i="4"/>
  <c r="I6" i="4"/>
  <c r="I3" i="4"/>
  <c r="C10" i="3"/>
  <c r="B10" i="3"/>
  <c r="I39" i="2"/>
  <c r="I34" i="2"/>
  <c r="B4" i="3"/>
  <c r="F29" i="1"/>
  <c r="F15" i="1"/>
  <c r="F14" i="1"/>
  <c r="I33" i="2"/>
  <c r="I32" i="2"/>
  <c r="H51" i="2"/>
  <c r="I30" i="2"/>
  <c r="I31" i="2"/>
  <c r="I27" i="2"/>
  <c r="I18" i="2"/>
  <c r="I46" i="2"/>
  <c r="H53" i="2" s="1"/>
  <c r="I53" i="2" s="1"/>
  <c r="I45" i="2"/>
  <c r="I17" i="2"/>
  <c r="I16" i="2"/>
  <c r="I38" i="2"/>
  <c r="I42" i="2"/>
  <c r="I50" i="2" s="1"/>
  <c r="I41" i="2"/>
  <c r="I24" i="2"/>
  <c r="I25" i="2"/>
  <c r="I23" i="2"/>
  <c r="I22" i="2"/>
  <c r="I11" i="2"/>
  <c r="I15" i="2"/>
  <c r="I14" i="2"/>
  <c r="I12" i="2"/>
  <c r="I13" i="2"/>
  <c r="I26" i="2"/>
  <c r="I7" i="2"/>
  <c r="I36" i="2"/>
  <c r="I37" i="2"/>
  <c r="I10" i="2"/>
  <c r="I8" i="2"/>
  <c r="I9" i="2"/>
  <c r="I5" i="2"/>
  <c r="I29" i="2"/>
  <c r="I6" i="2"/>
  <c r="I28" i="2"/>
  <c r="I21" i="2"/>
  <c r="I3" i="2"/>
  <c r="F21" i="1"/>
  <c r="F7" i="1"/>
  <c r="F6" i="1"/>
  <c r="F5" i="1"/>
  <c r="F4" i="1"/>
  <c r="F3" i="1"/>
  <c r="H61" i="4" l="1"/>
  <c r="I61" i="4" s="1"/>
  <c r="H60" i="4"/>
  <c r="I60" i="4" s="1"/>
  <c r="I39" i="4"/>
  <c r="I44" i="4"/>
  <c r="H59" i="4"/>
  <c r="I59" i="4" s="1"/>
  <c r="I51" i="2"/>
  <c r="H52" i="2"/>
  <c r="I52" i="2" s="1"/>
  <c r="I1" i="2"/>
  <c r="I63" i="4" l="1"/>
  <c r="I1" i="4"/>
  <c r="I55" i="2"/>
</calcChain>
</file>

<file path=xl/sharedStrings.xml><?xml version="1.0" encoding="utf-8"?>
<sst xmlns="http://schemas.openxmlformats.org/spreadsheetml/2006/main" count="503" uniqueCount="262">
  <si>
    <t>RSLK v2</t>
  </si>
  <si>
    <t>Darlington H-bridge</t>
  </si>
  <si>
    <t>CES-106-01-G-S</t>
  </si>
  <si>
    <t>Mouser</t>
  </si>
  <si>
    <t xml:space="preserve">200-CES10601GS </t>
  </si>
  <si>
    <t>Cost</t>
  </si>
  <si>
    <t>2-pin female</t>
  </si>
  <si>
    <t>6-pin female</t>
  </si>
  <si>
    <t>SSQ-102-01-G-S</t>
  </si>
  <si>
    <t>L293DNE</t>
  </si>
  <si>
    <t xml:space="preserve"> 595-L293DNE </t>
  </si>
  <si>
    <t>Q</t>
  </si>
  <si>
    <t>Manufacturer</t>
  </si>
  <si>
    <t>Description</t>
  </si>
  <si>
    <t>500SSP1S1M7QEA</t>
  </si>
  <si>
    <t>power switch</t>
  </si>
  <si>
    <t xml:space="preserve">612-500-A171 </t>
  </si>
  <si>
    <t xml:space="preserve">200-SSQ10201GS </t>
  </si>
  <si>
    <t>10129381-920003BLF</t>
  </si>
  <si>
    <t>2 by 10 male</t>
  </si>
  <si>
    <t xml:space="preserve">649-1012938192003BLF </t>
  </si>
  <si>
    <t>bump switch</t>
  </si>
  <si>
    <t xml:space="preserve">D2F-01L30-D3 </t>
  </si>
  <si>
    <t xml:space="preserve">653-D2F01L30D3 </t>
  </si>
  <si>
    <t>Extension</t>
  </si>
  <si>
    <t>LM2937-5</t>
  </si>
  <si>
    <t>LM2937-3.3</t>
  </si>
  <si>
    <t>5 V regulator</t>
  </si>
  <si>
    <t>3.3V regulator</t>
  </si>
  <si>
    <t>https://www.amazon.com/dp/B0B3N8MN3N</t>
  </si>
  <si>
    <t>JST-GH  6 Pin Male</t>
  </si>
  <si>
    <t xml:space="preserve">1.25 mm pitch connector </t>
  </si>
  <si>
    <t>For TF Luna</t>
  </si>
  <si>
    <t>GP2Y0A21YK0F</t>
  </si>
  <si>
    <t>Sensors</t>
  </si>
  <si>
    <t>GP2Y0A41SK0F</t>
  </si>
  <si>
    <t>Distance sensor</t>
  </si>
  <si>
    <t>ebay or Pololu</t>
  </si>
  <si>
    <t>Four choices for bump switch</t>
  </si>
  <si>
    <t>Pololu item #: 1404</t>
  </si>
  <si>
    <t>KW11-2</t>
  </si>
  <si>
    <t xml:space="preserve">926-LM2937ET-5.0NOPB </t>
  </si>
  <si>
    <t>926-LM2937ET-3.3NOPB</t>
  </si>
  <si>
    <t>10uF tantalum</t>
  </si>
  <si>
    <t xml:space="preserve">633-GW22LCV </t>
  </si>
  <si>
    <t>633-GW22LCP</t>
  </si>
  <si>
    <t>GW22LCP</t>
  </si>
  <si>
    <t>DPDT power switch</t>
  </si>
  <si>
    <t>DRV8847PWPR</t>
  </si>
  <si>
    <t>MOS H-bridge</t>
  </si>
  <si>
    <t>JCBPCB</t>
  </si>
  <si>
    <t>Package</t>
  </si>
  <si>
    <t>C544361</t>
  </si>
  <si>
    <t>Stock May24</t>
  </si>
  <si>
    <t>HTSSOP-16-EP</t>
  </si>
  <si>
    <t>MTP125-1210M2</t>
  </si>
  <si>
    <t>SMD,P=2.54mm</t>
  </si>
  <si>
    <t>DZ254S-22-20-75</t>
  </si>
  <si>
    <t>C5160784</t>
  </si>
  <si>
    <t>C5142437</t>
  </si>
  <si>
    <t>LM2937ES-5.0RG</t>
  </si>
  <si>
    <t>C5145303</t>
  </si>
  <si>
    <t>TO-263-3</t>
  </si>
  <si>
    <t>LM2937IMP-5.0/NOPB</t>
  </si>
  <si>
    <t>SOT-223-4</t>
  </si>
  <si>
    <t>C42249</t>
  </si>
  <si>
    <t>LM2937IMP-3.3/NOPB</t>
  </si>
  <si>
    <t>SOT-223</t>
  </si>
  <si>
    <t>C140265</t>
  </si>
  <si>
    <t>2-pin male</t>
  </si>
  <si>
    <t>87224-2</t>
  </si>
  <si>
    <t>Plugin,P=2.54mm</t>
  </si>
  <si>
    <t>C5172712</t>
  </si>
  <si>
    <t>on MSPM0</t>
  </si>
  <si>
    <t>Quan</t>
  </si>
  <si>
    <t>6 pin 2.54mm</t>
  </si>
  <si>
    <t>Pololu</t>
  </si>
  <si>
    <t>3500 to 3509 (colors)</t>
  </si>
  <si>
    <t>Romi Chassis Kits</t>
  </si>
  <si>
    <t>Romi, motors, caster</t>
  </si>
  <si>
    <t>kit</t>
  </si>
  <si>
    <t>Pololu Part number</t>
  </si>
  <si>
    <t>SM06B-GHS-TB(LF)(SN)</t>
  </si>
  <si>
    <t>C133065</t>
  </si>
  <si>
    <t>Comment</t>
  </si>
  <si>
    <t>For for launchPad power, one for MSPM0</t>
  </si>
  <si>
    <t xml:space="preserve">234-TFLUNAUART </t>
  </si>
  <si>
    <t xml:space="preserve">TF Luna Uart </t>
  </si>
  <si>
    <t>optional</t>
  </si>
  <si>
    <t>for motor/tach to Romi</t>
  </si>
  <si>
    <t>TOF distance</t>
  </si>
  <si>
    <t>JST-GH  6 Pin</t>
  </si>
  <si>
    <t>Long distance</t>
  </si>
  <si>
    <t>short Distance sensor</t>
  </si>
  <si>
    <t>3 pin</t>
  </si>
  <si>
    <t xml:space="preserve">852-GP2Y0A41SK0F </t>
  </si>
  <si>
    <t xml:space="preserve">852-GP2Y0A21YK0F </t>
  </si>
  <si>
    <t xml:space="preserve">Mouser 571-872242 </t>
  </si>
  <si>
    <t>APTD1608LSECK/J3-PF</t>
  </si>
  <si>
    <t>2mA 1.8V red LED</t>
  </si>
  <si>
    <t>750 ohm resistor</t>
  </si>
  <si>
    <t>10k resistors</t>
  </si>
  <si>
    <t>pullup for tachometer</t>
  </si>
  <si>
    <t>https://jlcpcb.com/parts/all-electronic-components</t>
  </si>
  <si>
    <t>https://www.pololu.com/</t>
  </si>
  <si>
    <t>TAJB106K020RNJ</t>
  </si>
  <si>
    <t>10uF tantalum,20V</t>
  </si>
  <si>
    <t>C8017</t>
  </si>
  <si>
    <t>C5879214</t>
  </si>
  <si>
    <t>SMD,1.6x0.8mm</t>
  </si>
  <si>
    <t>RMC1/16K103FTP</t>
  </si>
  <si>
    <t>C340542</t>
  </si>
  <si>
    <t xml:space="preserve">581-TAJB106K020R </t>
  </si>
  <si>
    <t>604-APTD1608LSECKJ3F</t>
  </si>
  <si>
    <t>HPCR0603F750RK9</t>
  </si>
  <si>
    <t>C365210</t>
  </si>
  <si>
    <t>1MS1T3B1M1QES-5</t>
  </si>
  <si>
    <t>SPDT</t>
  </si>
  <si>
    <t>C2913788</t>
  </si>
  <si>
    <t>3-pin, 0.185in</t>
  </si>
  <si>
    <t>612-500SSP1S2M2QEA</t>
  </si>
  <si>
    <t>ESQT-103-02-F-S-309</t>
  </si>
  <si>
    <t>3-pin 1.25mm female</t>
  </si>
  <si>
    <t>IR sensor to PCB</t>
  </si>
  <si>
    <t>200-ESQT10302FS309</t>
  </si>
  <si>
    <t>538-502386-0670</t>
  </si>
  <si>
    <t>M22-7130342</t>
  </si>
  <si>
    <t>855-M22-7130342</t>
  </si>
  <si>
    <t>LP-MSPM0G3507</t>
  </si>
  <si>
    <t>MSPM0 LaunchPad</t>
  </si>
  <si>
    <t>TM4C123 LaunchPad</t>
  </si>
  <si>
    <t>595-EK-TM4C123GXL</t>
  </si>
  <si>
    <t>EK-TM4C123GXL</t>
  </si>
  <si>
    <t>Launchpad</t>
  </si>
  <si>
    <t>595-LP-MSPM0G3507</t>
  </si>
  <si>
    <t xml:space="preserve">Gearmotor and Encoder </t>
  </si>
  <si>
    <t>6 pin male</t>
  </si>
  <si>
    <t>Romi motors</t>
  </si>
  <si>
    <t>HHV0603R7104K101NTHJ</t>
  </si>
  <si>
    <t>0.1uF ceramic</t>
  </si>
  <si>
    <t>C5186689</t>
  </si>
  <si>
    <t>C9</t>
  </si>
  <si>
    <t>C1-C8</t>
  </si>
  <si>
    <t>R1-R4</t>
  </si>
  <si>
    <t>R5,R6</t>
  </si>
  <si>
    <t>R7</t>
  </si>
  <si>
    <t>U1</t>
  </si>
  <si>
    <t>U2</t>
  </si>
  <si>
    <t>U3</t>
  </si>
  <si>
    <t>LED1</t>
  </si>
  <si>
    <t>J1_J3,J4_J2</t>
  </si>
  <si>
    <t>J1-J4</t>
  </si>
  <si>
    <t>J5</t>
  </si>
  <si>
    <t>J6</t>
  </si>
  <si>
    <t>J7,J8</t>
  </si>
  <si>
    <t>J9</t>
  </si>
  <si>
    <t>J11,J12,J13</t>
  </si>
  <si>
    <t>Remove R9, R10, R25, R29</t>
  </si>
  <si>
    <t>C2889036</t>
  </si>
  <si>
    <t>RLT06R10JTP</t>
  </si>
  <si>
    <t>0.100ohm resistor</t>
  </si>
  <si>
    <t>Amazon</t>
  </si>
  <si>
    <t>I2C pullup</t>
  </si>
  <si>
    <t>0.96 Inch OLED I2C</t>
  </si>
  <si>
    <t>SSD1306</t>
  </si>
  <si>
    <t>4 pin 0.1in</t>
  </si>
  <si>
    <t>https://www.amazon.com/Hosyond-Display-Self-Luminous-Compatible-Raspberry/dp/B09T6SJBV5</t>
  </si>
  <si>
    <t>TF Luna connector</t>
  </si>
  <si>
    <t>Texas Instruments</t>
  </si>
  <si>
    <t>1.5k resistor</t>
  </si>
  <si>
    <t>R8</t>
  </si>
  <si>
    <t>C216914</t>
  </si>
  <si>
    <t>CR-03FL7---1K5</t>
  </si>
  <si>
    <t xml:space="preserve">5 robots </t>
  </si>
  <si>
    <t>JLCPCB</t>
  </si>
  <si>
    <t>Mouser Parts</t>
  </si>
  <si>
    <t xml:space="preserve">612-500SSP1S2M2QEA </t>
  </si>
  <si>
    <t>500SSP1S2M2QEA</t>
  </si>
  <si>
    <t>200-TSW10407LS</t>
  </si>
  <si>
    <t>TSW-104-07-L-S</t>
  </si>
  <si>
    <t>4-pin male</t>
  </si>
  <si>
    <t>snap in two</t>
  </si>
  <si>
    <t xml:space="preserve">571-3828118 </t>
  </si>
  <si>
    <t>2-pin shunt</t>
  </si>
  <si>
    <t>382811-8</t>
  </si>
  <si>
    <t>2.54mm female</t>
  </si>
  <si>
    <t>2.54mm male</t>
  </si>
  <si>
    <t>4-40 inch for breadboard</t>
  </si>
  <si>
    <t>761-2112-440-AL-7</t>
  </si>
  <si>
    <t xml:space="preserve">2112-440-AL-7 </t>
  </si>
  <si>
    <t xml:space="preserve">534-9902 </t>
  </si>
  <si>
    <t>0.5in 4-40 screw</t>
  </si>
  <si>
    <t>All solder</t>
  </si>
  <si>
    <t>Part solder</t>
  </si>
  <si>
    <t>L293D</t>
  </si>
  <si>
    <t>DRV8847</t>
  </si>
  <si>
    <t>driver</t>
  </si>
  <si>
    <t>5 PCBs</t>
  </si>
  <si>
    <t>parts</t>
  </si>
  <si>
    <t>parts that could be soldered by JLC PCB</t>
  </si>
  <si>
    <t>TAP106K020SCS</t>
  </si>
  <si>
    <t xml:space="preserve">581-TAP106K020SCS </t>
  </si>
  <si>
    <t>638-HLMP4700</t>
  </si>
  <si>
    <t>2mA Red LED</t>
  </si>
  <si>
    <t>HLMP-4700</t>
  </si>
  <si>
    <t>CFR-12JB-4K7</t>
  </si>
  <si>
    <t>4.7k resistor</t>
  </si>
  <si>
    <t>1.5k</t>
  </si>
  <si>
    <t>700 ohm</t>
  </si>
  <si>
    <t>10k</t>
  </si>
  <si>
    <t>Manufac</t>
  </si>
  <si>
    <t>shippinh</t>
  </si>
  <si>
    <t>Polulo</t>
  </si>
  <si>
    <t>each</t>
  </si>
  <si>
    <t>RSLK v2.0.2</t>
  </si>
  <si>
    <t>R1,R2</t>
  </si>
  <si>
    <t>4.7k resistors</t>
  </si>
  <si>
    <t>C441894</t>
  </si>
  <si>
    <t>R4</t>
  </si>
  <si>
    <t>R3</t>
  </si>
  <si>
    <t>AC0603FR-074K7L</t>
  </si>
  <si>
    <t>0603WAF1002T5E</t>
  </si>
  <si>
    <t>C25804</t>
  </si>
  <si>
    <t>millions</t>
  </si>
  <si>
    <t xml:space="preserve">571-872242 </t>
  </si>
  <si>
    <t xml:space="preserve">Mouser </t>
  </si>
  <si>
    <t>595-DRV8847PWPR</t>
  </si>
  <si>
    <t>612-500SSP1S2M2QE</t>
  </si>
  <si>
    <t>855-M20-8761042P</t>
  </si>
  <si>
    <t>926-LM2937IMP5.0NOPB</t>
  </si>
  <si>
    <t>603-RC0603FR-07470RL</t>
  </si>
  <si>
    <t>603-RC0603FR-0710KL</t>
  </si>
  <si>
    <t>603-RC0603FR-071K5L</t>
  </si>
  <si>
    <t>71-RCWL1206R100JMEA</t>
  </si>
  <si>
    <t>80-C0603C104K3R</t>
  </si>
  <si>
    <t>603-RC0603JR-07750RL</t>
  </si>
  <si>
    <t>3-pin male</t>
  </si>
  <si>
    <t>J10 J14</t>
  </si>
  <si>
    <t>J7,J8,J16,J15</t>
  </si>
  <si>
    <t>One for battery current, Two for launchPad power, one for MSPM0</t>
  </si>
  <si>
    <t>571-2-826629-0</t>
  </si>
  <si>
    <t>926-LM2937IMP3.3NOPB</t>
  </si>
  <si>
    <t>0.25in 2-56 screw</t>
  </si>
  <si>
    <t>534-9355</t>
  </si>
  <si>
    <t>https://www.amazon.com/binifiMux-100pcs-2-56-Stainless-Steel/dp/B08NTZDR3H/</t>
  </si>
  <si>
    <t>2-56 hex nuts</t>
  </si>
  <si>
    <t>200-SSW10401FD</t>
  </si>
  <si>
    <t>SSW-104-01-F-D</t>
  </si>
  <si>
    <t>2 by 4 socket</t>
  </si>
  <si>
    <t>ESP8288</t>
  </si>
  <si>
    <t>https://www.amazon.com/dp/B00EB7812C</t>
  </si>
  <si>
    <t>charger</t>
  </si>
  <si>
    <t>https://www.amazon.com/dp/B00M2RA8XS</t>
  </si>
  <si>
    <t xml:space="preserve">charger and 8 AA batteries </t>
  </si>
  <si>
    <t>https://www.amazon.com/HiLetgo-Wireless-Transceiver-Development-Compatible/dp/B010N1ROQS</t>
  </si>
  <si>
    <t>ESP8266</t>
  </si>
  <si>
    <t>https://www.amazon.com/dp/B0872XG31W</t>
  </si>
  <si>
    <t>J3_J1,J2_J4</t>
  </si>
  <si>
    <t>from J7</t>
  </si>
  <si>
    <t xml:space="preserve">right angle 612-500-A171 </t>
  </si>
  <si>
    <t>0.25in 4-40 screw</t>
  </si>
  <si>
    <t>534-9900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</si>
</sst>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0" xfId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3" borderId="0" xfId="0" applyFill="1" applyAlignment="1">
      <alignment horizontal="left" wrapText="1"/>
    </xf>
    <xf numFmtId="3" fontId="0" fillId="0" borderId="0" xfId="0" applyNumberFormat="1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wrapText="1"/>
    </xf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com/dp/B0B3N8MN3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dp/B0B3N8MN3N" TargetMode="External"/><Relationship Id="rId2" Type="http://schemas.openxmlformats.org/officeDocument/2006/relationships/hyperlink" Target="https://jlcpcb.com/parts/all-electronic-components" TargetMode="External"/><Relationship Id="rId1" Type="http://schemas.openxmlformats.org/officeDocument/2006/relationships/hyperlink" Target="https://www.amazon.com/dp/B0B3N8MN3N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dp/B00M2RA8XS" TargetMode="External"/><Relationship Id="rId3" Type="http://schemas.openxmlformats.org/officeDocument/2006/relationships/hyperlink" Target="https://www.amazon.com/dp/B0B3N8MN3N" TargetMode="External"/><Relationship Id="rId7" Type="http://schemas.openxmlformats.org/officeDocument/2006/relationships/hyperlink" Target="https://www.amazon.com/dp/B00EB7812C" TargetMode="External"/><Relationship Id="rId2" Type="http://schemas.openxmlformats.org/officeDocument/2006/relationships/hyperlink" Target="https://jlcpcb.com/parts/all-electronic-components" TargetMode="External"/><Relationship Id="rId1" Type="http://schemas.openxmlformats.org/officeDocument/2006/relationships/hyperlink" Target="https://www.amazon.com/dp/B0B3N8MN3N" TargetMode="External"/><Relationship Id="rId6" Type="http://schemas.openxmlformats.org/officeDocument/2006/relationships/hyperlink" Target="https://www.amazon.com/Hosyond-Display-Self-Luminous-Compatible-Raspberry/dp/B09T6SJBV5" TargetMode="External"/><Relationship Id="rId5" Type="http://schemas.openxmlformats.org/officeDocument/2006/relationships/hyperlink" Target="https://www.amazon.com/binifiMux-100pcs-2-56-Stainless-Steel/dp/B08NTZDR3H/" TargetMode="External"/><Relationship Id="rId10" Type="http://schemas.openxmlformats.org/officeDocument/2006/relationships/hyperlink" Target="https://www.amazon.com/dp/B0872XG31W" TargetMode="External"/><Relationship Id="rId4" Type="http://schemas.openxmlformats.org/officeDocument/2006/relationships/hyperlink" Target="https://www.amazon.com/binifiMux-100pcs-2-56-Stainless-Steel/dp/B08NTZDR3H/" TargetMode="External"/><Relationship Id="rId9" Type="http://schemas.openxmlformats.org/officeDocument/2006/relationships/hyperlink" Target="https://www.amazon.com/HiLetgo-Wireless-Transceiver-Development-Compatible/dp/B010N1ROQ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workbookViewId="0">
      <selection activeCell="F29" sqref="F29"/>
    </sheetView>
  </sheetViews>
  <sheetFormatPr defaultRowHeight="15" x14ac:dyDescent="0.25"/>
  <cols>
    <col min="2" max="2" width="20.28515625" customWidth="1"/>
    <col min="3" max="3" width="22.42578125" customWidth="1"/>
    <col min="4" max="4" width="31.140625" customWidth="1"/>
    <col min="5" max="5" width="9.140625" style="2"/>
    <col min="7" max="7" width="29" customWidth="1"/>
  </cols>
  <sheetData>
    <row r="1" spans="1:7" x14ac:dyDescent="0.25">
      <c r="A1" t="s">
        <v>0</v>
      </c>
    </row>
    <row r="2" spans="1:7" x14ac:dyDescent="0.25">
      <c r="A2" t="s">
        <v>11</v>
      </c>
      <c r="B2" t="s">
        <v>12</v>
      </c>
      <c r="C2" t="s">
        <v>13</v>
      </c>
      <c r="D2" t="s">
        <v>3</v>
      </c>
      <c r="E2" s="2" t="s">
        <v>5</v>
      </c>
      <c r="F2" t="s">
        <v>24</v>
      </c>
    </row>
    <row r="3" spans="1:7" x14ac:dyDescent="0.25">
      <c r="A3">
        <v>1</v>
      </c>
      <c r="B3" t="s">
        <v>9</v>
      </c>
      <c r="C3" t="s">
        <v>1</v>
      </c>
      <c r="D3" t="s">
        <v>10</v>
      </c>
      <c r="E3" s="2">
        <v>3.06</v>
      </c>
      <c r="F3" s="2">
        <f>E3*A3</f>
        <v>3.06</v>
      </c>
    </row>
    <row r="4" spans="1:7" x14ac:dyDescent="0.25">
      <c r="A4">
        <v>2</v>
      </c>
      <c r="B4" t="s">
        <v>2</v>
      </c>
      <c r="C4" t="s">
        <v>7</v>
      </c>
      <c r="D4" s="1" t="s">
        <v>4</v>
      </c>
      <c r="E4" s="2">
        <v>1.75</v>
      </c>
      <c r="F4" s="2">
        <f t="shared" ref="F4:F7" si="0">E4*A4</f>
        <v>3.5</v>
      </c>
    </row>
    <row r="5" spans="1:7" x14ac:dyDescent="0.25">
      <c r="A5">
        <v>1</v>
      </c>
      <c r="B5" t="s">
        <v>8</v>
      </c>
      <c r="C5" t="s">
        <v>6</v>
      </c>
      <c r="D5" s="1" t="s">
        <v>17</v>
      </c>
      <c r="E5" s="2">
        <v>0.99199999999999999</v>
      </c>
      <c r="F5" s="2">
        <f t="shared" si="0"/>
        <v>0.99199999999999999</v>
      </c>
    </row>
    <row r="6" spans="1:7" x14ac:dyDescent="0.25">
      <c r="A6">
        <v>2</v>
      </c>
      <c r="B6" s="1" t="s">
        <v>18</v>
      </c>
      <c r="C6" t="s">
        <v>19</v>
      </c>
      <c r="D6" t="s">
        <v>20</v>
      </c>
      <c r="E6" s="2">
        <v>0.4</v>
      </c>
      <c r="F6" s="2">
        <f t="shared" si="0"/>
        <v>0.8</v>
      </c>
    </row>
    <row r="7" spans="1:7" x14ac:dyDescent="0.25">
      <c r="A7">
        <v>1</v>
      </c>
      <c r="B7" s="1" t="s">
        <v>14</v>
      </c>
      <c r="C7" t="s">
        <v>15</v>
      </c>
      <c r="D7" t="s">
        <v>16</v>
      </c>
      <c r="E7" s="2">
        <v>3.29</v>
      </c>
      <c r="F7" s="2">
        <f t="shared" si="0"/>
        <v>3.29</v>
      </c>
    </row>
    <row r="8" spans="1:7" x14ac:dyDescent="0.25">
      <c r="B8" s="1"/>
      <c r="D8" s="1"/>
      <c r="F8" s="2"/>
    </row>
    <row r="9" spans="1:7" x14ac:dyDescent="0.25">
      <c r="A9">
        <v>1</v>
      </c>
      <c r="B9" s="1" t="s">
        <v>25</v>
      </c>
      <c r="C9" t="s">
        <v>27</v>
      </c>
      <c r="D9" s="1" t="s">
        <v>41</v>
      </c>
      <c r="E9" s="2">
        <v>2.06</v>
      </c>
    </row>
    <row r="10" spans="1:7" x14ac:dyDescent="0.25">
      <c r="A10">
        <v>1</v>
      </c>
      <c r="B10" s="1" t="s">
        <v>26</v>
      </c>
      <c r="C10" t="s">
        <v>28</v>
      </c>
      <c r="D10" s="1" t="s">
        <v>42</v>
      </c>
      <c r="E10" s="2">
        <v>1.96</v>
      </c>
    </row>
    <row r="11" spans="1:7" x14ac:dyDescent="0.25">
      <c r="A11">
        <v>2</v>
      </c>
      <c r="B11" t="s">
        <v>30</v>
      </c>
      <c r="C11" t="s">
        <v>31</v>
      </c>
      <c r="D11" s="3" t="s">
        <v>29</v>
      </c>
      <c r="G11" t="s">
        <v>32</v>
      </c>
    </row>
    <row r="12" spans="1:7" x14ac:dyDescent="0.25">
      <c r="A12">
        <v>2</v>
      </c>
      <c r="B12" t="s">
        <v>33</v>
      </c>
      <c r="C12" t="s">
        <v>34</v>
      </c>
      <c r="D12" t="s">
        <v>37</v>
      </c>
    </row>
    <row r="13" spans="1:7" x14ac:dyDescent="0.25">
      <c r="A13">
        <v>3</v>
      </c>
      <c r="B13" s="1" t="s">
        <v>35</v>
      </c>
      <c r="C13" t="s">
        <v>36</v>
      </c>
      <c r="D13" t="s">
        <v>37</v>
      </c>
    </row>
    <row r="14" spans="1:7" x14ac:dyDescent="0.25">
      <c r="A14">
        <v>5</v>
      </c>
      <c r="B14" s="1" t="s">
        <v>200</v>
      </c>
      <c r="C14" s="1" t="s">
        <v>43</v>
      </c>
      <c r="D14" t="s">
        <v>201</v>
      </c>
      <c r="E14" s="2">
        <v>0.7</v>
      </c>
      <c r="F14" s="2">
        <f t="shared" ref="F14:F15" si="1">E14*A14</f>
        <v>3.5</v>
      </c>
    </row>
    <row r="15" spans="1:7" x14ac:dyDescent="0.25">
      <c r="A15">
        <v>1</v>
      </c>
      <c r="B15" s="1" t="s">
        <v>204</v>
      </c>
      <c r="C15" s="1" t="s">
        <v>203</v>
      </c>
      <c r="D15" t="s">
        <v>202</v>
      </c>
      <c r="E15" s="2">
        <v>0.25</v>
      </c>
      <c r="F15" s="2">
        <f t="shared" si="1"/>
        <v>0.25</v>
      </c>
    </row>
    <row r="16" spans="1:7" x14ac:dyDescent="0.25">
      <c r="A16">
        <v>2</v>
      </c>
      <c r="B16" s="1" t="s">
        <v>205</v>
      </c>
      <c r="C16" s="1" t="s">
        <v>206</v>
      </c>
    </row>
    <row r="17" spans="1:6" x14ac:dyDescent="0.25">
      <c r="A17">
        <v>1</v>
      </c>
      <c r="B17" s="1"/>
      <c r="C17" s="1" t="s">
        <v>208</v>
      </c>
    </row>
    <row r="18" spans="1:6" x14ac:dyDescent="0.25">
      <c r="A18">
        <v>1</v>
      </c>
      <c r="B18" s="1"/>
      <c r="C18" s="1" t="s">
        <v>209</v>
      </c>
    </row>
    <row r="19" spans="1:6" x14ac:dyDescent="0.25">
      <c r="A19">
        <v>1</v>
      </c>
      <c r="C19" s="1" t="s">
        <v>207</v>
      </c>
    </row>
    <row r="20" spans="1:6" x14ac:dyDescent="0.25">
      <c r="A20" t="s">
        <v>38</v>
      </c>
    </row>
    <row r="21" spans="1:6" x14ac:dyDescent="0.25">
      <c r="A21">
        <v>6</v>
      </c>
      <c r="B21" s="1" t="s">
        <v>22</v>
      </c>
      <c r="C21" t="s">
        <v>21</v>
      </c>
      <c r="D21" s="1" t="s">
        <v>23</v>
      </c>
      <c r="E21" s="2">
        <v>1.75</v>
      </c>
      <c r="F21" s="2">
        <f t="shared" ref="F21" si="2">E21*A21</f>
        <v>10.5</v>
      </c>
    </row>
    <row r="22" spans="1:6" x14ac:dyDescent="0.25">
      <c r="A22">
        <v>6</v>
      </c>
      <c r="B22" t="s">
        <v>40</v>
      </c>
      <c r="C22" t="s">
        <v>21</v>
      </c>
      <c r="D22" t="s">
        <v>39</v>
      </c>
      <c r="E22" s="2">
        <v>1.65</v>
      </c>
    </row>
    <row r="24" spans="1:6" x14ac:dyDescent="0.25">
      <c r="D24" t="s">
        <v>44</v>
      </c>
    </row>
    <row r="25" spans="1:6" x14ac:dyDescent="0.25">
      <c r="A25">
        <v>1</v>
      </c>
      <c r="B25" t="s">
        <v>46</v>
      </c>
      <c r="C25" t="s">
        <v>47</v>
      </c>
      <c r="D25" t="s">
        <v>45</v>
      </c>
      <c r="E25" s="2">
        <v>4.09</v>
      </c>
    </row>
    <row r="29" spans="1:6" x14ac:dyDescent="0.25">
      <c r="B29" t="s">
        <v>199</v>
      </c>
      <c r="F29" s="2">
        <f>F3+F6+F14+F15</f>
        <v>7.61</v>
      </c>
    </row>
  </sheetData>
  <hyperlinks>
    <hyperlink ref="D11" r:id="rId1" xr:uid="{51A1503D-C7A8-4640-A14A-31BE05C6813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83EEB-C4B3-4ABF-B47D-E3D7B062518D}">
  <dimension ref="A1:O55"/>
  <sheetViews>
    <sheetView workbookViewId="0">
      <selection sqref="A1:XFD1048576"/>
    </sheetView>
  </sheetViews>
  <sheetFormatPr defaultRowHeight="15" x14ac:dyDescent="0.25"/>
  <cols>
    <col min="1" max="1" width="11.42578125" customWidth="1"/>
    <col min="3" max="3" width="25.5703125" customWidth="1"/>
    <col min="4" max="4" width="20.7109375" customWidth="1"/>
    <col min="5" max="5" width="18.85546875" style="4" customWidth="1"/>
    <col min="6" max="6" width="25" customWidth="1"/>
    <col min="7" max="7" width="12.7109375" customWidth="1"/>
    <col min="8" max="8" width="10.42578125" customWidth="1"/>
    <col min="11" max="11" width="32.85546875" customWidth="1"/>
  </cols>
  <sheetData>
    <row r="1" spans="1:15" x14ac:dyDescent="0.25">
      <c r="B1" t="s">
        <v>0</v>
      </c>
      <c r="F1" s="3" t="s">
        <v>103</v>
      </c>
      <c r="H1" s="2"/>
      <c r="I1" s="2">
        <f>SUM(I3:I48)</f>
        <v>279.36939999999998</v>
      </c>
    </row>
    <row r="2" spans="1:15" x14ac:dyDescent="0.25">
      <c r="B2" t="s">
        <v>74</v>
      </c>
      <c r="C2" t="s">
        <v>12</v>
      </c>
      <c r="D2" t="s">
        <v>13</v>
      </c>
      <c r="E2" s="4" t="s">
        <v>51</v>
      </c>
      <c r="F2" t="s">
        <v>50</v>
      </c>
      <c r="G2" t="s">
        <v>53</v>
      </c>
      <c r="H2" s="2" t="s">
        <v>5</v>
      </c>
      <c r="I2" t="s">
        <v>24</v>
      </c>
      <c r="K2" t="s">
        <v>84</v>
      </c>
    </row>
    <row r="3" spans="1:15" x14ac:dyDescent="0.25">
      <c r="A3" t="s">
        <v>146</v>
      </c>
      <c r="B3">
        <v>1</v>
      </c>
      <c r="C3" t="s">
        <v>48</v>
      </c>
      <c r="D3" t="s">
        <v>49</v>
      </c>
      <c r="E3" s="4" t="s">
        <v>54</v>
      </c>
      <c r="F3" s="7" t="s">
        <v>52</v>
      </c>
      <c r="G3" s="1">
        <v>677</v>
      </c>
      <c r="H3" s="2">
        <v>1.0994999999999999</v>
      </c>
      <c r="I3" s="2">
        <f>H3*B3</f>
        <v>1.0994999999999999</v>
      </c>
      <c r="J3" s="5"/>
    </row>
    <row r="4" spans="1:15" x14ac:dyDescent="0.25">
      <c r="A4" t="s">
        <v>154</v>
      </c>
      <c r="B4">
        <v>0</v>
      </c>
      <c r="C4" t="s">
        <v>70</v>
      </c>
      <c r="D4" t="s">
        <v>69</v>
      </c>
      <c r="E4" s="4" t="s">
        <v>71</v>
      </c>
      <c r="F4" s="6" t="s">
        <v>72</v>
      </c>
      <c r="G4" s="1">
        <v>84</v>
      </c>
      <c r="H4" s="2">
        <v>1.1745000000000001</v>
      </c>
      <c r="I4" s="2">
        <v>1.1745000000000001</v>
      </c>
      <c r="K4" t="s">
        <v>85</v>
      </c>
      <c r="L4" t="s">
        <v>97</v>
      </c>
    </row>
    <row r="5" spans="1:15" x14ac:dyDescent="0.25">
      <c r="B5">
        <v>0</v>
      </c>
      <c r="C5" s="1" t="s">
        <v>55</v>
      </c>
      <c r="D5" t="s">
        <v>19</v>
      </c>
      <c r="E5" s="4" t="s">
        <v>56</v>
      </c>
      <c r="F5" t="s">
        <v>59</v>
      </c>
      <c r="G5">
        <v>1000</v>
      </c>
      <c r="H5" s="2">
        <v>0.19889999999999999</v>
      </c>
      <c r="I5" s="2">
        <f t="shared" ref="I5" si="0">H5*B5</f>
        <v>0</v>
      </c>
    </row>
    <row r="6" spans="1:15" x14ac:dyDescent="0.25">
      <c r="A6" t="s">
        <v>150</v>
      </c>
      <c r="B6">
        <v>2</v>
      </c>
      <c r="C6" s="1" t="s">
        <v>57</v>
      </c>
      <c r="D6" t="s">
        <v>19</v>
      </c>
      <c r="E6" s="4" t="s">
        <v>56</v>
      </c>
      <c r="F6" s="6" t="s">
        <v>58</v>
      </c>
      <c r="G6">
        <v>727</v>
      </c>
      <c r="H6" s="2">
        <v>0.161</v>
      </c>
      <c r="I6" s="2">
        <f t="shared" ref="I6:I10" si="1">H6*B6</f>
        <v>0.32200000000000001</v>
      </c>
      <c r="J6" s="5"/>
    </row>
    <row r="7" spans="1:15" x14ac:dyDescent="0.25">
      <c r="B7">
        <v>0</v>
      </c>
      <c r="C7" s="1" t="s">
        <v>82</v>
      </c>
      <c r="D7" t="s">
        <v>30</v>
      </c>
      <c r="E7" s="4" t="s">
        <v>31</v>
      </c>
      <c r="F7" t="s">
        <v>83</v>
      </c>
      <c r="G7" s="1">
        <v>9669</v>
      </c>
      <c r="H7" s="2">
        <v>0.1782</v>
      </c>
      <c r="I7" s="2">
        <f t="shared" si="1"/>
        <v>0</v>
      </c>
      <c r="J7" s="5"/>
      <c r="K7" t="s">
        <v>32</v>
      </c>
      <c r="L7" t="s">
        <v>125</v>
      </c>
      <c r="O7" s="3" t="s">
        <v>29</v>
      </c>
    </row>
    <row r="8" spans="1:15" x14ac:dyDescent="0.25">
      <c r="B8">
        <v>0</v>
      </c>
      <c r="C8" s="1" t="s">
        <v>60</v>
      </c>
      <c r="D8" t="s">
        <v>27</v>
      </c>
      <c r="E8" s="4" t="s">
        <v>62</v>
      </c>
      <c r="F8" s="1" t="s">
        <v>61</v>
      </c>
      <c r="G8" s="1">
        <v>1090</v>
      </c>
      <c r="H8" s="2">
        <v>0.31490000000000001</v>
      </c>
      <c r="I8" s="2">
        <f t="shared" ref="I8" si="2">H8*B8</f>
        <v>0</v>
      </c>
    </row>
    <row r="9" spans="1:15" x14ac:dyDescent="0.25">
      <c r="A9" t="s">
        <v>147</v>
      </c>
      <c r="B9">
        <v>1</v>
      </c>
      <c r="C9" s="1" t="s">
        <v>63</v>
      </c>
      <c r="D9" t="s">
        <v>27</v>
      </c>
      <c r="E9" s="4" t="s">
        <v>64</v>
      </c>
      <c r="F9" s="7" t="s">
        <v>65</v>
      </c>
      <c r="G9" s="1">
        <v>1023</v>
      </c>
      <c r="H9" s="2">
        <v>1.482</v>
      </c>
      <c r="I9" s="2">
        <f t="shared" si="1"/>
        <v>1.482</v>
      </c>
      <c r="J9" s="5"/>
    </row>
    <row r="10" spans="1:15" x14ac:dyDescent="0.25">
      <c r="A10" t="s">
        <v>148</v>
      </c>
      <c r="B10">
        <v>1</v>
      </c>
      <c r="C10" s="1" t="s">
        <v>66</v>
      </c>
      <c r="D10" t="s">
        <v>28</v>
      </c>
      <c r="E10" s="4" t="s">
        <v>67</v>
      </c>
      <c r="F10" s="6" t="s">
        <v>68</v>
      </c>
      <c r="G10" s="1">
        <v>941</v>
      </c>
      <c r="H10" s="2">
        <v>1.4325000000000001</v>
      </c>
      <c r="I10" s="2">
        <f t="shared" si="1"/>
        <v>1.4325000000000001</v>
      </c>
      <c r="J10" s="5"/>
    </row>
    <row r="11" spans="1:15" x14ac:dyDescent="0.25">
      <c r="A11" t="s">
        <v>153</v>
      </c>
      <c r="B11">
        <v>0</v>
      </c>
      <c r="C11" s="1" t="s">
        <v>116</v>
      </c>
      <c r="D11" t="s">
        <v>117</v>
      </c>
      <c r="E11" s="4" t="s">
        <v>119</v>
      </c>
      <c r="F11" s="6" t="s">
        <v>118</v>
      </c>
      <c r="G11" s="1">
        <v>343</v>
      </c>
      <c r="H11" s="2">
        <v>0.93600000000000005</v>
      </c>
      <c r="I11" s="2">
        <f t="shared" ref="I11:I18" si="3">H11*B11</f>
        <v>0</v>
      </c>
      <c r="L11" t="s">
        <v>120</v>
      </c>
    </row>
    <row r="12" spans="1:15" x14ac:dyDescent="0.25">
      <c r="A12" t="s">
        <v>143</v>
      </c>
      <c r="B12">
        <v>4</v>
      </c>
      <c r="C12" s="1" t="s">
        <v>110</v>
      </c>
      <c r="D12" t="s">
        <v>101</v>
      </c>
      <c r="E12" s="4">
        <v>603</v>
      </c>
      <c r="F12" s="6" t="s">
        <v>111</v>
      </c>
      <c r="G12" s="1">
        <v>1377</v>
      </c>
      <c r="H12" s="2">
        <v>4.1000000000000003E-3</v>
      </c>
      <c r="I12" s="2">
        <f t="shared" si="3"/>
        <v>1.6400000000000001E-2</v>
      </c>
      <c r="J12" s="5"/>
      <c r="K12" t="s">
        <v>102</v>
      </c>
    </row>
    <row r="13" spans="1:15" x14ac:dyDescent="0.25">
      <c r="A13" t="s">
        <v>142</v>
      </c>
      <c r="B13">
        <v>8</v>
      </c>
      <c r="C13" t="s">
        <v>105</v>
      </c>
      <c r="D13" s="1" t="s">
        <v>106</v>
      </c>
      <c r="E13" s="8">
        <v>1210</v>
      </c>
      <c r="F13" s="6" t="s">
        <v>107</v>
      </c>
      <c r="G13">
        <v>9689</v>
      </c>
      <c r="H13" s="2">
        <v>0.15129999999999999</v>
      </c>
      <c r="I13" s="2">
        <f t="shared" si="3"/>
        <v>1.2103999999999999</v>
      </c>
      <c r="J13" s="5"/>
      <c r="L13" t="s">
        <v>112</v>
      </c>
    </row>
    <row r="14" spans="1:15" x14ac:dyDescent="0.25">
      <c r="A14" t="s">
        <v>149</v>
      </c>
      <c r="B14">
        <v>1</v>
      </c>
      <c r="C14" t="s">
        <v>98</v>
      </c>
      <c r="D14" t="s">
        <v>99</v>
      </c>
      <c r="E14" s="4" t="s">
        <v>109</v>
      </c>
      <c r="F14" s="6" t="s">
        <v>108</v>
      </c>
      <c r="G14">
        <v>1896</v>
      </c>
      <c r="H14" s="2">
        <v>0.32700000000000001</v>
      </c>
      <c r="I14" s="2">
        <f t="shared" si="3"/>
        <v>0.32700000000000001</v>
      </c>
      <c r="J14" s="5"/>
      <c r="L14" t="s">
        <v>113</v>
      </c>
    </row>
    <row r="15" spans="1:15" x14ac:dyDescent="0.25">
      <c r="A15" t="s">
        <v>145</v>
      </c>
      <c r="B15">
        <v>1</v>
      </c>
      <c r="C15" t="s">
        <v>114</v>
      </c>
      <c r="D15" t="s">
        <v>100</v>
      </c>
      <c r="E15" s="4">
        <v>603</v>
      </c>
      <c r="F15" s="6" t="s">
        <v>115</v>
      </c>
      <c r="G15">
        <v>3820</v>
      </c>
      <c r="H15">
        <v>6.1999999999999998E-3</v>
      </c>
      <c r="I15" s="2">
        <f t="shared" si="3"/>
        <v>6.1999999999999998E-3</v>
      </c>
      <c r="J15" s="5"/>
    </row>
    <row r="16" spans="1:15" x14ac:dyDescent="0.25">
      <c r="A16" t="s">
        <v>141</v>
      </c>
      <c r="B16">
        <v>1</v>
      </c>
      <c r="C16" t="s">
        <v>138</v>
      </c>
      <c r="D16" t="s">
        <v>139</v>
      </c>
      <c r="E16" s="4">
        <v>603</v>
      </c>
      <c r="F16" s="6" t="s">
        <v>140</v>
      </c>
      <c r="G16">
        <v>20000</v>
      </c>
      <c r="H16" s="2">
        <v>5.4000000000000003E-3</v>
      </c>
      <c r="I16" s="2">
        <f t="shared" si="3"/>
        <v>5.4000000000000003E-3</v>
      </c>
    </row>
    <row r="17" spans="1:11" x14ac:dyDescent="0.25">
      <c r="A17" t="s">
        <v>144</v>
      </c>
      <c r="B17">
        <v>2</v>
      </c>
      <c r="C17" t="s">
        <v>159</v>
      </c>
      <c r="D17" t="s">
        <v>160</v>
      </c>
      <c r="E17" s="4">
        <v>1206</v>
      </c>
      <c r="F17" s="6" t="s">
        <v>158</v>
      </c>
      <c r="G17">
        <v>599</v>
      </c>
      <c r="H17" s="2">
        <v>4.3E-3</v>
      </c>
      <c r="I17" s="2">
        <f t="shared" si="3"/>
        <v>8.6E-3</v>
      </c>
    </row>
    <row r="18" spans="1:11" x14ac:dyDescent="0.25">
      <c r="A18" t="s">
        <v>170</v>
      </c>
      <c r="B18">
        <v>1</v>
      </c>
      <c r="C18" t="s">
        <v>172</v>
      </c>
      <c r="D18" t="s">
        <v>169</v>
      </c>
      <c r="E18" s="4">
        <v>603</v>
      </c>
      <c r="F18" s="6" t="s">
        <v>171</v>
      </c>
      <c r="G18">
        <v>5000</v>
      </c>
      <c r="H18" s="2">
        <v>8.9999999999999998E-4</v>
      </c>
      <c r="I18" s="2">
        <f t="shared" si="3"/>
        <v>8.9999999999999998E-4</v>
      </c>
      <c r="K18" t="s">
        <v>162</v>
      </c>
    </row>
    <row r="19" spans="1:11" x14ac:dyDescent="0.25">
      <c r="F19" s="6"/>
      <c r="H19" s="2"/>
      <c r="I19" s="2"/>
    </row>
    <row r="20" spans="1:11" x14ac:dyDescent="0.25">
      <c r="B20" t="s">
        <v>3</v>
      </c>
      <c r="C20" s="1"/>
      <c r="F20" s="1"/>
      <c r="G20" s="1"/>
      <c r="H20" s="2"/>
      <c r="I20" s="2"/>
    </row>
    <row r="21" spans="1:11" x14ac:dyDescent="0.25">
      <c r="A21" t="s">
        <v>152</v>
      </c>
      <c r="B21">
        <v>1</v>
      </c>
      <c r="C21" t="s">
        <v>2</v>
      </c>
      <c r="D21" t="s">
        <v>7</v>
      </c>
      <c r="E21" s="4" t="s">
        <v>75</v>
      </c>
      <c r="F21" s="1" t="s">
        <v>4</v>
      </c>
      <c r="G21" s="1">
        <v>289</v>
      </c>
      <c r="H21" s="2">
        <v>2.06</v>
      </c>
      <c r="I21" s="2">
        <f t="shared" ref="I21:I27" si="4">H21*B21</f>
        <v>2.06</v>
      </c>
      <c r="K21" s="1" t="s">
        <v>89</v>
      </c>
    </row>
    <row r="22" spans="1:11" x14ac:dyDescent="0.25">
      <c r="B22">
        <v>0</v>
      </c>
      <c r="C22" t="s">
        <v>87</v>
      </c>
      <c r="D22" t="s">
        <v>90</v>
      </c>
      <c r="E22" s="4" t="s">
        <v>91</v>
      </c>
      <c r="F22" t="s">
        <v>86</v>
      </c>
      <c r="G22">
        <v>278</v>
      </c>
      <c r="H22">
        <v>24.99</v>
      </c>
      <c r="I22" s="2">
        <f t="shared" si="4"/>
        <v>0</v>
      </c>
      <c r="K22" t="s">
        <v>88</v>
      </c>
    </row>
    <row r="23" spans="1:11" x14ac:dyDescent="0.25">
      <c r="B23">
        <v>0</v>
      </c>
      <c r="C23" t="s">
        <v>33</v>
      </c>
      <c r="D23" t="s">
        <v>92</v>
      </c>
      <c r="E23" s="4" t="s">
        <v>94</v>
      </c>
      <c r="F23" t="s">
        <v>96</v>
      </c>
      <c r="G23">
        <v>0</v>
      </c>
      <c r="H23" s="2">
        <v>11.85</v>
      </c>
      <c r="I23" s="2">
        <f t="shared" si="4"/>
        <v>0</v>
      </c>
      <c r="K23" t="s">
        <v>37</v>
      </c>
    </row>
    <row r="24" spans="1:11" x14ac:dyDescent="0.25">
      <c r="B24">
        <v>0</v>
      </c>
      <c r="C24" t="s">
        <v>121</v>
      </c>
      <c r="D24" t="s">
        <v>123</v>
      </c>
      <c r="E24" s="4" t="s">
        <v>122</v>
      </c>
      <c r="F24" t="s">
        <v>124</v>
      </c>
      <c r="G24">
        <v>136</v>
      </c>
      <c r="H24" s="2">
        <v>1.81</v>
      </c>
      <c r="I24" s="2">
        <f t="shared" si="4"/>
        <v>0</v>
      </c>
    </row>
    <row r="25" spans="1:11" x14ac:dyDescent="0.25">
      <c r="A25" t="s">
        <v>156</v>
      </c>
      <c r="B25">
        <v>3</v>
      </c>
      <c r="C25" t="s">
        <v>126</v>
      </c>
      <c r="D25" t="s">
        <v>123</v>
      </c>
      <c r="E25" s="4" t="s">
        <v>122</v>
      </c>
      <c r="F25" t="s">
        <v>127</v>
      </c>
      <c r="G25">
        <v>2980</v>
      </c>
      <c r="H25" s="2">
        <v>1.1200000000000001</v>
      </c>
      <c r="I25" s="2">
        <f t="shared" si="4"/>
        <v>3.3600000000000003</v>
      </c>
    </row>
    <row r="26" spans="1:11" x14ac:dyDescent="0.25">
      <c r="A26" t="s">
        <v>156</v>
      </c>
      <c r="B26">
        <v>3</v>
      </c>
      <c r="C26" s="1" t="s">
        <v>35</v>
      </c>
      <c r="D26" t="s">
        <v>93</v>
      </c>
      <c r="F26" s="1" t="s">
        <v>95</v>
      </c>
      <c r="G26">
        <v>1927</v>
      </c>
      <c r="H26" s="2">
        <v>10.1</v>
      </c>
      <c r="I26" s="2">
        <f t="shared" si="4"/>
        <v>30.299999999999997</v>
      </c>
      <c r="K26" t="s">
        <v>37</v>
      </c>
    </row>
    <row r="27" spans="1:11" x14ac:dyDescent="0.25">
      <c r="B27">
        <v>1</v>
      </c>
      <c r="C27" t="s">
        <v>177</v>
      </c>
      <c r="D27" t="s">
        <v>117</v>
      </c>
      <c r="E27" s="4" t="s">
        <v>119</v>
      </c>
      <c r="F27" t="s">
        <v>176</v>
      </c>
      <c r="G27">
        <v>740</v>
      </c>
      <c r="H27" s="2">
        <v>3.13</v>
      </c>
      <c r="I27" s="2">
        <f t="shared" si="4"/>
        <v>3.13</v>
      </c>
    </row>
    <row r="28" spans="1:11" x14ac:dyDescent="0.25">
      <c r="B28">
        <v>1</v>
      </c>
      <c r="C28" t="s">
        <v>8</v>
      </c>
      <c r="D28" t="s">
        <v>6</v>
      </c>
      <c r="E28" s="4" t="s">
        <v>73</v>
      </c>
      <c r="F28" s="1" t="s">
        <v>17</v>
      </c>
      <c r="H28" s="2">
        <v>0.99199999999999999</v>
      </c>
      <c r="I28" s="2">
        <f t="shared" ref="I28:I33" si="5">H28*B28</f>
        <v>0.99199999999999999</v>
      </c>
    </row>
    <row r="29" spans="1:11" x14ac:dyDescent="0.25">
      <c r="B29">
        <v>1</v>
      </c>
      <c r="C29" s="1" t="s">
        <v>14</v>
      </c>
      <c r="D29" t="s">
        <v>15</v>
      </c>
      <c r="F29" t="s">
        <v>16</v>
      </c>
      <c r="H29" s="2">
        <v>3.29</v>
      </c>
      <c r="I29" s="2">
        <f t="shared" si="5"/>
        <v>3.29</v>
      </c>
    </row>
    <row r="30" spans="1:11" x14ac:dyDescent="0.25">
      <c r="B30">
        <v>5</v>
      </c>
      <c r="C30" s="1" t="s">
        <v>184</v>
      </c>
      <c r="D30" t="s">
        <v>183</v>
      </c>
      <c r="E30" s="4" t="s">
        <v>185</v>
      </c>
      <c r="F30" s="1" t="s">
        <v>182</v>
      </c>
      <c r="G30">
        <v>39000</v>
      </c>
      <c r="H30" s="2">
        <v>0.17</v>
      </c>
      <c r="I30" s="2">
        <f t="shared" si="5"/>
        <v>0.85000000000000009</v>
      </c>
    </row>
    <row r="31" spans="1:11" x14ac:dyDescent="0.25">
      <c r="A31" t="s">
        <v>154</v>
      </c>
      <c r="B31">
        <v>1</v>
      </c>
      <c r="C31" t="s">
        <v>179</v>
      </c>
      <c r="D31" t="s">
        <v>180</v>
      </c>
      <c r="E31" s="4" t="s">
        <v>186</v>
      </c>
      <c r="F31" t="s">
        <v>178</v>
      </c>
      <c r="G31">
        <v>5000</v>
      </c>
      <c r="H31" s="2">
        <v>0.26</v>
      </c>
      <c r="I31" s="2">
        <f t="shared" si="5"/>
        <v>0.26</v>
      </c>
      <c r="K31" t="s">
        <v>181</v>
      </c>
    </row>
    <row r="32" spans="1:11" x14ac:dyDescent="0.25">
      <c r="B32">
        <v>2</v>
      </c>
      <c r="C32" t="s">
        <v>189</v>
      </c>
      <c r="D32" t="s">
        <v>187</v>
      </c>
      <c r="F32" s="1" t="s">
        <v>188</v>
      </c>
      <c r="G32">
        <v>1180</v>
      </c>
      <c r="H32" s="2">
        <v>0.52</v>
      </c>
      <c r="I32" s="2">
        <f t="shared" si="5"/>
        <v>1.04</v>
      </c>
    </row>
    <row r="33" spans="1:11" x14ac:dyDescent="0.25">
      <c r="B33">
        <v>4</v>
      </c>
      <c r="C33" s="4">
        <v>9902</v>
      </c>
      <c r="D33" t="s">
        <v>191</v>
      </c>
      <c r="F33" s="1" t="s">
        <v>190</v>
      </c>
      <c r="G33" s="9">
        <v>11000</v>
      </c>
      <c r="H33" s="2">
        <v>0.12</v>
      </c>
      <c r="I33" s="2">
        <f t="shared" si="5"/>
        <v>0.48</v>
      </c>
    </row>
    <row r="34" spans="1:11" x14ac:dyDescent="0.25">
      <c r="C34" s="4"/>
      <c r="F34" s="1"/>
      <c r="G34" s="9"/>
      <c r="H34" s="2"/>
      <c r="I34" s="2">
        <f>SUM(I21:I33)</f>
        <v>45.761999999999993</v>
      </c>
    </row>
    <row r="35" spans="1:11" x14ac:dyDescent="0.25">
      <c r="B35" t="s">
        <v>76</v>
      </c>
      <c r="C35" t="s">
        <v>12</v>
      </c>
      <c r="D35" t="s">
        <v>13</v>
      </c>
      <c r="E35" s="4" t="s">
        <v>51</v>
      </c>
      <c r="F35" t="s">
        <v>81</v>
      </c>
      <c r="G35" t="s">
        <v>53</v>
      </c>
      <c r="H35" s="2"/>
      <c r="K35" t="s">
        <v>104</v>
      </c>
    </row>
    <row r="36" spans="1:11" x14ac:dyDescent="0.25">
      <c r="A36" t="s">
        <v>152</v>
      </c>
      <c r="B36">
        <v>1</v>
      </c>
      <c r="C36" t="s">
        <v>78</v>
      </c>
      <c r="D36" t="s">
        <v>79</v>
      </c>
      <c r="E36" s="4" t="s">
        <v>80</v>
      </c>
      <c r="F36" s="4" t="s">
        <v>77</v>
      </c>
      <c r="G36">
        <v>500</v>
      </c>
      <c r="H36" s="2">
        <v>39.950000000000003</v>
      </c>
      <c r="I36" s="2">
        <f>H36*B36</f>
        <v>39.950000000000003</v>
      </c>
    </row>
    <row r="37" spans="1:11" x14ac:dyDescent="0.25">
      <c r="A37" t="s">
        <v>151</v>
      </c>
      <c r="B37">
        <v>4</v>
      </c>
      <c r="C37" t="s">
        <v>40</v>
      </c>
      <c r="D37" t="s">
        <v>21</v>
      </c>
      <c r="F37" s="4">
        <v>1404</v>
      </c>
      <c r="G37">
        <v>246</v>
      </c>
      <c r="H37" s="2">
        <v>1.65</v>
      </c>
      <c r="I37" s="2">
        <f>H37*B37</f>
        <v>6.6</v>
      </c>
    </row>
    <row r="38" spans="1:11" x14ac:dyDescent="0.25">
      <c r="B38">
        <v>2</v>
      </c>
      <c r="C38" t="s">
        <v>137</v>
      </c>
      <c r="D38" t="s">
        <v>135</v>
      </c>
      <c r="E38" s="4" t="s">
        <v>136</v>
      </c>
      <c r="F38" s="4">
        <v>3675</v>
      </c>
      <c r="G38">
        <v>49</v>
      </c>
      <c r="H38" s="2">
        <v>15.49</v>
      </c>
      <c r="I38" s="2">
        <f>H38*B38</f>
        <v>30.98</v>
      </c>
    </row>
    <row r="39" spans="1:11" x14ac:dyDescent="0.25">
      <c r="F39" s="4"/>
      <c r="H39" s="2"/>
      <c r="I39" s="2">
        <f>SUM(I36:I38)</f>
        <v>77.53</v>
      </c>
    </row>
    <row r="40" spans="1:11" x14ac:dyDescent="0.25">
      <c r="B40" t="s">
        <v>168</v>
      </c>
      <c r="F40" t="s">
        <v>3</v>
      </c>
    </row>
    <row r="41" spans="1:11" x14ac:dyDescent="0.25">
      <c r="B41">
        <v>0</v>
      </c>
      <c r="C41" t="s">
        <v>128</v>
      </c>
      <c r="D41" t="s">
        <v>129</v>
      </c>
      <c r="E41" s="4" t="s">
        <v>133</v>
      </c>
      <c r="F41" t="s">
        <v>134</v>
      </c>
      <c r="G41">
        <v>121</v>
      </c>
      <c r="H41" s="2">
        <v>22.6</v>
      </c>
      <c r="I41" s="2">
        <f t="shared" ref="I41:I42" si="6">H41*B41</f>
        <v>0</v>
      </c>
    </row>
    <row r="42" spans="1:11" x14ac:dyDescent="0.25">
      <c r="B42">
        <v>1</v>
      </c>
      <c r="C42" t="s">
        <v>132</v>
      </c>
      <c r="D42" t="s">
        <v>130</v>
      </c>
      <c r="E42" s="4" t="s">
        <v>133</v>
      </c>
      <c r="F42" t="s">
        <v>131</v>
      </c>
      <c r="G42">
        <v>1236</v>
      </c>
      <c r="H42" s="2">
        <v>22.6</v>
      </c>
      <c r="I42" s="2">
        <f t="shared" si="6"/>
        <v>22.6</v>
      </c>
      <c r="K42" t="s">
        <v>157</v>
      </c>
    </row>
    <row r="44" spans="1:11" x14ac:dyDescent="0.25">
      <c r="B44" t="s">
        <v>161</v>
      </c>
    </row>
    <row r="45" spans="1:11" x14ac:dyDescent="0.25">
      <c r="A45" t="s">
        <v>155</v>
      </c>
      <c r="B45">
        <v>1</v>
      </c>
      <c r="C45" t="s">
        <v>30</v>
      </c>
      <c r="D45" t="s">
        <v>167</v>
      </c>
      <c r="E45" s="4" t="s">
        <v>31</v>
      </c>
      <c r="H45" s="2">
        <v>0.1</v>
      </c>
      <c r="I45" s="2">
        <f t="shared" ref="I45:I46" si="7">H45*B45</f>
        <v>0.1</v>
      </c>
      <c r="K45" s="3" t="s">
        <v>29</v>
      </c>
    </row>
    <row r="46" spans="1:11" x14ac:dyDescent="0.25">
      <c r="B46">
        <v>1</v>
      </c>
      <c r="C46" t="s">
        <v>163</v>
      </c>
      <c r="D46" t="s">
        <v>164</v>
      </c>
      <c r="E46" s="4" t="s">
        <v>165</v>
      </c>
      <c r="H46" s="2">
        <v>3</v>
      </c>
      <c r="I46" s="2">
        <f t="shared" si="7"/>
        <v>3</v>
      </c>
      <c r="K46" t="s">
        <v>166</v>
      </c>
    </row>
    <row r="48" spans="1:11" x14ac:dyDescent="0.25">
      <c r="A48" t="s">
        <v>173</v>
      </c>
    </row>
    <row r="49" spans="2:9" x14ac:dyDescent="0.25">
      <c r="B49" t="s">
        <v>174</v>
      </c>
      <c r="I49" s="2">
        <v>136.1</v>
      </c>
    </row>
    <row r="50" spans="2:9" x14ac:dyDescent="0.25">
      <c r="B50" t="s">
        <v>168</v>
      </c>
      <c r="I50" s="2">
        <f>5*I42</f>
        <v>113</v>
      </c>
    </row>
    <row r="51" spans="2:9" x14ac:dyDescent="0.25">
      <c r="B51" t="s">
        <v>175</v>
      </c>
      <c r="H51" s="2">
        <f>SUM(I21:I31)</f>
        <v>44.241999999999997</v>
      </c>
      <c r="I51" s="2">
        <f>5*H51</f>
        <v>221.20999999999998</v>
      </c>
    </row>
    <row r="52" spans="2:9" x14ac:dyDescent="0.25">
      <c r="B52" t="s">
        <v>76</v>
      </c>
      <c r="H52" s="2">
        <f>SUM(I36:I38)</f>
        <v>77.53</v>
      </c>
      <c r="I52" s="2">
        <f>5*H52</f>
        <v>387.65</v>
      </c>
    </row>
    <row r="53" spans="2:9" x14ac:dyDescent="0.25">
      <c r="B53" t="s">
        <v>161</v>
      </c>
      <c r="H53" s="2">
        <f>I46</f>
        <v>3</v>
      </c>
      <c r="I53" s="2">
        <f>5*H53</f>
        <v>15</v>
      </c>
    </row>
    <row r="55" spans="2:9" x14ac:dyDescent="0.25">
      <c r="I55" s="2">
        <f>SUM(I49:I53)</f>
        <v>872.95999999999992</v>
      </c>
    </row>
  </sheetData>
  <hyperlinks>
    <hyperlink ref="O7" r:id="rId1" xr:uid="{5012564B-D71A-4214-9ED3-D54BEB1E9C9F}"/>
    <hyperlink ref="F1" r:id="rId2" xr:uid="{0B235207-F84D-42A0-B85A-0E522B7F1C83}"/>
    <hyperlink ref="K45" r:id="rId3" xr:uid="{404A3177-3738-4BE7-B701-FD0DA6FDC2E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AE209-7791-4360-B18E-82E76A947E26}">
  <dimension ref="A1:C10"/>
  <sheetViews>
    <sheetView workbookViewId="0">
      <selection activeCell="C12" sqref="C12"/>
    </sheetView>
  </sheetViews>
  <sheetFormatPr defaultRowHeight="15" x14ac:dyDescent="0.25"/>
  <cols>
    <col min="2" max="2" width="11" customWidth="1"/>
  </cols>
  <sheetData>
    <row r="1" spans="1:3" x14ac:dyDescent="0.25">
      <c r="B1" t="s">
        <v>192</v>
      </c>
      <c r="C1" t="s">
        <v>193</v>
      </c>
    </row>
    <row r="2" spans="1:3" x14ac:dyDescent="0.25">
      <c r="A2" t="s">
        <v>196</v>
      </c>
      <c r="B2" t="s">
        <v>194</v>
      </c>
      <c r="C2" t="s">
        <v>195</v>
      </c>
    </row>
    <row r="3" spans="1:3" x14ac:dyDescent="0.25">
      <c r="A3" t="s">
        <v>197</v>
      </c>
      <c r="B3" s="2">
        <v>11.7</v>
      </c>
      <c r="C3" s="2">
        <v>11.7</v>
      </c>
    </row>
    <row r="4" spans="1:3" x14ac:dyDescent="0.25">
      <c r="A4" t="s">
        <v>198</v>
      </c>
      <c r="B4" s="2">
        <f>5*7.61</f>
        <v>38.050000000000004</v>
      </c>
      <c r="C4" s="2"/>
    </row>
    <row r="5" spans="1:3" x14ac:dyDescent="0.25">
      <c r="A5" t="s">
        <v>210</v>
      </c>
      <c r="B5" s="2"/>
      <c r="C5" s="2">
        <v>71.39</v>
      </c>
    </row>
    <row r="6" spans="1:3" x14ac:dyDescent="0.25">
      <c r="A6" t="s">
        <v>211</v>
      </c>
      <c r="B6" s="2">
        <v>17.8</v>
      </c>
      <c r="C6" s="2">
        <v>42.63</v>
      </c>
    </row>
    <row r="7" spans="1:3" x14ac:dyDescent="0.25">
      <c r="A7" t="s">
        <v>3</v>
      </c>
      <c r="B7" s="2">
        <v>45.761999999999993</v>
      </c>
      <c r="C7" s="2">
        <v>45.761999999999993</v>
      </c>
    </row>
    <row r="8" spans="1:3" x14ac:dyDescent="0.25">
      <c r="A8" t="s">
        <v>212</v>
      </c>
      <c r="B8" s="2">
        <v>77.53</v>
      </c>
      <c r="C8" s="2">
        <v>77.53</v>
      </c>
    </row>
    <row r="9" spans="1:3" x14ac:dyDescent="0.25">
      <c r="A9" t="s">
        <v>161</v>
      </c>
      <c r="B9" s="2">
        <v>3</v>
      </c>
      <c r="C9" s="2">
        <v>3</v>
      </c>
    </row>
    <row r="10" spans="1:3" x14ac:dyDescent="0.25">
      <c r="A10" t="s">
        <v>213</v>
      </c>
      <c r="B10" s="2">
        <f>SUM(B3:B6)/5 +B7+B8+B9</f>
        <v>139.80199999999999</v>
      </c>
      <c r="C10" s="2">
        <f>SUM(C3:C6)/5 +C7+C8+C9</f>
        <v>151.43599999999998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9F203-4B6A-4B38-B3BD-3624BC076ACC}">
  <dimension ref="A1:O63"/>
  <sheetViews>
    <sheetView tabSelected="1" topLeftCell="A7" workbookViewId="0">
      <selection activeCell="F37" sqref="F37"/>
    </sheetView>
  </sheetViews>
  <sheetFormatPr defaultRowHeight="15" x14ac:dyDescent="0.25"/>
  <cols>
    <col min="1" max="1" width="11.42578125" customWidth="1"/>
    <col min="3" max="3" width="25.5703125" customWidth="1"/>
    <col min="4" max="4" width="20.7109375" customWidth="1"/>
    <col min="5" max="5" width="18.85546875" style="4" customWidth="1"/>
    <col min="6" max="6" width="25" customWidth="1"/>
    <col min="7" max="7" width="12.7109375" customWidth="1"/>
    <col min="8" max="8" width="10.42578125" customWidth="1"/>
    <col min="11" max="11" width="32.85546875" customWidth="1"/>
  </cols>
  <sheetData>
    <row r="1" spans="1:15" x14ac:dyDescent="0.25">
      <c r="B1" t="s">
        <v>214</v>
      </c>
      <c r="F1" s="3" t="s">
        <v>103</v>
      </c>
      <c r="H1" s="2"/>
      <c r="I1" s="2">
        <f>SUM(I3:I56)</f>
        <v>309.53530000000001</v>
      </c>
    </row>
    <row r="2" spans="1:15" x14ac:dyDescent="0.25">
      <c r="B2" t="s">
        <v>74</v>
      </c>
      <c r="C2" t="s">
        <v>12</v>
      </c>
      <c r="D2" t="s">
        <v>13</v>
      </c>
      <c r="E2" s="4" t="s">
        <v>51</v>
      </c>
      <c r="F2" t="s">
        <v>50</v>
      </c>
      <c r="G2" t="s">
        <v>53</v>
      </c>
      <c r="H2" s="2" t="s">
        <v>5</v>
      </c>
      <c r="I2" t="s">
        <v>24</v>
      </c>
      <c r="K2" t="s">
        <v>84</v>
      </c>
      <c r="L2" t="s">
        <v>225</v>
      </c>
    </row>
    <row r="3" spans="1:15" x14ac:dyDescent="0.25">
      <c r="A3" t="s">
        <v>146</v>
      </c>
      <c r="B3">
        <v>1</v>
      </c>
      <c r="C3" t="s">
        <v>48</v>
      </c>
      <c r="D3" t="s">
        <v>49</v>
      </c>
      <c r="E3" s="4" t="s">
        <v>54</v>
      </c>
      <c r="F3" s="12" t="s">
        <v>52</v>
      </c>
      <c r="G3" s="1">
        <v>374</v>
      </c>
      <c r="H3" s="2">
        <v>1.0994999999999999</v>
      </c>
      <c r="I3" s="2">
        <f>H3*B3</f>
        <v>1.0994999999999999</v>
      </c>
      <c r="J3" s="5"/>
      <c r="L3" t="s">
        <v>226</v>
      </c>
    </row>
    <row r="4" spans="1:15" x14ac:dyDescent="0.25">
      <c r="A4" t="s">
        <v>237</v>
      </c>
      <c r="B4">
        <v>2</v>
      </c>
      <c r="D4" t="s">
        <v>236</v>
      </c>
      <c r="E4" s="4" t="s">
        <v>71</v>
      </c>
      <c r="F4" s="12"/>
      <c r="G4" s="1"/>
      <c r="H4" s="2"/>
      <c r="I4" s="2"/>
      <c r="J4" s="5"/>
      <c r="L4" t="s">
        <v>240</v>
      </c>
    </row>
    <row r="5" spans="1:15" x14ac:dyDescent="0.25">
      <c r="A5" t="s">
        <v>238</v>
      </c>
      <c r="B5">
        <v>4</v>
      </c>
      <c r="C5" t="s">
        <v>70</v>
      </c>
      <c r="D5" t="s">
        <v>69</v>
      </c>
      <c r="E5" s="4" t="s">
        <v>71</v>
      </c>
      <c r="F5" s="11" t="s">
        <v>72</v>
      </c>
      <c r="G5" s="1">
        <v>84</v>
      </c>
      <c r="H5" s="2">
        <v>1.1745000000000001</v>
      </c>
      <c r="I5" s="2">
        <v>1.1745000000000001</v>
      </c>
      <c r="K5" t="s">
        <v>239</v>
      </c>
      <c r="L5" t="s">
        <v>224</v>
      </c>
    </row>
    <row r="6" spans="1:15" x14ac:dyDescent="0.25">
      <c r="B6">
        <v>0</v>
      </c>
      <c r="C6" s="1" t="s">
        <v>55</v>
      </c>
      <c r="D6" t="s">
        <v>19</v>
      </c>
      <c r="E6" s="4" t="s">
        <v>56</v>
      </c>
      <c r="F6" t="s">
        <v>59</v>
      </c>
      <c r="G6">
        <v>1000</v>
      </c>
      <c r="H6" s="2">
        <v>0.19889999999999999</v>
      </c>
      <c r="I6" s="2">
        <f t="shared" ref="I6:I20" si="0">H6*B6</f>
        <v>0</v>
      </c>
    </row>
    <row r="7" spans="1:15" x14ac:dyDescent="0.25">
      <c r="A7" t="s">
        <v>257</v>
      </c>
      <c r="B7">
        <v>2</v>
      </c>
      <c r="C7" s="1" t="s">
        <v>57</v>
      </c>
      <c r="D7" t="s">
        <v>19</v>
      </c>
      <c r="E7" s="4" t="s">
        <v>56</v>
      </c>
      <c r="F7" s="10" t="s">
        <v>58</v>
      </c>
      <c r="G7">
        <v>161</v>
      </c>
      <c r="H7" s="2">
        <v>0.161</v>
      </c>
      <c r="I7" s="2">
        <f t="shared" si="0"/>
        <v>0.32200000000000001</v>
      </c>
      <c r="J7" s="5"/>
      <c r="L7" t="s">
        <v>228</v>
      </c>
    </row>
    <row r="8" spans="1:15" x14ac:dyDescent="0.25">
      <c r="B8">
        <v>0</v>
      </c>
      <c r="C8" s="1" t="s">
        <v>82</v>
      </c>
      <c r="D8" t="s">
        <v>30</v>
      </c>
      <c r="E8" s="4" t="s">
        <v>31</v>
      </c>
      <c r="F8" t="s">
        <v>83</v>
      </c>
      <c r="G8" s="1">
        <v>9669</v>
      </c>
      <c r="H8" s="2">
        <v>0.1782</v>
      </c>
      <c r="I8" s="2">
        <f t="shared" si="0"/>
        <v>0</v>
      </c>
      <c r="J8" s="5"/>
      <c r="K8" t="s">
        <v>32</v>
      </c>
      <c r="L8" t="s">
        <v>125</v>
      </c>
      <c r="O8" s="3" t="s">
        <v>29</v>
      </c>
    </row>
    <row r="9" spans="1:15" x14ac:dyDescent="0.25">
      <c r="B9">
        <v>0</v>
      </c>
      <c r="C9" s="1" t="s">
        <v>60</v>
      </c>
      <c r="D9" t="s">
        <v>27</v>
      </c>
      <c r="E9" s="4" t="s">
        <v>62</v>
      </c>
      <c r="F9" s="1" t="s">
        <v>61</v>
      </c>
      <c r="G9" s="1">
        <v>1090</v>
      </c>
      <c r="H9" s="2">
        <v>0.31490000000000001</v>
      </c>
      <c r="I9" s="2">
        <f t="shared" si="0"/>
        <v>0</v>
      </c>
    </row>
    <row r="10" spans="1:15" x14ac:dyDescent="0.25">
      <c r="A10" t="s">
        <v>147</v>
      </c>
      <c r="B10">
        <v>1</v>
      </c>
      <c r="C10" s="1" t="s">
        <v>63</v>
      </c>
      <c r="D10" t="s">
        <v>27</v>
      </c>
      <c r="E10" s="4" t="s">
        <v>64</v>
      </c>
      <c r="F10" s="12" t="s">
        <v>65</v>
      </c>
      <c r="G10" s="1">
        <v>618</v>
      </c>
      <c r="H10" s="2">
        <v>1.482</v>
      </c>
      <c r="I10" s="2">
        <f t="shared" si="0"/>
        <v>1.482</v>
      </c>
      <c r="J10" s="5"/>
      <c r="L10" t="s">
        <v>229</v>
      </c>
    </row>
    <row r="11" spans="1:15" x14ac:dyDescent="0.25">
      <c r="A11" t="s">
        <v>148</v>
      </c>
      <c r="B11">
        <v>1</v>
      </c>
      <c r="C11" s="1" t="s">
        <v>66</v>
      </c>
      <c r="D11" t="s">
        <v>28</v>
      </c>
      <c r="E11" s="4" t="s">
        <v>67</v>
      </c>
      <c r="F11" s="10" t="s">
        <v>68</v>
      </c>
      <c r="G11" s="1">
        <v>720</v>
      </c>
      <c r="H11" s="2">
        <v>1.4325000000000001</v>
      </c>
      <c r="I11" s="2">
        <f t="shared" si="0"/>
        <v>1.4325000000000001</v>
      </c>
      <c r="J11" s="5"/>
      <c r="L11" t="s">
        <v>241</v>
      </c>
    </row>
    <row r="12" spans="1:15" x14ac:dyDescent="0.25">
      <c r="A12" t="s">
        <v>153</v>
      </c>
      <c r="B12">
        <v>0</v>
      </c>
      <c r="C12" s="1" t="s">
        <v>116</v>
      </c>
      <c r="D12" t="s">
        <v>117</v>
      </c>
      <c r="E12" s="4" t="s">
        <v>119</v>
      </c>
      <c r="F12" s="11" t="s">
        <v>118</v>
      </c>
      <c r="G12" s="1">
        <v>343</v>
      </c>
      <c r="H12" s="2">
        <v>0.93600000000000005</v>
      </c>
      <c r="I12" s="2">
        <f t="shared" si="0"/>
        <v>0</v>
      </c>
      <c r="L12" t="s">
        <v>120</v>
      </c>
    </row>
    <row r="13" spans="1:15" x14ac:dyDescent="0.25">
      <c r="A13" t="s">
        <v>215</v>
      </c>
      <c r="B13">
        <v>2</v>
      </c>
      <c r="C13" s="1" t="s">
        <v>220</v>
      </c>
      <c r="D13" t="s">
        <v>216</v>
      </c>
      <c r="E13" s="4">
        <v>603</v>
      </c>
      <c r="F13" s="10" t="s">
        <v>217</v>
      </c>
      <c r="G13" s="1">
        <v>30000</v>
      </c>
      <c r="H13" s="2">
        <v>4.1000000000000003E-3</v>
      </c>
      <c r="I13" s="2">
        <f t="shared" ref="I13" si="1">H13*B13</f>
        <v>8.2000000000000007E-3</v>
      </c>
      <c r="J13" s="5"/>
      <c r="K13" t="s">
        <v>102</v>
      </c>
      <c r="L13" t="s">
        <v>230</v>
      </c>
    </row>
    <row r="14" spans="1:15" x14ac:dyDescent="0.25">
      <c r="A14" t="s">
        <v>218</v>
      </c>
      <c r="B14">
        <v>1</v>
      </c>
      <c r="C14" s="1" t="s">
        <v>221</v>
      </c>
      <c r="D14" t="s">
        <v>101</v>
      </c>
      <c r="E14" s="4">
        <v>603</v>
      </c>
      <c r="F14" s="10" t="s">
        <v>222</v>
      </c>
      <c r="G14" s="1" t="s">
        <v>223</v>
      </c>
      <c r="H14" s="2">
        <v>4.1000000000000003E-3</v>
      </c>
      <c r="I14" s="2">
        <f t="shared" si="0"/>
        <v>4.1000000000000003E-3</v>
      </c>
      <c r="J14" s="5"/>
      <c r="K14" t="s">
        <v>102</v>
      </c>
      <c r="L14" t="s">
        <v>231</v>
      </c>
    </row>
    <row r="15" spans="1:15" x14ac:dyDescent="0.25">
      <c r="A15" t="s">
        <v>142</v>
      </c>
      <c r="B15">
        <v>8</v>
      </c>
      <c r="C15" t="s">
        <v>105</v>
      </c>
      <c r="D15" s="1" t="s">
        <v>106</v>
      </c>
      <c r="E15" s="8">
        <v>1210</v>
      </c>
      <c r="F15" s="10" t="s">
        <v>107</v>
      </c>
      <c r="G15">
        <v>100000</v>
      </c>
      <c r="H15" s="2">
        <v>0.15129999999999999</v>
      </c>
      <c r="I15" s="2">
        <f t="shared" si="0"/>
        <v>1.2103999999999999</v>
      </c>
      <c r="J15" s="5"/>
      <c r="L15" t="s">
        <v>112</v>
      </c>
    </row>
    <row r="16" spans="1:15" x14ac:dyDescent="0.25">
      <c r="A16" t="s">
        <v>149</v>
      </c>
      <c r="B16">
        <v>1</v>
      </c>
      <c r="C16" t="s">
        <v>98</v>
      </c>
      <c r="D16" t="s">
        <v>99</v>
      </c>
      <c r="E16" s="4" t="s">
        <v>109</v>
      </c>
      <c r="F16" s="10" t="s">
        <v>108</v>
      </c>
      <c r="G16">
        <v>900</v>
      </c>
      <c r="H16" s="2">
        <v>0.32700000000000001</v>
      </c>
      <c r="I16" s="2">
        <f t="shared" si="0"/>
        <v>0.32700000000000001</v>
      </c>
      <c r="J16" s="5"/>
      <c r="L16" t="s">
        <v>113</v>
      </c>
    </row>
    <row r="17" spans="1:12" x14ac:dyDescent="0.25">
      <c r="A17" t="s">
        <v>145</v>
      </c>
      <c r="B17">
        <v>1</v>
      </c>
      <c r="C17" t="s">
        <v>114</v>
      </c>
      <c r="D17" t="s">
        <v>100</v>
      </c>
      <c r="E17" s="4">
        <v>603</v>
      </c>
      <c r="F17" s="10" t="s">
        <v>115</v>
      </c>
      <c r="G17">
        <v>2000</v>
      </c>
      <c r="H17">
        <v>6.1999999999999998E-3</v>
      </c>
      <c r="I17" s="2">
        <f t="shared" si="0"/>
        <v>6.1999999999999998E-3</v>
      </c>
      <c r="J17" s="5"/>
      <c r="L17" t="s">
        <v>235</v>
      </c>
    </row>
    <row r="18" spans="1:12" x14ac:dyDescent="0.25">
      <c r="A18" t="s">
        <v>141</v>
      </c>
      <c r="B18">
        <v>1</v>
      </c>
      <c r="C18" t="s">
        <v>138</v>
      </c>
      <c r="D18" t="s">
        <v>139</v>
      </c>
      <c r="E18" s="4">
        <v>603</v>
      </c>
      <c r="F18" s="10" t="s">
        <v>140</v>
      </c>
      <c r="G18">
        <v>11000</v>
      </c>
      <c r="H18" s="2">
        <v>5.4000000000000003E-3</v>
      </c>
      <c r="I18" s="2">
        <f t="shared" si="0"/>
        <v>5.4000000000000003E-3</v>
      </c>
      <c r="L18" t="s">
        <v>234</v>
      </c>
    </row>
    <row r="19" spans="1:12" x14ac:dyDescent="0.25">
      <c r="A19" t="s">
        <v>144</v>
      </c>
      <c r="B19">
        <v>2</v>
      </c>
      <c r="C19" t="s">
        <v>159</v>
      </c>
      <c r="D19" t="s">
        <v>160</v>
      </c>
      <c r="E19" s="4">
        <v>1206</v>
      </c>
      <c r="F19" s="10" t="s">
        <v>158</v>
      </c>
      <c r="G19">
        <v>2000</v>
      </c>
      <c r="H19" s="2">
        <v>4.3E-3</v>
      </c>
      <c r="I19" s="2">
        <f t="shared" si="0"/>
        <v>8.6E-3</v>
      </c>
      <c r="L19" t="s">
        <v>233</v>
      </c>
    </row>
    <row r="20" spans="1:12" x14ac:dyDescent="0.25">
      <c r="A20" t="s">
        <v>219</v>
      </c>
      <c r="B20">
        <v>1</v>
      </c>
      <c r="C20" t="s">
        <v>172</v>
      </c>
      <c r="D20" t="s">
        <v>169</v>
      </c>
      <c r="E20" s="4">
        <v>603</v>
      </c>
      <c r="F20" s="10" t="s">
        <v>171</v>
      </c>
      <c r="G20">
        <v>5000</v>
      </c>
      <c r="H20" s="2">
        <v>8.9999999999999998E-4</v>
      </c>
      <c r="I20" s="2">
        <f t="shared" si="0"/>
        <v>8.9999999999999998E-4</v>
      </c>
      <c r="K20" t="s">
        <v>162</v>
      </c>
      <c r="L20" t="s">
        <v>232</v>
      </c>
    </row>
    <row r="21" spans="1:12" x14ac:dyDescent="0.25">
      <c r="F21" s="6"/>
      <c r="H21" s="2"/>
      <c r="I21" s="2"/>
    </row>
    <row r="22" spans="1:12" x14ac:dyDescent="0.25">
      <c r="B22" t="s">
        <v>3</v>
      </c>
      <c r="C22" s="1"/>
      <c r="F22" s="1"/>
      <c r="G22" s="1"/>
      <c r="H22" s="2"/>
      <c r="I22" s="2"/>
    </row>
    <row r="23" spans="1:12" x14ac:dyDescent="0.25">
      <c r="A23" t="s">
        <v>152</v>
      </c>
      <c r="B23">
        <v>2</v>
      </c>
      <c r="C23" t="s">
        <v>2</v>
      </c>
      <c r="D23" t="s">
        <v>7</v>
      </c>
      <c r="E23" s="4" t="s">
        <v>75</v>
      </c>
      <c r="F23" s="1" t="s">
        <v>4</v>
      </c>
      <c r="G23" s="1">
        <v>289</v>
      </c>
      <c r="H23" s="2">
        <v>2.06</v>
      </c>
      <c r="I23" s="2">
        <f t="shared" ref="I23:I36" si="2">H23*B23</f>
        <v>4.12</v>
      </c>
      <c r="K23" s="1" t="s">
        <v>89</v>
      </c>
    </row>
    <row r="24" spans="1:12" x14ac:dyDescent="0.25">
      <c r="B24">
        <v>0</v>
      </c>
      <c r="C24" t="s">
        <v>87</v>
      </c>
      <c r="D24" t="s">
        <v>90</v>
      </c>
      <c r="E24" s="4" t="s">
        <v>91</v>
      </c>
      <c r="F24" t="s">
        <v>86</v>
      </c>
      <c r="G24">
        <v>278</v>
      </c>
      <c r="H24">
        <v>24.99</v>
      </c>
      <c r="I24" s="2">
        <f t="shared" si="2"/>
        <v>0</v>
      </c>
      <c r="K24" t="s">
        <v>88</v>
      </c>
    </row>
    <row r="25" spans="1:12" x14ac:dyDescent="0.25">
      <c r="B25">
        <v>0</v>
      </c>
      <c r="C25" t="s">
        <v>33</v>
      </c>
      <c r="D25" t="s">
        <v>92</v>
      </c>
      <c r="E25" s="4" t="s">
        <v>94</v>
      </c>
      <c r="F25" t="s">
        <v>96</v>
      </c>
      <c r="G25">
        <v>0</v>
      </c>
      <c r="H25" s="2">
        <v>11.85</v>
      </c>
      <c r="I25" s="2">
        <f t="shared" si="2"/>
        <v>0</v>
      </c>
      <c r="K25" t="s">
        <v>37</v>
      </c>
    </row>
    <row r="26" spans="1:12" x14ac:dyDescent="0.25">
      <c r="B26">
        <v>0</v>
      </c>
      <c r="C26" t="s">
        <v>121</v>
      </c>
      <c r="D26" t="s">
        <v>123</v>
      </c>
      <c r="E26" s="4" t="s">
        <v>122</v>
      </c>
      <c r="F26" t="s">
        <v>124</v>
      </c>
      <c r="G26">
        <v>136</v>
      </c>
      <c r="H26" s="2">
        <v>1.81</v>
      </c>
      <c r="I26" s="2">
        <f t="shared" si="2"/>
        <v>0</v>
      </c>
    </row>
    <row r="27" spans="1:12" x14ac:dyDescent="0.25">
      <c r="A27" t="s">
        <v>156</v>
      </c>
      <c r="B27">
        <v>3</v>
      </c>
      <c r="C27" t="s">
        <v>126</v>
      </c>
      <c r="D27" t="s">
        <v>123</v>
      </c>
      <c r="E27" s="4" t="s">
        <v>122</v>
      </c>
      <c r="F27" t="s">
        <v>127</v>
      </c>
      <c r="G27">
        <v>2980</v>
      </c>
      <c r="H27" s="2">
        <v>1.1200000000000001</v>
      </c>
      <c r="I27" s="2">
        <f t="shared" si="2"/>
        <v>3.3600000000000003</v>
      </c>
    </row>
    <row r="28" spans="1:12" x14ac:dyDescent="0.25">
      <c r="A28" t="s">
        <v>156</v>
      </c>
      <c r="B28">
        <v>3</v>
      </c>
      <c r="C28" s="1" t="s">
        <v>35</v>
      </c>
      <c r="D28" t="s">
        <v>93</v>
      </c>
      <c r="F28" s="1" t="s">
        <v>95</v>
      </c>
      <c r="G28">
        <v>1927</v>
      </c>
      <c r="H28" s="2">
        <v>10.1</v>
      </c>
      <c r="I28" s="2">
        <f t="shared" si="2"/>
        <v>30.299999999999997</v>
      </c>
      <c r="K28" t="s">
        <v>37</v>
      </c>
    </row>
    <row r="29" spans="1:12" x14ac:dyDescent="0.25">
      <c r="A29" t="s">
        <v>153</v>
      </c>
      <c r="B29">
        <v>1</v>
      </c>
      <c r="C29" t="s">
        <v>177</v>
      </c>
      <c r="D29" t="s">
        <v>117</v>
      </c>
      <c r="E29" s="4" t="s">
        <v>119</v>
      </c>
      <c r="F29" t="s">
        <v>227</v>
      </c>
      <c r="G29">
        <v>740</v>
      </c>
      <c r="H29" s="2">
        <v>3.13</v>
      </c>
      <c r="I29" s="2">
        <f t="shared" si="2"/>
        <v>3.13</v>
      </c>
      <c r="L29" t="s">
        <v>259</v>
      </c>
    </row>
    <row r="30" spans="1:12" x14ac:dyDescent="0.25">
      <c r="A30" t="s">
        <v>258</v>
      </c>
      <c r="B30">
        <v>1</v>
      </c>
      <c r="C30" t="s">
        <v>8</v>
      </c>
      <c r="D30" t="s">
        <v>6</v>
      </c>
      <c r="E30" s="4" t="s">
        <v>73</v>
      </c>
      <c r="F30" s="1" t="s">
        <v>17</v>
      </c>
      <c r="H30" s="2">
        <v>0.99199999999999999</v>
      </c>
      <c r="I30" s="2">
        <f t="shared" si="2"/>
        <v>0.99199999999999999</v>
      </c>
    </row>
    <row r="31" spans="1:12" x14ac:dyDescent="0.25">
      <c r="B31">
        <v>5</v>
      </c>
      <c r="C31" s="1" t="s">
        <v>184</v>
      </c>
      <c r="D31" t="s">
        <v>183</v>
      </c>
      <c r="E31" s="4" t="s">
        <v>185</v>
      </c>
      <c r="F31" s="1" t="s">
        <v>182</v>
      </c>
      <c r="G31">
        <v>39000</v>
      </c>
      <c r="H31" s="2">
        <v>0.17</v>
      </c>
      <c r="I31" s="2">
        <f t="shared" si="2"/>
        <v>0.85000000000000009</v>
      </c>
    </row>
    <row r="32" spans="1:12" x14ac:dyDescent="0.25">
      <c r="A32" t="s">
        <v>154</v>
      </c>
      <c r="B32">
        <v>1</v>
      </c>
      <c r="C32" t="s">
        <v>179</v>
      </c>
      <c r="D32" t="s">
        <v>180</v>
      </c>
      <c r="E32" s="4" t="s">
        <v>186</v>
      </c>
      <c r="F32" t="s">
        <v>178</v>
      </c>
      <c r="G32">
        <v>5000</v>
      </c>
      <c r="H32" s="2">
        <v>0.26</v>
      </c>
      <c r="I32" s="2">
        <f t="shared" si="2"/>
        <v>0.26</v>
      </c>
      <c r="K32" t="s">
        <v>181</v>
      </c>
    </row>
    <row r="33" spans="1:11" x14ac:dyDescent="0.25">
      <c r="B33">
        <v>1</v>
      </c>
      <c r="C33" s="1" t="s">
        <v>247</v>
      </c>
      <c r="D33" t="s">
        <v>248</v>
      </c>
      <c r="E33" s="4" t="s">
        <v>185</v>
      </c>
      <c r="F33" s="1" t="s">
        <v>246</v>
      </c>
      <c r="G33">
        <v>1233</v>
      </c>
      <c r="H33" s="2">
        <v>1.32</v>
      </c>
      <c r="I33" s="2">
        <f t="shared" si="2"/>
        <v>1.32</v>
      </c>
      <c r="K33" t="s">
        <v>249</v>
      </c>
    </row>
    <row r="34" spans="1:11" x14ac:dyDescent="0.25">
      <c r="B34">
        <v>2</v>
      </c>
      <c r="C34" t="s">
        <v>189</v>
      </c>
      <c r="D34" t="s">
        <v>187</v>
      </c>
      <c r="F34" s="1" t="s">
        <v>188</v>
      </c>
      <c r="G34">
        <v>1180</v>
      </c>
      <c r="H34" s="2">
        <v>0.52</v>
      </c>
      <c r="I34" s="2">
        <f t="shared" si="2"/>
        <v>1.04</v>
      </c>
    </row>
    <row r="35" spans="1:11" x14ac:dyDescent="0.25">
      <c r="B35">
        <v>2</v>
      </c>
      <c r="C35" s="4">
        <v>9900</v>
      </c>
      <c r="D35" t="s">
        <v>260</v>
      </c>
      <c r="F35" s="1" t="s">
        <v>261</v>
      </c>
      <c r="G35" s="9">
        <v>50000</v>
      </c>
      <c r="H35" s="2">
        <v>0.12</v>
      </c>
      <c r="I35" s="2">
        <f t="shared" ref="I35" si="3">H35*B35</f>
        <v>0.24</v>
      </c>
    </row>
    <row r="36" spans="1:11" x14ac:dyDescent="0.25">
      <c r="B36">
        <v>2</v>
      </c>
      <c r="C36" s="4">
        <v>9902</v>
      </c>
      <c r="D36" t="s">
        <v>191</v>
      </c>
      <c r="F36" s="1" t="s">
        <v>190</v>
      </c>
      <c r="G36" s="9">
        <v>11000</v>
      </c>
      <c r="H36" s="2">
        <v>0.12</v>
      </c>
      <c r="I36" s="2">
        <f t="shared" si="2"/>
        <v>0.24</v>
      </c>
    </row>
    <row r="37" spans="1:11" x14ac:dyDescent="0.25">
      <c r="B37">
        <v>4</v>
      </c>
      <c r="C37" s="4">
        <v>9355</v>
      </c>
      <c r="D37" t="s">
        <v>242</v>
      </c>
      <c r="F37" s="1" t="s">
        <v>243</v>
      </c>
      <c r="G37" s="9"/>
      <c r="H37" s="2"/>
      <c r="I37" s="2"/>
      <c r="K37" s="3" t="s">
        <v>244</v>
      </c>
    </row>
    <row r="38" spans="1:11" x14ac:dyDescent="0.25">
      <c r="B38">
        <v>4</v>
      </c>
      <c r="C38" s="4"/>
      <c r="D38" t="s">
        <v>245</v>
      </c>
      <c r="F38" s="1"/>
      <c r="G38" s="9"/>
      <c r="H38" s="2"/>
      <c r="I38" s="2"/>
      <c r="K38" s="3" t="s">
        <v>244</v>
      </c>
    </row>
    <row r="39" spans="1:11" x14ac:dyDescent="0.25">
      <c r="C39" s="4"/>
      <c r="F39" s="1"/>
      <c r="G39" s="9"/>
      <c r="H39" s="2"/>
      <c r="I39" s="2">
        <f>SUM(I23:I38)</f>
        <v>45.852000000000004</v>
      </c>
      <c r="K39" s="3"/>
    </row>
    <row r="40" spans="1:11" x14ac:dyDescent="0.25">
      <c r="B40" t="s">
        <v>76</v>
      </c>
      <c r="C40" t="s">
        <v>12</v>
      </c>
      <c r="D40" t="s">
        <v>13</v>
      </c>
      <c r="E40" s="4" t="s">
        <v>51</v>
      </c>
      <c r="F40" t="s">
        <v>81</v>
      </c>
      <c r="G40" t="s">
        <v>53</v>
      </c>
      <c r="H40" s="2"/>
      <c r="K40" t="s">
        <v>104</v>
      </c>
    </row>
    <row r="41" spans="1:11" x14ac:dyDescent="0.25">
      <c r="A41" t="s">
        <v>152</v>
      </c>
      <c r="B41">
        <v>1</v>
      </c>
      <c r="C41" t="s">
        <v>78</v>
      </c>
      <c r="D41" t="s">
        <v>79</v>
      </c>
      <c r="E41" s="4" t="s">
        <v>80</v>
      </c>
      <c r="F41" s="4" t="s">
        <v>77</v>
      </c>
      <c r="G41">
        <v>500</v>
      </c>
      <c r="H41" s="2">
        <v>39.950000000000003</v>
      </c>
      <c r="I41" s="2">
        <f>H41*B41</f>
        <v>39.950000000000003</v>
      </c>
    </row>
    <row r="42" spans="1:11" x14ac:dyDescent="0.25">
      <c r="A42" t="s">
        <v>151</v>
      </c>
      <c r="B42">
        <v>4</v>
      </c>
      <c r="C42" t="s">
        <v>40</v>
      </c>
      <c r="D42" t="s">
        <v>21</v>
      </c>
      <c r="F42" s="4">
        <v>1404</v>
      </c>
      <c r="G42">
        <v>246</v>
      </c>
      <c r="H42" s="2">
        <v>1.65</v>
      </c>
      <c r="I42" s="2">
        <f>H42*B42</f>
        <v>6.6</v>
      </c>
    </row>
    <row r="43" spans="1:11" x14ac:dyDescent="0.25">
      <c r="B43">
        <v>2</v>
      </c>
      <c r="C43" t="s">
        <v>137</v>
      </c>
      <c r="D43" t="s">
        <v>135</v>
      </c>
      <c r="E43" s="4" t="s">
        <v>136</v>
      </c>
      <c r="F43" s="4">
        <v>3675</v>
      </c>
      <c r="G43">
        <v>49</v>
      </c>
      <c r="H43" s="2">
        <v>15.49</v>
      </c>
      <c r="I43" s="2">
        <f>H43*B43</f>
        <v>30.98</v>
      </c>
    </row>
    <row r="44" spans="1:11" x14ac:dyDescent="0.25">
      <c r="F44" s="4"/>
      <c r="H44" s="2"/>
      <c r="I44" s="2">
        <f>SUM(I41:I43)</f>
        <v>77.53</v>
      </c>
    </row>
    <row r="45" spans="1:11" x14ac:dyDescent="0.25">
      <c r="B45" t="s">
        <v>168</v>
      </c>
      <c r="F45" t="s">
        <v>3</v>
      </c>
    </row>
    <row r="46" spans="1:11" x14ac:dyDescent="0.25">
      <c r="B46">
        <v>0</v>
      </c>
      <c r="C46" t="s">
        <v>128</v>
      </c>
      <c r="D46" t="s">
        <v>129</v>
      </c>
      <c r="E46" s="4" t="s">
        <v>133</v>
      </c>
      <c r="F46" t="s">
        <v>134</v>
      </c>
      <c r="G46">
        <v>121</v>
      </c>
      <c r="H46" s="2">
        <v>22.6</v>
      </c>
      <c r="I46" s="2">
        <f t="shared" ref="I46:I47" si="4">H46*B46</f>
        <v>0</v>
      </c>
    </row>
    <row r="47" spans="1:11" x14ac:dyDescent="0.25">
      <c r="B47">
        <v>1</v>
      </c>
      <c r="C47" t="s">
        <v>132</v>
      </c>
      <c r="D47" t="s">
        <v>130</v>
      </c>
      <c r="E47" s="4" t="s">
        <v>133</v>
      </c>
      <c r="F47" t="s">
        <v>131</v>
      </c>
      <c r="G47">
        <v>1236</v>
      </c>
      <c r="H47" s="2">
        <v>22.6</v>
      </c>
      <c r="I47" s="2">
        <f t="shared" si="4"/>
        <v>22.6</v>
      </c>
      <c r="K47" t="s">
        <v>157</v>
      </c>
    </row>
    <row r="49" spans="1:11" x14ac:dyDescent="0.25">
      <c r="B49" t="s">
        <v>161</v>
      </c>
    </row>
    <row r="50" spans="1:11" x14ac:dyDescent="0.25">
      <c r="A50" t="s">
        <v>155</v>
      </c>
      <c r="B50">
        <v>1</v>
      </c>
      <c r="C50" t="s">
        <v>30</v>
      </c>
      <c r="D50" t="s">
        <v>167</v>
      </c>
      <c r="E50" s="4" t="s">
        <v>31</v>
      </c>
      <c r="H50" s="2">
        <v>0.1</v>
      </c>
      <c r="I50" s="2">
        <f t="shared" ref="I50:I53" si="5">H50*B50</f>
        <v>0.1</v>
      </c>
      <c r="K50" s="3" t="s">
        <v>29</v>
      </c>
    </row>
    <row r="51" spans="1:11" x14ac:dyDescent="0.25">
      <c r="B51">
        <v>1</v>
      </c>
      <c r="C51" t="s">
        <v>163</v>
      </c>
      <c r="D51" t="s">
        <v>164</v>
      </c>
      <c r="E51" s="4" t="s">
        <v>165</v>
      </c>
      <c r="H51" s="2">
        <v>3</v>
      </c>
      <c r="I51" s="2">
        <f t="shared" si="5"/>
        <v>3</v>
      </c>
      <c r="K51" s="3" t="s">
        <v>166</v>
      </c>
    </row>
    <row r="52" spans="1:11" x14ac:dyDescent="0.25">
      <c r="B52">
        <v>1</v>
      </c>
      <c r="C52" t="s">
        <v>253</v>
      </c>
      <c r="H52" s="2">
        <v>27.99</v>
      </c>
      <c r="I52" s="2">
        <f t="shared" si="5"/>
        <v>27.99</v>
      </c>
      <c r="K52" s="3" t="s">
        <v>252</v>
      </c>
    </row>
    <row r="53" spans="1:11" x14ac:dyDescent="0.25">
      <c r="B53">
        <v>0</v>
      </c>
      <c r="C53" t="s">
        <v>255</v>
      </c>
      <c r="H53" s="2">
        <v>3</v>
      </c>
      <c r="I53" s="2">
        <f t="shared" si="5"/>
        <v>0</v>
      </c>
      <c r="K53" s="3" t="s">
        <v>254</v>
      </c>
    </row>
    <row r="54" spans="1:11" x14ac:dyDescent="0.25">
      <c r="B54">
        <v>1</v>
      </c>
      <c r="C54" t="s">
        <v>255</v>
      </c>
      <c r="H54" s="2">
        <v>2</v>
      </c>
      <c r="I54" s="2">
        <f t="shared" ref="I54" si="6">H54*B54</f>
        <v>2</v>
      </c>
      <c r="K54" s="3" t="s">
        <v>256</v>
      </c>
    </row>
    <row r="55" spans="1:11" x14ac:dyDescent="0.25">
      <c r="B55">
        <v>0</v>
      </c>
      <c r="C55" t="s">
        <v>251</v>
      </c>
      <c r="K55" s="3" t="s">
        <v>250</v>
      </c>
    </row>
    <row r="56" spans="1:11" x14ac:dyDescent="0.25">
      <c r="A56" t="s">
        <v>173</v>
      </c>
    </row>
    <row r="57" spans="1:11" x14ac:dyDescent="0.25">
      <c r="B57" t="s">
        <v>174</v>
      </c>
      <c r="I57" s="2">
        <v>136.1</v>
      </c>
    </row>
    <row r="58" spans="1:11" x14ac:dyDescent="0.25">
      <c r="B58" t="s">
        <v>168</v>
      </c>
      <c r="I58" s="2">
        <f>5*I47</f>
        <v>113</v>
      </c>
    </row>
    <row r="59" spans="1:11" x14ac:dyDescent="0.25">
      <c r="B59" t="s">
        <v>175</v>
      </c>
      <c r="H59" s="2">
        <f>SUM(I23:I32)</f>
        <v>43.012</v>
      </c>
      <c r="I59" s="2">
        <f>5*H59</f>
        <v>215.06</v>
      </c>
    </row>
    <row r="60" spans="1:11" x14ac:dyDescent="0.25">
      <c r="B60" t="s">
        <v>76</v>
      </c>
      <c r="H60" s="2">
        <f>SUM(I41:I43)</f>
        <v>77.53</v>
      </c>
      <c r="I60" s="2">
        <f>5*H60</f>
        <v>387.65</v>
      </c>
    </row>
    <row r="61" spans="1:11" x14ac:dyDescent="0.25">
      <c r="B61" t="s">
        <v>161</v>
      </c>
      <c r="H61" s="2">
        <f>SUM(I50:I52)</f>
        <v>31.09</v>
      </c>
      <c r="I61" s="2">
        <f>5*H61</f>
        <v>155.44999999999999</v>
      </c>
    </row>
    <row r="63" spans="1:11" x14ac:dyDescent="0.25">
      <c r="I63" s="2">
        <f>SUM(I57:I61)</f>
        <v>1007.26</v>
      </c>
    </row>
  </sheetData>
  <hyperlinks>
    <hyperlink ref="O8" r:id="rId1" xr:uid="{FC619310-93D5-4259-B728-466125360331}"/>
    <hyperlink ref="F1" r:id="rId2" xr:uid="{ABD72CF1-EDC3-4C97-BE16-17F59B816FA2}"/>
    <hyperlink ref="K50" r:id="rId3" xr:uid="{F6A63B29-C08E-4EBE-99A5-9B0E6F98E0B7}"/>
    <hyperlink ref="K38" r:id="rId4" xr:uid="{8EFE83F5-66CB-4D1F-A227-0BFC0EA14B00}"/>
    <hyperlink ref="K37" r:id="rId5" xr:uid="{85773233-F470-4527-9A9F-E67893BBB653}"/>
    <hyperlink ref="K51" r:id="rId6" xr:uid="{12778F8A-ED26-4BA5-9A7C-0301A99E00E9}"/>
    <hyperlink ref="K55" r:id="rId7" xr:uid="{9D6EB797-9390-4B4E-AEED-F069BE42E0A9}"/>
    <hyperlink ref="K52" r:id="rId8" xr:uid="{8A452672-74D7-43ED-A910-1C6ED2774125}"/>
    <hyperlink ref="K53" r:id="rId9" xr:uid="{5D559B27-12BD-4C37-AED9-7AD1FA047521}"/>
    <hyperlink ref="K54" r:id="rId10" xr:uid="{2ED295C9-D3CF-422E-BF58-212301A9CBB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E3D4E-5AC8-4452-AD66-7C89FDAD5D88}">
  <dimension ref="A1"/>
  <sheetViews>
    <sheetView workbookViewId="0"/>
  </sheetViews>
  <sheetFormatPr defaultRowHeight="15" x14ac:dyDescent="0.25"/>
  <sheetData>
    <row r="1" spans="1:1" x14ac:dyDescent="0.25">
      <c r="A1" s="13">
        <v>946.94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ThroughHole</vt:lpstr>
      <vt:lpstr>SurfaceMount</vt:lpstr>
      <vt:lpstr>cost</vt:lpstr>
      <vt:lpstr>v2.0.2</vt:lpstr>
      <vt:lpstr>JulyOrder2024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Valvano</dc:creator>
  <cp:lastModifiedBy>Valvano, Jonathan W</cp:lastModifiedBy>
  <dcterms:created xsi:type="dcterms:W3CDTF">2015-06-05T18:17:20Z</dcterms:created>
  <dcterms:modified xsi:type="dcterms:W3CDTF">2024-07-29T20:20:23Z</dcterms:modified>
</cp:coreProperties>
</file>