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cuments\Desarrollo\MEF\Catedras\Economía Financiera\economia-financiera\swaps\Clase 15 swaps\"/>
    </mc:Choice>
  </mc:AlternateContent>
  <xr:revisionPtr revIDLastSave="0" documentId="13_ncr:1_{132980C8-60E6-463F-9732-2699E71590CA}" xr6:coauthVersionLast="47" xr6:coauthVersionMax="47" xr10:uidLastSave="{00000000-0000-0000-0000-000000000000}"/>
  <bookViews>
    <workbookView xWindow="28680" yWindow="-120" windowWidth="29040" windowHeight="15720" activeTab="2" xr2:uid="{44B9DA55-9423-4F61-A421-FFF29B59D1F7}"/>
  </bookViews>
  <sheets>
    <sheet name="P36 Example" sheetId="1" r:id="rId1"/>
    <sheet name="Example 2" sheetId="2" r:id="rId2"/>
    <sheet name="Example 2 Solver" sheetId="3" r:id="rId3"/>
  </sheets>
  <definedNames>
    <definedName name="solver_adj" localSheetId="2" hidden="1">'Example 2 Solver'!$C$3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'Example 2 Solver'!$C$22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3" l="1"/>
  <c r="J12" i="3"/>
  <c r="C16" i="1"/>
  <c r="F15" i="3"/>
  <c r="G15" i="3" s="1"/>
  <c r="F14" i="3"/>
  <c r="G14" i="3" s="1"/>
  <c r="F13" i="3"/>
  <c r="G13" i="3" s="1"/>
  <c r="F12" i="3"/>
  <c r="G12" i="3" s="1"/>
  <c r="F7" i="3"/>
  <c r="F6" i="3"/>
  <c r="F5" i="3"/>
  <c r="J4" i="3"/>
  <c r="F4" i="3"/>
  <c r="C4" i="3"/>
  <c r="K16" i="3" s="1"/>
  <c r="K16" i="2"/>
  <c r="K12" i="2"/>
  <c r="F13" i="1"/>
  <c r="F7" i="2"/>
  <c r="F15" i="2"/>
  <c r="G15" i="2" s="1"/>
  <c r="J12" i="2"/>
  <c r="F14" i="2"/>
  <c r="G14" i="2" s="1"/>
  <c r="F13" i="2"/>
  <c r="G13" i="2" s="1"/>
  <c r="F12" i="2"/>
  <c r="G12" i="2" s="1"/>
  <c r="C4" i="2"/>
  <c r="F6" i="2"/>
  <c r="F5" i="2"/>
  <c r="J4" i="2"/>
  <c r="F4" i="2"/>
  <c r="J4" i="1"/>
  <c r="F5" i="1"/>
  <c r="F6" i="1"/>
  <c r="F7" i="1"/>
  <c r="F8" i="1"/>
  <c r="F9" i="1"/>
  <c r="F10" i="1"/>
  <c r="F11" i="1"/>
  <c r="F12" i="1"/>
  <c r="F4" i="1"/>
  <c r="C18" i="1" s="1"/>
  <c r="G16" i="2" l="1"/>
  <c r="C20" i="2" s="1"/>
  <c r="G16" i="3"/>
  <c r="C22" i="2"/>
  <c r="C20" i="3" l="1"/>
  <c r="C22" i="3" s="1"/>
</calcChain>
</file>

<file path=xl/sharedStrings.xml><?xml version="1.0" encoding="utf-8"?>
<sst xmlns="http://schemas.openxmlformats.org/spreadsheetml/2006/main" count="74" uniqueCount="18">
  <si>
    <t>Notional Principal</t>
  </si>
  <si>
    <t>Annual Fixed Rate</t>
  </si>
  <si>
    <t>Floating Rate</t>
  </si>
  <si>
    <t>Fixed Rate Bond</t>
  </si>
  <si>
    <t>Floating Rate Bond</t>
  </si>
  <si>
    <t>Time</t>
  </si>
  <si>
    <t>Cash Flow</t>
  </si>
  <si>
    <t>Present Value</t>
  </si>
  <si>
    <t>Market Reference Rate</t>
  </si>
  <si>
    <t>six-month</t>
  </si>
  <si>
    <t>Swap Position</t>
  </si>
  <si>
    <t>Treasury Curve</t>
  </si>
  <si>
    <t>Interest Rate</t>
  </si>
  <si>
    <t>Final Value</t>
  </si>
  <si>
    <t>Pay Fixed</t>
  </si>
  <si>
    <t>Pay Float</t>
  </si>
  <si>
    <t xml:space="preserve">Pay Float ( Long) </t>
  </si>
  <si>
    <t>Pay Fixed (Short)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</si>
</sst>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43">
    <xf numFmtId="0" fontId="0" fillId="0" borderId="0" xfId="0"/>
    <xf numFmtId="42" fontId="0" fillId="0" borderId="1" xfId="1" applyFont="1" applyBorder="1"/>
    <xf numFmtId="0" fontId="0" fillId="0" borderId="1" xfId="0" applyBorder="1"/>
    <xf numFmtId="10" fontId="0" fillId="0" borderId="6" xfId="0" applyNumberFormat="1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2" xfId="0" applyBorder="1"/>
    <xf numFmtId="0" fontId="0" fillId="0" borderId="0" xfId="0" applyBorder="1"/>
    <xf numFmtId="42" fontId="0" fillId="0" borderId="12" xfId="1" applyFont="1" applyBorder="1"/>
    <xf numFmtId="0" fontId="0" fillId="2" borderId="9" xfId="0" applyFill="1" applyBorder="1"/>
    <xf numFmtId="0" fontId="0" fillId="2" borderId="11" xfId="0" applyFill="1" applyBorder="1"/>
    <xf numFmtId="42" fontId="3" fillId="3" borderId="11" xfId="0" applyNumberFormat="1" applyFont="1" applyFill="1" applyBorder="1"/>
    <xf numFmtId="0" fontId="3" fillId="3" borderId="14" xfId="0" applyFont="1" applyFill="1" applyBorder="1"/>
    <xf numFmtId="42" fontId="3" fillId="3" borderId="16" xfId="0" applyNumberFormat="1" applyFont="1" applyFill="1" applyBorder="1"/>
    <xf numFmtId="42" fontId="5" fillId="0" borderId="2" xfId="1" applyFont="1" applyBorder="1"/>
    <xf numFmtId="10" fontId="5" fillId="0" borderId="2" xfId="0" applyNumberFormat="1" applyFont="1" applyBorder="1"/>
    <xf numFmtId="0" fontId="4" fillId="0" borderId="2" xfId="0" applyFont="1" applyBorder="1" applyAlignment="1">
      <alignment horizontal="center"/>
    </xf>
    <xf numFmtId="0" fontId="6" fillId="4" borderId="2" xfId="0" applyFont="1" applyFill="1" applyBorder="1"/>
    <xf numFmtId="0" fontId="2" fillId="4" borderId="9" xfId="0" applyFont="1" applyFill="1" applyBorder="1"/>
    <xf numFmtId="0" fontId="2" fillId="4" borderId="13" xfId="0" applyFont="1" applyFill="1" applyBorder="1"/>
    <xf numFmtId="0" fontId="2" fillId="4" borderId="15" xfId="0" applyFont="1" applyFill="1" applyBorder="1"/>
    <xf numFmtId="0" fontId="0" fillId="4" borderId="11" xfId="0" applyFill="1" applyBorder="1"/>
    <xf numFmtId="0" fontId="0" fillId="2" borderId="10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0" fontId="0" fillId="0" borderId="17" xfId="0" applyBorder="1"/>
    <xf numFmtId="0" fontId="2" fillId="4" borderId="11" xfId="0" applyFont="1" applyFill="1" applyBorder="1"/>
    <xf numFmtId="0" fontId="7" fillId="2" borderId="9" xfId="0" applyFont="1" applyFill="1" applyBorder="1"/>
    <xf numFmtId="0" fontId="7" fillId="2" borderId="11" xfId="0" applyFont="1" applyFill="1" applyBorder="1"/>
    <xf numFmtId="0" fontId="0" fillId="0" borderId="3" xfId="0" applyBorder="1"/>
    <xf numFmtId="10" fontId="0" fillId="0" borderId="4" xfId="0" applyNumberFormat="1" applyBorder="1"/>
    <xf numFmtId="10" fontId="0" fillId="0" borderId="8" xfId="0" applyNumberFormat="1" applyBorder="1"/>
    <xf numFmtId="42" fontId="0" fillId="0" borderId="6" xfId="1" applyFont="1" applyBorder="1"/>
    <xf numFmtId="0" fontId="0" fillId="0" borderId="18" xfId="0" applyBorder="1"/>
    <xf numFmtId="42" fontId="0" fillId="0" borderId="19" xfId="1" applyFont="1" applyBorder="1"/>
    <xf numFmtId="42" fontId="0" fillId="0" borderId="20" xfId="1" applyFont="1" applyBorder="1"/>
    <xf numFmtId="0" fontId="0" fillId="0" borderId="21" xfId="0" applyBorder="1"/>
    <xf numFmtId="42" fontId="0" fillId="0" borderId="22" xfId="0" applyNumberFormat="1" applyBorder="1"/>
    <xf numFmtId="0" fontId="0" fillId="0" borderId="19" xfId="0" applyBorder="1"/>
    <xf numFmtId="42" fontId="0" fillId="0" borderId="22" xfId="1" applyFont="1" applyBorder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133350</xdr:rowOff>
    </xdr:from>
    <xdr:to>
      <xdr:col>18</xdr:col>
      <xdr:colOff>54203</xdr:colOff>
      <xdr:row>19</xdr:row>
      <xdr:rowOff>9699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11C6538-CC52-0076-B154-E77D741C5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01275" y="133350"/>
          <a:ext cx="4445228" cy="33815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330200</xdr:colOff>
      <xdr:row>8</xdr:row>
      <xdr:rowOff>187325</xdr:rowOff>
    </xdr:from>
    <xdr:to>
      <xdr:col>14</xdr:col>
      <xdr:colOff>692150</xdr:colOff>
      <xdr:row>14</xdr:row>
      <xdr:rowOff>133350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50324A3-2669-9A22-8922-0B4A87C8079C}"/>
            </a:ext>
          </a:extLst>
        </xdr:cNvPr>
        <xdr:cNvSpPr txBox="1"/>
      </xdr:nvSpPr>
      <xdr:spPr>
        <a:xfrm>
          <a:off x="9864725" y="1768475"/>
          <a:ext cx="2647950" cy="1060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En la pata</a:t>
          </a:r>
          <a:r>
            <a:rPr lang="es-CL" sz="1100" baseline="0"/>
            <a:t> flotante recibimos el cash flow completo y no hay otros flujos porque la tasa flotante se vuelve a recalcular con la nueva MRR (en este caso la nueva tasa flotante a 6 meses)</a:t>
          </a:r>
        </a:p>
        <a:p>
          <a:endParaRPr lang="es-CL" sz="1100" baseline="0"/>
        </a:p>
        <a:p>
          <a:endParaRPr lang="es-CL" sz="1100"/>
        </a:p>
      </xdr:txBody>
    </xdr:sp>
    <xdr:clientData/>
  </xdr:twoCellAnchor>
  <xdr:oneCellAnchor>
    <xdr:from>
      <xdr:col>13</xdr:col>
      <xdr:colOff>215900</xdr:colOff>
      <xdr:row>6</xdr:row>
      <xdr:rowOff>38100</xdr:rowOff>
    </xdr:from>
    <xdr:ext cx="184731" cy="264560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49030AEA-F774-C7E3-AFFA-47AFFEF6E2C1}"/>
            </a:ext>
          </a:extLst>
        </xdr:cNvPr>
        <xdr:cNvSpPr txBox="1"/>
      </xdr:nvSpPr>
      <xdr:spPr>
        <a:xfrm>
          <a:off x="1127442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12</xdr:col>
      <xdr:colOff>349250</xdr:colOff>
      <xdr:row>5</xdr:row>
      <xdr:rowOff>95250</xdr:rowOff>
    </xdr:from>
    <xdr:ext cx="184731" cy="264560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3DFB3B5F-61CB-46BD-C41B-39E045705389}"/>
            </a:ext>
          </a:extLst>
        </xdr:cNvPr>
        <xdr:cNvSpPr txBox="1"/>
      </xdr:nvSpPr>
      <xdr:spPr>
        <a:xfrm>
          <a:off x="10645775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L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9</xdr:row>
      <xdr:rowOff>168275</xdr:rowOff>
    </xdr:from>
    <xdr:to>
      <xdr:col>14</xdr:col>
      <xdr:colOff>695325</xdr:colOff>
      <xdr:row>15</xdr:row>
      <xdr:rowOff>114300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76A3CF6-0345-4A94-BF82-82AD8B22ED26}"/>
            </a:ext>
          </a:extLst>
        </xdr:cNvPr>
        <xdr:cNvSpPr txBox="1"/>
      </xdr:nvSpPr>
      <xdr:spPr>
        <a:xfrm>
          <a:off x="9867900" y="1939925"/>
          <a:ext cx="2647950" cy="1060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En la pata</a:t>
          </a:r>
          <a:r>
            <a:rPr lang="es-CL" sz="1100" baseline="0"/>
            <a:t> flotante "recibimos el cash flow completo" y no hay otros flujos porque la tasa flotante se vuelve a recalcular</a:t>
          </a:r>
        </a:p>
        <a:p>
          <a:r>
            <a:rPr lang="es-CL" sz="1100" baseline="0"/>
            <a:t> con la nueva MRR (en este caso la nueva tasa flotante a 6 meses)</a:t>
          </a:r>
        </a:p>
        <a:p>
          <a:endParaRPr lang="es-CL" sz="1100" baseline="0"/>
        </a:p>
        <a:p>
          <a:endParaRPr lang="es-CL" sz="1100"/>
        </a:p>
      </xdr:txBody>
    </xdr:sp>
    <xdr:clientData/>
  </xdr:twoCellAnchor>
  <xdr:oneCellAnchor>
    <xdr:from>
      <xdr:col>13</xdr:col>
      <xdr:colOff>215900</xdr:colOff>
      <xdr:row>6</xdr:row>
      <xdr:rowOff>38100</xdr:rowOff>
    </xdr:from>
    <xdr:ext cx="184731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804D378E-9F9B-4386-A31E-80C78CC05EFD}"/>
            </a:ext>
          </a:extLst>
        </xdr:cNvPr>
        <xdr:cNvSpPr txBox="1"/>
      </xdr:nvSpPr>
      <xdr:spPr>
        <a:xfrm>
          <a:off x="11277600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12</xdr:col>
      <xdr:colOff>349250</xdr:colOff>
      <xdr:row>5</xdr:row>
      <xdr:rowOff>95250</xdr:rowOff>
    </xdr:from>
    <xdr:ext cx="184731" cy="264560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25E71B69-F804-4B53-B95F-8CD7017A4B5B}"/>
            </a:ext>
          </a:extLst>
        </xdr:cNvPr>
        <xdr:cNvSpPr txBox="1"/>
      </xdr:nvSpPr>
      <xdr:spPr>
        <a:xfrm>
          <a:off x="1064895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L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0CA34-43EC-4686-A521-818209AC02B0}">
  <dimension ref="B1:K18"/>
  <sheetViews>
    <sheetView workbookViewId="0">
      <selection activeCell="D38" sqref="D38"/>
    </sheetView>
  </sheetViews>
  <sheetFormatPr baseColWidth="10" defaultRowHeight="14.5" x14ac:dyDescent="0.35"/>
  <cols>
    <col min="1" max="1" width="5.7265625" customWidth="1"/>
    <col min="2" max="2" width="21.54296875" bestFit="1" customWidth="1"/>
    <col min="3" max="3" width="16.08984375" customWidth="1"/>
    <col min="7" max="7" width="12.36328125" bestFit="1" customWidth="1"/>
    <col min="9" max="9" width="8.08984375" customWidth="1"/>
    <col min="10" max="10" width="12.6328125" bestFit="1" customWidth="1"/>
    <col min="11" max="11" width="12.36328125" bestFit="1" customWidth="1"/>
  </cols>
  <sheetData>
    <row r="1" spans="2:11" ht="15" thickBot="1" x14ac:dyDescent="0.4"/>
    <row r="2" spans="2:11" ht="16.5" thickBot="1" x14ac:dyDescent="0.45">
      <c r="B2" s="19" t="s">
        <v>0</v>
      </c>
      <c r="C2" s="16">
        <v>200000000</v>
      </c>
      <c r="E2" s="11" t="s">
        <v>3</v>
      </c>
      <c r="F2" s="24"/>
      <c r="G2" s="12"/>
      <c r="I2" s="11" t="s">
        <v>4</v>
      </c>
      <c r="J2" s="24"/>
      <c r="K2" s="12"/>
    </row>
    <row r="3" spans="2:11" ht="16.5" thickBot="1" x14ac:dyDescent="0.45">
      <c r="B3" s="19" t="s">
        <v>1</v>
      </c>
      <c r="C3" s="17">
        <v>2.2499999999999999E-2</v>
      </c>
      <c r="E3" s="25" t="s">
        <v>5</v>
      </c>
      <c r="F3" s="26" t="s">
        <v>6</v>
      </c>
      <c r="G3" s="27" t="s">
        <v>7</v>
      </c>
      <c r="I3" s="25" t="s">
        <v>5</v>
      </c>
      <c r="J3" s="26" t="s">
        <v>6</v>
      </c>
      <c r="K3" s="27" t="s">
        <v>7</v>
      </c>
    </row>
    <row r="4" spans="2:11" ht="16.5" thickBot="1" x14ac:dyDescent="0.45">
      <c r="B4" s="19" t="s">
        <v>2</v>
      </c>
      <c r="C4" s="17">
        <v>1.95E-2</v>
      </c>
      <c r="E4" s="5">
        <v>0.5</v>
      </c>
      <c r="F4" s="1">
        <f>+$C$2*$C$3/2</f>
        <v>2250000</v>
      </c>
      <c r="G4" s="6"/>
      <c r="I4" s="5">
        <v>0.5</v>
      </c>
      <c r="J4" s="1">
        <f>+C2*C4/2</f>
        <v>1950000</v>
      </c>
      <c r="K4" s="6"/>
    </row>
    <row r="5" spans="2:11" ht="16.5" thickBot="1" x14ac:dyDescent="0.45">
      <c r="B5" s="19" t="s">
        <v>8</v>
      </c>
      <c r="C5" s="18" t="s">
        <v>9</v>
      </c>
      <c r="E5" s="5">
        <v>1</v>
      </c>
      <c r="F5" s="1">
        <f t="shared" ref="F5:F13" si="0">+$C$2*$C$3/2</f>
        <v>2250000</v>
      </c>
      <c r="G5" s="6"/>
      <c r="I5" s="5">
        <v>1</v>
      </c>
      <c r="J5" s="2"/>
      <c r="K5" s="6"/>
    </row>
    <row r="6" spans="2:11" x14ac:dyDescent="0.35">
      <c r="E6" s="5">
        <v>1.5</v>
      </c>
      <c r="F6" s="1">
        <f t="shared" si="0"/>
        <v>2250000</v>
      </c>
      <c r="G6" s="6"/>
      <c r="I6" s="5">
        <v>1.5</v>
      </c>
      <c r="J6" s="2"/>
      <c r="K6" s="6"/>
    </row>
    <row r="7" spans="2:11" x14ac:dyDescent="0.35">
      <c r="E7" s="5">
        <v>2</v>
      </c>
      <c r="F7" s="1">
        <f t="shared" si="0"/>
        <v>2250000</v>
      </c>
      <c r="G7" s="6"/>
      <c r="I7" s="5">
        <v>2</v>
      </c>
      <c r="J7" s="2"/>
      <c r="K7" s="6"/>
    </row>
    <row r="8" spans="2:11" x14ac:dyDescent="0.35">
      <c r="E8" s="5">
        <v>2.5</v>
      </c>
      <c r="F8" s="1">
        <f t="shared" si="0"/>
        <v>2250000</v>
      </c>
      <c r="G8" s="6"/>
      <c r="I8" s="5">
        <v>2.5</v>
      </c>
      <c r="J8" s="2"/>
      <c r="K8" s="6"/>
    </row>
    <row r="9" spans="2:11" x14ac:dyDescent="0.35">
      <c r="E9" s="5">
        <v>3</v>
      </c>
      <c r="F9" s="1">
        <f t="shared" si="0"/>
        <v>2250000</v>
      </c>
      <c r="G9" s="6"/>
      <c r="I9" s="5">
        <v>3</v>
      </c>
      <c r="J9" s="2"/>
      <c r="K9" s="6"/>
    </row>
    <row r="10" spans="2:11" x14ac:dyDescent="0.35">
      <c r="E10" s="5">
        <v>3.5</v>
      </c>
      <c r="F10" s="1">
        <f t="shared" si="0"/>
        <v>2250000</v>
      </c>
      <c r="G10" s="6"/>
      <c r="I10" s="5">
        <v>3.5</v>
      </c>
      <c r="J10" s="2"/>
      <c r="K10" s="6"/>
    </row>
    <row r="11" spans="2:11" x14ac:dyDescent="0.35">
      <c r="C11" s="9"/>
      <c r="E11" s="5">
        <v>4</v>
      </c>
      <c r="F11" s="1">
        <f t="shared" si="0"/>
        <v>2250000</v>
      </c>
      <c r="G11" s="6"/>
      <c r="I11" s="5">
        <v>4</v>
      </c>
      <c r="J11" s="2"/>
      <c r="K11" s="6"/>
    </row>
    <row r="12" spans="2:11" x14ac:dyDescent="0.35">
      <c r="E12" s="5">
        <v>4.5</v>
      </c>
      <c r="F12" s="1">
        <f t="shared" si="0"/>
        <v>2250000</v>
      </c>
      <c r="G12" s="6"/>
      <c r="I12" s="5">
        <v>4.5</v>
      </c>
      <c r="J12" s="2"/>
      <c r="K12" s="6"/>
    </row>
    <row r="13" spans="2:11" ht="15" thickBot="1" x14ac:dyDescent="0.4">
      <c r="E13" s="7">
        <v>5</v>
      </c>
      <c r="F13" s="10">
        <f t="shared" si="0"/>
        <v>2250000</v>
      </c>
      <c r="G13" s="4"/>
      <c r="I13" s="7">
        <v>5</v>
      </c>
      <c r="J13" s="8"/>
      <c r="K13" s="4"/>
    </row>
    <row r="14" spans="2:11" ht="15" thickBot="1" x14ac:dyDescent="0.4"/>
    <row r="15" spans="2:11" ht="15" thickBot="1" x14ac:dyDescent="0.4">
      <c r="B15" s="20" t="s">
        <v>10</v>
      </c>
      <c r="C15" s="23"/>
    </row>
    <row r="16" spans="2:11" x14ac:dyDescent="0.35">
      <c r="B16" s="20" t="s">
        <v>14</v>
      </c>
      <c r="C16" s="13">
        <f>+J4-F4</f>
        <v>-300000</v>
      </c>
    </row>
    <row r="17" spans="2:3" ht="7" customHeight="1" x14ac:dyDescent="0.35">
      <c r="B17" s="21"/>
      <c r="C17" s="14"/>
    </row>
    <row r="18" spans="2:3" ht="15" thickBot="1" x14ac:dyDescent="0.4">
      <c r="B18" s="22" t="s">
        <v>15</v>
      </c>
      <c r="C18" s="15">
        <f>-C16</f>
        <v>300000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DAE5-CFB8-4556-BCD8-31D3C9D619C8}">
  <dimension ref="B1:K22"/>
  <sheetViews>
    <sheetView workbookViewId="0">
      <selection activeCell="E25" sqref="E25"/>
    </sheetView>
  </sheetViews>
  <sheetFormatPr baseColWidth="10" defaultRowHeight="14.5" x14ac:dyDescent="0.35"/>
  <cols>
    <col min="1" max="1" width="5.7265625" customWidth="1"/>
    <col min="2" max="2" width="21.54296875" bestFit="1" customWidth="1"/>
    <col min="3" max="3" width="16.08984375" customWidth="1"/>
    <col min="5" max="5" width="10.90625" customWidth="1"/>
    <col min="6" max="6" width="11.6328125" bestFit="1" customWidth="1"/>
    <col min="7" max="7" width="12.36328125" bestFit="1" customWidth="1"/>
    <col min="9" max="9" width="11.26953125" customWidth="1"/>
    <col min="10" max="10" width="12.6328125" bestFit="1" customWidth="1"/>
    <col min="11" max="11" width="12.36328125" bestFit="1" customWidth="1"/>
  </cols>
  <sheetData>
    <row r="1" spans="2:11" ht="15" thickBot="1" x14ac:dyDescent="0.4"/>
    <row r="2" spans="2:11" ht="16.5" thickBot="1" x14ac:dyDescent="0.45">
      <c r="B2" s="19" t="s">
        <v>0</v>
      </c>
      <c r="C2" s="16">
        <v>10000000</v>
      </c>
      <c r="E2" s="11" t="s">
        <v>3</v>
      </c>
      <c r="F2" s="24"/>
      <c r="G2" s="12"/>
      <c r="I2" s="11" t="s">
        <v>4</v>
      </c>
      <c r="J2" s="24"/>
      <c r="K2" s="12"/>
    </row>
    <row r="3" spans="2:11" ht="16.5" thickBot="1" x14ac:dyDescent="0.45">
      <c r="B3" s="19" t="s">
        <v>1</v>
      </c>
      <c r="C3" s="17">
        <v>4.7500000000000001E-2</v>
      </c>
      <c r="E3" s="25" t="s">
        <v>5</v>
      </c>
      <c r="F3" s="26" t="s">
        <v>6</v>
      </c>
      <c r="G3" s="27" t="s">
        <v>7</v>
      </c>
      <c r="I3" s="25" t="s">
        <v>5</v>
      </c>
      <c r="J3" s="26" t="s">
        <v>6</v>
      </c>
      <c r="K3" s="27" t="s">
        <v>7</v>
      </c>
    </row>
    <row r="4" spans="2:11" ht="16.5" thickBot="1" x14ac:dyDescent="0.45">
      <c r="B4" s="19" t="s">
        <v>2</v>
      </c>
      <c r="C4" s="17">
        <f>+C11</f>
        <v>4.2900000000000001E-2</v>
      </c>
      <c r="E4" s="5">
        <v>0.5</v>
      </c>
      <c r="F4" s="1">
        <f>+$C$2*$C$3/2</f>
        <v>237500</v>
      </c>
      <c r="G4" s="6"/>
      <c r="I4" s="5">
        <v>0.5</v>
      </c>
      <c r="J4" s="1">
        <f>+C2*C4/2</f>
        <v>214500</v>
      </c>
      <c r="K4" s="6"/>
    </row>
    <row r="5" spans="2:11" ht="16.5" thickBot="1" x14ac:dyDescent="0.45">
      <c r="B5" s="19" t="s">
        <v>8</v>
      </c>
      <c r="C5" s="18" t="s">
        <v>9</v>
      </c>
      <c r="E5" s="5">
        <v>1</v>
      </c>
      <c r="F5" s="1">
        <f t="shared" ref="F5:F7" si="0">+$C$2*$C$3/2</f>
        <v>237500</v>
      </c>
      <c r="G5" s="6"/>
      <c r="I5" s="5">
        <v>1</v>
      </c>
      <c r="J5" s="2"/>
      <c r="K5" s="6"/>
    </row>
    <row r="6" spans="2:11" x14ac:dyDescent="0.35">
      <c r="E6" s="5">
        <v>1.5</v>
      </c>
      <c r="F6" s="1">
        <f t="shared" si="0"/>
        <v>237500</v>
      </c>
      <c r="G6" s="6"/>
      <c r="I6" s="5">
        <v>1.5</v>
      </c>
      <c r="J6" s="2"/>
      <c r="K6" s="6"/>
    </row>
    <row r="7" spans="2:11" x14ac:dyDescent="0.35">
      <c r="E7" s="5">
        <v>2</v>
      </c>
      <c r="F7" s="1">
        <f>+$C$2*$C$3/2 +C2</f>
        <v>10237500</v>
      </c>
      <c r="G7" s="6"/>
      <c r="I7" s="5">
        <v>2</v>
      </c>
      <c r="J7" s="2"/>
      <c r="K7" s="6"/>
    </row>
    <row r="8" spans="2:11" ht="15" thickBot="1" x14ac:dyDescent="0.4"/>
    <row r="9" spans="2:11" ht="15" thickBot="1" x14ac:dyDescent="0.4">
      <c r="B9" s="20" t="s">
        <v>11</v>
      </c>
      <c r="C9" s="29"/>
    </row>
    <row r="10" spans="2:11" ht="15" thickBot="1" x14ac:dyDescent="0.4">
      <c r="B10" s="30" t="s">
        <v>5</v>
      </c>
      <c r="C10" s="31" t="s">
        <v>12</v>
      </c>
      <c r="E10" s="11" t="s">
        <v>3</v>
      </c>
      <c r="F10" s="24"/>
      <c r="G10" s="12"/>
      <c r="I10" s="11" t="s">
        <v>4</v>
      </c>
      <c r="J10" s="24"/>
      <c r="K10" s="12"/>
    </row>
    <row r="11" spans="2:11" x14ac:dyDescent="0.35">
      <c r="B11" s="32">
        <v>0.5</v>
      </c>
      <c r="C11" s="33">
        <v>4.2900000000000001E-2</v>
      </c>
      <c r="E11" s="25" t="s">
        <v>5</v>
      </c>
      <c r="F11" s="26" t="s">
        <v>6</v>
      </c>
      <c r="G11" s="27" t="s">
        <v>7</v>
      </c>
      <c r="I11" s="25" t="s">
        <v>5</v>
      </c>
      <c r="J11" s="26" t="s">
        <v>6</v>
      </c>
      <c r="K11" s="27" t="s">
        <v>7</v>
      </c>
    </row>
    <row r="12" spans="2:11" x14ac:dyDescent="0.35">
      <c r="B12" s="5">
        <v>1</v>
      </c>
      <c r="C12" s="3">
        <v>4.0800000000000003E-2</v>
      </c>
      <c r="E12" s="5">
        <v>0.5</v>
      </c>
      <c r="F12" s="1">
        <f>+$C$2*$C$3/2</f>
        <v>237500</v>
      </c>
      <c r="G12" s="35">
        <f>+F12/((1+C11)^E12)</f>
        <v>232563.8884709547</v>
      </c>
      <c r="I12" s="5">
        <v>0.5</v>
      </c>
      <c r="J12" s="1">
        <f>+C2*C4/2+C2</f>
        <v>10214500</v>
      </c>
      <c r="K12" s="35">
        <f>+J12*((1+C4)^I12)</f>
        <v>10431300.258823201</v>
      </c>
    </row>
    <row r="13" spans="2:11" x14ac:dyDescent="0.35">
      <c r="B13" s="5">
        <v>1.5</v>
      </c>
      <c r="C13" s="3">
        <v>0.04</v>
      </c>
      <c r="E13" s="5">
        <v>1</v>
      </c>
      <c r="F13" s="1">
        <f t="shared" ref="F13:F15" si="1">+$C$2*$C$3/2</f>
        <v>237500</v>
      </c>
      <c r="G13" s="35">
        <f t="shared" ref="G13:G16" si="2">+F13/((1+C12)^E13)</f>
        <v>228189.85395849348</v>
      </c>
      <c r="I13" s="5">
        <v>1</v>
      </c>
      <c r="J13" s="2"/>
      <c r="K13" s="35"/>
    </row>
    <row r="14" spans="2:11" ht="15" thickBot="1" x14ac:dyDescent="0.4">
      <c r="B14" s="7">
        <v>2</v>
      </c>
      <c r="C14" s="34">
        <v>3.9199999999999999E-2</v>
      </c>
      <c r="E14" s="5">
        <v>1.5</v>
      </c>
      <c r="F14" s="1">
        <f t="shared" si="1"/>
        <v>237500</v>
      </c>
      <c r="G14" s="35">
        <f t="shared" si="2"/>
        <v>223930.68315057069</v>
      </c>
      <c r="I14" s="5">
        <v>1.5</v>
      </c>
      <c r="J14" s="2"/>
      <c r="K14" s="35"/>
    </row>
    <row r="15" spans="2:11" ht="15" thickBot="1" x14ac:dyDescent="0.4">
      <c r="E15" s="36">
        <v>2</v>
      </c>
      <c r="F15" s="37">
        <f>+$C$2*$C$3/2 + C2</f>
        <v>10237500</v>
      </c>
      <c r="G15" s="38">
        <f t="shared" si="2"/>
        <v>9479722.8104048781</v>
      </c>
      <c r="I15" s="36">
        <v>2</v>
      </c>
      <c r="J15" s="41"/>
      <c r="K15" s="38"/>
    </row>
    <row r="16" spans="2:11" ht="15" thickBot="1" x14ac:dyDescent="0.4">
      <c r="E16" s="28" t="s">
        <v>13</v>
      </c>
      <c r="F16" s="39"/>
      <c r="G16" s="40">
        <f>+SUM(G12:G15)</f>
        <v>10164407.235984897</v>
      </c>
      <c r="I16" s="28" t="s">
        <v>13</v>
      </c>
      <c r="J16" s="39"/>
      <c r="K16" s="42">
        <f>+SUM(K12:K15)</f>
        <v>10431300.258823201</v>
      </c>
    </row>
    <row r="18" spans="2:3" ht="15" thickBot="1" x14ac:dyDescent="0.4"/>
    <row r="19" spans="2:3" ht="15" thickBot="1" x14ac:dyDescent="0.4">
      <c r="B19" s="20" t="s">
        <v>10</v>
      </c>
      <c r="C19" s="23"/>
    </row>
    <row r="20" spans="2:3" x14ac:dyDescent="0.35">
      <c r="B20" s="20" t="s">
        <v>14</v>
      </c>
      <c r="C20" s="13">
        <f>++K16-G16</f>
        <v>266893.02283830382</v>
      </c>
    </row>
    <row r="21" spans="2:3" x14ac:dyDescent="0.35">
      <c r="B21" s="21"/>
      <c r="C21" s="14"/>
    </row>
    <row r="22" spans="2:3" ht="15" thickBot="1" x14ac:dyDescent="0.4">
      <c r="B22" s="22" t="s">
        <v>15</v>
      </c>
      <c r="C22" s="15">
        <f>-C20</f>
        <v>-266893.02283830382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9510A-215D-4D7A-870E-2E1C3D04B2A8}">
  <dimension ref="B1:K22"/>
  <sheetViews>
    <sheetView tabSelected="1" workbookViewId="0">
      <selection activeCell="F28" sqref="F27:F28"/>
    </sheetView>
  </sheetViews>
  <sheetFormatPr baseColWidth="10" defaultRowHeight="14.5" x14ac:dyDescent="0.35"/>
  <cols>
    <col min="1" max="1" width="5.7265625" customWidth="1"/>
    <col min="2" max="2" width="21.54296875" bestFit="1" customWidth="1"/>
    <col min="3" max="3" width="16.08984375" customWidth="1"/>
    <col min="5" max="5" width="10.90625" customWidth="1"/>
    <col min="6" max="6" width="11.6328125" bestFit="1" customWidth="1"/>
    <col min="7" max="7" width="12.36328125" bestFit="1" customWidth="1"/>
    <col min="9" max="9" width="11.26953125" customWidth="1"/>
    <col min="10" max="10" width="12.6328125" bestFit="1" customWidth="1"/>
    <col min="11" max="11" width="12.36328125" bestFit="1" customWidth="1"/>
  </cols>
  <sheetData>
    <row r="1" spans="2:11" ht="15" thickBot="1" x14ac:dyDescent="0.4"/>
    <row r="2" spans="2:11" ht="16.5" thickBot="1" x14ac:dyDescent="0.45">
      <c r="B2" s="19" t="s">
        <v>0</v>
      </c>
      <c r="C2" s="16">
        <v>10000000</v>
      </c>
      <c r="E2" s="11" t="s">
        <v>3</v>
      </c>
      <c r="F2" s="24"/>
      <c r="G2" s="12"/>
      <c r="I2" s="11" t="s">
        <v>4</v>
      </c>
      <c r="J2" s="24"/>
      <c r="K2" s="12"/>
    </row>
    <row r="3" spans="2:11" ht="16.5" thickBot="1" x14ac:dyDescent="0.45">
      <c r="B3" s="19" t="s">
        <v>1</v>
      </c>
      <c r="C3" s="17">
        <v>6.1514298520184703E-2</v>
      </c>
      <c r="E3" s="25" t="s">
        <v>5</v>
      </c>
      <c r="F3" s="26" t="s">
        <v>6</v>
      </c>
      <c r="G3" s="27" t="s">
        <v>7</v>
      </c>
      <c r="I3" s="25" t="s">
        <v>5</v>
      </c>
      <c r="J3" s="26" t="s">
        <v>6</v>
      </c>
      <c r="K3" s="27" t="s">
        <v>7</v>
      </c>
    </row>
    <row r="4" spans="2:11" ht="16.5" thickBot="1" x14ac:dyDescent="0.45">
      <c r="B4" s="19" t="s">
        <v>2</v>
      </c>
      <c r="C4" s="17">
        <f>+C11</f>
        <v>4.2900000000000001E-2</v>
      </c>
      <c r="E4" s="5">
        <v>0.5</v>
      </c>
      <c r="F4" s="1">
        <f>+$C$2*$C$3/2</f>
        <v>307571.49260092352</v>
      </c>
      <c r="G4" s="6"/>
      <c r="I4" s="5">
        <v>0.5</v>
      </c>
      <c r="J4" s="1">
        <f>+C2*C4/2</f>
        <v>214500</v>
      </c>
      <c r="K4" s="6"/>
    </row>
    <row r="5" spans="2:11" ht="16.5" thickBot="1" x14ac:dyDescent="0.45">
      <c r="B5" s="19" t="s">
        <v>8</v>
      </c>
      <c r="C5" s="18" t="s">
        <v>9</v>
      </c>
      <c r="E5" s="5">
        <v>1</v>
      </c>
      <c r="F5" s="1">
        <f t="shared" ref="F5:F7" si="0">+$C$2*$C$3/2</f>
        <v>307571.49260092352</v>
      </c>
      <c r="G5" s="6"/>
      <c r="I5" s="5">
        <v>1</v>
      </c>
      <c r="J5" s="2"/>
      <c r="K5" s="6"/>
    </row>
    <row r="6" spans="2:11" x14ac:dyDescent="0.35">
      <c r="E6" s="5">
        <v>1.5</v>
      </c>
      <c r="F6" s="1">
        <f t="shared" si="0"/>
        <v>307571.49260092352</v>
      </c>
      <c r="G6" s="6"/>
      <c r="I6" s="5">
        <v>1.5</v>
      </c>
      <c r="J6" s="2"/>
      <c r="K6" s="6"/>
    </row>
    <row r="7" spans="2:11" x14ac:dyDescent="0.35">
      <c r="E7" s="5">
        <v>2</v>
      </c>
      <c r="F7" s="1">
        <f>+$C$2*$C$3/2 +C2</f>
        <v>10307571.492600923</v>
      </c>
      <c r="G7" s="6"/>
      <c r="I7" s="5">
        <v>2</v>
      </c>
      <c r="J7" s="2"/>
      <c r="K7" s="6"/>
    </row>
    <row r="8" spans="2:11" ht="15" thickBot="1" x14ac:dyDescent="0.4"/>
    <row r="9" spans="2:11" ht="15" thickBot="1" x14ac:dyDescent="0.4">
      <c r="B9" s="20" t="s">
        <v>11</v>
      </c>
      <c r="C9" s="29"/>
    </row>
    <row r="10" spans="2:11" ht="15" thickBot="1" x14ac:dyDescent="0.4">
      <c r="B10" s="30" t="s">
        <v>5</v>
      </c>
      <c r="C10" s="31" t="s">
        <v>12</v>
      </c>
      <c r="E10" s="11" t="s">
        <v>3</v>
      </c>
      <c r="F10" s="24"/>
      <c r="G10" s="12"/>
      <c r="I10" s="11" t="s">
        <v>4</v>
      </c>
      <c r="J10" s="24"/>
      <c r="K10" s="12"/>
    </row>
    <row r="11" spans="2:11" x14ac:dyDescent="0.35">
      <c r="B11" s="32">
        <v>0.5</v>
      </c>
      <c r="C11" s="33">
        <v>4.2900000000000001E-2</v>
      </c>
      <c r="E11" s="25" t="s">
        <v>5</v>
      </c>
      <c r="F11" s="26" t="s">
        <v>6</v>
      </c>
      <c r="G11" s="27" t="s">
        <v>7</v>
      </c>
      <c r="I11" s="25" t="s">
        <v>5</v>
      </c>
      <c r="J11" s="26" t="s">
        <v>6</v>
      </c>
      <c r="K11" s="27" t="s">
        <v>7</v>
      </c>
    </row>
    <row r="12" spans="2:11" x14ac:dyDescent="0.35">
      <c r="B12" s="5">
        <v>1</v>
      </c>
      <c r="C12" s="3">
        <v>4.0800000000000003E-2</v>
      </c>
      <c r="E12" s="5">
        <v>0.5</v>
      </c>
      <c r="F12" s="1">
        <f>+$C$2*$C$3/2</f>
        <v>307571.49260092352</v>
      </c>
      <c r="G12" s="35">
        <f>+F12/((1+C11)^E12)</f>
        <v>301179.04127194209</v>
      </c>
      <c r="I12" s="5">
        <v>0.5</v>
      </c>
      <c r="J12" s="1">
        <f>+C2*C4/2+C2</f>
        <v>10214500</v>
      </c>
      <c r="K12" s="35">
        <f>+J12*((1+C4)^I12)</f>
        <v>10431300.258823201</v>
      </c>
    </row>
    <row r="13" spans="2:11" x14ac:dyDescent="0.35">
      <c r="B13" s="5">
        <v>1.5</v>
      </c>
      <c r="C13" s="3">
        <v>0.04</v>
      </c>
      <c r="E13" s="5">
        <v>1</v>
      </c>
      <c r="F13" s="1">
        <f t="shared" ref="F13:F15" si="1">+$C$2*$C$3/2</f>
        <v>307571.49260092352</v>
      </c>
      <c r="G13" s="35">
        <f t="shared" ref="G13:G15" si="2">+F13/((1+C12)^E13)</f>
        <v>295514.50096168672</v>
      </c>
      <c r="I13" s="5">
        <v>1</v>
      </c>
      <c r="J13" s="2"/>
      <c r="K13" s="35"/>
    </row>
    <row r="14" spans="2:11" ht="15" thickBot="1" x14ac:dyDescent="0.4">
      <c r="B14" s="7">
        <v>2</v>
      </c>
      <c r="C14" s="34">
        <v>3.9199999999999999E-2</v>
      </c>
      <c r="E14" s="5">
        <v>1.5</v>
      </c>
      <c r="F14" s="1">
        <f t="shared" si="1"/>
        <v>307571.49260092352</v>
      </c>
      <c r="G14" s="35">
        <f t="shared" si="2"/>
        <v>289998.71349796001</v>
      </c>
      <c r="I14" s="5">
        <v>1.5</v>
      </c>
      <c r="J14" s="2"/>
      <c r="K14" s="35"/>
    </row>
    <row r="15" spans="2:11" ht="15" thickBot="1" x14ac:dyDescent="0.4">
      <c r="E15" s="36">
        <v>2</v>
      </c>
      <c r="F15" s="37">
        <f>+$C$2*$C$3/2 + C2</f>
        <v>10307571.492600923</v>
      </c>
      <c r="G15" s="38">
        <f t="shared" si="2"/>
        <v>9544607.628648404</v>
      </c>
      <c r="I15" s="36">
        <v>2</v>
      </c>
      <c r="J15" s="41"/>
      <c r="K15" s="38"/>
    </row>
    <row r="16" spans="2:11" ht="15" thickBot="1" x14ac:dyDescent="0.4">
      <c r="E16" s="28" t="s">
        <v>13</v>
      </c>
      <c r="F16" s="39"/>
      <c r="G16" s="40">
        <f>+SUM(G12:G15)</f>
        <v>10431299.884379992</v>
      </c>
      <c r="I16" s="28" t="s">
        <v>13</v>
      </c>
      <c r="J16" s="39"/>
      <c r="K16" s="42">
        <f>+SUM(K12:K15)</f>
        <v>10431300.258823201</v>
      </c>
    </row>
    <row r="18" spans="2:3" ht="15" thickBot="1" x14ac:dyDescent="0.4"/>
    <row r="19" spans="2:3" ht="15" thickBot="1" x14ac:dyDescent="0.4">
      <c r="B19" s="20" t="s">
        <v>10</v>
      </c>
      <c r="C19" s="23"/>
    </row>
    <row r="20" spans="2:3" x14ac:dyDescent="0.35">
      <c r="B20" s="20" t="s">
        <v>17</v>
      </c>
      <c r="C20" s="13">
        <f>+K16-G16</f>
        <v>0.37444320879876614</v>
      </c>
    </row>
    <row r="21" spans="2:3" x14ac:dyDescent="0.35">
      <c r="B21" s="21"/>
      <c r="C21" s="14"/>
    </row>
    <row r="22" spans="2:3" ht="15" thickBot="1" x14ac:dyDescent="0.4">
      <c r="B22" s="22" t="s">
        <v>16</v>
      </c>
      <c r="C22" s="15">
        <f>-C20</f>
        <v>-0.37444320879876614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P36 Example</vt:lpstr>
      <vt:lpstr>Example 2</vt:lpstr>
      <vt:lpstr>Example 2 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Salazar Garay</dc:creator>
  <cp:lastModifiedBy>Lucas Salazar Garay</cp:lastModifiedBy>
  <dcterms:created xsi:type="dcterms:W3CDTF">2025-06-09T00:00:59Z</dcterms:created>
  <dcterms:modified xsi:type="dcterms:W3CDTF">2025-06-09T00:45:43Z</dcterms:modified>
</cp:coreProperties>
</file>