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cuments\Desarrollo\MEF\Catedras\Economía Financiera\economia-financiera-priv\clases\Clase 14 Options\"/>
    </mc:Choice>
  </mc:AlternateContent>
  <xr:revisionPtr revIDLastSave="0" documentId="13_ncr:1_{8352B225-421A-4113-80F4-0D0FD2AB2341}" xr6:coauthVersionLast="47" xr6:coauthVersionMax="47" xr10:uidLastSave="{00000000-0000-0000-0000-000000000000}"/>
  <bookViews>
    <workbookView xWindow="-110" yWindow="-110" windowWidth="19420" windowHeight="10300" xr2:uid="{FD6F5668-6136-4C49-8D7C-58549CF6D8F8}"/>
  </bookViews>
  <sheets>
    <sheet name="Long Call" sheetId="1" r:id="rId1"/>
    <sheet name="Short Call" sheetId="2" r:id="rId2"/>
  </sheets>
  <calcPr calcId="191029"/>
  <pivotCaches>
    <pivotCache cacheId="0" r:id="rId3"/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2" l="1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12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12" i="1"/>
  <c r="H23" i="1"/>
  <c r="I23" i="1"/>
  <c r="H24" i="1"/>
  <c r="I24" i="1"/>
  <c r="H25" i="1"/>
  <c r="I25" i="1"/>
  <c r="H26" i="1"/>
  <c r="I26" i="1"/>
  <c r="I13" i="1"/>
  <c r="I14" i="1"/>
  <c r="I15" i="1"/>
  <c r="I16" i="1"/>
  <c r="I17" i="1"/>
  <c r="I18" i="1"/>
  <c r="I19" i="1"/>
  <c r="I20" i="1"/>
  <c r="I21" i="1"/>
  <c r="I22" i="1"/>
  <c r="I12" i="1"/>
  <c r="H13" i="1"/>
  <c r="H14" i="1"/>
  <c r="H15" i="1"/>
  <c r="H16" i="1"/>
  <c r="H17" i="1"/>
  <c r="H18" i="1"/>
  <c r="H19" i="1"/>
  <c r="H20" i="1"/>
  <c r="H21" i="1"/>
  <c r="H22" i="1"/>
  <c r="H12" i="1"/>
</calcChain>
</file>

<file path=xl/sharedStrings.xml><?xml version="1.0" encoding="utf-8"?>
<sst xmlns="http://schemas.openxmlformats.org/spreadsheetml/2006/main" count="28" uniqueCount="14">
  <si>
    <t>SIXV</t>
  </si>
  <si>
    <t>S&amp;P 500 Health</t>
  </si>
  <si>
    <t>Strike/ Exercise</t>
  </si>
  <si>
    <t>Index Units</t>
  </si>
  <si>
    <t>Initial Spot</t>
  </si>
  <si>
    <t>Spot</t>
  </si>
  <si>
    <t>Exercise</t>
  </si>
  <si>
    <t>PayOff</t>
  </si>
  <si>
    <t>PnL</t>
  </si>
  <si>
    <t>Total general</t>
  </si>
  <si>
    <t>Suma de PnL</t>
  </si>
  <si>
    <t>Etiquetas de fila</t>
  </si>
  <si>
    <t>Suma de PayOff</t>
  </si>
  <si>
    <t>Call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</si>
</sst>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 &quot;$&quot;* #,##0.00_ ;_ &quot;$&quot;* \-#,##0.00_ ;_ &quot;$&quot;* &quot;-&quot;_ ;_ @_ 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29">
    <xf numFmtId="0" fontId="0" fillId="0" borderId="0" xfId="0"/>
    <xf numFmtId="164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/>
    <xf numFmtId="0" fontId="2" fillId="2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2" borderId="4" xfId="0" applyFont="1" applyFill="1" applyBorder="1"/>
    <xf numFmtId="164" fontId="3" fillId="2" borderId="4" xfId="1" applyNumberFormat="1" applyFont="1" applyFill="1" applyBorder="1"/>
    <xf numFmtId="164" fontId="3" fillId="2" borderId="6" xfId="1" applyNumberFormat="1" applyFont="1" applyFill="1" applyBorder="1"/>
    <xf numFmtId="0" fontId="0" fillId="0" borderId="3" xfId="0" applyBorder="1"/>
    <xf numFmtId="0" fontId="0" fillId="0" borderId="5" xfId="0" applyBorder="1"/>
    <xf numFmtId="164" fontId="0" fillId="0" borderId="7" xfId="0" applyNumberFormat="1" applyBorder="1"/>
    <xf numFmtId="44" fontId="0" fillId="4" borderId="4" xfId="0" applyNumberFormat="1" applyFill="1" applyBorder="1"/>
    <xf numFmtId="44" fontId="0" fillId="4" borderId="6" xfId="0" applyNumberFormat="1" applyFill="1" applyBorder="1"/>
    <xf numFmtId="164" fontId="0" fillId="5" borderId="0" xfId="0" applyNumberFormat="1" applyFill="1"/>
    <xf numFmtId="164" fontId="0" fillId="5" borderId="7" xfId="0" applyNumberForma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3" xfId="0" applyFont="1" applyFill="1" applyBorder="1"/>
    <xf numFmtId="0" fontId="2" fillId="2" borderId="5" xfId="0" applyFont="1" applyFill="1" applyBorder="1"/>
    <xf numFmtId="0" fontId="2" fillId="2" borderId="4" xfId="0" applyFont="1" applyFill="1" applyBorder="1"/>
    <xf numFmtId="164" fontId="2" fillId="2" borderId="4" xfId="1" applyNumberFormat="1" applyFont="1" applyFill="1" applyBorder="1"/>
    <xf numFmtId="164" fontId="2" fillId="2" borderId="6" xfId="1" applyNumberFormat="1" applyFont="1" applyFill="1" applyBorder="1"/>
    <xf numFmtId="0" fontId="0" fillId="2" borderId="0" xfId="0" applyFill="1"/>
    <xf numFmtId="0" fontId="3" fillId="2" borderId="3" xfId="0" applyFont="1" applyFill="1" applyBorder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[option_example.xlsx]Long Call!TablaDinámica1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prstDash val="sysDash"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  <a:prstDash val="sysDash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'Long Call'!$T$11</c:f>
              <c:strCache>
                <c:ptCount val="1"/>
                <c:pt idx="0">
                  <c:v>Suma de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'Long Call'!$S$12:$S$27</c:f>
              <c:strCache>
                <c:ptCount val="15"/>
                <c:pt idx="0">
                  <c:v>1100</c:v>
                </c:pt>
                <c:pt idx="1">
                  <c:v>1120</c:v>
                </c:pt>
                <c:pt idx="2">
                  <c:v>1140</c:v>
                </c:pt>
                <c:pt idx="3">
                  <c:v>1160</c:v>
                </c:pt>
                <c:pt idx="4">
                  <c:v>1180</c:v>
                </c:pt>
                <c:pt idx="5">
                  <c:v>1200</c:v>
                </c:pt>
                <c:pt idx="6">
                  <c:v>1220</c:v>
                </c:pt>
                <c:pt idx="7">
                  <c:v>1240</c:v>
                </c:pt>
                <c:pt idx="8">
                  <c:v>1260</c:v>
                </c:pt>
                <c:pt idx="9">
                  <c:v>1280</c:v>
                </c:pt>
                <c:pt idx="10">
                  <c:v>1300</c:v>
                </c:pt>
                <c:pt idx="11">
                  <c:v>1320</c:v>
                </c:pt>
                <c:pt idx="12">
                  <c:v>1340</c:v>
                </c:pt>
                <c:pt idx="13">
                  <c:v>1360</c:v>
                </c:pt>
                <c:pt idx="14">
                  <c:v>1380</c:v>
                </c:pt>
              </c:strCache>
            </c:strRef>
          </c:cat>
          <c:val>
            <c:numRef>
              <c:f>'Long Call'!$T$12:$T$27</c:f>
              <c:numCache>
                <c:formatCode>_("$"* #,##0.00_);_("$"* \(#,##0.00\);_("$"* "-"??_);_(@_)</c:formatCode>
                <c:ptCount val="15"/>
                <c:pt idx="0">
                  <c:v>-24.85</c:v>
                </c:pt>
                <c:pt idx="1">
                  <c:v>-24.85</c:v>
                </c:pt>
                <c:pt idx="2">
                  <c:v>-24.85</c:v>
                </c:pt>
                <c:pt idx="3">
                  <c:v>-24.85</c:v>
                </c:pt>
                <c:pt idx="4">
                  <c:v>-24.85</c:v>
                </c:pt>
                <c:pt idx="5">
                  <c:v>-24.85</c:v>
                </c:pt>
                <c:pt idx="6">
                  <c:v>-24.85</c:v>
                </c:pt>
                <c:pt idx="7">
                  <c:v>-24.85</c:v>
                </c:pt>
                <c:pt idx="8">
                  <c:v>-4.8500000000000014</c:v>
                </c:pt>
                <c:pt idx="9">
                  <c:v>15.149999999999999</c:v>
                </c:pt>
                <c:pt idx="10">
                  <c:v>35.15</c:v>
                </c:pt>
                <c:pt idx="11">
                  <c:v>55.15</c:v>
                </c:pt>
                <c:pt idx="12">
                  <c:v>75.150000000000006</c:v>
                </c:pt>
                <c:pt idx="13">
                  <c:v>95.15</c:v>
                </c:pt>
                <c:pt idx="14">
                  <c:v>115.15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8-4F20-B761-BD9B0A78C1F7}"/>
            </c:ext>
          </c:extLst>
        </c:ser>
        <c:ser>
          <c:idx val="1"/>
          <c:order val="1"/>
          <c:tx>
            <c:strRef>
              <c:f>'Long Call'!$U$11</c:f>
              <c:strCache>
                <c:ptCount val="1"/>
                <c:pt idx="0">
                  <c:v>Suma de PayOff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</a:ln>
              <a:effectLst/>
            </c:spPr>
          </c:marker>
          <c:cat>
            <c:strRef>
              <c:f>'Long Call'!$S$12:$S$27</c:f>
              <c:strCache>
                <c:ptCount val="15"/>
                <c:pt idx="0">
                  <c:v>1100</c:v>
                </c:pt>
                <c:pt idx="1">
                  <c:v>1120</c:v>
                </c:pt>
                <c:pt idx="2">
                  <c:v>1140</c:v>
                </c:pt>
                <c:pt idx="3">
                  <c:v>1160</c:v>
                </c:pt>
                <c:pt idx="4">
                  <c:v>1180</c:v>
                </c:pt>
                <c:pt idx="5">
                  <c:v>1200</c:v>
                </c:pt>
                <c:pt idx="6">
                  <c:v>1220</c:v>
                </c:pt>
                <c:pt idx="7">
                  <c:v>1240</c:v>
                </c:pt>
                <c:pt idx="8">
                  <c:v>1260</c:v>
                </c:pt>
                <c:pt idx="9">
                  <c:v>1280</c:v>
                </c:pt>
                <c:pt idx="10">
                  <c:v>1300</c:v>
                </c:pt>
                <c:pt idx="11">
                  <c:v>1320</c:v>
                </c:pt>
                <c:pt idx="12">
                  <c:v>1340</c:v>
                </c:pt>
                <c:pt idx="13">
                  <c:v>1360</c:v>
                </c:pt>
                <c:pt idx="14">
                  <c:v>1380</c:v>
                </c:pt>
              </c:strCache>
            </c:strRef>
          </c:cat>
          <c:val>
            <c:numRef>
              <c:f>'Long Call'!$U$12:$U$27</c:f>
              <c:numCache>
                <c:formatCode>_ "$"* #,##0.00_ ;_ "$"* \-#,##0.00_ ;_ "$"* "-"_ ;_ @_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</c:v>
                </c:pt>
                <c:pt idx="9">
                  <c:v>40</c:v>
                </c:pt>
                <c:pt idx="10">
                  <c:v>60</c:v>
                </c:pt>
                <c:pt idx="11">
                  <c:v>80</c:v>
                </c:pt>
                <c:pt idx="12">
                  <c:v>100</c:v>
                </c:pt>
                <c:pt idx="13">
                  <c:v>120</c:v>
                </c:pt>
                <c:pt idx="14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B38-4F20-B761-BD9B0A78C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318927"/>
        <c:axId val="683117007"/>
      </c:lineChart>
      <c:catAx>
        <c:axId val="68131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83117007"/>
        <c:crosses val="autoZero"/>
        <c:auto val="1"/>
        <c:lblAlgn val="ctr"/>
        <c:lblOffset val="100"/>
        <c:noMultiLvlLbl val="0"/>
      </c:catAx>
      <c:valAx>
        <c:axId val="68311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8131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[option_example.xlsx]Short Call!TablaDinámica1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prstDash val="dash"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  <a:prstDash val="dash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'Short Call'!$T$10</c:f>
              <c:strCache>
                <c:ptCount val="1"/>
                <c:pt idx="0">
                  <c:v>Suma de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'Short Call'!$S$11:$S$26</c:f>
              <c:strCache>
                <c:ptCount val="15"/>
                <c:pt idx="0">
                  <c:v>1100</c:v>
                </c:pt>
                <c:pt idx="1">
                  <c:v>1120</c:v>
                </c:pt>
                <c:pt idx="2">
                  <c:v>1140</c:v>
                </c:pt>
                <c:pt idx="3">
                  <c:v>1160</c:v>
                </c:pt>
                <c:pt idx="4">
                  <c:v>1180</c:v>
                </c:pt>
                <c:pt idx="5">
                  <c:v>1200</c:v>
                </c:pt>
                <c:pt idx="6">
                  <c:v>1220</c:v>
                </c:pt>
                <c:pt idx="7">
                  <c:v>1240</c:v>
                </c:pt>
                <c:pt idx="8">
                  <c:v>1260</c:v>
                </c:pt>
                <c:pt idx="9">
                  <c:v>1280</c:v>
                </c:pt>
                <c:pt idx="10">
                  <c:v>1300</c:v>
                </c:pt>
                <c:pt idx="11">
                  <c:v>1320</c:v>
                </c:pt>
                <c:pt idx="12">
                  <c:v>1340</c:v>
                </c:pt>
                <c:pt idx="13">
                  <c:v>1360</c:v>
                </c:pt>
                <c:pt idx="14">
                  <c:v>1380</c:v>
                </c:pt>
              </c:strCache>
            </c:strRef>
          </c:cat>
          <c:val>
            <c:numRef>
              <c:f>'Short Call'!$T$11:$T$26</c:f>
              <c:numCache>
                <c:formatCode>_("$"* #,##0.00_);_("$"* \(#,##0.00\);_("$"* "-"??_);_(@_)</c:formatCode>
                <c:ptCount val="15"/>
                <c:pt idx="0">
                  <c:v>24.85</c:v>
                </c:pt>
                <c:pt idx="1">
                  <c:v>24.85</c:v>
                </c:pt>
                <c:pt idx="2">
                  <c:v>24.85</c:v>
                </c:pt>
                <c:pt idx="3">
                  <c:v>24.85</c:v>
                </c:pt>
                <c:pt idx="4">
                  <c:v>24.85</c:v>
                </c:pt>
                <c:pt idx="5">
                  <c:v>24.85</c:v>
                </c:pt>
                <c:pt idx="6">
                  <c:v>24.85</c:v>
                </c:pt>
                <c:pt idx="7">
                  <c:v>24.85</c:v>
                </c:pt>
                <c:pt idx="8">
                  <c:v>4.8500000000000014</c:v>
                </c:pt>
                <c:pt idx="9">
                  <c:v>-15.149999999999999</c:v>
                </c:pt>
                <c:pt idx="10">
                  <c:v>-35.15</c:v>
                </c:pt>
                <c:pt idx="11">
                  <c:v>-55.15</c:v>
                </c:pt>
                <c:pt idx="12">
                  <c:v>-75.150000000000006</c:v>
                </c:pt>
                <c:pt idx="13">
                  <c:v>-95.15</c:v>
                </c:pt>
                <c:pt idx="14">
                  <c:v>-115.15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5-4F28-B991-75868BC502D0}"/>
            </c:ext>
          </c:extLst>
        </c:ser>
        <c:ser>
          <c:idx val="1"/>
          <c:order val="1"/>
          <c:tx>
            <c:strRef>
              <c:f>'Short Call'!$U$10</c:f>
              <c:strCache>
                <c:ptCount val="1"/>
                <c:pt idx="0">
                  <c:v>Suma de PayOff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</a:ln>
              <a:effectLst/>
            </c:spPr>
          </c:marker>
          <c:cat>
            <c:strRef>
              <c:f>'Short Call'!$S$11:$S$26</c:f>
              <c:strCache>
                <c:ptCount val="15"/>
                <c:pt idx="0">
                  <c:v>1100</c:v>
                </c:pt>
                <c:pt idx="1">
                  <c:v>1120</c:v>
                </c:pt>
                <c:pt idx="2">
                  <c:v>1140</c:v>
                </c:pt>
                <c:pt idx="3">
                  <c:v>1160</c:v>
                </c:pt>
                <c:pt idx="4">
                  <c:v>1180</c:v>
                </c:pt>
                <c:pt idx="5">
                  <c:v>1200</c:v>
                </c:pt>
                <c:pt idx="6">
                  <c:v>1220</c:v>
                </c:pt>
                <c:pt idx="7">
                  <c:v>1240</c:v>
                </c:pt>
                <c:pt idx="8">
                  <c:v>1260</c:v>
                </c:pt>
                <c:pt idx="9">
                  <c:v>1280</c:v>
                </c:pt>
                <c:pt idx="10">
                  <c:v>1300</c:v>
                </c:pt>
                <c:pt idx="11">
                  <c:v>1320</c:v>
                </c:pt>
                <c:pt idx="12">
                  <c:v>1340</c:v>
                </c:pt>
                <c:pt idx="13">
                  <c:v>1360</c:v>
                </c:pt>
                <c:pt idx="14">
                  <c:v>1380</c:v>
                </c:pt>
              </c:strCache>
            </c:strRef>
          </c:cat>
          <c:val>
            <c:numRef>
              <c:f>'Short Call'!$U$11:$U$26</c:f>
              <c:numCache>
                <c:formatCode>_ "$"* #,##0.00_ ;_ "$"* \-#,##0.00_ ;_ "$"* "-"_ ;_ @_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-20</c:v>
                </c:pt>
                <c:pt idx="9">
                  <c:v>-40</c:v>
                </c:pt>
                <c:pt idx="10">
                  <c:v>-60</c:v>
                </c:pt>
                <c:pt idx="11">
                  <c:v>-80</c:v>
                </c:pt>
                <c:pt idx="12">
                  <c:v>-100</c:v>
                </c:pt>
                <c:pt idx="13">
                  <c:v>-120</c:v>
                </c:pt>
                <c:pt idx="14">
                  <c:v>-140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05-4F28-B991-75868BC5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087216"/>
        <c:axId val="1807088176"/>
      </c:lineChart>
      <c:catAx>
        <c:axId val="180708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07088176"/>
        <c:crosses val="autoZero"/>
        <c:auto val="1"/>
        <c:lblAlgn val="ctr"/>
        <c:lblOffset val="100"/>
        <c:noMultiLvlLbl val="0"/>
      </c:catAx>
      <c:valAx>
        <c:axId val="180708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0708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760650</xdr:colOff>
      <xdr:row>17</xdr:row>
      <xdr:rowOff>97117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6A84D05-2FAE-C3CD-0289-956FB89CD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808650" cy="3309470"/>
        </a:xfrm>
        <a:prstGeom prst="rect">
          <a:avLst/>
        </a:prstGeom>
      </xdr:spPr>
    </xdr:pic>
    <xdr:clientData/>
  </xdr:twoCellAnchor>
  <xdr:twoCellAnchor editAs="oneCell">
    <xdr:from>
      <xdr:col>8</xdr:col>
      <xdr:colOff>472827</xdr:colOff>
      <xdr:row>0</xdr:row>
      <xdr:rowOff>142689</xdr:rowOff>
    </xdr:from>
    <xdr:to>
      <xdr:col>13</xdr:col>
      <xdr:colOff>302957</xdr:colOff>
      <xdr:row>8</xdr:row>
      <xdr:rowOff>55283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21BD808-89B1-26D8-747F-D86CFB4B7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25709" y="142689"/>
          <a:ext cx="4080895" cy="1421653"/>
        </a:xfrm>
        <a:prstGeom prst="rect">
          <a:avLst/>
        </a:prstGeom>
      </xdr:spPr>
    </xdr:pic>
    <xdr:clientData/>
  </xdr:twoCellAnchor>
  <xdr:twoCellAnchor>
    <xdr:from>
      <xdr:col>10</xdr:col>
      <xdr:colOff>555625</xdr:colOff>
      <xdr:row>10</xdr:row>
      <xdr:rowOff>31750</xdr:rowOff>
    </xdr:from>
    <xdr:to>
      <xdr:col>17</xdr:col>
      <xdr:colOff>15875</xdr:colOff>
      <xdr:row>25</xdr:row>
      <xdr:rowOff>12700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C6B8856-E7E4-11B6-679C-AD59ADC77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537136</xdr:colOff>
      <xdr:row>26</xdr:row>
      <xdr:rowOff>26441</xdr:rowOff>
    </xdr:from>
    <xdr:to>
      <xdr:col>16</xdr:col>
      <xdr:colOff>522942</xdr:colOff>
      <xdr:row>42</xdr:row>
      <xdr:rowOff>60843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75176F7-C1FD-EAC4-5F15-29AD3845A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14018" y="4927147"/>
          <a:ext cx="4326218" cy="30226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33899</xdr:colOff>
      <xdr:row>17</xdr:row>
      <xdr:rowOff>127747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F67C28F-1A6C-4692-84EA-679DE3F10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843899" cy="3290047"/>
        </a:xfrm>
        <a:prstGeom prst="rect">
          <a:avLst/>
        </a:prstGeom>
      </xdr:spPr>
    </xdr:pic>
    <xdr:clientData/>
  </xdr:twoCellAnchor>
  <xdr:twoCellAnchor editAs="oneCell">
    <xdr:from>
      <xdr:col>8</xdr:col>
      <xdr:colOff>472827</xdr:colOff>
      <xdr:row>0</xdr:row>
      <xdr:rowOff>142689</xdr:rowOff>
    </xdr:from>
    <xdr:to>
      <xdr:col>13</xdr:col>
      <xdr:colOff>302957</xdr:colOff>
      <xdr:row>8</xdr:row>
      <xdr:rowOff>55283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420BD9A-3E5F-4FC8-A636-52BC361A3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27577" y="142689"/>
          <a:ext cx="4078280" cy="1398494"/>
        </a:xfrm>
        <a:prstGeom prst="rect">
          <a:avLst/>
        </a:prstGeom>
      </xdr:spPr>
    </xdr:pic>
    <xdr:clientData/>
  </xdr:twoCellAnchor>
  <xdr:twoCellAnchor editAs="oneCell">
    <xdr:from>
      <xdr:col>10</xdr:col>
      <xdr:colOff>627530</xdr:colOff>
      <xdr:row>25</xdr:row>
      <xdr:rowOff>35655</xdr:rowOff>
    </xdr:from>
    <xdr:to>
      <xdr:col>17</xdr:col>
      <xdr:colOff>440120</xdr:colOff>
      <xdr:row>40</xdr:row>
      <xdr:rowOff>134470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42F108B-8AB0-37A2-0C18-8823B17BF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04412" y="4742126"/>
          <a:ext cx="4690884" cy="2907756"/>
        </a:xfrm>
        <a:prstGeom prst="rect">
          <a:avLst/>
        </a:prstGeom>
      </xdr:spPr>
    </xdr:pic>
    <xdr:clientData/>
  </xdr:twoCellAnchor>
  <xdr:twoCellAnchor>
    <xdr:from>
      <xdr:col>10</xdr:col>
      <xdr:colOff>623794</xdr:colOff>
      <xdr:row>9</xdr:row>
      <xdr:rowOff>189752</xdr:rowOff>
    </xdr:from>
    <xdr:to>
      <xdr:col>17</xdr:col>
      <xdr:colOff>317500</xdr:colOff>
      <xdr:row>24</xdr:row>
      <xdr:rowOff>109070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98762B7-9F91-423A-4A3E-1F475F3D4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812.010645486109" createdVersion="8" refreshedVersion="8" minRefreshableVersion="3" recordCount="15" xr:uid="{8405C632-ABAC-4700-B9E3-DCD57C41ECAC}">
  <cacheSource type="worksheet">
    <worksheetSource ref="G11:J26" sheet="Long Call"/>
  </cacheSource>
  <cacheFields count="4">
    <cacheField name="Spot" numFmtId="0">
      <sharedItems containsSemiMixedTypes="0" containsString="0" containsNumber="1" containsInteger="1" minValue="1100" maxValue="1380" count="15">
        <n v="1100"/>
        <n v="1120"/>
        <n v="1140"/>
        <n v="1160"/>
        <n v="1180"/>
        <n v="1200"/>
        <n v="1220"/>
        <n v="1240"/>
        <n v="1260"/>
        <n v="1280"/>
        <n v="1300"/>
        <n v="1320"/>
        <n v="1340"/>
        <n v="1360"/>
        <n v="1380"/>
      </sharedItems>
    </cacheField>
    <cacheField name="Exercise" numFmtId="164">
      <sharedItems containsSemiMixedTypes="0" containsString="0" containsNumber="1" containsInteger="1" minValue="1240" maxValue="1240"/>
    </cacheField>
    <cacheField name="PayOff" numFmtId="164">
      <sharedItems containsSemiMixedTypes="0" containsString="0" containsNumber="1" containsInteger="1" minValue="0" maxValue="140" count="8">
        <n v="0"/>
        <n v="20"/>
        <n v="40"/>
        <n v="60"/>
        <n v="80"/>
        <n v="100"/>
        <n v="120"/>
        <n v="140"/>
      </sharedItems>
    </cacheField>
    <cacheField name="PnL" numFmtId="44">
      <sharedItems containsSemiMixedTypes="0" containsString="0" containsNumber="1" minValue="-24.85" maxValue="115.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812.019576157407" createdVersion="8" refreshedVersion="8" minRefreshableVersion="3" recordCount="15" xr:uid="{674F5554-4C98-4F3A-8B8A-983D551D76C3}">
  <cacheSource type="worksheet">
    <worksheetSource ref="G11:J26" sheet="Short Call"/>
  </cacheSource>
  <cacheFields count="4">
    <cacheField name="Spot" numFmtId="0">
      <sharedItems containsSemiMixedTypes="0" containsString="0" containsNumber="1" containsInteger="1" minValue="1100" maxValue="1380" count="15">
        <n v="1100"/>
        <n v="1120"/>
        <n v="1140"/>
        <n v="1160"/>
        <n v="1180"/>
        <n v="1200"/>
        <n v="1220"/>
        <n v="1240"/>
        <n v="1260"/>
        <n v="1280"/>
        <n v="1300"/>
        <n v="1320"/>
        <n v="1340"/>
        <n v="1360"/>
        <n v="1380"/>
      </sharedItems>
    </cacheField>
    <cacheField name="Exercise" numFmtId="164">
      <sharedItems containsSemiMixedTypes="0" containsString="0" containsNumber="1" containsInteger="1" minValue="1240" maxValue="1240"/>
    </cacheField>
    <cacheField name="PayOff" numFmtId="164">
      <sharedItems containsSemiMixedTypes="0" containsString="0" containsNumber="1" containsInteger="1" minValue="-140" maxValue="0" count="8">
        <n v="0"/>
        <n v="-20"/>
        <n v="-40"/>
        <n v="-60"/>
        <n v="-80"/>
        <n v="-100"/>
        <n v="-120"/>
        <n v="-140"/>
      </sharedItems>
    </cacheField>
    <cacheField name="PnL" numFmtId="44">
      <sharedItems containsSemiMixedTypes="0" containsString="0" containsNumber="1" minValue="-115.15" maxValue="24.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1240"/>
    <x v="0"/>
    <n v="-24.85"/>
  </r>
  <r>
    <x v="1"/>
    <n v="1240"/>
    <x v="0"/>
    <n v="-24.85"/>
  </r>
  <r>
    <x v="2"/>
    <n v="1240"/>
    <x v="0"/>
    <n v="-24.85"/>
  </r>
  <r>
    <x v="3"/>
    <n v="1240"/>
    <x v="0"/>
    <n v="-24.85"/>
  </r>
  <r>
    <x v="4"/>
    <n v="1240"/>
    <x v="0"/>
    <n v="-24.85"/>
  </r>
  <r>
    <x v="5"/>
    <n v="1240"/>
    <x v="0"/>
    <n v="-24.85"/>
  </r>
  <r>
    <x v="6"/>
    <n v="1240"/>
    <x v="0"/>
    <n v="-24.85"/>
  </r>
  <r>
    <x v="7"/>
    <n v="1240"/>
    <x v="0"/>
    <n v="-24.85"/>
  </r>
  <r>
    <x v="8"/>
    <n v="1240"/>
    <x v="1"/>
    <n v="-4.8500000000000014"/>
  </r>
  <r>
    <x v="9"/>
    <n v="1240"/>
    <x v="2"/>
    <n v="15.149999999999999"/>
  </r>
  <r>
    <x v="10"/>
    <n v="1240"/>
    <x v="3"/>
    <n v="35.15"/>
  </r>
  <r>
    <x v="11"/>
    <n v="1240"/>
    <x v="4"/>
    <n v="55.15"/>
  </r>
  <r>
    <x v="12"/>
    <n v="1240"/>
    <x v="5"/>
    <n v="75.150000000000006"/>
  </r>
  <r>
    <x v="13"/>
    <n v="1240"/>
    <x v="6"/>
    <n v="95.15"/>
  </r>
  <r>
    <x v="14"/>
    <n v="1240"/>
    <x v="7"/>
    <n v="115.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1240"/>
    <x v="0"/>
    <n v="24.85"/>
  </r>
  <r>
    <x v="1"/>
    <n v="1240"/>
    <x v="0"/>
    <n v="24.85"/>
  </r>
  <r>
    <x v="2"/>
    <n v="1240"/>
    <x v="0"/>
    <n v="24.85"/>
  </r>
  <r>
    <x v="3"/>
    <n v="1240"/>
    <x v="0"/>
    <n v="24.85"/>
  </r>
  <r>
    <x v="4"/>
    <n v="1240"/>
    <x v="0"/>
    <n v="24.85"/>
  </r>
  <r>
    <x v="5"/>
    <n v="1240"/>
    <x v="0"/>
    <n v="24.85"/>
  </r>
  <r>
    <x v="6"/>
    <n v="1240"/>
    <x v="0"/>
    <n v="24.85"/>
  </r>
  <r>
    <x v="7"/>
    <n v="1240"/>
    <x v="0"/>
    <n v="24.85"/>
  </r>
  <r>
    <x v="8"/>
    <n v="1240"/>
    <x v="1"/>
    <n v="4.8500000000000014"/>
  </r>
  <r>
    <x v="9"/>
    <n v="1240"/>
    <x v="2"/>
    <n v="-15.149999999999999"/>
  </r>
  <r>
    <x v="10"/>
    <n v="1240"/>
    <x v="3"/>
    <n v="-35.15"/>
  </r>
  <r>
    <x v="11"/>
    <n v="1240"/>
    <x v="4"/>
    <n v="-55.15"/>
  </r>
  <r>
    <x v="12"/>
    <n v="1240"/>
    <x v="5"/>
    <n v="-75.150000000000006"/>
  </r>
  <r>
    <x v="13"/>
    <n v="1240"/>
    <x v="6"/>
    <n v="-95.15"/>
  </r>
  <r>
    <x v="14"/>
    <n v="1240"/>
    <x v="7"/>
    <n v="-115.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493DA8-179F-417A-93F3-AA905B5E0639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S11:U27" firstHeaderRow="0" firstDataRow="1" firstDataCol="1"/>
  <pivotFields count="4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umFmtId="164" showAll="0"/>
    <pivotField dataField="1" numFmtId="16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numFmtId="44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nL" fld="3" baseField="0" baseItem="0" numFmtId="44"/>
    <dataField name="Suma de PayOff" fld="2" baseField="0" baseItem="0" numFmtId="164"/>
  </dataFields>
  <chartFormats count="1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12280C-967E-40A3-ACE7-D49C702D9D5A}" name="TablaDinámica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S10:U26" firstHeaderRow="0" firstDataRow="1" firstDataCol="1"/>
  <pivotFields count="4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umFmtId="164" showAll="0"/>
    <pivotField dataField="1" numFmtId="164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dataField="1" numFmtId="44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nL" fld="3" baseField="0" baseItem="0" numFmtId="44"/>
    <dataField name="Suma de PayOff" fld="2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42D76-28D2-416B-B600-B130B112EAE7}">
  <dimension ref="A1:U27"/>
  <sheetViews>
    <sheetView tabSelected="1" zoomScale="85" zoomScaleNormal="85" workbookViewId="0">
      <selection activeCell="P5" sqref="P5"/>
    </sheetView>
  </sheetViews>
  <sheetFormatPr baseColWidth="10" defaultRowHeight="14.5" x14ac:dyDescent="0.35"/>
  <cols>
    <col min="1" max="5" width="10.90625" style="27"/>
    <col min="6" max="6" width="3.81640625" customWidth="1"/>
    <col min="7" max="7" width="14.08984375" bestFit="1" customWidth="1"/>
    <col min="12" max="12" width="16.54296875" bestFit="1" customWidth="1"/>
    <col min="13" max="13" width="11.54296875" bestFit="1" customWidth="1"/>
    <col min="14" max="18" width="7.7265625" bestFit="1" customWidth="1"/>
    <col min="19" max="19" width="16.54296875" bestFit="1" customWidth="1"/>
    <col min="20" max="20" width="11.54296875" bestFit="1" customWidth="1"/>
    <col min="21" max="21" width="14" bestFit="1" customWidth="1"/>
    <col min="22" max="24" width="7.08984375" bestFit="1" customWidth="1"/>
    <col min="25" max="27" width="8.08984375" bestFit="1" customWidth="1"/>
    <col min="28" max="28" width="12.1796875" bestFit="1" customWidth="1"/>
  </cols>
  <sheetData>
    <row r="1" spans="7:21" s="27" customFormat="1" ht="15" thickBot="1" x14ac:dyDescent="0.4"/>
    <row r="2" spans="7:21" s="27" customFormat="1" x14ac:dyDescent="0.35">
      <c r="G2" s="5" t="s">
        <v>1</v>
      </c>
      <c r="H2" s="6" t="s">
        <v>0</v>
      </c>
    </row>
    <row r="3" spans="7:21" s="27" customFormat="1" x14ac:dyDescent="0.35">
      <c r="G3" s="28"/>
      <c r="H3" s="9"/>
    </row>
    <row r="4" spans="7:21" s="27" customFormat="1" x14ac:dyDescent="0.35">
      <c r="G4" s="22" t="s">
        <v>3</v>
      </c>
      <c r="H4" s="24">
        <v>100</v>
      </c>
    </row>
    <row r="5" spans="7:21" s="27" customFormat="1" x14ac:dyDescent="0.35">
      <c r="G5" s="22" t="s">
        <v>2</v>
      </c>
      <c r="H5" s="25">
        <v>1240</v>
      </c>
    </row>
    <row r="6" spans="7:21" s="27" customFormat="1" x14ac:dyDescent="0.35">
      <c r="G6" s="22" t="s">
        <v>4</v>
      </c>
      <c r="H6" s="25">
        <v>1180.95</v>
      </c>
    </row>
    <row r="7" spans="7:21" s="27" customFormat="1" ht="15" thickBot="1" x14ac:dyDescent="0.4">
      <c r="G7" s="23" t="s">
        <v>13</v>
      </c>
      <c r="H7" s="26">
        <v>24.85</v>
      </c>
    </row>
    <row r="8" spans="7:21" s="27" customFormat="1" x14ac:dyDescent="0.35"/>
    <row r="9" spans="7:21" s="27" customFormat="1" x14ac:dyDescent="0.35"/>
    <row r="10" spans="7:21" ht="15" thickBot="1" x14ac:dyDescent="0.4"/>
    <row r="11" spans="7:21" ht="15" thickBot="1" x14ac:dyDescent="0.4">
      <c r="G11" s="19" t="s">
        <v>5</v>
      </c>
      <c r="H11" s="20" t="s">
        <v>6</v>
      </c>
      <c r="I11" s="20" t="s">
        <v>7</v>
      </c>
      <c r="J11" s="21" t="s">
        <v>8</v>
      </c>
      <c r="S11" s="3" t="s">
        <v>11</v>
      </c>
      <c r="T11" t="s">
        <v>10</v>
      </c>
      <c r="U11" t="s">
        <v>12</v>
      </c>
    </row>
    <row r="12" spans="7:21" ht="15" thickTop="1" x14ac:dyDescent="0.35">
      <c r="G12" s="12">
        <v>1100</v>
      </c>
      <c r="H12" s="1">
        <f>+$H$5</f>
        <v>1240</v>
      </c>
      <c r="I12" s="17">
        <f>+MAX(0,G12-H12)</f>
        <v>0</v>
      </c>
      <c r="J12" s="15">
        <f>+I12-$H$7</f>
        <v>-24.85</v>
      </c>
      <c r="S12" s="4">
        <v>1100</v>
      </c>
      <c r="T12" s="2">
        <v>-24.85</v>
      </c>
      <c r="U12" s="1">
        <v>0</v>
      </c>
    </row>
    <row r="13" spans="7:21" x14ac:dyDescent="0.35">
      <c r="G13" s="12">
        <v>1120</v>
      </c>
      <c r="H13" s="1">
        <f t="shared" ref="H13:H26" si="0">+$H$5</f>
        <v>1240</v>
      </c>
      <c r="I13" s="17">
        <f t="shared" ref="I13:I22" si="1">+MAX(0,G13-H13)</f>
        <v>0</v>
      </c>
      <c r="J13" s="15">
        <f t="shared" ref="J13:J26" si="2">+I13-$H$7</f>
        <v>-24.85</v>
      </c>
      <c r="S13" s="4">
        <v>1120</v>
      </c>
      <c r="T13" s="2">
        <v>-24.85</v>
      </c>
      <c r="U13" s="1">
        <v>0</v>
      </c>
    </row>
    <row r="14" spans="7:21" x14ac:dyDescent="0.35">
      <c r="G14" s="12">
        <v>1140</v>
      </c>
      <c r="H14" s="1">
        <f t="shared" si="0"/>
        <v>1240</v>
      </c>
      <c r="I14" s="17">
        <f t="shared" si="1"/>
        <v>0</v>
      </c>
      <c r="J14" s="15">
        <f t="shared" si="2"/>
        <v>-24.85</v>
      </c>
      <c r="S14" s="4">
        <v>1140</v>
      </c>
      <c r="T14" s="2">
        <v>-24.85</v>
      </c>
      <c r="U14" s="1">
        <v>0</v>
      </c>
    </row>
    <row r="15" spans="7:21" x14ac:dyDescent="0.35">
      <c r="G15" s="12">
        <v>1160</v>
      </c>
      <c r="H15" s="1">
        <f t="shared" si="0"/>
        <v>1240</v>
      </c>
      <c r="I15" s="17">
        <f t="shared" si="1"/>
        <v>0</v>
      </c>
      <c r="J15" s="15">
        <f t="shared" si="2"/>
        <v>-24.85</v>
      </c>
      <c r="S15" s="4">
        <v>1160</v>
      </c>
      <c r="T15" s="2">
        <v>-24.85</v>
      </c>
      <c r="U15" s="1">
        <v>0</v>
      </c>
    </row>
    <row r="16" spans="7:21" x14ac:dyDescent="0.35">
      <c r="G16" s="12">
        <v>1180</v>
      </c>
      <c r="H16" s="1">
        <f t="shared" si="0"/>
        <v>1240</v>
      </c>
      <c r="I16" s="17">
        <f t="shared" si="1"/>
        <v>0</v>
      </c>
      <c r="J16" s="15">
        <f t="shared" si="2"/>
        <v>-24.85</v>
      </c>
      <c r="S16" s="4">
        <v>1180</v>
      </c>
      <c r="T16" s="2">
        <v>-24.85</v>
      </c>
      <c r="U16" s="1">
        <v>0</v>
      </c>
    </row>
    <row r="17" spans="7:21" x14ac:dyDescent="0.35">
      <c r="G17" s="12">
        <v>1200</v>
      </c>
      <c r="H17" s="1">
        <f t="shared" si="0"/>
        <v>1240</v>
      </c>
      <c r="I17" s="17">
        <f t="shared" si="1"/>
        <v>0</v>
      </c>
      <c r="J17" s="15">
        <f t="shared" si="2"/>
        <v>-24.85</v>
      </c>
      <c r="S17" s="4">
        <v>1200</v>
      </c>
      <c r="T17" s="2">
        <v>-24.85</v>
      </c>
      <c r="U17" s="1">
        <v>0</v>
      </c>
    </row>
    <row r="18" spans="7:21" x14ac:dyDescent="0.35">
      <c r="G18" s="12">
        <v>1220</v>
      </c>
      <c r="H18" s="1">
        <f t="shared" si="0"/>
        <v>1240</v>
      </c>
      <c r="I18" s="17">
        <f t="shared" si="1"/>
        <v>0</v>
      </c>
      <c r="J18" s="15">
        <f t="shared" si="2"/>
        <v>-24.85</v>
      </c>
      <c r="S18" s="4">
        <v>1220</v>
      </c>
      <c r="T18" s="2">
        <v>-24.85</v>
      </c>
      <c r="U18" s="1">
        <v>0</v>
      </c>
    </row>
    <row r="19" spans="7:21" x14ac:dyDescent="0.35">
      <c r="G19" s="12">
        <v>1240</v>
      </c>
      <c r="H19" s="1">
        <f t="shared" si="0"/>
        <v>1240</v>
      </c>
      <c r="I19" s="17">
        <f t="shared" si="1"/>
        <v>0</v>
      </c>
      <c r="J19" s="15">
        <f t="shared" si="2"/>
        <v>-24.85</v>
      </c>
      <c r="S19" s="4">
        <v>1240</v>
      </c>
      <c r="T19" s="2">
        <v>-24.85</v>
      </c>
      <c r="U19" s="1">
        <v>0</v>
      </c>
    </row>
    <row r="20" spans="7:21" x14ac:dyDescent="0.35">
      <c r="G20" s="12">
        <v>1260</v>
      </c>
      <c r="H20" s="1">
        <f t="shared" si="0"/>
        <v>1240</v>
      </c>
      <c r="I20" s="17">
        <f t="shared" si="1"/>
        <v>20</v>
      </c>
      <c r="J20" s="15">
        <f t="shared" si="2"/>
        <v>-4.8500000000000014</v>
      </c>
      <c r="S20" s="4">
        <v>1260</v>
      </c>
      <c r="T20" s="2">
        <v>-4.8500000000000014</v>
      </c>
      <c r="U20" s="1">
        <v>20</v>
      </c>
    </row>
    <row r="21" spans="7:21" x14ac:dyDescent="0.35">
      <c r="G21" s="12">
        <v>1280</v>
      </c>
      <c r="H21" s="1">
        <f t="shared" si="0"/>
        <v>1240</v>
      </c>
      <c r="I21" s="17">
        <f t="shared" si="1"/>
        <v>40</v>
      </c>
      <c r="J21" s="15">
        <f t="shared" si="2"/>
        <v>15.149999999999999</v>
      </c>
      <c r="S21" s="4">
        <v>1280</v>
      </c>
      <c r="T21" s="2">
        <v>15.149999999999999</v>
      </c>
      <c r="U21" s="1">
        <v>40</v>
      </c>
    </row>
    <row r="22" spans="7:21" x14ac:dyDescent="0.35">
      <c r="G22" s="12">
        <v>1300</v>
      </c>
      <c r="H22" s="1">
        <f t="shared" si="0"/>
        <v>1240</v>
      </c>
      <c r="I22" s="17">
        <f t="shared" si="1"/>
        <v>60</v>
      </c>
      <c r="J22" s="15">
        <f t="shared" si="2"/>
        <v>35.15</v>
      </c>
      <c r="S22" s="4">
        <v>1300</v>
      </c>
      <c r="T22" s="2">
        <v>35.15</v>
      </c>
      <c r="U22" s="1">
        <v>60</v>
      </c>
    </row>
    <row r="23" spans="7:21" x14ac:dyDescent="0.35">
      <c r="G23" s="12">
        <v>1320</v>
      </c>
      <c r="H23" s="1">
        <f t="shared" si="0"/>
        <v>1240</v>
      </c>
      <c r="I23" s="17">
        <f t="shared" ref="I23:I26" si="3">+MAX(0,G23-H23)</f>
        <v>80</v>
      </c>
      <c r="J23" s="15">
        <f t="shared" si="2"/>
        <v>55.15</v>
      </c>
      <c r="S23" s="4">
        <v>1320</v>
      </c>
      <c r="T23" s="2">
        <v>55.15</v>
      </c>
      <c r="U23" s="1">
        <v>80</v>
      </c>
    </row>
    <row r="24" spans="7:21" x14ac:dyDescent="0.35">
      <c r="G24" s="12">
        <v>1340</v>
      </c>
      <c r="H24" s="1">
        <f t="shared" si="0"/>
        <v>1240</v>
      </c>
      <c r="I24" s="17">
        <f t="shared" si="3"/>
        <v>100</v>
      </c>
      <c r="J24" s="15">
        <f t="shared" si="2"/>
        <v>75.150000000000006</v>
      </c>
      <c r="S24" s="4">
        <v>1340</v>
      </c>
      <c r="T24" s="2">
        <v>75.150000000000006</v>
      </c>
      <c r="U24" s="1">
        <v>100</v>
      </c>
    </row>
    <row r="25" spans="7:21" x14ac:dyDescent="0.35">
      <c r="G25" s="12">
        <v>1360</v>
      </c>
      <c r="H25" s="1">
        <f t="shared" si="0"/>
        <v>1240</v>
      </c>
      <c r="I25" s="17">
        <f t="shared" si="3"/>
        <v>120</v>
      </c>
      <c r="J25" s="15">
        <f t="shared" si="2"/>
        <v>95.15</v>
      </c>
      <c r="S25" s="4">
        <v>1360</v>
      </c>
      <c r="T25" s="2">
        <v>95.15</v>
      </c>
      <c r="U25" s="1">
        <v>120</v>
      </c>
    </row>
    <row r="26" spans="7:21" ht="15" thickBot="1" x14ac:dyDescent="0.4">
      <c r="G26" s="13">
        <v>1380</v>
      </c>
      <c r="H26" s="14">
        <f t="shared" si="0"/>
        <v>1240</v>
      </c>
      <c r="I26" s="18">
        <f t="shared" si="3"/>
        <v>140</v>
      </c>
      <c r="J26" s="16">
        <f t="shared" si="2"/>
        <v>115.15</v>
      </c>
      <c r="S26" s="4">
        <v>1380</v>
      </c>
      <c r="T26" s="2">
        <v>115.15</v>
      </c>
      <c r="U26" s="1">
        <v>140</v>
      </c>
    </row>
    <row r="27" spans="7:21" x14ac:dyDescent="0.35">
      <c r="S27" s="4" t="s">
        <v>9</v>
      </c>
      <c r="T27" s="2">
        <v>187.25000000000006</v>
      </c>
      <c r="U27" s="1">
        <v>560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3C99-75E5-49BE-9114-5BCD3B149EAC}">
  <dimension ref="G1:U26"/>
  <sheetViews>
    <sheetView zoomScale="85" zoomScaleNormal="85" workbookViewId="0">
      <selection activeCell="L27" sqref="L27"/>
    </sheetView>
  </sheetViews>
  <sheetFormatPr baseColWidth="10" defaultRowHeight="14.5" x14ac:dyDescent="0.35"/>
  <cols>
    <col min="7" max="7" width="13.1796875" bestFit="1" customWidth="1"/>
    <col min="12" max="12" width="16.54296875" bestFit="1" customWidth="1"/>
    <col min="13" max="13" width="11.54296875" bestFit="1" customWidth="1"/>
    <col min="14" max="18" width="7.7265625" bestFit="1" customWidth="1"/>
    <col min="19" max="19" width="17.08984375" bestFit="1" customWidth="1"/>
    <col min="20" max="20" width="11.54296875" bestFit="1" customWidth="1"/>
    <col min="21" max="21" width="14" bestFit="1" customWidth="1"/>
    <col min="22" max="22" width="9.1796875" bestFit="1" customWidth="1"/>
    <col min="23" max="25" width="8.36328125" bestFit="1" customWidth="1"/>
    <col min="26" max="26" width="8.08984375" bestFit="1" customWidth="1"/>
    <col min="27" max="27" width="8.54296875" bestFit="1" customWidth="1"/>
    <col min="28" max="28" width="12.36328125" bestFit="1" customWidth="1"/>
  </cols>
  <sheetData>
    <row r="1" spans="7:21" ht="15" thickBot="1" x14ac:dyDescent="0.4"/>
    <row r="2" spans="7:21" x14ac:dyDescent="0.35">
      <c r="G2" s="5" t="s">
        <v>1</v>
      </c>
      <c r="H2" s="6" t="s">
        <v>0</v>
      </c>
    </row>
    <row r="3" spans="7:21" x14ac:dyDescent="0.35">
      <c r="G3" s="7"/>
      <c r="H3" s="8"/>
    </row>
    <row r="4" spans="7:21" x14ac:dyDescent="0.35">
      <c r="G4" s="22" t="s">
        <v>3</v>
      </c>
      <c r="H4" s="9">
        <v>100</v>
      </c>
    </row>
    <row r="5" spans="7:21" x14ac:dyDescent="0.35">
      <c r="G5" s="22" t="s">
        <v>2</v>
      </c>
      <c r="H5" s="10">
        <v>1240</v>
      </c>
    </row>
    <row r="6" spans="7:21" x14ac:dyDescent="0.35">
      <c r="G6" s="22" t="s">
        <v>4</v>
      </c>
      <c r="H6" s="10">
        <v>1180.95</v>
      </c>
    </row>
    <row r="7" spans="7:21" ht="15" thickBot="1" x14ac:dyDescent="0.4">
      <c r="G7" s="23" t="s">
        <v>13</v>
      </c>
      <c r="H7" s="11">
        <v>24.85</v>
      </c>
    </row>
    <row r="10" spans="7:21" ht="15" thickBot="1" x14ac:dyDescent="0.4">
      <c r="S10" s="3" t="s">
        <v>11</v>
      </c>
      <c r="T10" t="s">
        <v>10</v>
      </c>
      <c r="U10" t="s">
        <v>12</v>
      </c>
    </row>
    <row r="11" spans="7:21" ht="15" thickBot="1" x14ac:dyDescent="0.4">
      <c r="G11" s="19" t="s">
        <v>5</v>
      </c>
      <c r="H11" s="20" t="s">
        <v>6</v>
      </c>
      <c r="I11" s="20" t="s">
        <v>7</v>
      </c>
      <c r="J11" s="21" t="s">
        <v>8</v>
      </c>
      <c r="S11" s="4">
        <v>1100</v>
      </c>
      <c r="T11" s="2">
        <v>24.85</v>
      </c>
      <c r="U11" s="1">
        <v>0</v>
      </c>
    </row>
    <row r="12" spans="7:21" ht="15" thickTop="1" x14ac:dyDescent="0.35">
      <c r="G12" s="12">
        <v>1100</v>
      </c>
      <c r="H12" s="1">
        <f>+$H$5</f>
        <v>1240</v>
      </c>
      <c r="I12" s="17">
        <f>+MIN(0,H12-G12)</f>
        <v>0</v>
      </c>
      <c r="J12" s="15">
        <f>+$H$7+ I12</f>
        <v>24.85</v>
      </c>
      <c r="S12" s="4">
        <v>1120</v>
      </c>
      <c r="T12" s="2">
        <v>24.85</v>
      </c>
      <c r="U12" s="1">
        <v>0</v>
      </c>
    </row>
    <row r="13" spans="7:21" x14ac:dyDescent="0.35">
      <c r="G13" s="12">
        <v>1120</v>
      </c>
      <c r="H13" s="1">
        <f t="shared" ref="H13:H26" si="0">+$H$5</f>
        <v>1240</v>
      </c>
      <c r="I13" s="17">
        <f t="shared" ref="I13:I26" si="1">+MIN(0,H13-G13)</f>
        <v>0</v>
      </c>
      <c r="J13" s="15">
        <f t="shared" ref="J13:J26" si="2">+$H$7+ I13</f>
        <v>24.85</v>
      </c>
      <c r="S13" s="4">
        <v>1140</v>
      </c>
      <c r="T13" s="2">
        <v>24.85</v>
      </c>
      <c r="U13" s="1">
        <v>0</v>
      </c>
    </row>
    <row r="14" spans="7:21" x14ac:dyDescent="0.35">
      <c r="G14" s="12">
        <v>1140</v>
      </c>
      <c r="H14" s="1">
        <f t="shared" si="0"/>
        <v>1240</v>
      </c>
      <c r="I14" s="17">
        <f t="shared" si="1"/>
        <v>0</v>
      </c>
      <c r="J14" s="15">
        <f t="shared" si="2"/>
        <v>24.85</v>
      </c>
      <c r="S14" s="4">
        <v>1160</v>
      </c>
      <c r="T14" s="2">
        <v>24.85</v>
      </c>
      <c r="U14" s="1">
        <v>0</v>
      </c>
    </row>
    <row r="15" spans="7:21" x14ac:dyDescent="0.35">
      <c r="G15" s="12">
        <v>1160</v>
      </c>
      <c r="H15" s="1">
        <f t="shared" si="0"/>
        <v>1240</v>
      </c>
      <c r="I15" s="17">
        <f t="shared" si="1"/>
        <v>0</v>
      </c>
      <c r="J15" s="15">
        <f t="shared" si="2"/>
        <v>24.85</v>
      </c>
      <c r="S15" s="4">
        <v>1180</v>
      </c>
      <c r="T15" s="2">
        <v>24.85</v>
      </c>
      <c r="U15" s="1">
        <v>0</v>
      </c>
    </row>
    <row r="16" spans="7:21" x14ac:dyDescent="0.35">
      <c r="G16" s="12">
        <v>1180</v>
      </c>
      <c r="H16" s="1">
        <f t="shared" si="0"/>
        <v>1240</v>
      </c>
      <c r="I16" s="17">
        <f t="shared" si="1"/>
        <v>0</v>
      </c>
      <c r="J16" s="15">
        <f t="shared" si="2"/>
        <v>24.85</v>
      </c>
      <c r="S16" s="4">
        <v>1200</v>
      </c>
      <c r="T16" s="2">
        <v>24.85</v>
      </c>
      <c r="U16" s="1">
        <v>0</v>
      </c>
    </row>
    <row r="17" spans="7:21" x14ac:dyDescent="0.35">
      <c r="G17" s="12">
        <v>1200</v>
      </c>
      <c r="H17" s="1">
        <f t="shared" si="0"/>
        <v>1240</v>
      </c>
      <c r="I17" s="17">
        <f t="shared" si="1"/>
        <v>0</v>
      </c>
      <c r="J17" s="15">
        <f t="shared" si="2"/>
        <v>24.85</v>
      </c>
      <c r="S17" s="4">
        <v>1220</v>
      </c>
      <c r="T17" s="2">
        <v>24.85</v>
      </c>
      <c r="U17" s="1">
        <v>0</v>
      </c>
    </row>
    <row r="18" spans="7:21" x14ac:dyDescent="0.35">
      <c r="G18" s="12">
        <v>1220</v>
      </c>
      <c r="H18" s="1">
        <f t="shared" si="0"/>
        <v>1240</v>
      </c>
      <c r="I18" s="17">
        <f t="shared" si="1"/>
        <v>0</v>
      </c>
      <c r="J18" s="15">
        <f t="shared" si="2"/>
        <v>24.85</v>
      </c>
      <c r="S18" s="4">
        <v>1240</v>
      </c>
      <c r="T18" s="2">
        <v>24.85</v>
      </c>
      <c r="U18" s="1">
        <v>0</v>
      </c>
    </row>
    <row r="19" spans="7:21" x14ac:dyDescent="0.35">
      <c r="G19" s="12">
        <v>1240</v>
      </c>
      <c r="H19" s="1">
        <f t="shared" si="0"/>
        <v>1240</v>
      </c>
      <c r="I19" s="17">
        <f t="shared" si="1"/>
        <v>0</v>
      </c>
      <c r="J19" s="15">
        <f t="shared" si="2"/>
        <v>24.85</v>
      </c>
      <c r="S19" s="4">
        <v>1260</v>
      </c>
      <c r="T19" s="2">
        <v>4.8500000000000014</v>
      </c>
      <c r="U19" s="1">
        <v>-20</v>
      </c>
    </row>
    <row r="20" spans="7:21" x14ac:dyDescent="0.35">
      <c r="G20" s="12">
        <v>1260</v>
      </c>
      <c r="H20" s="1">
        <f t="shared" si="0"/>
        <v>1240</v>
      </c>
      <c r="I20" s="17">
        <f t="shared" si="1"/>
        <v>-20</v>
      </c>
      <c r="J20" s="15">
        <f t="shared" si="2"/>
        <v>4.8500000000000014</v>
      </c>
      <c r="S20" s="4">
        <v>1280</v>
      </c>
      <c r="T20" s="2">
        <v>-15.149999999999999</v>
      </c>
      <c r="U20" s="1">
        <v>-40</v>
      </c>
    </row>
    <row r="21" spans="7:21" x14ac:dyDescent="0.35">
      <c r="G21" s="12">
        <v>1280</v>
      </c>
      <c r="H21" s="1">
        <f t="shared" si="0"/>
        <v>1240</v>
      </c>
      <c r="I21" s="17">
        <f t="shared" si="1"/>
        <v>-40</v>
      </c>
      <c r="J21" s="15">
        <f t="shared" si="2"/>
        <v>-15.149999999999999</v>
      </c>
      <c r="S21" s="4">
        <v>1300</v>
      </c>
      <c r="T21" s="2">
        <v>-35.15</v>
      </c>
      <c r="U21" s="1">
        <v>-60</v>
      </c>
    </row>
    <row r="22" spans="7:21" x14ac:dyDescent="0.35">
      <c r="G22" s="12">
        <v>1300</v>
      </c>
      <c r="H22" s="1">
        <f t="shared" si="0"/>
        <v>1240</v>
      </c>
      <c r="I22" s="17">
        <f t="shared" si="1"/>
        <v>-60</v>
      </c>
      <c r="J22" s="15">
        <f t="shared" si="2"/>
        <v>-35.15</v>
      </c>
      <c r="S22" s="4">
        <v>1320</v>
      </c>
      <c r="T22" s="2">
        <v>-55.15</v>
      </c>
      <c r="U22" s="1">
        <v>-80</v>
      </c>
    </row>
    <row r="23" spans="7:21" x14ac:dyDescent="0.35">
      <c r="G23" s="12">
        <v>1320</v>
      </c>
      <c r="H23" s="1">
        <f t="shared" si="0"/>
        <v>1240</v>
      </c>
      <c r="I23" s="17">
        <f t="shared" si="1"/>
        <v>-80</v>
      </c>
      <c r="J23" s="15">
        <f t="shared" si="2"/>
        <v>-55.15</v>
      </c>
      <c r="S23" s="4">
        <v>1340</v>
      </c>
      <c r="T23" s="2">
        <v>-75.150000000000006</v>
      </c>
      <c r="U23" s="1">
        <v>-100</v>
      </c>
    </row>
    <row r="24" spans="7:21" x14ac:dyDescent="0.35">
      <c r="G24" s="12">
        <v>1340</v>
      </c>
      <c r="H24" s="1">
        <f t="shared" si="0"/>
        <v>1240</v>
      </c>
      <c r="I24" s="17">
        <f t="shared" si="1"/>
        <v>-100</v>
      </c>
      <c r="J24" s="15">
        <f t="shared" si="2"/>
        <v>-75.150000000000006</v>
      </c>
      <c r="S24" s="4">
        <v>1360</v>
      </c>
      <c r="T24" s="2">
        <v>-95.15</v>
      </c>
      <c r="U24" s="1">
        <v>-120</v>
      </c>
    </row>
    <row r="25" spans="7:21" x14ac:dyDescent="0.35">
      <c r="G25" s="12">
        <v>1360</v>
      </c>
      <c r="H25" s="1">
        <f t="shared" si="0"/>
        <v>1240</v>
      </c>
      <c r="I25" s="17">
        <f t="shared" si="1"/>
        <v>-120</v>
      </c>
      <c r="J25" s="15">
        <f t="shared" si="2"/>
        <v>-95.15</v>
      </c>
      <c r="S25" s="4">
        <v>1380</v>
      </c>
      <c r="T25" s="2">
        <v>-115.15</v>
      </c>
      <c r="U25" s="1">
        <v>-140</v>
      </c>
    </row>
    <row r="26" spans="7:21" ht="15" thickBot="1" x14ac:dyDescent="0.4">
      <c r="G26" s="13">
        <v>1380</v>
      </c>
      <c r="H26" s="14">
        <f t="shared" si="0"/>
        <v>1240</v>
      </c>
      <c r="I26" s="17">
        <f t="shared" si="1"/>
        <v>-140</v>
      </c>
      <c r="J26" s="15">
        <f t="shared" si="2"/>
        <v>-115.15</v>
      </c>
      <c r="S26" s="4" t="s">
        <v>9</v>
      </c>
      <c r="T26" s="2">
        <v>-187.25000000000006</v>
      </c>
      <c r="U26" s="1">
        <v>-560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Long Call</vt:lpstr>
      <vt:lpstr>Short Call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Salazar Garay</dc:creator>
  <cp:lastModifiedBy>Lucas Salazar Garay</cp:lastModifiedBy>
  <dcterms:created xsi:type="dcterms:W3CDTF">2025-06-04T04:07:57Z</dcterms:created>
  <dcterms:modified xsi:type="dcterms:W3CDTF">2025-06-04T04:32:12Z</dcterms:modified>
</cp:coreProperties>
</file>