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bia\OneDrive\Desktop\ENTREGAS 2023\CF10\ANEXOS FINALES\"/>
    </mc:Choice>
  </mc:AlternateContent>
  <xr:revisionPtr revIDLastSave="0" documentId="13_ncr:1_{FCCCC326-9BDB-4B25-9083-B49F1D89CF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CIONES" sheetId="29" r:id="rId1"/>
    <sheet name="PLANTILLA BASE" sheetId="26" r:id="rId2"/>
    <sheet name="Ejemplo pegar Bolsillo" sheetId="38" r:id="rId3"/>
    <sheet name="DISTANCIAS" sheetId="27" state="hidden" r:id="rId4"/>
    <sheet name="CODIGOS" sheetId="2" r:id="rId5"/>
  </sheets>
  <definedNames>
    <definedName name="FIJARCUELLO" localSheetId="2">#REF!</definedName>
    <definedName name="FIJARCUELLO">#REF!</definedName>
    <definedName name="FIJARCUELLO1" localSheetId="2">#REF!</definedName>
    <definedName name="FIJARCUELLO1">#REF!</definedName>
    <definedName name="gtf" localSheetId="2">#REF!</definedName>
    <definedName name="gtf">#REF!</definedName>
    <definedName name="MAQUINAS">DISTANCIAS!$B$69:$B$79</definedName>
    <definedName name="p" localSheetId="2">#REF!</definedName>
    <definedName name="p">#REF!</definedName>
    <definedName name="TABLA_GENERAL_DE_CODIGOS__STYM">CODIGOS!$A$1:$H$68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8" l="1"/>
  <c r="C37" i="38"/>
  <c r="B37" i="38"/>
  <c r="F36" i="38"/>
  <c r="G36" i="38" s="1"/>
  <c r="H36" i="38" s="1"/>
  <c r="C36" i="38"/>
  <c r="B36" i="38"/>
  <c r="F35" i="38"/>
  <c r="G35" i="38" s="1"/>
  <c r="H35" i="38" s="1"/>
  <c r="C35" i="38"/>
  <c r="B35" i="38"/>
  <c r="F34" i="38"/>
  <c r="G34" i="38" s="1"/>
  <c r="H34" i="38" s="1"/>
  <c r="C34" i="38"/>
  <c r="B34" i="38"/>
  <c r="F33" i="38"/>
  <c r="G33" i="38" s="1"/>
  <c r="H33" i="38" s="1"/>
  <c r="C33" i="38"/>
  <c r="B33" i="38"/>
  <c r="F32" i="38"/>
  <c r="G32" i="38" s="1"/>
  <c r="H32" i="38" s="1"/>
  <c r="C32" i="38"/>
  <c r="B32" i="38"/>
  <c r="F31" i="38"/>
  <c r="G31" i="38" s="1"/>
  <c r="H31" i="38" s="1"/>
  <c r="C31" i="38"/>
  <c r="B31" i="38"/>
  <c r="F30" i="38"/>
  <c r="G30" i="38" s="1"/>
  <c r="H30" i="38" s="1"/>
  <c r="C30" i="38"/>
  <c r="B30" i="38"/>
  <c r="F29" i="38"/>
  <c r="G29" i="38" s="1"/>
  <c r="H29" i="38" s="1"/>
  <c r="C29" i="38"/>
  <c r="B29" i="38"/>
  <c r="F28" i="38"/>
  <c r="G28" i="38" s="1"/>
  <c r="H28" i="38" s="1"/>
  <c r="C28" i="38"/>
  <c r="B28" i="38"/>
  <c r="C27" i="38"/>
  <c r="C26" i="38"/>
  <c r="C25" i="38"/>
  <c r="C24" i="38"/>
  <c r="C23" i="38"/>
  <c r="C22" i="38"/>
  <c r="C21" i="38"/>
  <c r="C20" i="38"/>
  <c r="C19" i="38"/>
  <c r="B17" i="38"/>
  <c r="D6" i="38"/>
  <c r="A17" i="38" s="1"/>
  <c r="B13" i="38" l="1"/>
  <c r="D17" i="38" s="1"/>
  <c r="F24" i="38" s="1"/>
  <c r="G24" i="38" s="1"/>
  <c r="H24" i="38" s="1"/>
  <c r="B19" i="26" l="1"/>
  <c r="C20" i="26" l="1"/>
  <c r="C21" i="26"/>
  <c r="C22" i="26"/>
  <c r="C23" i="26"/>
  <c r="C24" i="26"/>
  <c r="C25" i="26"/>
  <c r="B33" i="26" l="1"/>
  <c r="B34" i="26"/>
  <c r="B35" i="26"/>
  <c r="B36" i="26"/>
  <c r="B37" i="26"/>
  <c r="F33" i="26"/>
  <c r="F34" i="26"/>
  <c r="F35" i="26"/>
  <c r="F36" i="26"/>
  <c r="F37" i="26"/>
  <c r="A5" i="27"/>
  <c r="B19" i="38" l="1"/>
  <c r="F19" i="38" s="1"/>
  <c r="G19" i="38" s="1"/>
  <c r="H19" i="38" s="1"/>
  <c r="A6" i="27"/>
  <c r="A7" i="27" s="1"/>
  <c r="A8" i="27" s="1"/>
  <c r="A11" i="27" s="1"/>
  <c r="A12" i="27" s="1"/>
  <c r="A13" i="27" s="1"/>
  <c r="A14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F19" i="26"/>
  <c r="B21" i="26"/>
  <c r="F21" i="26" s="1"/>
  <c r="C26" i="26"/>
  <c r="C27" i="26"/>
  <c r="C28" i="26"/>
  <c r="C29" i="26"/>
  <c r="C30" i="26"/>
  <c r="C31" i="26"/>
  <c r="C32" i="26"/>
  <c r="C33" i="26"/>
  <c r="C34" i="26"/>
  <c r="C35" i="26"/>
  <c r="C36" i="26"/>
  <c r="C37" i="26"/>
  <c r="C19" i="26"/>
  <c r="D6" i="26"/>
  <c r="B23" i="38" l="1"/>
  <c r="F23" i="38" s="1"/>
  <c r="G23" i="38" s="1"/>
  <c r="H23" i="38" s="1"/>
  <c r="B22" i="38"/>
  <c r="F22" i="38" s="1"/>
  <c r="G22" i="38" s="1"/>
  <c r="H22" i="38" s="1"/>
  <c r="B24" i="38"/>
  <c r="B25" i="38"/>
  <c r="F25" i="38" s="1"/>
  <c r="G25" i="38" s="1"/>
  <c r="H25" i="38" s="1"/>
  <c r="B26" i="38"/>
  <c r="F26" i="38" s="1"/>
  <c r="G26" i="38" s="1"/>
  <c r="H26" i="38" s="1"/>
  <c r="B27" i="38"/>
  <c r="F27" i="38" s="1"/>
  <c r="G27" i="38" s="1"/>
  <c r="H27" i="38" s="1"/>
  <c r="B20" i="38"/>
  <c r="F20" i="38" s="1"/>
  <c r="G20" i="38" s="1"/>
  <c r="H20" i="38" s="1"/>
  <c r="B21" i="38"/>
  <c r="F21" i="38" s="1"/>
  <c r="G21" i="38" s="1"/>
  <c r="H21" i="38" s="1"/>
  <c r="B23" i="26"/>
  <c r="F23" i="26" s="1"/>
  <c r="B32" i="26"/>
  <c r="F32" i="26" s="1"/>
  <c r="B30" i="26"/>
  <c r="F30" i="26" s="1"/>
  <c r="B25" i="26"/>
  <c r="B27" i="26"/>
  <c r="B22" i="26"/>
  <c r="B20" i="26"/>
  <c r="F20" i="26" s="1"/>
  <c r="B29" i="26"/>
  <c r="F29" i="26" s="1"/>
  <c r="G29" i="26" s="1"/>
  <c r="H29" i="26" s="1"/>
  <c r="B31" i="26"/>
  <c r="F31" i="26" s="1"/>
  <c r="B28" i="26"/>
  <c r="F28" i="26" s="1"/>
  <c r="B26" i="26"/>
  <c r="F26" i="26" s="1"/>
  <c r="B24" i="26"/>
  <c r="F24" i="26" s="1"/>
  <c r="G38" i="38" l="1"/>
  <c r="G39" i="38" s="1"/>
  <c r="G40" i="38" s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G42" i="38" l="1"/>
  <c r="G41" i="38"/>
  <c r="B13" i="26"/>
  <c r="G26" i="26"/>
  <c r="H26" i="26" s="1"/>
  <c r="G28" i="26"/>
  <c r="H28" i="26" s="1"/>
  <c r="G30" i="26"/>
  <c r="H30" i="26" s="1"/>
  <c r="G31" i="26"/>
  <c r="H31" i="26" s="1"/>
  <c r="G32" i="26"/>
  <c r="H32" i="26" s="1"/>
  <c r="G34" i="26"/>
  <c r="H34" i="26" s="1"/>
  <c r="G35" i="26"/>
  <c r="H35" i="26" s="1"/>
  <c r="G33" i="26"/>
  <c r="H33" i="26" s="1"/>
  <c r="G36" i="26"/>
  <c r="H36" i="26" s="1"/>
  <c r="B17" i="26" l="1"/>
  <c r="A17" i="26"/>
  <c r="D17" i="26" l="1"/>
  <c r="F22" i="26"/>
  <c r="F27" i="26" l="1"/>
  <c r="G27" i="26" s="1"/>
  <c r="H27" i="26" s="1"/>
  <c r="F25" i="26"/>
  <c r="G25" i="26" s="1"/>
  <c r="H25" i="26" s="1"/>
  <c r="G24" i="26"/>
  <c r="H24" i="26" s="1"/>
  <c r="G23" i="26"/>
  <c r="H23" i="26" s="1"/>
  <c r="G22" i="26"/>
  <c r="H22" i="26" s="1"/>
  <c r="G21" i="26"/>
  <c r="H21" i="26" s="1"/>
  <c r="G20" i="26"/>
  <c r="H20" i="26" s="1"/>
  <c r="G19" i="26"/>
  <c r="H19" i="26" s="1"/>
  <c r="G38" i="26" l="1"/>
  <c r="G39" i="26" l="1"/>
  <c r="G40" i="26" s="1"/>
  <c r="G42" i="26" s="1"/>
  <c r="G41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AURA MARGARITA</author>
  </authors>
  <commentList>
    <comment ref="Q5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AURA MARGARITA:</t>
        </r>
        <r>
          <rPr>
            <sz val="9"/>
            <color indexed="81"/>
            <rFont val="Tahoma"/>
            <family val="2"/>
          </rPr>
          <t xml:space="preserve">
FACTOR GUÍA Y TENSIÓN</t>
        </r>
      </text>
    </comment>
    <comment ref="S5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AURA MARGARITA:</t>
        </r>
        <r>
          <rPr>
            <sz val="9"/>
            <color indexed="81"/>
            <rFont val="Tahoma"/>
            <family val="2"/>
          </rPr>
          <t xml:space="preserve">
PRESICIÓN DE LAS PARADAS</t>
        </r>
      </text>
    </comment>
  </commentList>
</comments>
</file>

<file path=xl/sharedStrings.xml><?xml version="1.0" encoding="utf-8"?>
<sst xmlns="http://schemas.openxmlformats.org/spreadsheetml/2006/main" count="478" uniqueCount="242">
  <si>
    <t>MOVIMIENTO</t>
  </si>
  <si>
    <t xml:space="preserve">FRECUENCIA </t>
  </si>
  <si>
    <t>TMU</t>
  </si>
  <si>
    <t>OPERACIÓN:</t>
  </si>
  <si>
    <t>FECHA:</t>
  </si>
  <si>
    <t>RPM:</t>
  </si>
  <si>
    <t>PPP:</t>
  </si>
  <si>
    <t>MTGB</t>
  </si>
  <si>
    <t>MTGC</t>
  </si>
  <si>
    <t>Coger pieza con una mano (difícil)</t>
  </si>
  <si>
    <t>GC</t>
  </si>
  <si>
    <t>MTG2</t>
  </si>
  <si>
    <t>Coger pieza con dos manos</t>
  </si>
  <si>
    <t>GC,GB</t>
  </si>
  <si>
    <t xml:space="preserve">      GB</t>
  </si>
  <si>
    <t>MTGA</t>
  </si>
  <si>
    <t>Hacer contacto con pieza</t>
  </si>
  <si>
    <t>GA</t>
  </si>
  <si>
    <t>MTGR</t>
  </si>
  <si>
    <t>Reagarrar pieza</t>
  </si>
  <si>
    <t>GR</t>
  </si>
  <si>
    <t>PONER</t>
  </si>
  <si>
    <t>MTPA</t>
  </si>
  <si>
    <t>Colocar pieza aproximada</t>
  </si>
  <si>
    <t>PA</t>
  </si>
  <si>
    <t>MTPB</t>
  </si>
  <si>
    <t>Colocar pieza Cuidadosamente</t>
  </si>
  <si>
    <t xml:space="preserve">       PB</t>
  </si>
  <si>
    <t>MTPO</t>
  </si>
  <si>
    <t>Colocar pieza haciendo bulto(abultar)</t>
  </si>
  <si>
    <t>PO</t>
  </si>
  <si>
    <t>MTPC</t>
  </si>
  <si>
    <t>Colocar pieza en un punto o línea precisa</t>
  </si>
  <si>
    <t>PC</t>
  </si>
  <si>
    <t>MTP2</t>
  </si>
  <si>
    <t>Colocar pieza en dos puntos  precisos</t>
  </si>
  <si>
    <t>PC,PB</t>
  </si>
  <si>
    <t>TRAER Y AJUSTAR PIEZAS</t>
  </si>
  <si>
    <t>MTS2</t>
  </si>
  <si>
    <t>Traer y ajustar dos piezas simultáneamente</t>
  </si>
  <si>
    <t>GC,GC,PB,GR,GR</t>
  </si>
  <si>
    <t>MTA2</t>
  </si>
  <si>
    <t>Traer y ajustar dos piezas separadamente</t>
  </si>
  <si>
    <t>MTPF</t>
  </si>
  <si>
    <t>Llevar partes Al pie</t>
  </si>
  <si>
    <t>PC, F</t>
  </si>
  <si>
    <t>MA1D</t>
  </si>
  <si>
    <t>Agregar parte con una mano (difícil)</t>
  </si>
  <si>
    <t>GC,PC,F</t>
  </si>
  <si>
    <t>MA2M</t>
  </si>
  <si>
    <t>Agregar parte con dos manos</t>
  </si>
  <si>
    <t>GC,PA,GR,PC,F</t>
  </si>
  <si>
    <t>MA1F</t>
  </si>
  <si>
    <t>Agregar parte con una mano (fácil)</t>
  </si>
  <si>
    <t>GB,PC,F</t>
  </si>
  <si>
    <t>ALINEAR Y AJUSTAR PIEZAS</t>
  </si>
  <si>
    <t>MA2P</t>
  </si>
  <si>
    <t>MTAP</t>
  </si>
  <si>
    <t>MTRF</t>
  </si>
  <si>
    <t>MTAD</t>
  </si>
  <si>
    <t>Alinear dos piezas</t>
  </si>
  <si>
    <t>Ajustar pieza</t>
  </si>
  <si>
    <t>Reposicionar bajo pie</t>
  </si>
  <si>
    <t>Ajustar pieza deslizando</t>
  </si>
  <si>
    <t>GC,GC,PB,GR</t>
  </si>
  <si>
    <t>GB,PB,GR</t>
  </si>
  <si>
    <t>GB,PB</t>
  </si>
  <si>
    <t>DESPLAZAR Y DOBLAR</t>
  </si>
  <si>
    <t>DPDC</t>
  </si>
  <si>
    <t>Hacer doblez preciso</t>
  </si>
  <si>
    <t xml:space="preserve">DPDA </t>
  </si>
  <si>
    <t>DPDE</t>
  </si>
  <si>
    <t>DP1M</t>
  </si>
  <si>
    <t>DP2M</t>
  </si>
  <si>
    <t>DMAP</t>
  </si>
  <si>
    <t>Doblar o Desdoblar sin precisión</t>
  </si>
  <si>
    <t>GB,PA</t>
  </si>
  <si>
    <t>Desplazar Empujando</t>
  </si>
  <si>
    <t>GR,PA</t>
  </si>
  <si>
    <t>Desplazar parte con una mano</t>
  </si>
  <si>
    <t>Desplazar parte con dos manos</t>
  </si>
  <si>
    <t>GC,GB,PA</t>
  </si>
  <si>
    <t>Desplazar mano aplicando presión</t>
  </si>
  <si>
    <t>GR,A,PA</t>
  </si>
  <si>
    <t>USO DE TIJERAS Y CORTE DE HILOS</t>
  </si>
  <si>
    <t>MTCT</t>
  </si>
  <si>
    <t>Corte con Tijeras</t>
  </si>
  <si>
    <t>GB,PB,R,PA</t>
  </si>
  <si>
    <t>MTCA</t>
  </si>
  <si>
    <t>Corte adicional con tijeras</t>
  </si>
  <si>
    <t>PB,R</t>
  </si>
  <si>
    <t>MTCH</t>
  </si>
  <si>
    <t>Corte con Corta hilo</t>
  </si>
  <si>
    <t>GC,PA</t>
  </si>
  <si>
    <t>MTRT</t>
  </si>
  <si>
    <t>recoger piezas Cortando Hilo</t>
  </si>
  <si>
    <t>GR,PB,R,PO</t>
  </si>
  <si>
    <t>RT,F</t>
  </si>
  <si>
    <t>MRAC</t>
  </si>
  <si>
    <t>Remate Aut y corta hilo</t>
  </si>
  <si>
    <t>MOVIMIENTOS ADICIONALES DE LA MAQUINA</t>
  </si>
  <si>
    <t>MTRP</t>
  </si>
  <si>
    <t>Remate con palanca</t>
  </si>
  <si>
    <t>MTBA</t>
  </si>
  <si>
    <t>PCFA</t>
  </si>
  <si>
    <t xml:space="preserve">Costura de fijada hasta 1/2" </t>
  </si>
  <si>
    <t>MF</t>
  </si>
  <si>
    <t>Cortar hilo con pedal</t>
  </si>
  <si>
    <t>PCFC</t>
  </si>
  <si>
    <t>Precostura hasta 1/2" con parada precisa</t>
  </si>
  <si>
    <t>MRB</t>
  </si>
  <si>
    <t>Remate con botón</t>
  </si>
  <si>
    <t>MRA</t>
  </si>
  <si>
    <t>Remate automático</t>
  </si>
  <si>
    <t>MCAU</t>
  </si>
  <si>
    <t>Cortar hilo automático</t>
  </si>
  <si>
    <t>MRT</t>
  </si>
  <si>
    <t>Retroceso de maquina</t>
  </si>
  <si>
    <t>GA,PA,RT,PA,GR</t>
  </si>
  <si>
    <t>GB,PA,GB,PA,GR</t>
  </si>
  <si>
    <t>F,PA,F</t>
  </si>
  <si>
    <t>F</t>
  </si>
  <si>
    <t>F,PC,F</t>
  </si>
  <si>
    <t>GA,PA,RT,GR</t>
  </si>
  <si>
    <t>RT</t>
  </si>
  <si>
    <t>GA,PA</t>
  </si>
  <si>
    <t>ELEMENTOS ADICIONALES DE MTM</t>
  </si>
  <si>
    <t>MTF</t>
  </si>
  <si>
    <t>Movimiento de Pie</t>
  </si>
  <si>
    <t>MTP</t>
  </si>
  <si>
    <t>Dar paso</t>
  </si>
  <si>
    <t>MTE</t>
  </si>
  <si>
    <t>Mirar un punto o carácter</t>
  </si>
  <si>
    <t>MTB</t>
  </si>
  <si>
    <t>Inclinarse y levantarse</t>
  </si>
  <si>
    <t>MTS</t>
  </si>
  <si>
    <t>Sentarse y pararse</t>
  </si>
  <si>
    <t>MTA</t>
  </si>
  <si>
    <t>Aplicar presión</t>
  </si>
  <si>
    <t>MTC</t>
  </si>
  <si>
    <t>Girar</t>
  </si>
  <si>
    <t>MTR</t>
  </si>
  <si>
    <t>Re sujetar</t>
  </si>
  <si>
    <t>MTWW</t>
  </si>
  <si>
    <t>MTWL</t>
  </si>
  <si>
    <t>Escribir letra</t>
  </si>
  <si>
    <t>MTWD</t>
  </si>
  <si>
    <t>Escribir digito</t>
  </si>
  <si>
    <t>MTWP</t>
  </si>
  <si>
    <t>Escribir puntuación</t>
  </si>
  <si>
    <t xml:space="preserve">MTRW </t>
  </si>
  <si>
    <t>Leer palabra</t>
  </si>
  <si>
    <t>CODIGOS ADICIONALES DE STYM</t>
  </si>
  <si>
    <t>TCxxx</t>
  </si>
  <si>
    <t>Tiempo de Costura</t>
  </si>
  <si>
    <t>TQxxx</t>
  </si>
  <si>
    <t>Tiempo ciclo máquina</t>
  </si>
  <si>
    <t>THxxx</t>
  </si>
  <si>
    <t>Tiempo ciclo hombre</t>
  </si>
  <si>
    <t>MOVIMIENTOS</t>
  </si>
  <si>
    <t>D.N</t>
  </si>
  <si>
    <t>SECUENCIA</t>
  </si>
  <si>
    <t>GC,GB,PA,GC,GB,PA,GR,GR</t>
  </si>
  <si>
    <t>Coger pieza con una mano (fácil)</t>
  </si>
  <si>
    <t>COS</t>
  </si>
  <si>
    <t xml:space="preserve">COSTURA </t>
  </si>
  <si>
    <t>TIEMPO ESTÁNDAR</t>
  </si>
  <si>
    <t>UNIDADES/HORA</t>
  </si>
  <si>
    <t>UNIDADES/TURNO</t>
  </si>
  <si>
    <t>N° DE PARADAS</t>
  </si>
  <si>
    <t xml:space="preserve">TIEMPO DE COSTURA </t>
  </si>
  <si>
    <t>N°</t>
  </si>
  <si>
    <t>TIEMPOS PREDETERMINADOS</t>
  </si>
  <si>
    <t xml:space="preserve">VIDEO </t>
  </si>
  <si>
    <r>
      <t>COGER</t>
    </r>
    <r>
      <rPr>
        <b/>
        <i/>
        <u/>
        <sz val="11"/>
        <color theme="1"/>
        <rFont val="Arial "/>
      </rPr>
      <t xml:space="preserve"> </t>
    </r>
  </si>
  <si>
    <r>
      <t>Escribir</t>
    </r>
    <r>
      <rPr>
        <sz val="8"/>
        <color theme="1"/>
        <rFont val="Arial "/>
      </rPr>
      <t> </t>
    </r>
    <r>
      <rPr>
        <sz val="12"/>
        <color theme="1"/>
        <rFont val="Arial "/>
      </rPr>
      <t xml:space="preserve"> palabra</t>
    </r>
  </si>
  <si>
    <t xml:space="preserve">SUPLEMENTO </t>
  </si>
  <si>
    <t>Bajar o levantar aguja usando volante</t>
  </si>
  <si>
    <t>TIEMPO NORMAL</t>
  </si>
  <si>
    <t>CÓDIGO OPERAC:</t>
  </si>
  <si>
    <t>REF O ESTILO:</t>
  </si>
  <si>
    <t xml:space="preserve">MIN TURNO </t>
  </si>
  <si>
    <t>TIPO DE TELA</t>
  </si>
  <si>
    <r>
      <t xml:space="preserve">LOS </t>
    </r>
    <r>
      <rPr>
        <b/>
        <sz val="8"/>
        <color theme="1"/>
        <rFont val="Calibri"/>
        <family val="2"/>
        <scheme val="minor"/>
      </rPr>
      <t>(Distancia de Costura)</t>
    </r>
    <r>
      <rPr>
        <b/>
        <sz val="11"/>
        <color theme="1"/>
        <rFont val="Calibri"/>
        <family val="2"/>
        <scheme val="minor"/>
      </rPr>
      <t xml:space="preserve">   </t>
    </r>
  </si>
  <si>
    <r>
      <t xml:space="preserve">HSF </t>
    </r>
    <r>
      <rPr>
        <b/>
        <sz val="8"/>
        <color theme="1"/>
        <rFont val="Calibri"/>
        <family val="2"/>
        <scheme val="minor"/>
      </rPr>
      <t xml:space="preserve">(Factor de Alta Velocidad)  </t>
    </r>
    <r>
      <rPr>
        <b/>
        <sz val="11"/>
        <color theme="1"/>
        <rFont val="Calibri"/>
        <family val="2"/>
        <scheme val="minor"/>
      </rPr>
      <t xml:space="preserve">      </t>
    </r>
  </si>
  <si>
    <r>
      <t xml:space="preserve"> SS </t>
    </r>
    <r>
      <rPr>
        <b/>
        <sz val="8"/>
        <color theme="1"/>
        <rFont val="Calibri"/>
        <family val="2"/>
        <scheme val="minor"/>
      </rPr>
      <t>(Parada de Arranque)</t>
    </r>
  </si>
  <si>
    <r>
      <t xml:space="preserve">     P </t>
    </r>
    <r>
      <rPr>
        <b/>
        <sz val="8"/>
        <color theme="1"/>
        <rFont val="Calibri"/>
        <family val="2"/>
        <scheme val="minor"/>
      </rPr>
      <t>(Precisión de Parada)</t>
    </r>
  </si>
  <si>
    <t>TMU COSTURA</t>
  </si>
  <si>
    <t>N</t>
  </si>
  <si>
    <t>L</t>
  </si>
  <si>
    <t>M</t>
  </si>
  <si>
    <t>H</t>
  </si>
  <si>
    <t>TABLAS</t>
  </si>
  <si>
    <t>A</t>
  </si>
  <si>
    <t>B</t>
  </si>
  <si>
    <t>C</t>
  </si>
  <si>
    <t>GTF</t>
  </si>
  <si>
    <t>P</t>
  </si>
  <si>
    <t>V</t>
  </si>
  <si>
    <t>TURNO</t>
  </si>
  <si>
    <t>SUPLEMENTOS</t>
  </si>
  <si>
    <t>TOTAL (TMU)</t>
  </si>
  <si>
    <t>TIEMPO (SAM)</t>
  </si>
  <si>
    <r>
      <t>CONSTANTE</t>
    </r>
    <r>
      <rPr>
        <b/>
        <sz val="8"/>
        <color theme="1"/>
        <rFont val="Calibri"/>
        <family val="2"/>
        <scheme val="minor"/>
      </rPr>
      <t xml:space="preserve"> (Valor 1 TMU)</t>
    </r>
  </si>
  <si>
    <t>ELEMENTO</t>
  </si>
  <si>
    <t>DPDA</t>
  </si>
  <si>
    <t>DATOS DE TIEMPO CON CLASIFICACION DE DISTANCIA</t>
  </si>
  <si>
    <t>MAQUINAS</t>
  </si>
  <si>
    <t>Pl 1 A</t>
  </si>
  <si>
    <t>Pl 2 A</t>
  </si>
  <si>
    <t>OV 3H</t>
  </si>
  <si>
    <t>OV 5H</t>
  </si>
  <si>
    <t>CLL</t>
  </si>
  <si>
    <t>OJ</t>
  </si>
  <si>
    <t>BT</t>
  </si>
  <si>
    <t>3 PAS</t>
  </si>
  <si>
    <t>PR</t>
  </si>
  <si>
    <t>REC</t>
  </si>
  <si>
    <t>CC</t>
  </si>
  <si>
    <t>MO</t>
  </si>
  <si>
    <t>DATO INCORRECTO</t>
  </si>
  <si>
    <t>DISTANCIA</t>
  </si>
  <si>
    <t xml:space="preserve"> </t>
  </si>
  <si>
    <t>Pegar Bolsillo Curvo</t>
  </si>
  <si>
    <t>MÓDULO:</t>
  </si>
  <si>
    <t>TIPO DE MÁQUINA:</t>
  </si>
  <si>
    <r>
      <t>MST</t>
    </r>
    <r>
      <rPr>
        <b/>
        <sz val="8"/>
        <color theme="1"/>
        <rFont val="Calibri"/>
        <family val="2"/>
        <scheme val="minor"/>
      </rPr>
      <t xml:space="preserve"> (Tiempo Mínimo de Costura) </t>
    </r>
    <r>
      <rPr>
        <b/>
        <sz val="11"/>
        <color theme="1"/>
        <rFont val="Calibri"/>
        <family val="2"/>
        <scheme val="minor"/>
      </rPr>
      <t xml:space="preserve">  </t>
    </r>
  </si>
  <si>
    <r>
      <t xml:space="preserve">GTF </t>
    </r>
    <r>
      <rPr>
        <b/>
        <sz val="8"/>
        <color theme="1"/>
        <rFont val="Calibri"/>
        <family val="2"/>
        <scheme val="minor"/>
      </rPr>
      <t>(Factor de Guía y Tensión)</t>
    </r>
    <r>
      <rPr>
        <b/>
        <sz val="11"/>
        <color theme="1"/>
        <rFont val="Calibri"/>
        <family val="2"/>
        <scheme val="minor"/>
      </rPr>
      <t xml:space="preserve">      </t>
    </r>
  </si>
  <si>
    <t>CÓDIGO</t>
  </si>
  <si>
    <t>Índigo 10 Onzas</t>
  </si>
  <si>
    <t xml:space="preserve">TABLA GENERAL DE CÓDIGOS  </t>
  </si>
  <si>
    <t>Colocar pieza cuidadosamente</t>
  </si>
  <si>
    <t>Llevar partes al pie</t>
  </si>
  <si>
    <t>Desplazar empujando</t>
  </si>
  <si>
    <t>Corte con tijeras</t>
  </si>
  <si>
    <t>Retroceso de máquina</t>
  </si>
  <si>
    <t>Escribir dígito</t>
  </si>
  <si>
    <t>Movimiento de pie</t>
  </si>
  <si>
    <t>Recoger piezas cortando Hilo</t>
  </si>
  <si>
    <t>Remate aut y corta hilo</t>
  </si>
  <si>
    <t>Corte con corta hilo</t>
  </si>
  <si>
    <t>Tiempo de costura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</si>
</sst>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 "/>
    </font>
    <font>
      <i/>
      <u/>
      <sz val="11"/>
      <color theme="1"/>
      <name val="Arial "/>
    </font>
    <font>
      <b/>
      <i/>
      <u/>
      <sz val="11"/>
      <color theme="1"/>
      <name val="Arial "/>
    </font>
    <font>
      <sz val="12"/>
      <color theme="1"/>
      <name val="Arial "/>
    </font>
    <font>
      <sz val="8"/>
      <color theme="1"/>
      <name val="Arial "/>
    </font>
    <font>
      <i/>
      <u/>
      <sz val="12"/>
      <color theme="1"/>
      <name val="Arial "/>
    </font>
    <font>
      <b/>
      <sz val="14"/>
      <color theme="1"/>
      <name val="Arial 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i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 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9A9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2" borderId="1" xfId="0" applyFont="1" applyFill="1" applyBorder="1" applyAlignment="1">
      <alignment horizontal="center"/>
    </xf>
    <xf numFmtId="0" fontId="19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/>
    </xf>
    <xf numFmtId="0" fontId="19" fillId="0" borderId="0" xfId="0" applyFont="1" applyAlignment="1">
      <alignment vertical="center"/>
    </xf>
    <xf numFmtId="18" fontId="0" fillId="0" borderId="0" xfId="0" applyNumberFormat="1"/>
    <xf numFmtId="0" fontId="19" fillId="0" borderId="0" xfId="0" applyFont="1"/>
    <xf numFmtId="2" fontId="19" fillId="0" borderId="0" xfId="0" applyNumberFormat="1" applyFont="1" applyAlignment="1">
      <alignment horizontal="center"/>
    </xf>
    <xf numFmtId="0" fontId="0" fillId="0" borderId="1" xfId="0" applyBorder="1"/>
    <xf numFmtId="0" fontId="19" fillId="0" borderId="1" xfId="0" applyFont="1" applyBorder="1" applyAlignment="1">
      <alignment horizontal="justify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justify" vertical="center"/>
    </xf>
    <xf numFmtId="0" fontId="0" fillId="0" borderId="0" xfId="0" applyProtection="1">
      <protection locked="0"/>
    </xf>
    <xf numFmtId="0" fontId="11" fillId="4" borderId="15" xfId="0" applyFont="1" applyFill="1" applyBorder="1" applyAlignment="1" applyProtection="1">
      <alignment horizontal="left" vertical="center"/>
      <protection locked="0"/>
    </xf>
    <xf numFmtId="0" fontId="0" fillId="10" borderId="1" xfId="0" applyFill="1" applyBorder="1" applyAlignment="1" applyProtection="1">
      <alignment vertical="top" wrapText="1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0" fontId="0" fillId="10" borderId="2" xfId="0" applyFill="1" applyBorder="1" applyAlignment="1" applyProtection="1">
      <alignment horizontal="center"/>
      <protection locked="0"/>
    </xf>
    <xf numFmtId="0" fontId="0" fillId="9" borderId="2" xfId="0" applyFill="1" applyBorder="1" applyAlignment="1" applyProtection="1">
      <alignment horizontal="center"/>
      <protection locked="0"/>
    </xf>
    <xf numFmtId="0" fontId="2" fillId="7" borderId="15" xfId="0" applyFont="1" applyFill="1" applyBorder="1" applyAlignment="1" applyProtection="1">
      <alignment horizontal="center" vertical="center"/>
      <protection locked="0"/>
    </xf>
    <xf numFmtId="167" fontId="1" fillId="7" borderId="1" xfId="0" applyNumberFormat="1" applyFont="1" applyFill="1" applyBorder="1" applyAlignment="1" applyProtection="1">
      <alignment horizontal="center" vertical="center"/>
      <protection locked="0"/>
    </xf>
    <xf numFmtId="0" fontId="0" fillId="7" borderId="0" xfId="0" applyFill="1" applyProtection="1"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9" fontId="0" fillId="10" borderId="2" xfId="0" applyNumberForma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3" fillId="7" borderId="15" xfId="0" applyFont="1" applyFill="1" applyBorder="1" applyAlignment="1" applyProtection="1">
      <alignment horizontal="center" vertical="center"/>
      <protection locked="0"/>
    </xf>
    <xf numFmtId="0" fontId="0" fillId="7" borderId="18" xfId="0" applyFill="1" applyBorder="1" applyProtection="1">
      <protection locked="0"/>
    </xf>
    <xf numFmtId="167" fontId="1" fillId="3" borderId="0" xfId="0" applyNumberFormat="1" applyFont="1" applyFill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7" borderId="16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 vertical="center"/>
      <protection locked="0"/>
    </xf>
    <xf numFmtId="9" fontId="0" fillId="7" borderId="1" xfId="0" applyNumberFormat="1" applyFill="1" applyBorder="1" applyAlignment="1" applyProtection="1">
      <alignment horizontal="center" vertical="center"/>
      <protection locked="0"/>
    </xf>
    <xf numFmtId="2" fontId="15" fillId="9" borderId="1" xfId="0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Protection="1">
      <protection locked="0"/>
    </xf>
    <xf numFmtId="0" fontId="0" fillId="0" borderId="14" xfId="0" applyBorder="1" applyProtection="1">
      <protection locked="0"/>
    </xf>
    <xf numFmtId="0" fontId="15" fillId="9" borderId="1" xfId="0" applyFont="1" applyFill="1" applyBorder="1" applyAlignment="1" applyProtection="1">
      <alignment horizontal="center" vertical="center"/>
      <protection locked="0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0" fillId="7" borderId="26" xfId="0" applyFill="1" applyBorder="1" applyAlignment="1" applyProtection="1">
      <alignment horizontal="center" vertical="center"/>
      <protection locked="0"/>
    </xf>
    <xf numFmtId="9" fontId="0" fillId="7" borderId="27" xfId="0" applyNumberFormat="1" applyFill="1" applyBorder="1" applyAlignment="1" applyProtection="1">
      <alignment horizontal="center" vertical="center"/>
      <protection locked="0"/>
    </xf>
    <xf numFmtId="0" fontId="1" fillId="3" borderId="18" xfId="0" applyFont="1" applyFill="1" applyBorder="1" applyProtection="1">
      <protection locked="0"/>
    </xf>
    <xf numFmtId="0" fontId="0" fillId="0" borderId="28" xfId="0" applyBorder="1" applyProtection="1">
      <protection locked="0"/>
    </xf>
    <xf numFmtId="0" fontId="11" fillId="2" borderId="15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9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0" fillId="9" borderId="1" xfId="0" applyFill="1" applyBorder="1" applyProtection="1">
      <protection locked="0"/>
    </xf>
    <xf numFmtId="164" fontId="0" fillId="9" borderId="1" xfId="0" applyNumberFormat="1" applyFill="1" applyBorder="1" applyAlignment="1" applyProtection="1">
      <alignment horizontal="center"/>
      <protection locked="0"/>
    </xf>
    <xf numFmtId="165" fontId="0" fillId="9" borderId="1" xfId="0" applyNumberFormat="1" applyFill="1" applyBorder="1" applyAlignment="1" applyProtection="1">
      <alignment horizontal="center"/>
      <protection locked="0"/>
    </xf>
    <xf numFmtId="165" fontId="0" fillId="9" borderId="31" xfId="0" applyNumberFormat="1" applyFill="1" applyBorder="1" applyAlignment="1" applyProtection="1">
      <alignment horizontal="center"/>
      <protection locked="0"/>
    </xf>
    <xf numFmtId="16" fontId="0" fillId="0" borderId="0" xfId="0" applyNumberFormat="1" applyProtection="1">
      <protection locked="0"/>
    </xf>
    <xf numFmtId="0" fontId="0" fillId="9" borderId="3" xfId="0" applyFill="1" applyBorder="1" applyAlignment="1" applyProtection="1">
      <alignment horizontal="center"/>
      <protection locked="0"/>
    </xf>
    <xf numFmtId="166" fontId="0" fillId="9" borderId="16" xfId="0" applyNumberFormat="1" applyFill="1" applyBorder="1" applyAlignment="1" applyProtection="1">
      <alignment horizontal="center"/>
      <protection locked="0"/>
    </xf>
    <xf numFmtId="2" fontId="0" fillId="9" borderId="16" xfId="0" applyNumberFormat="1" applyFill="1" applyBorder="1" applyAlignment="1" applyProtection="1">
      <alignment horizontal="center"/>
      <protection locked="0"/>
    </xf>
    <xf numFmtId="1" fontId="0" fillId="9" borderId="16" xfId="0" applyNumberFormat="1" applyFill="1" applyBorder="1" applyAlignment="1" applyProtection="1">
      <alignment horizontal="center"/>
      <protection locked="0"/>
    </xf>
    <xf numFmtId="1" fontId="0" fillId="9" borderId="21" xfId="0" applyNumberForma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left"/>
    </xf>
    <xf numFmtId="0" fontId="15" fillId="10" borderId="1" xfId="0" applyFont="1" applyFill="1" applyBorder="1" applyAlignment="1" applyProtection="1">
      <alignment horizontal="center" vertical="center"/>
      <protection locked="0"/>
    </xf>
    <xf numFmtId="1" fontId="15" fillId="10" borderId="2" xfId="0" applyNumberFormat="1" applyFont="1" applyFill="1" applyBorder="1" applyAlignment="1" applyProtection="1">
      <alignment horizontal="center" vertical="center"/>
      <protection locked="0"/>
    </xf>
    <xf numFmtId="15" fontId="0" fillId="10" borderId="1" xfId="0" applyNumberFormat="1" applyFill="1" applyBorder="1" applyAlignment="1" applyProtection="1">
      <alignment vertical="top" wrapText="1"/>
      <protection locked="0"/>
    </xf>
    <xf numFmtId="0" fontId="0" fillId="9" borderId="1" xfId="0" applyFill="1" applyBorder="1" applyAlignment="1" applyProtection="1">
      <alignment horizontal="right"/>
      <protection locked="0"/>
    </xf>
    <xf numFmtId="0" fontId="12" fillId="6" borderId="10" xfId="0" applyFont="1" applyFill="1" applyBorder="1" applyProtection="1">
      <protection locked="0"/>
    </xf>
    <xf numFmtId="0" fontId="12" fillId="6" borderId="11" xfId="0" applyFont="1" applyFill="1" applyBorder="1" applyProtection="1">
      <protection locked="0"/>
    </xf>
    <xf numFmtId="0" fontId="12" fillId="6" borderId="12" xfId="0" applyFont="1" applyFill="1" applyBorder="1" applyProtection="1">
      <protection locked="0"/>
    </xf>
    <xf numFmtId="0" fontId="2" fillId="5" borderId="22" xfId="0" applyFont="1" applyFill="1" applyBorder="1" applyAlignment="1" applyProtection="1">
      <alignment vertical="center"/>
      <protection locked="0"/>
    </xf>
    <xf numFmtId="0" fontId="2" fillId="5" borderId="3" xfId="0" applyFont="1" applyFill="1" applyBorder="1" applyAlignment="1" applyProtection="1">
      <alignment vertical="center"/>
      <protection locked="0"/>
    </xf>
    <xf numFmtId="0" fontId="2" fillId="5" borderId="2" xfId="0" applyFont="1" applyFill="1" applyBorder="1" applyAlignment="1" applyProtection="1">
      <alignment vertical="center"/>
      <protection locked="0"/>
    </xf>
    <xf numFmtId="0" fontId="2" fillId="5" borderId="29" xfId="0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vertical="center"/>
      <protection locked="0"/>
    </xf>
    <xf numFmtId="0" fontId="2" fillId="5" borderId="16" xfId="0" applyFont="1" applyFill="1" applyBorder="1" applyAlignment="1" applyProtection="1">
      <alignment vertical="center"/>
      <protection locked="0"/>
    </xf>
    <xf numFmtId="0" fontId="17" fillId="5" borderId="15" xfId="0" applyFont="1" applyFill="1" applyBorder="1" applyAlignment="1" applyProtection="1">
      <alignment vertical="center"/>
      <protection locked="0"/>
    </xf>
    <xf numFmtId="0" fontId="17" fillId="5" borderId="1" xfId="0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29" xfId="0" applyFont="1" applyFill="1" applyBorder="1" applyAlignment="1" applyProtection="1">
      <alignment horizontal="center" vertical="center"/>
      <protection locked="0"/>
    </xf>
    <xf numFmtId="0" fontId="17" fillId="5" borderId="15" xfId="0" applyFont="1" applyFill="1" applyBorder="1" applyAlignment="1" applyProtection="1">
      <alignment horizontal="center" vertical="center"/>
      <protection locked="0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3" xfId="0" applyFont="1" applyFill="1" applyBorder="1" applyAlignment="1" applyProtection="1">
      <alignment horizontal="center"/>
      <protection locked="0"/>
    </xf>
    <xf numFmtId="0" fontId="12" fillId="6" borderId="10" xfId="0" applyFont="1" applyFill="1" applyBorder="1" applyAlignment="1" applyProtection="1">
      <alignment horizontal="center"/>
      <protection locked="0"/>
    </xf>
    <xf numFmtId="0" fontId="12" fillId="6" borderId="11" xfId="0" applyFont="1" applyFill="1" applyBorder="1" applyAlignment="1" applyProtection="1">
      <alignment horizontal="center"/>
      <protection locked="0"/>
    </xf>
    <xf numFmtId="0" fontId="12" fillId="6" borderId="12" xfId="0" applyFont="1" applyFill="1" applyBorder="1" applyAlignment="1" applyProtection="1">
      <alignment horizontal="center"/>
      <protection locked="0"/>
    </xf>
    <xf numFmtId="0" fontId="2" fillId="5" borderId="2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top" wrapText="1"/>
      <protection locked="0"/>
    </xf>
    <xf numFmtId="0" fontId="11" fillId="4" borderId="8" xfId="0" applyFont="1" applyFill="1" applyBorder="1" applyAlignment="1" applyProtection="1">
      <alignment horizontal="center" vertical="top" wrapText="1"/>
      <protection locked="0"/>
    </xf>
    <xf numFmtId="0" fontId="11" fillId="4" borderId="4" xfId="0" applyFont="1" applyFill="1" applyBorder="1" applyAlignment="1" applyProtection="1">
      <alignment horizontal="center" vertical="top" wrapText="1"/>
      <protection locked="0"/>
    </xf>
    <xf numFmtId="0" fontId="11" fillId="4" borderId="5" xfId="0" applyFont="1" applyFill="1" applyBorder="1" applyAlignment="1" applyProtection="1">
      <alignment horizontal="center" vertical="top" wrapText="1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2" fontId="11" fillId="2" borderId="2" xfId="0" applyNumberFormat="1" applyFont="1" applyFill="1" applyBorder="1" applyAlignment="1" applyProtection="1">
      <alignment horizontal="left"/>
      <protection locked="0"/>
    </xf>
    <xf numFmtId="2" fontId="11" fillId="2" borderId="3" xfId="0" applyNumberFormat="1" applyFont="1" applyFill="1" applyBorder="1" applyAlignment="1" applyProtection="1">
      <alignment horizontal="left"/>
      <protection locked="0"/>
    </xf>
    <xf numFmtId="0" fontId="11" fillId="2" borderId="19" xfId="0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 applyProtection="1">
      <alignment horizontal="center"/>
      <protection locked="0"/>
    </xf>
    <xf numFmtId="0" fontId="11" fillId="3" borderId="10" xfId="0" applyFont="1" applyFill="1" applyBorder="1" applyAlignment="1" applyProtection="1">
      <alignment horizontal="center" vertical="center" wrapText="1"/>
      <protection locked="0"/>
    </xf>
    <xf numFmtId="0" fontId="11" fillId="3" borderId="11" xfId="0" applyFont="1" applyFill="1" applyBorder="1" applyAlignment="1" applyProtection="1">
      <alignment horizontal="center" vertical="center" wrapText="1"/>
      <protection locked="0"/>
    </xf>
    <xf numFmtId="0" fontId="11" fillId="3" borderId="12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 applyProtection="1">
      <alignment horizontal="center" vertical="center" wrapText="1"/>
      <protection locked="0"/>
    </xf>
    <xf numFmtId="0" fontId="11" fillId="3" borderId="0" xfId="0" applyFont="1" applyFill="1" applyAlignment="1" applyProtection="1">
      <alignment horizontal="center" vertical="center" wrapText="1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11" fillId="3" borderId="28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11" fillId="4" borderId="30" xfId="0" applyFont="1" applyFill="1" applyBorder="1" applyAlignment="1" applyProtection="1">
      <alignment horizontal="center" vertical="center" wrapText="1"/>
      <protection locked="0"/>
    </xf>
    <xf numFmtId="0" fontId="11" fillId="4" borderId="31" xfId="0" applyFont="1" applyFill="1" applyBorder="1" applyAlignment="1" applyProtection="1">
      <alignment horizontal="center" vertical="center" wrapText="1"/>
      <protection locked="0"/>
    </xf>
    <xf numFmtId="0" fontId="11" fillId="3" borderId="15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35" xfId="0" applyFont="1" applyFill="1" applyBorder="1" applyAlignment="1" applyProtection="1">
      <alignment horizontal="center" vertical="center" wrapText="1"/>
      <protection locked="0"/>
    </xf>
    <xf numFmtId="0" fontId="13" fillId="0" borderId="36" xfId="0" applyFont="1" applyFill="1" applyBorder="1" applyAlignment="1" applyProtection="1">
      <alignment horizontal="center"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25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39A900"/>
      <color rgb="FFEAEAEA"/>
      <color rgb="FF00FFFF"/>
      <color rgb="FF66FFFF"/>
      <color rgb="FF742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533402</xdr:colOff>
      <xdr:row>38</xdr:row>
      <xdr:rowOff>28573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" t="18187" r="48349" b="15733"/>
        <a:stretch/>
      </xdr:blipFill>
      <xdr:spPr>
        <a:xfrm>
          <a:off x="0" y="0"/>
          <a:ext cx="15631888" cy="7060744"/>
        </a:xfrm>
        <a:prstGeom prst="rect">
          <a:avLst/>
        </a:prstGeom>
      </xdr:spPr>
    </xdr:pic>
    <xdr:clientData/>
  </xdr:twoCellAnchor>
  <xdr:twoCellAnchor>
    <xdr:from>
      <xdr:col>1</xdr:col>
      <xdr:colOff>657225</xdr:colOff>
      <xdr:row>0</xdr:row>
      <xdr:rowOff>28575</xdr:rowOff>
    </xdr:from>
    <xdr:to>
      <xdr:col>3</xdr:col>
      <xdr:colOff>752475</xdr:colOff>
      <xdr:row>1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19225" y="600075"/>
          <a:ext cx="16192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Ingrese la fecha</a:t>
          </a:r>
          <a:r>
            <a:rPr lang="es-CO" sz="1100" baseline="0"/>
            <a:t> actual</a:t>
          </a:r>
          <a:endParaRPr lang="es-CO" sz="1100"/>
        </a:p>
      </xdr:txBody>
    </xdr:sp>
    <xdr:clientData/>
  </xdr:twoCellAnchor>
  <xdr:twoCellAnchor>
    <xdr:from>
      <xdr:col>7</xdr:col>
      <xdr:colOff>466725</xdr:colOff>
      <xdr:row>0</xdr:row>
      <xdr:rowOff>0</xdr:rowOff>
    </xdr:from>
    <xdr:to>
      <xdr:col>10</xdr:col>
      <xdr:colOff>533400</xdr:colOff>
      <xdr:row>1</xdr:row>
      <xdr:rowOff>171450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800725" y="561975"/>
          <a:ext cx="235267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CO" sz="1100"/>
            <a:t>Digite el nombre de la operación</a:t>
          </a:r>
        </a:p>
      </xdr:txBody>
    </xdr:sp>
    <xdr:clientData/>
  </xdr:twoCellAnchor>
  <xdr:twoCellAnchor>
    <xdr:from>
      <xdr:col>8</xdr:col>
      <xdr:colOff>133351</xdr:colOff>
      <xdr:row>1</xdr:row>
      <xdr:rowOff>171450</xdr:rowOff>
    </xdr:from>
    <xdr:to>
      <xdr:col>10</xdr:col>
      <xdr:colOff>514351</xdr:colOff>
      <xdr:row>3</xdr:row>
      <xdr:rowOff>47625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9351" y="933450"/>
          <a:ext cx="1905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Seleccione tipo de máquina</a:t>
          </a:r>
        </a:p>
      </xdr:txBody>
    </xdr:sp>
    <xdr:clientData/>
  </xdr:twoCellAnchor>
  <xdr:twoCellAnchor>
    <xdr:from>
      <xdr:col>1</xdr:col>
      <xdr:colOff>676275</xdr:colOff>
      <xdr:row>1</xdr:row>
      <xdr:rowOff>152400</xdr:rowOff>
    </xdr:from>
    <xdr:to>
      <xdr:col>3</xdr:col>
      <xdr:colOff>742950</xdr:colOff>
      <xdr:row>3</xdr:row>
      <xdr:rowOff>85725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438275" y="914400"/>
          <a:ext cx="159067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Digite</a:t>
          </a:r>
          <a:r>
            <a:rPr lang="es-CO" sz="1100" baseline="0"/>
            <a:t> </a:t>
          </a:r>
          <a:r>
            <a:rPr lang="es-CO" sz="1100"/>
            <a:t>código operación</a:t>
          </a:r>
        </a:p>
      </xdr:txBody>
    </xdr:sp>
    <xdr:clientData/>
  </xdr:twoCellAnchor>
  <xdr:twoCellAnchor>
    <xdr:from>
      <xdr:col>1</xdr:col>
      <xdr:colOff>676275</xdr:colOff>
      <xdr:row>3</xdr:row>
      <xdr:rowOff>85725</xdr:rowOff>
    </xdr:from>
    <xdr:to>
      <xdr:col>3</xdr:col>
      <xdr:colOff>695325</xdr:colOff>
      <xdr:row>4</xdr:row>
      <xdr:rowOff>133350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438275" y="1228725"/>
          <a:ext cx="15430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Digite</a:t>
          </a:r>
          <a:r>
            <a:rPr lang="es-CO" sz="1100" baseline="0"/>
            <a:t> ref o estilo</a:t>
          </a:r>
          <a:endParaRPr lang="es-CO" sz="1100"/>
        </a:p>
      </xdr:txBody>
    </xdr:sp>
    <xdr:clientData/>
  </xdr:twoCellAnchor>
  <xdr:twoCellAnchor>
    <xdr:from>
      <xdr:col>8</xdr:col>
      <xdr:colOff>485775</xdr:colOff>
      <xdr:row>3</xdr:row>
      <xdr:rowOff>66675</xdr:rowOff>
    </xdr:from>
    <xdr:to>
      <xdr:col>10</xdr:col>
      <xdr:colOff>504826</xdr:colOff>
      <xdr:row>4</xdr:row>
      <xdr:rowOff>152400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81775" y="1209675"/>
          <a:ext cx="15430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Aparecerán las RPM</a:t>
          </a:r>
        </a:p>
      </xdr:txBody>
    </xdr:sp>
    <xdr:clientData/>
  </xdr:twoCellAnchor>
  <xdr:twoCellAnchor>
    <xdr:from>
      <xdr:col>1</xdr:col>
      <xdr:colOff>695325</xdr:colOff>
      <xdr:row>4</xdr:row>
      <xdr:rowOff>161925</xdr:rowOff>
    </xdr:from>
    <xdr:to>
      <xdr:col>3</xdr:col>
      <xdr:colOff>695325</xdr:colOff>
      <xdr:row>6</xdr:row>
      <xdr:rowOff>57150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457325" y="1495425"/>
          <a:ext cx="15240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Digite</a:t>
          </a:r>
          <a:r>
            <a:rPr lang="es-CO" sz="1100" baseline="0"/>
            <a:t> el módulo</a:t>
          </a:r>
          <a:endParaRPr lang="es-CO" sz="1100"/>
        </a:p>
      </xdr:txBody>
    </xdr:sp>
    <xdr:clientData/>
  </xdr:twoCellAnchor>
  <xdr:twoCellAnchor>
    <xdr:from>
      <xdr:col>8</xdr:col>
      <xdr:colOff>466725</xdr:colOff>
      <xdr:row>4</xdr:row>
      <xdr:rowOff>161925</xdr:rowOff>
    </xdr:from>
    <xdr:to>
      <xdr:col>10</xdr:col>
      <xdr:colOff>514350</xdr:colOff>
      <xdr:row>6</xdr:row>
      <xdr:rowOff>47625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562725" y="1495425"/>
          <a:ext cx="15716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Digite puntadas x pulg</a:t>
          </a:r>
        </a:p>
      </xdr:txBody>
    </xdr:sp>
    <xdr:clientData/>
  </xdr:twoCellAnchor>
  <xdr:twoCellAnchor>
    <xdr:from>
      <xdr:col>1</xdr:col>
      <xdr:colOff>666751</xdr:colOff>
      <xdr:row>6</xdr:row>
      <xdr:rowOff>57150</xdr:rowOff>
    </xdr:from>
    <xdr:to>
      <xdr:col>3</xdr:col>
      <xdr:colOff>723901</xdr:colOff>
      <xdr:row>7</xdr:row>
      <xdr:rowOff>123825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428751" y="1771650"/>
          <a:ext cx="15811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Seleccione el</a:t>
          </a:r>
          <a:r>
            <a:rPr lang="es-CO" sz="1100" baseline="0"/>
            <a:t> t</a:t>
          </a:r>
          <a:r>
            <a:rPr lang="es-CO" sz="1100"/>
            <a:t>urno</a:t>
          </a:r>
        </a:p>
      </xdr:txBody>
    </xdr:sp>
    <xdr:clientData/>
  </xdr:twoCellAnchor>
  <xdr:twoCellAnchor>
    <xdr:from>
      <xdr:col>8</xdr:col>
      <xdr:colOff>495300</xdr:colOff>
      <xdr:row>6</xdr:row>
      <xdr:rowOff>66675</xdr:rowOff>
    </xdr:from>
    <xdr:to>
      <xdr:col>10</xdr:col>
      <xdr:colOff>514350</xdr:colOff>
      <xdr:row>7</xdr:row>
      <xdr:rowOff>114300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591300" y="1781175"/>
          <a:ext cx="15430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Seleccione el % suplem</a:t>
          </a:r>
        </a:p>
      </xdr:txBody>
    </xdr:sp>
    <xdr:clientData/>
  </xdr:twoCellAnchor>
  <xdr:twoCellAnchor>
    <xdr:from>
      <xdr:col>1</xdr:col>
      <xdr:colOff>676276</xdr:colOff>
      <xdr:row>10</xdr:row>
      <xdr:rowOff>142875</xdr:rowOff>
    </xdr:from>
    <xdr:to>
      <xdr:col>3</xdr:col>
      <xdr:colOff>704850</xdr:colOff>
      <xdr:row>11</xdr:row>
      <xdr:rowOff>180974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38276" y="2619375"/>
          <a:ext cx="1552574" cy="228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Aparece</a:t>
          </a:r>
          <a:r>
            <a:rPr lang="es-CO" sz="1100" baseline="0"/>
            <a:t> el valor</a:t>
          </a:r>
          <a:endParaRPr lang="es-CO" sz="1100"/>
        </a:p>
      </xdr:txBody>
    </xdr:sp>
    <xdr:clientData/>
  </xdr:twoCellAnchor>
  <xdr:twoCellAnchor>
    <xdr:from>
      <xdr:col>3</xdr:col>
      <xdr:colOff>733426</xdr:colOff>
      <xdr:row>10</xdr:row>
      <xdr:rowOff>133350</xdr:rowOff>
    </xdr:from>
    <xdr:to>
      <xdr:col>8</xdr:col>
      <xdr:colOff>495300</xdr:colOff>
      <xdr:row>11</xdr:row>
      <xdr:rowOff>161926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019426" y="2609850"/>
          <a:ext cx="3571874" cy="219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Despliega</a:t>
          </a:r>
          <a:r>
            <a:rPr lang="es-CO" sz="1100" baseline="0"/>
            <a:t> y selecciona el valor</a:t>
          </a:r>
          <a:endParaRPr lang="es-CO" sz="1100"/>
        </a:p>
      </xdr:txBody>
    </xdr:sp>
    <xdr:clientData/>
  </xdr:twoCellAnchor>
  <xdr:twoCellAnchor>
    <xdr:from>
      <xdr:col>8</xdr:col>
      <xdr:colOff>504825</xdr:colOff>
      <xdr:row>10</xdr:row>
      <xdr:rowOff>133350</xdr:rowOff>
    </xdr:from>
    <xdr:to>
      <xdr:col>10</xdr:col>
      <xdr:colOff>523875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600825" y="2609850"/>
          <a:ext cx="15430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Digite longitud</a:t>
          </a:r>
          <a:r>
            <a:rPr lang="es-CO" sz="1100" baseline="0"/>
            <a:t> en pulg</a:t>
          </a:r>
          <a:endParaRPr lang="es-CO" sz="1100"/>
        </a:p>
      </xdr:txBody>
    </xdr:sp>
    <xdr:clientData/>
  </xdr:twoCellAnchor>
  <xdr:twoCellAnchor>
    <xdr:from>
      <xdr:col>1</xdr:col>
      <xdr:colOff>704850</xdr:colOff>
      <xdr:row>11</xdr:row>
      <xdr:rowOff>180975</xdr:rowOff>
    </xdr:from>
    <xdr:to>
      <xdr:col>3</xdr:col>
      <xdr:colOff>695325</xdr:colOff>
      <xdr:row>13</xdr:row>
      <xdr:rowOff>19050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466850" y="2847975"/>
          <a:ext cx="15144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Digite paradas costura</a:t>
          </a:r>
        </a:p>
      </xdr:txBody>
    </xdr:sp>
    <xdr:clientData/>
  </xdr:twoCellAnchor>
  <xdr:twoCellAnchor>
    <xdr:from>
      <xdr:col>8</xdr:col>
      <xdr:colOff>495300</xdr:colOff>
      <xdr:row>11</xdr:row>
      <xdr:rowOff>180975</xdr:rowOff>
    </xdr:from>
    <xdr:to>
      <xdr:col>10</xdr:col>
      <xdr:colOff>523875</xdr:colOff>
      <xdr:row>13</xdr:row>
      <xdr:rowOff>9525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591300" y="2847975"/>
          <a:ext cx="15525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 tocar este valor</a:t>
          </a:r>
        </a:p>
      </xdr:txBody>
    </xdr:sp>
    <xdr:clientData/>
  </xdr:twoCellAnchor>
  <xdr:twoCellAnchor>
    <xdr:from>
      <xdr:col>0</xdr:col>
      <xdr:colOff>0</xdr:colOff>
      <xdr:row>14</xdr:row>
      <xdr:rowOff>133349</xdr:rowOff>
    </xdr:from>
    <xdr:to>
      <xdr:col>1</xdr:col>
      <xdr:colOff>657226</xdr:colOff>
      <xdr:row>15</xdr:row>
      <xdr:rowOff>161924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0" y="3371849"/>
          <a:ext cx="1419226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Aparecerá valor</a:t>
          </a:r>
        </a:p>
      </xdr:txBody>
    </xdr:sp>
    <xdr:clientData/>
  </xdr:twoCellAnchor>
  <xdr:twoCellAnchor>
    <xdr:from>
      <xdr:col>1</xdr:col>
      <xdr:colOff>695325</xdr:colOff>
      <xdr:row>14</xdr:row>
      <xdr:rowOff>152400</xdr:rowOff>
    </xdr:from>
    <xdr:to>
      <xdr:col>3</xdr:col>
      <xdr:colOff>704850</xdr:colOff>
      <xdr:row>15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457325" y="3390900"/>
          <a:ext cx="153352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Aparecerá</a:t>
          </a:r>
          <a:r>
            <a:rPr lang="es-CO" sz="1100" baseline="0"/>
            <a:t> valor</a:t>
          </a:r>
          <a:endParaRPr lang="es-CO" sz="1100"/>
        </a:p>
      </xdr:txBody>
    </xdr:sp>
    <xdr:clientData/>
  </xdr:twoCellAnchor>
  <xdr:twoCellAnchor>
    <xdr:from>
      <xdr:col>3</xdr:col>
      <xdr:colOff>723900</xdr:colOff>
      <xdr:row>14</xdr:row>
      <xdr:rowOff>142874</xdr:rowOff>
    </xdr:from>
    <xdr:to>
      <xdr:col>8</xdr:col>
      <xdr:colOff>466725</xdr:colOff>
      <xdr:row>15</xdr:row>
      <xdr:rowOff>190499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009900" y="3381374"/>
          <a:ext cx="35528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Despliega y selecciona</a:t>
          </a:r>
          <a:r>
            <a:rPr lang="es-CO" sz="1100" baseline="0"/>
            <a:t> valor</a:t>
          </a:r>
          <a:endParaRPr lang="es-CO" sz="1100"/>
        </a:p>
      </xdr:txBody>
    </xdr:sp>
    <xdr:clientData/>
  </xdr:twoCellAnchor>
  <xdr:twoCellAnchor>
    <xdr:from>
      <xdr:col>8</xdr:col>
      <xdr:colOff>514350</xdr:colOff>
      <xdr:row>14</xdr:row>
      <xdr:rowOff>114300</xdr:rowOff>
    </xdr:from>
    <xdr:to>
      <xdr:col>10</xdr:col>
      <xdr:colOff>514350</xdr:colOff>
      <xdr:row>15</xdr:row>
      <xdr:rowOff>161925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610350" y="3352800"/>
          <a:ext cx="15240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Aparecerá valor</a:t>
          </a:r>
        </a:p>
      </xdr:txBody>
    </xdr:sp>
    <xdr:clientData/>
  </xdr:twoCellAnchor>
  <xdr:twoCellAnchor>
    <xdr:from>
      <xdr:col>12</xdr:col>
      <xdr:colOff>361950</xdr:colOff>
      <xdr:row>4</xdr:row>
      <xdr:rowOff>161925</xdr:rowOff>
    </xdr:from>
    <xdr:to>
      <xdr:col>14</xdr:col>
      <xdr:colOff>371475</xdr:colOff>
      <xdr:row>7</xdr:row>
      <xdr:rowOff>85725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9505950" y="1495425"/>
          <a:ext cx="15335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Aquí se carga el video de la operación</a:t>
          </a:r>
        </a:p>
      </xdr:txBody>
    </xdr:sp>
    <xdr:clientData/>
  </xdr:twoCellAnchor>
  <xdr:twoCellAnchor>
    <xdr:from>
      <xdr:col>16</xdr:col>
      <xdr:colOff>542925</xdr:colOff>
      <xdr:row>0</xdr:row>
      <xdr:rowOff>0</xdr:rowOff>
    </xdr:from>
    <xdr:to>
      <xdr:col>18</xdr:col>
      <xdr:colOff>723900</xdr:colOff>
      <xdr:row>0</xdr:row>
      <xdr:rowOff>133350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734925" y="238125"/>
          <a:ext cx="17049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Tablas</a:t>
          </a:r>
          <a:r>
            <a:rPr lang="es-CO" sz="1100" baseline="0"/>
            <a:t> de Valores...... NO TOCAR</a:t>
          </a:r>
          <a:endParaRPr lang="es-CO" sz="1100"/>
        </a:p>
      </xdr:txBody>
    </xdr:sp>
    <xdr:clientData/>
  </xdr:twoCellAnchor>
  <xdr:twoCellAnchor>
    <xdr:from>
      <xdr:col>0</xdr:col>
      <xdr:colOff>0</xdr:colOff>
      <xdr:row>16</xdr:row>
      <xdr:rowOff>152401</xdr:rowOff>
    </xdr:from>
    <xdr:to>
      <xdr:col>1</xdr:col>
      <xdr:colOff>647699</xdr:colOff>
      <xdr:row>21</xdr:row>
      <xdr:rowOff>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0" y="3771901"/>
          <a:ext cx="1409699" cy="800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Ingresar</a:t>
          </a:r>
          <a:r>
            <a:rPr lang="es-CO" sz="1100" baseline="0"/>
            <a:t> el número del movimiento que está en la tabla de códigos</a:t>
          </a:r>
          <a:endParaRPr lang="es-CO" sz="1100"/>
        </a:p>
      </xdr:txBody>
    </xdr:sp>
    <xdr:clientData/>
  </xdr:twoCellAnchor>
  <xdr:twoCellAnchor>
    <xdr:from>
      <xdr:col>1</xdr:col>
      <xdr:colOff>647700</xdr:colOff>
      <xdr:row>17</xdr:row>
      <xdr:rowOff>0</xdr:rowOff>
    </xdr:from>
    <xdr:to>
      <xdr:col>3</xdr:col>
      <xdr:colOff>685800</xdr:colOff>
      <xdr:row>20</xdr:row>
      <xdr:rowOff>180975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09700" y="3810000"/>
          <a:ext cx="156210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Cuando se digita el N°, este código aparecerá automáticamente</a:t>
          </a:r>
        </a:p>
      </xdr:txBody>
    </xdr:sp>
    <xdr:clientData/>
  </xdr:twoCellAnchor>
  <xdr:twoCellAnchor>
    <xdr:from>
      <xdr:col>3</xdr:col>
      <xdr:colOff>723901</xdr:colOff>
      <xdr:row>16</xdr:row>
      <xdr:rowOff>152400</xdr:rowOff>
    </xdr:from>
    <xdr:to>
      <xdr:col>8</xdr:col>
      <xdr:colOff>485775</xdr:colOff>
      <xdr:row>20</xdr:row>
      <xdr:rowOff>180975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3009901" y="3771900"/>
          <a:ext cx="3571874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Cuando</a:t>
          </a:r>
          <a:r>
            <a:rPr lang="es-CO" sz="1100" baseline="0"/>
            <a:t> se digita el N°, a</a:t>
          </a:r>
          <a:r>
            <a:rPr lang="es-CO" sz="1100"/>
            <a:t>parecerá</a:t>
          </a:r>
          <a:r>
            <a:rPr lang="es-CO" sz="1100" baseline="0"/>
            <a:t> automáticamente el tipo de movimiento</a:t>
          </a:r>
          <a:endParaRPr lang="es-CO" sz="1100"/>
        </a:p>
      </xdr:txBody>
    </xdr:sp>
    <xdr:clientData/>
  </xdr:twoCellAnchor>
  <xdr:twoCellAnchor>
    <xdr:from>
      <xdr:col>8</xdr:col>
      <xdr:colOff>495300</xdr:colOff>
      <xdr:row>17</xdr:row>
      <xdr:rowOff>0</xdr:rowOff>
    </xdr:from>
    <xdr:to>
      <xdr:col>10</xdr:col>
      <xdr:colOff>523875</xdr:colOff>
      <xdr:row>21</xdr:row>
      <xdr:rowOff>28575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6591300" y="3810000"/>
          <a:ext cx="155257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 digita el</a:t>
          </a:r>
          <a:r>
            <a:rPr lang="es-CO" sz="1100" baseline="0"/>
            <a:t> valor de la frecuencia</a:t>
          </a:r>
          <a:endParaRPr lang="es-CO" sz="1100"/>
        </a:p>
      </xdr:txBody>
    </xdr:sp>
    <xdr:clientData/>
  </xdr:twoCellAnchor>
  <xdr:twoCellAnchor>
    <xdr:from>
      <xdr:col>10</xdr:col>
      <xdr:colOff>561975</xdr:colOff>
      <xdr:row>17</xdr:row>
      <xdr:rowOff>0</xdr:rowOff>
    </xdr:from>
    <xdr:to>
      <xdr:col>16</xdr:col>
      <xdr:colOff>123825</xdr:colOff>
      <xdr:row>21</xdr:row>
      <xdr:rowOff>9525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8181975" y="3810000"/>
          <a:ext cx="41338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Estos valores aparecerán automáticamente cuando se digita la frecuencia</a:t>
          </a:r>
        </a:p>
      </xdr:txBody>
    </xdr:sp>
    <xdr:clientData/>
  </xdr:twoCellAnchor>
  <xdr:twoCellAnchor>
    <xdr:from>
      <xdr:col>14</xdr:col>
      <xdr:colOff>152400</xdr:colOff>
      <xdr:row>32</xdr:row>
      <xdr:rowOff>161924</xdr:rowOff>
    </xdr:from>
    <xdr:to>
      <xdr:col>16</xdr:col>
      <xdr:colOff>219075</xdr:colOff>
      <xdr:row>36</xdr:row>
      <xdr:rowOff>161925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0820400" y="6257924"/>
          <a:ext cx="1590675" cy="762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Estos valores aparecen automáticamente</a:t>
          </a:r>
        </a:p>
      </xdr:txBody>
    </xdr:sp>
    <xdr:clientData/>
  </xdr:twoCellAnchor>
  <xdr:twoCellAnchor>
    <xdr:from>
      <xdr:col>14</xdr:col>
      <xdr:colOff>142874</xdr:colOff>
      <xdr:row>37</xdr:row>
      <xdr:rowOff>9524</xdr:rowOff>
    </xdr:from>
    <xdr:to>
      <xdr:col>16</xdr:col>
      <xdr:colOff>228599</xdr:colOff>
      <xdr:row>40</xdr:row>
      <xdr:rowOff>95249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0810874" y="7058024"/>
          <a:ext cx="160972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Este</a:t>
          </a:r>
          <a:r>
            <a:rPr lang="es-CO" sz="1100" baseline="0"/>
            <a:t> valor aparece cuando se ingresa los MIN TURNO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1338944</xdr:colOff>
      <xdr:row>1</xdr:row>
      <xdr:rowOff>185059</xdr:rowOff>
    </xdr:from>
    <xdr:to>
      <xdr:col>7</xdr:col>
      <xdr:colOff>291194</xdr:colOff>
      <xdr:row>1</xdr:row>
      <xdr:rowOff>1013734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C5757-A431-4456-8EBD-91748446A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2830" y="206830"/>
          <a:ext cx="857250" cy="828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1284514</xdr:colOff>
      <xdr:row>1</xdr:row>
      <xdr:rowOff>195943</xdr:rowOff>
    </xdr:from>
    <xdr:to>
      <xdr:col>7</xdr:col>
      <xdr:colOff>236764</xdr:colOff>
      <xdr:row>1</xdr:row>
      <xdr:rowOff>1024618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5440C5-C3BB-66AC-CB6B-CB39FD8AF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195943"/>
          <a:ext cx="85725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zoomScale="70" zoomScaleNormal="70" workbookViewId="0">
      <selection activeCell="E40" sqref="E40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>
    <tabColor theme="3" tint="0.39997558519241921"/>
  </sheetPr>
  <dimension ref="A1:M43"/>
  <sheetViews>
    <sheetView zoomScale="70" zoomScaleNormal="70" workbookViewId="0">
      <selection activeCell="O4" sqref="O4"/>
    </sheetView>
  </sheetViews>
  <sheetFormatPr baseColWidth="10" defaultColWidth="11.44140625" defaultRowHeight="14.4"/>
  <cols>
    <col min="1" max="1" width="17.109375" style="37" customWidth="1"/>
    <col min="2" max="2" width="18.33203125" style="37" customWidth="1"/>
    <col min="3" max="3" width="42" style="37" customWidth="1"/>
    <col min="4" max="4" width="18.44140625" style="37" customWidth="1"/>
    <col min="5" max="5" width="15.44140625" style="37" customWidth="1"/>
    <col min="6" max="6" width="16.44140625" style="37" customWidth="1"/>
    <col min="7" max="7" width="27.77734375" style="37" customWidth="1"/>
    <col min="8" max="8" width="9.77734375" style="37" customWidth="1"/>
    <col min="9" max="9" width="11.44140625" style="37" hidden="1" customWidth="1"/>
    <col min="10" max="10" width="12.6640625" style="37" hidden="1" customWidth="1"/>
    <col min="11" max="13" width="11.44140625" style="37" hidden="1" customWidth="1"/>
    <col min="14" max="16384" width="11.44140625" style="37"/>
  </cols>
  <sheetData>
    <row r="1" spans="1:13" ht="1.8" customHeight="1" thickBot="1">
      <c r="A1" s="158"/>
      <c r="B1" s="158"/>
      <c r="C1" s="158"/>
      <c r="D1" s="158"/>
      <c r="E1" s="158"/>
      <c r="F1" s="158"/>
      <c r="G1" s="158"/>
      <c r="H1" s="158"/>
    </row>
    <row r="2" spans="1:13" ht="91.2" customHeight="1" thickBot="1">
      <c r="A2" s="155" t="s">
        <v>172</v>
      </c>
      <c r="B2" s="156"/>
      <c r="C2" s="156"/>
      <c r="D2" s="156"/>
      <c r="E2" s="156"/>
      <c r="F2" s="156"/>
      <c r="G2" s="156"/>
      <c r="H2" s="157"/>
    </row>
    <row r="3" spans="1:13" ht="3" customHeight="1" thickBot="1">
      <c r="A3" s="127"/>
      <c r="B3" s="128"/>
      <c r="C3" s="128"/>
      <c r="D3" s="128"/>
      <c r="E3" s="128"/>
      <c r="F3" s="128"/>
      <c r="G3" s="128"/>
      <c r="H3" s="128"/>
    </row>
    <row r="4" spans="1:13" ht="32.25" customHeight="1">
      <c r="A4" s="38" t="s">
        <v>4</v>
      </c>
      <c r="B4" s="91"/>
      <c r="C4" s="38" t="s">
        <v>3</v>
      </c>
      <c r="D4" s="39"/>
      <c r="E4" s="127" t="s">
        <v>173</v>
      </c>
      <c r="F4" s="128"/>
      <c r="G4" s="128"/>
      <c r="H4" s="129"/>
      <c r="I4" s="112" t="s">
        <v>192</v>
      </c>
      <c r="J4" s="113"/>
      <c r="K4" s="113"/>
      <c r="L4" s="113"/>
      <c r="M4" s="114"/>
    </row>
    <row r="5" spans="1:13" ht="25.5" customHeight="1">
      <c r="A5" s="38" t="s">
        <v>179</v>
      </c>
      <c r="B5" s="39"/>
      <c r="C5" s="40" t="s">
        <v>225</v>
      </c>
      <c r="D5" s="41" t="s">
        <v>208</v>
      </c>
      <c r="E5" s="130"/>
      <c r="F5" s="131"/>
      <c r="G5" s="131"/>
      <c r="H5" s="132"/>
      <c r="I5" s="115" t="s">
        <v>196</v>
      </c>
      <c r="J5" s="116"/>
      <c r="L5" s="106" t="s">
        <v>197</v>
      </c>
      <c r="M5" s="107"/>
    </row>
    <row r="6" spans="1:13" ht="26.25" customHeight="1">
      <c r="A6" s="38" t="s">
        <v>180</v>
      </c>
      <c r="B6" s="39" t="s">
        <v>222</v>
      </c>
      <c r="C6" s="40" t="s">
        <v>5</v>
      </c>
      <c r="D6" s="42">
        <f>IF($D$5="MO","NO APLICA",VLOOKUP($D$5,DISTANCIAS!B69:C79,2,FALSE))</f>
        <v>2800</v>
      </c>
      <c r="E6" s="130"/>
      <c r="F6" s="131"/>
      <c r="G6" s="131"/>
      <c r="H6" s="132"/>
      <c r="I6" s="43" t="s">
        <v>198</v>
      </c>
      <c r="J6" s="44"/>
      <c r="K6" s="45"/>
      <c r="L6" s="46" t="s">
        <v>198</v>
      </c>
      <c r="M6" s="47"/>
    </row>
    <row r="7" spans="1:13" ht="26.25" customHeight="1">
      <c r="A7" s="38" t="s">
        <v>224</v>
      </c>
      <c r="B7" s="39"/>
      <c r="C7" s="40" t="s">
        <v>6</v>
      </c>
      <c r="D7" s="41"/>
      <c r="E7" s="130"/>
      <c r="F7" s="131"/>
      <c r="G7" s="131"/>
      <c r="H7" s="132"/>
      <c r="I7" s="43" t="s">
        <v>188</v>
      </c>
      <c r="J7" s="44">
        <v>1</v>
      </c>
      <c r="K7" s="45"/>
      <c r="L7" s="46" t="s">
        <v>193</v>
      </c>
      <c r="M7" s="47">
        <v>0</v>
      </c>
    </row>
    <row r="8" spans="1:13" ht="22.5" customHeight="1">
      <c r="A8" s="38" t="s">
        <v>181</v>
      </c>
      <c r="B8" s="48"/>
      <c r="C8" s="40" t="s">
        <v>200</v>
      </c>
      <c r="D8" s="49">
        <v>0.22</v>
      </c>
      <c r="E8" s="130"/>
      <c r="F8" s="131"/>
      <c r="G8" s="131"/>
      <c r="H8" s="132"/>
      <c r="I8" s="43" t="s">
        <v>189</v>
      </c>
      <c r="J8" s="50">
        <v>1.1000000000000001</v>
      </c>
      <c r="K8" s="45"/>
      <c r="L8" s="46" t="s">
        <v>194</v>
      </c>
      <c r="M8" s="47">
        <v>9</v>
      </c>
    </row>
    <row r="9" spans="1:13" ht="14.25" customHeight="1" thickBot="1">
      <c r="A9" s="147" t="s">
        <v>170</v>
      </c>
      <c r="B9" s="148"/>
      <c r="C9" s="148"/>
      <c r="D9" s="149"/>
      <c r="E9" s="130"/>
      <c r="F9" s="131"/>
      <c r="G9" s="131"/>
      <c r="H9" s="132"/>
      <c r="I9" s="51" t="s">
        <v>190</v>
      </c>
      <c r="J9" s="50">
        <v>1.2</v>
      </c>
      <c r="K9" s="52"/>
      <c r="L9" s="46" t="s">
        <v>195</v>
      </c>
      <c r="M9" s="47">
        <v>20</v>
      </c>
    </row>
    <row r="10" spans="1:13" ht="13.5" customHeight="1">
      <c r="A10" s="147"/>
      <c r="B10" s="148"/>
      <c r="C10" s="148"/>
      <c r="D10" s="149"/>
      <c r="E10" s="130"/>
      <c r="F10" s="131"/>
      <c r="G10" s="131"/>
      <c r="H10" s="132"/>
      <c r="I10" s="43" t="s">
        <v>191</v>
      </c>
      <c r="J10" s="50">
        <v>1.4</v>
      </c>
      <c r="K10" s="53"/>
      <c r="L10" s="104" t="s">
        <v>199</v>
      </c>
      <c r="M10" s="105"/>
    </row>
    <row r="11" spans="1:13">
      <c r="A11" s="54" t="s">
        <v>182</v>
      </c>
      <c r="B11" s="117" t="s">
        <v>226</v>
      </c>
      <c r="C11" s="117" t="s">
        <v>227</v>
      </c>
      <c r="D11" s="119" t="s">
        <v>183</v>
      </c>
      <c r="E11" s="130"/>
      <c r="F11" s="131"/>
      <c r="G11" s="131"/>
      <c r="H11" s="132"/>
      <c r="I11" s="108" t="s">
        <v>200</v>
      </c>
      <c r="J11" s="109"/>
      <c r="K11" s="55"/>
      <c r="L11" s="50">
        <v>1</v>
      </c>
      <c r="M11" s="56"/>
    </row>
    <row r="12" spans="1:13" ht="12.75" customHeight="1">
      <c r="A12" s="121"/>
      <c r="B12" s="118"/>
      <c r="C12" s="118"/>
      <c r="D12" s="120"/>
      <c r="E12" s="130"/>
      <c r="F12" s="131"/>
      <c r="G12" s="131"/>
      <c r="H12" s="132"/>
      <c r="I12" s="57">
        <v>1</v>
      </c>
      <c r="J12" s="58"/>
      <c r="K12" s="55"/>
      <c r="L12" s="50">
        <v>2</v>
      </c>
      <c r="M12" s="56">
        <v>480</v>
      </c>
    </row>
    <row r="13" spans="1:13" ht="18.75" customHeight="1">
      <c r="A13" s="122"/>
      <c r="B13" s="59">
        <f>D7/(D6*D14)</f>
        <v>0</v>
      </c>
      <c r="C13" s="89"/>
      <c r="D13" s="90"/>
      <c r="E13" s="130"/>
      <c r="F13" s="131"/>
      <c r="G13" s="131"/>
      <c r="H13" s="132"/>
      <c r="I13" s="57">
        <v>2</v>
      </c>
      <c r="J13" s="58">
        <v>0.12</v>
      </c>
      <c r="K13" s="55"/>
      <c r="L13" s="50">
        <v>3</v>
      </c>
      <c r="M13" s="56">
        <v>520</v>
      </c>
    </row>
    <row r="14" spans="1:13" ht="21.75" customHeight="1">
      <c r="A14" s="60" t="s">
        <v>169</v>
      </c>
      <c r="B14" s="89"/>
      <c r="C14" s="61" t="s">
        <v>203</v>
      </c>
      <c r="D14" s="65">
        <v>5.9999999999999995E-4</v>
      </c>
      <c r="E14" s="130"/>
      <c r="F14" s="131"/>
      <c r="G14" s="131"/>
      <c r="H14" s="132"/>
      <c r="I14" s="57">
        <v>3</v>
      </c>
      <c r="J14" s="58">
        <v>0.14000000000000001</v>
      </c>
      <c r="K14" s="62"/>
      <c r="L14" s="50">
        <v>4</v>
      </c>
      <c r="M14" s="56">
        <v>600</v>
      </c>
    </row>
    <row r="15" spans="1:13">
      <c r="A15" s="117" t="s">
        <v>184</v>
      </c>
      <c r="B15" s="117" t="s">
        <v>185</v>
      </c>
      <c r="C15" s="117" t="s">
        <v>186</v>
      </c>
      <c r="D15" s="145" t="s">
        <v>187</v>
      </c>
      <c r="E15" s="130"/>
      <c r="F15" s="131"/>
      <c r="G15" s="131"/>
      <c r="H15" s="132"/>
      <c r="I15" s="57">
        <v>4</v>
      </c>
      <c r="J15" s="58">
        <v>0.16</v>
      </c>
      <c r="K15" s="62"/>
      <c r="L15" s="50">
        <v>5</v>
      </c>
      <c r="M15" s="56">
        <v>720</v>
      </c>
    </row>
    <row r="16" spans="1:13">
      <c r="A16" s="118"/>
      <c r="B16" s="118"/>
      <c r="C16" s="118"/>
      <c r="D16" s="146"/>
      <c r="E16" s="130"/>
      <c r="F16" s="131"/>
      <c r="G16" s="131"/>
      <c r="H16" s="132"/>
      <c r="I16" s="57">
        <v>5</v>
      </c>
      <c r="J16" s="58">
        <v>0.18</v>
      </c>
      <c r="K16" s="62"/>
      <c r="L16" s="62"/>
      <c r="M16" s="63"/>
    </row>
    <row r="17" spans="1:13" ht="20.25" customHeight="1" thickBot="1">
      <c r="A17" s="64">
        <f>D6/1000</f>
        <v>2.8</v>
      </c>
      <c r="B17" s="64">
        <f>17*B14</f>
        <v>0</v>
      </c>
      <c r="C17" s="89">
        <v>0</v>
      </c>
      <c r="D17" s="65">
        <f>(B13*C13*D13*A17)+B17+C17</f>
        <v>0</v>
      </c>
      <c r="E17" s="133"/>
      <c r="F17" s="134"/>
      <c r="G17" s="134"/>
      <c r="H17" s="135"/>
      <c r="I17" s="66">
        <v>6</v>
      </c>
      <c r="J17" s="67">
        <v>0.22</v>
      </c>
      <c r="K17" s="68"/>
      <c r="L17" s="68"/>
      <c r="M17" s="69"/>
    </row>
    <row r="18" spans="1:13" ht="29.4" thickBot="1">
      <c r="A18" s="70" t="s">
        <v>171</v>
      </c>
      <c r="B18" s="71" t="s">
        <v>228</v>
      </c>
      <c r="C18" s="71" t="s">
        <v>0</v>
      </c>
      <c r="D18" s="72" t="s">
        <v>1</v>
      </c>
      <c r="E18" s="72" t="s">
        <v>221</v>
      </c>
      <c r="F18" s="73" t="s">
        <v>2</v>
      </c>
      <c r="G18" s="74" t="s">
        <v>201</v>
      </c>
      <c r="H18" s="75" t="s">
        <v>202</v>
      </c>
    </row>
    <row r="19" spans="1:13">
      <c r="A19" s="48"/>
      <c r="B19" s="77" t="str">
        <f>IF(A19&lt;0,"DATO INCORRECTO",IF(A19&lt;&gt;"",VLOOKUP(A19,DISTANCIAS!A:I,2,FALSE),""))</f>
        <v/>
      </c>
      <c r="C19" s="78" t="str">
        <f t="shared" ref="C19:C37" si="0">IF(A19&lt;&gt;"",VLOOKUP(A19,TABLA_GENERAL_DE_CODIGOS__STYM,3,FALSE),"")</f>
        <v/>
      </c>
      <c r="D19" s="48"/>
      <c r="E19" s="48"/>
      <c r="F19" s="79">
        <f>IF(A19=54,$D$17,IF(OR(A19="",E19=""),,VLOOKUP(B19,DISTANCIAS!B:I,IF(E19&lt;0,7,IF(AND(E19&gt;=0,E19&lt;=2),2,IF(AND(E19&gt;2,E19&lt;=6),3,IF(AND(E19&gt;6,E19&lt;=12),4,IF(AND(E19&gt;12,E19&lt;=18),5,IF(AND(E19&gt;18,E19&lt;=30),6,IF(E19&gt;30,"VALOR NO ASIGNADO","HOLA"))))))),FALSE)))</f>
        <v>0</v>
      </c>
      <c r="G19" s="80">
        <f t="shared" ref="G19:G36" si="1">D19*F19</f>
        <v>0</v>
      </c>
      <c r="H19" s="81">
        <f>G19*$D$14</f>
        <v>0</v>
      </c>
    </row>
    <row r="20" spans="1:13">
      <c r="A20" s="48"/>
      <c r="B20" s="77" t="str">
        <f>IF(A20&lt;0,"DATO INCORRECTO",IF(A20&lt;&gt;"",VLOOKUP(A20,DISTANCIAS!A:I,2,FALSE),""))</f>
        <v/>
      </c>
      <c r="C20" s="78" t="str">
        <f t="shared" si="0"/>
        <v/>
      </c>
      <c r="D20" s="48"/>
      <c r="E20" s="48"/>
      <c r="F20" s="79">
        <f>IF(A20=54,$D$17,IF(OR(A20="",E20=""),,VLOOKUP(B20,DISTANCIAS!B:I,IF(E20&lt;0,7,IF(AND(E20&gt;=0,E20&lt;=2),2,IF(AND(E20&gt;2,E20&lt;=6),3,IF(AND(E20&gt;6,E20&lt;=12),4,IF(AND(E20&gt;12,E20&lt;=18),5,IF(AND(E20&gt;18,E20&lt;=30),6,IF(E20&gt;30,"VALOR NO ASIGNADO","HOLA"))))))),FALSE)))</f>
        <v>0</v>
      </c>
      <c r="G20" s="80">
        <f t="shared" si="1"/>
        <v>0</v>
      </c>
      <c r="H20" s="81">
        <f t="shared" ref="H20:H36" si="2">G20*$D$14</f>
        <v>0</v>
      </c>
    </row>
    <row r="21" spans="1:13">
      <c r="A21" s="48"/>
      <c r="B21" s="77" t="str">
        <f>IF(A21&lt;0,"DATO INCORRECTO",IF(A21&lt;&gt;"",VLOOKUP(A21,DISTANCIAS!A:I,2,FALSE),""))</f>
        <v/>
      </c>
      <c r="C21" s="78" t="str">
        <f t="shared" si="0"/>
        <v/>
      </c>
      <c r="D21" s="48"/>
      <c r="E21" s="48"/>
      <c r="F21" s="79">
        <f>IF(A21=54,$D$17,IF(OR(A21="",E21=""),,VLOOKUP(B21,DISTANCIAS!B:I,IF(E21&lt;0,7,IF(AND(E21&gt;=0,E21&lt;=2),2,IF(AND(E21&gt;2,E21&lt;=6),3,IF(AND(E21&gt;6,E21&lt;=12),4,IF(AND(E21&gt;12,E21&lt;=18),5,IF(AND(E21&gt;18,E21&lt;=30),6,IF(E21&gt;30,"VALOR NO ASIGNADO","HOLA"))))))),FALSE)))</f>
        <v>0</v>
      </c>
      <c r="G21" s="80">
        <f t="shared" si="1"/>
        <v>0</v>
      </c>
      <c r="H21" s="81">
        <f t="shared" si="2"/>
        <v>0</v>
      </c>
      <c r="I21" s="82"/>
    </row>
    <row r="22" spans="1:13">
      <c r="A22" s="48"/>
      <c r="B22" s="77" t="str">
        <f>IF(A22&lt;0,"DATO INCORRECTO",IF(A22&lt;&gt;"",VLOOKUP(A22,DISTANCIAS!A:I,2,FALSE),""))</f>
        <v/>
      </c>
      <c r="C22" s="78" t="str">
        <f t="shared" si="0"/>
        <v/>
      </c>
      <c r="D22" s="48"/>
      <c r="E22" s="48"/>
      <c r="F22" s="79">
        <f>IF(A22=54,$D$17,IF(OR(A22="",E22=""),,VLOOKUP(B22,DISTANCIAS!B:I,IF(E22&lt;0,7,IF(AND(E22&gt;=0,E22&lt;=2),2,IF(AND(E22&gt;2,E22&lt;=6),3,IF(AND(E22&gt;6,E22&lt;=12),4,IF(AND(E22&gt;12,E22&lt;=18),5,IF(AND(E22&gt;18,E22&lt;=30),6,IF(E22&gt;30,"VALOR NO ASIGNADO","HOLA"))))))),FALSE)))</f>
        <v>0</v>
      </c>
      <c r="G22" s="80">
        <f t="shared" si="1"/>
        <v>0</v>
      </c>
      <c r="H22" s="81">
        <f t="shared" si="2"/>
        <v>0</v>
      </c>
    </row>
    <row r="23" spans="1:13">
      <c r="A23" s="48"/>
      <c r="B23" s="77" t="str">
        <f>IF(A23&lt;0,"DATO INCORRECTO",IF(A23&lt;&gt;"",VLOOKUP(A23,DISTANCIAS!A:I,2,FALSE),""))</f>
        <v/>
      </c>
      <c r="C23" s="78" t="str">
        <f t="shared" si="0"/>
        <v/>
      </c>
      <c r="D23" s="48"/>
      <c r="E23" s="48"/>
      <c r="F23" s="79">
        <f>IF(A23=54,$D$17,IF(OR(A23="",E23=""),,VLOOKUP(B23,DISTANCIAS!B:I,IF(E23&lt;0,7,IF(AND(E23&gt;=0,E23&lt;=2),2,IF(AND(E23&gt;2,E23&lt;=6),3,IF(AND(E23&gt;6,E23&lt;=12),4,IF(AND(E23&gt;12,E23&lt;=18),5,IF(AND(E23&gt;18,E23&lt;=30),6,IF(E23&gt;30,"VALOR NO ASIGNADO","HOLA"))))))),FALSE)))</f>
        <v>0</v>
      </c>
      <c r="G23" s="80">
        <f t="shared" si="1"/>
        <v>0</v>
      </c>
      <c r="H23" s="81">
        <f t="shared" si="2"/>
        <v>0</v>
      </c>
    </row>
    <row r="24" spans="1:13">
      <c r="A24" s="48"/>
      <c r="B24" s="77" t="str">
        <f>IF(A24&lt;0,"DATO INCORRECTO",IF(A24&lt;&gt;"",VLOOKUP(A24,DISTANCIAS!A:I,2,FALSE),""))</f>
        <v/>
      </c>
      <c r="C24" s="78" t="str">
        <f t="shared" si="0"/>
        <v/>
      </c>
      <c r="D24" s="48"/>
      <c r="E24" s="48"/>
      <c r="F24" s="79">
        <f>IF(A24=54,$D$17,IF(OR(A24="",E24=""),,VLOOKUP(B24,DISTANCIAS!B:I,IF(E24&lt;0,7,IF(AND(E24&gt;=0,E24&lt;=2),2,IF(AND(E24&gt;2,E24&lt;=6),3,IF(AND(E24&gt;6,E24&lt;=12),4,IF(AND(E24&gt;12,E24&lt;=18),5,IF(AND(E24&gt;18,E24&lt;=30),6,IF(E24&gt;30,"VALOR NO ASIGNADO","HOLA"))))))),FALSE)))</f>
        <v>0</v>
      </c>
      <c r="G24" s="80">
        <f t="shared" si="1"/>
        <v>0</v>
      </c>
      <c r="H24" s="81">
        <f t="shared" si="2"/>
        <v>0</v>
      </c>
    </row>
    <row r="25" spans="1:13">
      <c r="A25" s="48"/>
      <c r="B25" s="77" t="str">
        <f>IF(A25&lt;0,"DATO INCORRECTO",IF(A25&lt;&gt;"",VLOOKUP(A25,DISTANCIAS!A:I,2,FALSE),""))</f>
        <v/>
      </c>
      <c r="C25" s="78" t="str">
        <f t="shared" si="0"/>
        <v/>
      </c>
      <c r="D25" s="48"/>
      <c r="E25" s="48"/>
      <c r="F25" s="79">
        <f>IF(A25=54,$D$17,IF(OR(A25="",E25=""),,VLOOKUP(B25,DISTANCIAS!B:I,IF(E25&lt;0,7,IF(AND(E25&gt;=0,E25&lt;=2),2,IF(AND(E25&gt;2,E25&lt;=6),3,IF(AND(E25&gt;6,E25&lt;=12),4,IF(AND(E25&gt;12,E25&lt;=18),5,IF(AND(E25&gt;18,E25&lt;=30),6,IF(E25&gt;30,"VALOR NO ASIGNADO","HOLA"))))))),FALSE)))</f>
        <v>0</v>
      </c>
      <c r="G25" s="80">
        <f t="shared" si="1"/>
        <v>0</v>
      </c>
      <c r="H25" s="81">
        <f t="shared" si="2"/>
        <v>0</v>
      </c>
    </row>
    <row r="26" spans="1:13">
      <c r="A26" s="48"/>
      <c r="B26" s="77" t="str">
        <f>IF(A26&lt;0,"DATO INCORRECTO",IF(A26&lt;&gt;"",VLOOKUP(A26,DISTANCIAS!A:I,2,FALSE),""))</f>
        <v/>
      </c>
      <c r="C26" s="78" t="str">
        <f t="shared" si="0"/>
        <v/>
      </c>
      <c r="D26" s="48"/>
      <c r="E26" s="48"/>
      <c r="F26" s="79">
        <f>IF(A26=54,$D$17,IF(OR(A26="",E26=""),,VLOOKUP(B26,DISTANCIAS!B:I,IF(E26&lt;0,7,IF(AND(E26&gt;=0,E26&lt;=2),2,IF(AND(E26&gt;2,E26&lt;=6),3,IF(AND(E26&gt;6,E26&lt;=12),4,IF(AND(E26&gt;12,E26&lt;=18),5,IF(AND(E26&gt;18,E26&lt;=30),6,IF(E26&gt;30,"VALOR NO ASIGNADO","HOLA"))))))),FALSE)))</f>
        <v>0</v>
      </c>
      <c r="G26" s="80">
        <f t="shared" si="1"/>
        <v>0</v>
      </c>
      <c r="H26" s="81">
        <f t="shared" si="2"/>
        <v>0</v>
      </c>
    </row>
    <row r="27" spans="1:13">
      <c r="A27" s="48"/>
      <c r="B27" s="77" t="str">
        <f>IF(A27&lt;0,"DATO INCORRECTO",IF(A27&lt;&gt;"",VLOOKUP(A27,DISTANCIAS!A:I,2,FALSE),""))</f>
        <v/>
      </c>
      <c r="C27" s="78" t="str">
        <f t="shared" si="0"/>
        <v/>
      </c>
      <c r="D27" s="48"/>
      <c r="E27" s="48"/>
      <c r="F27" s="79">
        <f>IF(A27=54,$D$17,IF(OR(A27="",E27=""),,VLOOKUP(B27,DISTANCIAS!B:I,IF(E27&lt;0,7,IF(AND(E27&gt;=0,E27&lt;=2),2,IF(AND(E27&gt;2,E27&lt;=6),3,IF(AND(E27&gt;6,E27&lt;=12),4,IF(AND(E27&gt;12,E27&lt;=18),5,IF(AND(E27&gt;18,E27&lt;=30),6,IF(E27&gt;30,"VALOR NO ASIGNADO","HOLA"))))))),FALSE)))</f>
        <v>0</v>
      </c>
      <c r="G27" s="80">
        <f t="shared" si="1"/>
        <v>0</v>
      </c>
      <c r="H27" s="81">
        <f t="shared" si="2"/>
        <v>0</v>
      </c>
    </row>
    <row r="28" spans="1:13">
      <c r="A28" s="48"/>
      <c r="B28" s="77" t="str">
        <f>IF(A28&lt;0,"DATO INCORRECTO",IF(A28&lt;&gt;"",VLOOKUP(A28,DISTANCIAS!A:I,2,FALSE),""))</f>
        <v/>
      </c>
      <c r="C28" s="78" t="str">
        <f t="shared" si="0"/>
        <v/>
      </c>
      <c r="D28" s="48"/>
      <c r="E28" s="48"/>
      <c r="F28" s="79">
        <f>IF(A28=54,$D$17,IF(OR(A28="",E28=""),,VLOOKUP(B28,DISTANCIAS!B:I,IF(E28&lt;0,7,IF(AND(E28&gt;=0,E28&lt;=2),2,IF(AND(E28&gt;2,E28&lt;=6),3,IF(AND(E28&gt;6,E28&lt;=12),4,IF(AND(E28&gt;12,E28&lt;=18),5,IF(AND(E28&gt;18,E28&lt;=30),6,IF(E28&gt;30,"VALOR NO ASIGNADO","HOLA"))))))),FALSE)))</f>
        <v>0</v>
      </c>
      <c r="G28" s="80">
        <f t="shared" si="1"/>
        <v>0</v>
      </c>
      <c r="H28" s="81">
        <f t="shared" si="2"/>
        <v>0</v>
      </c>
    </row>
    <row r="29" spans="1:13">
      <c r="A29" s="48"/>
      <c r="B29" s="77" t="str">
        <f>IF(A29&lt;0,"DATO INCORRECTO",IF(A29&lt;&gt;"",VLOOKUP(A29,DISTANCIAS!A:I,2,FALSE),""))</f>
        <v/>
      </c>
      <c r="C29" s="78" t="str">
        <f t="shared" si="0"/>
        <v/>
      </c>
      <c r="D29" s="48"/>
      <c r="E29" s="48"/>
      <c r="F29" s="79">
        <f>IF(A29=54,$D$17,IF(OR(A29="",E29=""),,VLOOKUP(B29,DISTANCIAS!B:I,IF(E29&lt;0,7,IF(AND(E29&gt;=0,E29&lt;=2),2,IF(AND(E29&gt;2,E29&lt;=6),3,IF(AND(E29&gt;6,E29&lt;=12),4,IF(AND(E29&gt;12,E29&lt;=18),5,IF(AND(E29&gt;18,E29&lt;=30),6,IF(E29&gt;30,"VALOR NO ASIGNADO","HOLA"))))))),FALSE)))</f>
        <v>0</v>
      </c>
      <c r="G29" s="80">
        <f t="shared" si="1"/>
        <v>0</v>
      </c>
      <c r="H29" s="81">
        <f t="shared" ref="H29" si="3">G29*$D$14</f>
        <v>0</v>
      </c>
    </row>
    <row r="30" spans="1:13">
      <c r="A30" s="48"/>
      <c r="B30" s="77" t="str">
        <f>IF(A30&lt;0,"DATO INCORRECTO",IF(A30&lt;&gt;"",VLOOKUP(A30,DISTANCIAS!A:I,2,FALSE),""))</f>
        <v/>
      </c>
      <c r="C30" s="78" t="str">
        <f t="shared" si="0"/>
        <v/>
      </c>
      <c r="D30" s="48"/>
      <c r="E30" s="48"/>
      <c r="F30" s="79">
        <f>IF(A30=54,$D$17,IF(OR(A30="",E30=""),,VLOOKUP(B30,DISTANCIAS!B:I,IF(E30&lt;0,7,IF(AND(E30&gt;=0,E30&lt;=2),2,IF(AND(E30&gt;2,E30&lt;=6),3,IF(AND(E30&gt;6,E30&lt;=12),4,IF(AND(E30&gt;12,E30&lt;=18),5,IF(AND(E30&gt;18,E30&lt;=30),6,IF(E30&gt;30,"VALOR NO ASIGNADO","HOLA"))))))),FALSE)))</f>
        <v>0</v>
      </c>
      <c r="G30" s="80">
        <f t="shared" si="1"/>
        <v>0</v>
      </c>
      <c r="H30" s="81">
        <f t="shared" si="2"/>
        <v>0</v>
      </c>
    </row>
    <row r="31" spans="1:13">
      <c r="A31" s="48"/>
      <c r="B31" s="77" t="str">
        <f>IF(A31&lt;0,"DATO INCORRECTO",IF(A31&lt;&gt;"",VLOOKUP(A31,DISTANCIAS!A:I,2,FALSE),""))</f>
        <v/>
      </c>
      <c r="C31" s="78" t="str">
        <f t="shared" si="0"/>
        <v/>
      </c>
      <c r="D31" s="48"/>
      <c r="E31" s="48"/>
      <c r="F31" s="79">
        <f>IF(A31=54,$D$17,IF(OR(A31="",E31=""),,VLOOKUP(B31,DISTANCIAS!B:I,IF(E31&lt;0,7,IF(AND(E31&gt;=0,E31&lt;=2),2,IF(AND(E31&gt;2,E31&lt;=6),3,IF(AND(E31&gt;6,E31&lt;=12),4,IF(AND(E31&gt;12,E31&lt;=18),5,IF(AND(E31&gt;18,E31&lt;=30),6,IF(E31&gt;30,"VALOR NO ASIGNADO","HOLA"))))))),FALSE)))</f>
        <v>0</v>
      </c>
      <c r="G31" s="80">
        <f t="shared" si="1"/>
        <v>0</v>
      </c>
      <c r="H31" s="81">
        <f t="shared" si="2"/>
        <v>0</v>
      </c>
    </row>
    <row r="32" spans="1:13">
      <c r="A32" s="48"/>
      <c r="B32" s="77" t="str">
        <f>IF(A32&lt;0,"DATO INCORRECTO",IF(A32&lt;&gt;"",VLOOKUP(A32,DISTANCIAS!A:I,2,FALSE),""))</f>
        <v/>
      </c>
      <c r="C32" s="78" t="str">
        <f t="shared" si="0"/>
        <v/>
      </c>
      <c r="D32" s="48"/>
      <c r="E32" s="48"/>
      <c r="F32" s="79">
        <f>IF(A32=54,$D$17,IF(OR(A32="",E32=""),,VLOOKUP(B32,DISTANCIAS!B:I,IF(E32&lt;0,7,IF(AND(E32&gt;=0,E32&lt;=2),2,IF(AND(E32&gt;2,E32&lt;=6),3,IF(AND(E32&gt;6,E32&lt;=12),4,IF(AND(E32&gt;12,E32&lt;=18),5,IF(AND(E32&gt;18,E32&lt;=30),6,IF(E32&gt;30,"VALOR NO ASIGNADO","HOLA"))))))),FALSE)))</f>
        <v>0</v>
      </c>
      <c r="G32" s="80">
        <f t="shared" si="1"/>
        <v>0</v>
      </c>
      <c r="H32" s="81">
        <f t="shared" si="2"/>
        <v>0</v>
      </c>
    </row>
    <row r="33" spans="1:8">
      <c r="A33" s="48"/>
      <c r="B33" s="77" t="str">
        <f>IF(A33&lt;0,"DATO INCORRECTO",IF(A33&lt;&gt;"",VLOOKUP(A33,DISTANCIAS!A:I,2,FALSE),""))</f>
        <v/>
      </c>
      <c r="C33" s="78" t="str">
        <f t="shared" si="0"/>
        <v/>
      </c>
      <c r="D33" s="48"/>
      <c r="E33" s="48"/>
      <c r="F33" s="79">
        <f>IF(A33=54,$D$17,IF(OR(A33="",E33=""),,VLOOKUP(B33,DISTANCIAS!B:I,IF(E33&lt;0,7,IF(AND(E33&gt;=0,E33&lt;=2),2,IF(AND(E33&gt;2,E33&lt;=6),3,IF(AND(E33&gt;6,E33&lt;=12),4,IF(AND(E33&gt;12,E33&lt;=18),5,IF(AND(E33&gt;18,E33&lt;=30),6,IF(E33&gt;30,"VALOR NO ASIGNADO","HOLA"))))))),FALSE)))</f>
        <v>0</v>
      </c>
      <c r="G33" s="80">
        <f t="shared" si="1"/>
        <v>0</v>
      </c>
      <c r="H33" s="81">
        <f t="shared" si="2"/>
        <v>0</v>
      </c>
    </row>
    <row r="34" spans="1:8">
      <c r="A34" s="48"/>
      <c r="B34" s="77" t="str">
        <f>IF(A34&lt;0,"DATO INCORRECTO",IF(A34&lt;&gt;"",VLOOKUP(A34,DISTANCIAS!A:I,2,FALSE),""))</f>
        <v/>
      </c>
      <c r="C34" s="78" t="str">
        <f t="shared" si="0"/>
        <v/>
      </c>
      <c r="D34" s="48"/>
      <c r="E34" s="48"/>
      <c r="F34" s="79">
        <f>IF(A34=54,$D$17,IF(OR(A34="",E34=""),,VLOOKUP(B34,DISTANCIAS!B:I,IF(E34&lt;0,7,IF(AND(E34&gt;=0,E34&lt;=2),2,IF(AND(E34&gt;2,E34&lt;=6),3,IF(AND(E34&gt;6,E34&lt;=12),4,IF(AND(E34&gt;12,E34&lt;=18),5,IF(AND(E34&gt;18,E34&lt;=30),6,IF(E34&gt;30,"VALOR NO ASIGNADO","HOLA"))))))),FALSE)))</f>
        <v>0</v>
      </c>
      <c r="G34" s="80">
        <f t="shared" si="1"/>
        <v>0</v>
      </c>
      <c r="H34" s="81">
        <f t="shared" si="2"/>
        <v>0</v>
      </c>
    </row>
    <row r="35" spans="1:8">
      <c r="A35" s="48"/>
      <c r="B35" s="77" t="str">
        <f>IF(A35&lt;0,"DATO INCORRECTO",IF(A35&lt;&gt;"",VLOOKUP(A35,DISTANCIAS!A:I,2,FALSE),""))</f>
        <v/>
      </c>
      <c r="C35" s="78" t="str">
        <f t="shared" si="0"/>
        <v/>
      </c>
      <c r="D35" s="48"/>
      <c r="E35" s="48"/>
      <c r="F35" s="79">
        <f>IF(A35=54,$D$17,IF(OR(A35="",E35=""),,VLOOKUP(B35,DISTANCIAS!B:I,IF(E35&lt;0,7,IF(AND(E35&gt;=0,E35&lt;=2),2,IF(AND(E35&gt;2,E35&lt;=6),3,IF(AND(E35&gt;6,E35&lt;=12),4,IF(AND(E35&gt;12,E35&lt;=18),5,IF(AND(E35&gt;18,E35&lt;=30),6,IF(E35&gt;30,"VALOR NO ASIGNADO","HOLA"))))))),FALSE)))</f>
        <v>0</v>
      </c>
      <c r="G35" s="80">
        <f t="shared" si="1"/>
        <v>0</v>
      </c>
      <c r="H35" s="81">
        <f t="shared" si="2"/>
        <v>0</v>
      </c>
    </row>
    <row r="36" spans="1:8">
      <c r="A36" s="48"/>
      <c r="B36" s="77" t="str">
        <f>IF(A36&lt;0,"DATO INCORRECTO",IF(A36&lt;&gt;"",VLOOKUP(A36,DISTANCIAS!A:I,2,FALSE),""))</f>
        <v/>
      </c>
      <c r="C36" s="78" t="str">
        <f t="shared" si="0"/>
        <v/>
      </c>
      <c r="D36" s="48"/>
      <c r="E36" s="48"/>
      <c r="F36" s="79">
        <f>IF(A36=54,$D$17,IF(OR(A36="",E36=""),,VLOOKUP(B36,DISTANCIAS!B:I,IF(E36&lt;0,7,IF(AND(E36&gt;=0,E36&lt;=2),2,IF(AND(E36&gt;2,E36&lt;=6),3,IF(AND(E36&gt;6,E36&lt;=12),4,IF(AND(E36&gt;12,E36&lt;=18),5,IF(AND(E36&gt;18,E36&lt;=30),6,IF(E36&gt;30,"VALOR NO ASIGNADO","HOLA"))))))),FALSE)))</f>
        <v>0</v>
      </c>
      <c r="G36" s="80">
        <f t="shared" si="1"/>
        <v>0</v>
      </c>
      <c r="H36" s="81">
        <f t="shared" si="2"/>
        <v>0</v>
      </c>
    </row>
    <row r="37" spans="1:8">
      <c r="A37" s="48"/>
      <c r="B37" s="77" t="str">
        <f>IF(A37&lt;0,"DATO INCORRECTO",IF(A37&lt;&gt;"",VLOOKUP(A37,DISTANCIAS!A:I,2,FALSE),""))</f>
        <v/>
      </c>
      <c r="C37" s="78" t="str">
        <f t="shared" si="0"/>
        <v/>
      </c>
      <c r="D37" s="48"/>
      <c r="E37" s="41"/>
      <c r="F37" s="79">
        <f>IF(A37=54,$D$17,IF(OR(A37="",E37=""),,VLOOKUP(B37,DISTANCIAS!B:I,IF(E37&lt;0,7,IF(AND(E37&gt;=0,E37&lt;=2),2,IF(AND(E37&gt;2,E37&lt;=6),3,IF(AND(E37&gt;6,E37&lt;=12),4,IF(AND(E37&gt;12,E37&lt;=18),5,IF(AND(E37&gt;18,E37&lt;=30),6,IF(E37&gt;30,"VALOR NO ASIGNADO","HOLA"))))))),FALSE)))</f>
        <v>0</v>
      </c>
      <c r="G37" s="83"/>
      <c r="H37" s="84"/>
    </row>
    <row r="38" spans="1:8">
      <c r="A38" s="136"/>
      <c r="B38" s="137"/>
      <c r="C38" s="137"/>
      <c r="D38" s="138"/>
      <c r="E38" s="123" t="s">
        <v>178</v>
      </c>
      <c r="F38" s="124"/>
      <c r="G38" s="85">
        <f>SUM(H19:H37)</f>
        <v>0</v>
      </c>
    </row>
    <row r="39" spans="1:8">
      <c r="A39" s="139"/>
      <c r="B39" s="140"/>
      <c r="C39" s="140"/>
      <c r="D39" s="141"/>
      <c r="E39" s="123" t="s">
        <v>176</v>
      </c>
      <c r="F39" s="124"/>
      <c r="G39" s="85">
        <f>G38*D8</f>
        <v>0</v>
      </c>
    </row>
    <row r="40" spans="1:8">
      <c r="A40" s="139"/>
      <c r="B40" s="140"/>
      <c r="C40" s="140"/>
      <c r="D40" s="141"/>
      <c r="E40" s="123" t="s">
        <v>166</v>
      </c>
      <c r="F40" s="124"/>
      <c r="G40" s="85">
        <f>G38+G39</f>
        <v>0</v>
      </c>
    </row>
    <row r="41" spans="1:8" ht="22.5" customHeight="1">
      <c r="A41" s="139"/>
      <c r="B41" s="140"/>
      <c r="C41" s="140"/>
      <c r="D41" s="141"/>
      <c r="E41" s="110" t="s">
        <v>167</v>
      </c>
      <c r="F41" s="111"/>
      <c r="G41" s="86" t="e">
        <f>60/G40</f>
        <v>#DIV/0!</v>
      </c>
    </row>
    <row r="42" spans="1:8" ht="20.25" customHeight="1" thickBot="1">
      <c r="A42" s="142"/>
      <c r="B42" s="143"/>
      <c r="C42" s="143"/>
      <c r="D42" s="144"/>
      <c r="E42" s="125" t="s">
        <v>168</v>
      </c>
      <c r="F42" s="126"/>
      <c r="G42" s="87" t="e">
        <f>B8/G40</f>
        <v>#DIV/0!</v>
      </c>
    </row>
    <row r="43" spans="1:8">
      <c r="A43" s="76"/>
    </row>
  </sheetData>
  <mergeCells count="24">
    <mergeCell ref="A1:H1"/>
    <mergeCell ref="A3:H3"/>
    <mergeCell ref="E42:F42"/>
    <mergeCell ref="E38:F38"/>
    <mergeCell ref="E40:F40"/>
    <mergeCell ref="E4:H17"/>
    <mergeCell ref="A38:D42"/>
    <mergeCell ref="A15:A16"/>
    <mergeCell ref="B15:B16"/>
    <mergeCell ref="C15:C16"/>
    <mergeCell ref="D15:D16"/>
    <mergeCell ref="A9:D10"/>
    <mergeCell ref="B11:B12"/>
    <mergeCell ref="L10:M10"/>
    <mergeCell ref="A2:H2"/>
    <mergeCell ref="L5:M5"/>
    <mergeCell ref="I11:J11"/>
    <mergeCell ref="E41:F41"/>
    <mergeCell ref="I4:M4"/>
    <mergeCell ref="I5:J5"/>
    <mergeCell ref="C11:C12"/>
    <mergeCell ref="D11:D12"/>
    <mergeCell ref="A12:A13"/>
    <mergeCell ref="E39:F39"/>
  </mergeCells>
  <conditionalFormatting sqref="B19:B37">
    <cfRule type="expression" dxfId="3" priority="2">
      <formula>ISERROR(B19:B36)</formula>
    </cfRule>
  </conditionalFormatting>
  <conditionalFormatting sqref="B13">
    <cfRule type="expression" dxfId="2" priority="1">
      <formula>ISERROR(B13)</formula>
    </cfRule>
  </conditionalFormatting>
  <dataValidations disablePrompts="1" count="6">
    <dataValidation type="list" allowBlank="1" showInputMessage="1" showErrorMessage="1" sqref="C12" xr:uid="{00000000-0002-0000-0100-000000000000}">
      <formula1>gtf</formula1>
    </dataValidation>
    <dataValidation type="list" allowBlank="1" showInputMessage="1" showErrorMessage="1" sqref="C16" xr:uid="{00000000-0002-0000-0100-000001000000}">
      <formula1>p</formula1>
    </dataValidation>
    <dataValidation type="list" allowBlank="1" showInputMessage="1" showErrorMessage="1" sqref="C13" xr:uid="{00000000-0002-0000-0100-000002000000}">
      <formula1>$J$6:$J$10</formula1>
    </dataValidation>
    <dataValidation type="list" allowBlank="1" showInputMessage="1" showErrorMessage="1" sqref="C17" xr:uid="{00000000-0002-0000-0100-000003000000}">
      <formula1>$M$6:$M$9</formula1>
    </dataValidation>
    <dataValidation type="list" allowBlank="1" showInputMessage="1" showErrorMessage="1" sqref="B8" xr:uid="{00000000-0002-0000-0100-000004000000}">
      <formula1>$M$11:$M$15</formula1>
    </dataValidation>
    <dataValidation type="list" allowBlank="1" showInputMessage="1" showErrorMessage="1" sqref="D8" xr:uid="{00000000-0002-0000-0100-000005000000}">
      <formula1>$J$12:$J$17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6000000}">
          <x14:formula1>
            <xm:f>DISTANCIAS!$B$68:$B$79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M43"/>
  <sheetViews>
    <sheetView tabSelected="1" zoomScale="70" zoomScaleNormal="70" workbookViewId="0">
      <selection activeCell="G24" sqref="G24"/>
    </sheetView>
  </sheetViews>
  <sheetFormatPr baseColWidth="10" defaultColWidth="11.44140625" defaultRowHeight="14.4"/>
  <cols>
    <col min="1" max="1" width="17.109375" style="37" customWidth="1"/>
    <col min="2" max="2" width="18.33203125" style="37" customWidth="1"/>
    <col min="3" max="3" width="42" style="37" customWidth="1"/>
    <col min="4" max="4" width="18.44140625" style="37" customWidth="1"/>
    <col min="5" max="5" width="15.44140625" style="37" customWidth="1"/>
    <col min="6" max="6" width="16.44140625" style="37" customWidth="1"/>
    <col min="7" max="7" width="27.77734375" style="37" customWidth="1"/>
    <col min="8" max="8" width="9.77734375" style="37" customWidth="1"/>
    <col min="9" max="9" width="11.44140625" style="37" hidden="1" customWidth="1"/>
    <col min="10" max="10" width="12.6640625" style="37" hidden="1" customWidth="1"/>
    <col min="11" max="12" width="11.44140625" style="37" hidden="1" customWidth="1"/>
    <col min="13" max="13" width="16.21875" style="37" hidden="1" customWidth="1"/>
    <col min="14" max="16384" width="11.44140625" style="37"/>
  </cols>
  <sheetData>
    <row r="1" spans="1:13" ht="3" customHeight="1" thickBot="1">
      <c r="A1" s="143"/>
      <c r="B1" s="143"/>
      <c r="C1" s="143"/>
      <c r="D1" s="143"/>
      <c r="E1" s="143"/>
      <c r="F1" s="143"/>
      <c r="G1" s="143"/>
      <c r="H1" s="143"/>
    </row>
    <row r="2" spans="1:13" ht="90.6" customHeight="1" thickBot="1">
      <c r="A2" s="155" t="s">
        <v>172</v>
      </c>
      <c r="B2" s="156"/>
      <c r="C2" s="156"/>
      <c r="D2" s="156"/>
      <c r="E2" s="156"/>
      <c r="F2" s="156"/>
      <c r="G2" s="156"/>
      <c r="H2" s="157"/>
    </row>
    <row r="3" spans="1:13" ht="3" customHeight="1" thickBot="1">
      <c r="A3" s="127"/>
      <c r="B3" s="128"/>
      <c r="C3" s="128"/>
      <c r="D3" s="128"/>
      <c r="E3" s="128"/>
      <c r="F3" s="128"/>
      <c r="G3" s="128"/>
      <c r="H3" s="128"/>
    </row>
    <row r="4" spans="1:13" ht="32.25" customHeight="1">
      <c r="A4" s="38" t="s">
        <v>4</v>
      </c>
      <c r="B4" s="91">
        <v>43896</v>
      </c>
      <c r="C4" s="38" t="s">
        <v>3</v>
      </c>
      <c r="D4" s="39" t="s">
        <v>223</v>
      </c>
      <c r="E4" s="127" t="s">
        <v>173</v>
      </c>
      <c r="F4" s="128"/>
      <c r="G4" s="128"/>
      <c r="H4" s="129"/>
      <c r="I4" s="93" t="s">
        <v>192</v>
      </c>
      <c r="J4" s="94"/>
      <c r="K4" s="94"/>
      <c r="L4" s="94"/>
      <c r="M4" s="95"/>
    </row>
    <row r="5" spans="1:13" ht="25.5" customHeight="1">
      <c r="A5" s="38" t="s">
        <v>179</v>
      </c>
      <c r="B5" s="39">
        <v>1</v>
      </c>
      <c r="C5" s="40" t="s">
        <v>225</v>
      </c>
      <c r="D5" s="41" t="s">
        <v>209</v>
      </c>
      <c r="E5" s="130"/>
      <c r="F5" s="131"/>
      <c r="G5" s="131"/>
      <c r="H5" s="132"/>
      <c r="I5" s="96" t="s">
        <v>196</v>
      </c>
      <c r="J5" s="97"/>
      <c r="L5" s="98" t="s">
        <v>197</v>
      </c>
      <c r="M5" s="99"/>
    </row>
    <row r="6" spans="1:13" ht="26.25" customHeight="1">
      <c r="A6" s="38" t="s">
        <v>180</v>
      </c>
      <c r="B6" s="39">
        <v>2</v>
      </c>
      <c r="C6" s="40" t="s">
        <v>5</v>
      </c>
      <c r="D6" s="42">
        <f>IF($D$5="MO","NO APLICA",VLOOKUP($D$5,DISTANCIAS!B69:C79,2,FALSE))</f>
        <v>2500</v>
      </c>
      <c r="E6" s="130"/>
      <c r="F6" s="131"/>
      <c r="G6" s="131"/>
      <c r="H6" s="132"/>
      <c r="I6" s="43" t="s">
        <v>198</v>
      </c>
      <c r="J6" s="44"/>
      <c r="K6" s="45"/>
      <c r="L6" s="46" t="s">
        <v>198</v>
      </c>
      <c r="M6" s="47"/>
    </row>
    <row r="7" spans="1:13" ht="26.25" customHeight="1">
      <c r="A7" s="38" t="s">
        <v>224</v>
      </c>
      <c r="B7" s="39">
        <v>1</v>
      </c>
      <c r="C7" s="40" t="s">
        <v>6</v>
      </c>
      <c r="D7" s="41">
        <v>8</v>
      </c>
      <c r="E7" s="130"/>
      <c r="F7" s="131"/>
      <c r="G7" s="131"/>
      <c r="H7" s="132"/>
      <c r="I7" s="43" t="s">
        <v>188</v>
      </c>
      <c r="J7" s="44">
        <v>1</v>
      </c>
      <c r="K7" s="45"/>
      <c r="L7" s="46" t="s">
        <v>193</v>
      </c>
      <c r="M7" s="47">
        <v>0</v>
      </c>
    </row>
    <row r="8" spans="1:13" ht="22.5" customHeight="1">
      <c r="A8" s="38" t="s">
        <v>181</v>
      </c>
      <c r="B8" s="48">
        <v>480</v>
      </c>
      <c r="C8" s="40" t="s">
        <v>200</v>
      </c>
      <c r="D8" s="49">
        <v>0.18</v>
      </c>
      <c r="E8" s="130"/>
      <c r="F8" s="131"/>
      <c r="G8" s="131"/>
      <c r="H8" s="132"/>
      <c r="I8" s="43" t="s">
        <v>189</v>
      </c>
      <c r="J8" s="50">
        <v>1.1000000000000001</v>
      </c>
      <c r="K8" s="45"/>
      <c r="L8" s="46" t="s">
        <v>194</v>
      </c>
      <c r="M8" s="47">
        <v>9</v>
      </c>
    </row>
    <row r="9" spans="1:13" ht="14.25" customHeight="1" thickBot="1">
      <c r="A9" s="147" t="s">
        <v>170</v>
      </c>
      <c r="B9" s="148"/>
      <c r="C9" s="148"/>
      <c r="D9" s="149"/>
      <c r="E9" s="130"/>
      <c r="F9" s="131"/>
      <c r="G9" s="131"/>
      <c r="H9" s="132"/>
      <c r="I9" s="51" t="s">
        <v>190</v>
      </c>
      <c r="J9" s="50">
        <v>1.2</v>
      </c>
      <c r="K9" s="52"/>
      <c r="L9" s="46" t="s">
        <v>195</v>
      </c>
      <c r="M9" s="47">
        <v>20</v>
      </c>
    </row>
    <row r="10" spans="1:13" ht="13.5" customHeight="1">
      <c r="A10" s="147"/>
      <c r="B10" s="148"/>
      <c r="C10" s="148"/>
      <c r="D10" s="149"/>
      <c r="E10" s="130"/>
      <c r="F10" s="131"/>
      <c r="G10" s="131"/>
      <c r="H10" s="132"/>
      <c r="I10" s="43" t="s">
        <v>191</v>
      </c>
      <c r="J10" s="50">
        <v>1.4</v>
      </c>
      <c r="K10" s="53"/>
      <c r="L10" s="100" t="s">
        <v>199</v>
      </c>
      <c r="M10" s="101"/>
    </row>
    <row r="11" spans="1:13">
      <c r="A11" s="54" t="s">
        <v>182</v>
      </c>
      <c r="B11" s="117" t="s">
        <v>226</v>
      </c>
      <c r="C11" s="117" t="s">
        <v>227</v>
      </c>
      <c r="D11" s="119" t="s">
        <v>183</v>
      </c>
      <c r="E11" s="130"/>
      <c r="F11" s="131"/>
      <c r="G11" s="131"/>
      <c r="H11" s="132"/>
      <c r="I11" s="102" t="s">
        <v>200</v>
      </c>
      <c r="J11" s="103"/>
      <c r="K11" s="55"/>
      <c r="L11" s="50">
        <v>1</v>
      </c>
      <c r="M11" s="56"/>
    </row>
    <row r="12" spans="1:13" ht="12.75" customHeight="1">
      <c r="A12" s="121" t="s">
        <v>229</v>
      </c>
      <c r="B12" s="118"/>
      <c r="C12" s="118"/>
      <c r="D12" s="120"/>
      <c r="E12" s="130"/>
      <c r="F12" s="131"/>
      <c r="G12" s="131"/>
      <c r="H12" s="132"/>
      <c r="I12" s="57">
        <v>1</v>
      </c>
      <c r="J12" s="58"/>
      <c r="K12" s="55"/>
      <c r="L12" s="50">
        <v>2</v>
      </c>
      <c r="M12" s="56">
        <v>480</v>
      </c>
    </row>
    <row r="13" spans="1:13" ht="18.75" customHeight="1">
      <c r="A13" s="122"/>
      <c r="B13" s="59">
        <f>D7/(D6*D14)</f>
        <v>5.3333333333333339</v>
      </c>
      <c r="C13" s="89">
        <v>1.2</v>
      </c>
      <c r="D13" s="90">
        <v>31</v>
      </c>
      <c r="E13" s="130"/>
      <c r="F13" s="131"/>
      <c r="G13" s="131"/>
      <c r="H13" s="132"/>
      <c r="I13" s="57">
        <v>2</v>
      </c>
      <c r="J13" s="58">
        <v>0.12</v>
      </c>
      <c r="K13" s="55"/>
      <c r="L13" s="50">
        <v>3</v>
      </c>
      <c r="M13" s="56">
        <v>520</v>
      </c>
    </row>
    <row r="14" spans="1:13" ht="21.75" customHeight="1">
      <c r="A14" s="60" t="s">
        <v>169</v>
      </c>
      <c r="B14" s="89">
        <v>2</v>
      </c>
      <c r="C14" s="61" t="s">
        <v>203</v>
      </c>
      <c r="D14" s="65">
        <v>5.9999999999999995E-4</v>
      </c>
      <c r="E14" s="130"/>
      <c r="F14" s="131"/>
      <c r="G14" s="131"/>
      <c r="H14" s="132"/>
      <c r="I14" s="57">
        <v>3</v>
      </c>
      <c r="J14" s="58">
        <v>0.14000000000000001</v>
      </c>
      <c r="K14" s="62"/>
      <c r="L14" s="50">
        <v>4</v>
      </c>
      <c r="M14" s="56">
        <v>600</v>
      </c>
    </row>
    <row r="15" spans="1:13">
      <c r="A15" s="117" t="s">
        <v>184</v>
      </c>
      <c r="B15" s="117" t="s">
        <v>185</v>
      </c>
      <c r="C15" s="117" t="s">
        <v>186</v>
      </c>
      <c r="D15" s="145" t="s">
        <v>187</v>
      </c>
      <c r="E15" s="130"/>
      <c r="F15" s="131"/>
      <c r="G15" s="131"/>
      <c r="H15" s="132"/>
      <c r="I15" s="57">
        <v>4</v>
      </c>
      <c r="J15" s="58">
        <v>0.16</v>
      </c>
      <c r="K15" s="62"/>
      <c r="L15" s="50">
        <v>5</v>
      </c>
      <c r="M15" s="56">
        <v>720</v>
      </c>
    </row>
    <row r="16" spans="1:13">
      <c r="A16" s="118"/>
      <c r="B16" s="118"/>
      <c r="C16" s="118"/>
      <c r="D16" s="146"/>
      <c r="E16" s="130"/>
      <c r="F16" s="131"/>
      <c r="G16" s="131"/>
      <c r="H16" s="132"/>
      <c r="I16" s="57">
        <v>5</v>
      </c>
      <c r="J16" s="58">
        <v>0.18</v>
      </c>
      <c r="K16" s="62"/>
      <c r="L16" s="62"/>
      <c r="M16" s="63"/>
    </row>
    <row r="17" spans="1:13" ht="20.25" customHeight="1" thickBot="1">
      <c r="A17" s="64">
        <f>D6/1000</f>
        <v>2.5</v>
      </c>
      <c r="B17" s="64">
        <f>17*B14</f>
        <v>34</v>
      </c>
      <c r="C17" s="89">
        <v>9</v>
      </c>
      <c r="D17" s="65">
        <f>(B13*C13*D13*A17)+B17+C17</f>
        <v>539</v>
      </c>
      <c r="E17" s="133"/>
      <c r="F17" s="134"/>
      <c r="G17" s="134"/>
      <c r="H17" s="135"/>
      <c r="I17" s="66">
        <v>6</v>
      </c>
      <c r="J17" s="67">
        <v>0.22</v>
      </c>
      <c r="K17" s="68"/>
      <c r="L17" s="68"/>
      <c r="M17" s="69"/>
    </row>
    <row r="18" spans="1:13" ht="29.4" thickBot="1">
      <c r="A18" s="70" t="s">
        <v>171</v>
      </c>
      <c r="B18" s="71" t="s">
        <v>228</v>
      </c>
      <c r="C18" s="71" t="s">
        <v>0</v>
      </c>
      <c r="D18" s="72" t="s">
        <v>1</v>
      </c>
      <c r="E18" s="72" t="s">
        <v>221</v>
      </c>
      <c r="F18" s="73" t="s">
        <v>2</v>
      </c>
      <c r="G18" s="74" t="s">
        <v>201</v>
      </c>
      <c r="H18" s="75" t="s">
        <v>202</v>
      </c>
    </row>
    <row r="19" spans="1:13">
      <c r="A19" s="48">
        <v>2</v>
      </c>
      <c r="B19" s="77" t="str">
        <f>IF(A19&lt;0,"DATO INCORRECTO",IF(A19&lt;&gt;"",VLOOKUP(A19,DISTANCIAS!A:I,2,FALSE),""))</f>
        <v>MTGC</v>
      </c>
      <c r="C19" s="78" t="str">
        <f t="shared" ref="C19:C37" si="0">IF(A19&lt;&gt;"",VLOOKUP(A19,TABLA_GENERAL_DE_CODIGOS__STYM,3,FALSE),"")</f>
        <v>Coger pieza con una mano (difícil)</v>
      </c>
      <c r="D19" s="48">
        <v>2</v>
      </c>
      <c r="E19" s="48">
        <v>23</v>
      </c>
      <c r="F19" s="79">
        <f>IF(A19=54,$D$17,IF(OR(A19="",E19=""),,VLOOKUP(B19,DISTANCIAS!B:I,IF(E19&lt;0,7,IF(AND(E19&gt;=0,E19&lt;=2),2,IF(AND(E19&gt;2,E19&lt;=6),3,IF(AND(E19&gt;6,E19&lt;=12),4,IF(AND(E19&gt;12,E19&lt;=18),5,IF(AND(E19&gt;18,E19&lt;=30),6,IF(E19&gt;30,"VALOR NO ASIGNADO","HOLA"))))))),FALSE)))</f>
        <v>25</v>
      </c>
      <c r="G19" s="80">
        <f t="shared" ref="G19:G36" si="1">D19*F19</f>
        <v>50</v>
      </c>
      <c r="H19" s="81">
        <f>G19*$D$14</f>
        <v>0.03</v>
      </c>
    </row>
    <row r="20" spans="1:13">
      <c r="A20" s="48">
        <v>6</v>
      </c>
      <c r="B20" s="77" t="str">
        <f>IF(A20&lt;0,"DATO INCORRECTO",IF(A20&lt;&gt;"",VLOOKUP(A20,DISTANCIAS!A:I,2,FALSE),""))</f>
        <v>MTPA</v>
      </c>
      <c r="C20" s="78" t="str">
        <f t="shared" si="0"/>
        <v>Colocar pieza aproximada</v>
      </c>
      <c r="D20" s="48">
        <v>2</v>
      </c>
      <c r="E20" s="48">
        <v>5</v>
      </c>
      <c r="F20" s="79">
        <f>IF(A20=54,$D$17,IF(OR(A20="",E20=""),,VLOOKUP(B20,DISTANCIAS!B:I,IF(E20&lt;0,7,IF(AND(E20&gt;=0,E20&lt;=2),2,IF(AND(E20&gt;2,E20&lt;=6),3,IF(AND(E20&gt;6,E20&lt;=12),4,IF(AND(E20&gt;12,E20&lt;=18),5,IF(AND(E20&gt;18,E20&lt;=30),6,IF(E20&gt;30,"VALOR NO ASIGNADO","HOLA"))))))),FALSE)))</f>
        <v>3</v>
      </c>
      <c r="G20" s="80">
        <f t="shared" si="1"/>
        <v>6</v>
      </c>
      <c r="H20" s="81">
        <f t="shared" ref="H20:H36" si="2">G20*$D$14</f>
        <v>3.5999999999999999E-3</v>
      </c>
    </row>
    <row r="21" spans="1:13">
      <c r="A21" s="48">
        <v>13</v>
      </c>
      <c r="B21" s="77" t="str">
        <f>IF(A21&lt;0,"DATO INCORRECTO",IF(A21&lt;&gt;"",VLOOKUP(A21,DISTANCIAS!A:I,2,FALSE),""))</f>
        <v>MTPF</v>
      </c>
      <c r="C21" s="78" t="str">
        <f t="shared" si="0"/>
        <v>Llevar partes al pie</v>
      </c>
      <c r="D21" s="48">
        <v>1</v>
      </c>
      <c r="E21" s="48">
        <v>23</v>
      </c>
      <c r="F21" s="79">
        <f>IF(A21=54,$D$17,IF(OR(A21="",E21=""),,VLOOKUP(B21,DISTANCIAS!B:I,IF(E21&lt;0,7,IF(AND(E21&gt;=0,E21&lt;=2),2,IF(AND(E21&gt;2,E21&lt;=6),3,IF(AND(E21&gt;6,E21&lt;=12),4,IF(AND(E21&gt;12,E21&lt;=18),5,IF(AND(E21&gt;18,E21&lt;=30),6,IF(E21&gt;30,"VALOR NO ASIGNADO","HOLA"))))))),FALSE)))</f>
        <v>48</v>
      </c>
      <c r="G21" s="80">
        <f t="shared" si="1"/>
        <v>48</v>
      </c>
      <c r="H21" s="81">
        <f t="shared" si="2"/>
        <v>2.8799999999999999E-2</v>
      </c>
      <c r="I21" s="82"/>
    </row>
    <row r="22" spans="1:13">
      <c r="A22" s="48">
        <v>32</v>
      </c>
      <c r="B22" s="77" t="str">
        <f>IF(A22&lt;0,"DATO INCORRECTO",IF(A22&lt;&gt;"",VLOOKUP(A22,DISTANCIAS!A:I,2,FALSE),""))</f>
        <v>MTRP</v>
      </c>
      <c r="C22" s="78" t="str">
        <f t="shared" si="0"/>
        <v>Remate con palanca</v>
      </c>
      <c r="D22" s="48">
        <v>2</v>
      </c>
      <c r="E22" s="48">
        <v>3</v>
      </c>
      <c r="F22" s="79">
        <f>IF(A22=54,$D$17,IF(OR(A22="",E22=""),,VLOOKUP(B22,DISTANCIAS!B:I,IF(E22&lt;0,7,IF(AND(E22&gt;=0,E22&lt;=2),2,IF(AND(E22&gt;2,E22&lt;=6),3,IF(AND(E22&gt;6,E22&lt;=12),4,IF(AND(E22&gt;12,E22&lt;=18),5,IF(AND(E22&gt;18,E22&lt;=30),6,IF(E22&gt;30,"VALOR NO ASIGNADO","HOLA"))))))),FALSE)))</f>
        <v>34</v>
      </c>
      <c r="G22" s="80">
        <f t="shared" si="1"/>
        <v>68</v>
      </c>
      <c r="H22" s="81">
        <f t="shared" si="2"/>
        <v>4.0799999999999996E-2</v>
      </c>
    </row>
    <row r="23" spans="1:13">
      <c r="A23" s="48">
        <v>17</v>
      </c>
      <c r="B23" s="77" t="str">
        <f>IF(A23&lt;0,"DATO INCORRECTO",IF(A23&lt;&gt;"",VLOOKUP(A23,DISTANCIAS!A:I,2,FALSE),""))</f>
        <v>MA2P</v>
      </c>
      <c r="C23" s="78" t="str">
        <f t="shared" si="0"/>
        <v>Alinear dos piezas</v>
      </c>
      <c r="D23" s="48">
        <v>2</v>
      </c>
      <c r="E23" s="48">
        <v>3</v>
      </c>
      <c r="F23" s="79">
        <f>IF(A23=54,$D$17,IF(OR(A23="",E23=""),,VLOOKUP(B23,DISTANCIAS!B:I,IF(E23&lt;0,7,IF(AND(E23&gt;=0,E23&lt;=2),2,IF(AND(E23&gt;2,E23&lt;=6),3,IF(AND(E23&gt;6,E23&lt;=12),4,IF(AND(E23&gt;12,E23&lt;=18),5,IF(AND(E23&gt;18,E23&lt;=30),6,IF(E23&gt;30,"VALOR NO ASIGNADO","HOLA"))))))),FALSE)))</f>
        <v>56</v>
      </c>
      <c r="G23" s="92">
        <f>D23*F23</f>
        <v>112</v>
      </c>
      <c r="H23" s="81">
        <f t="shared" si="2"/>
        <v>6.7199999999999996E-2</v>
      </c>
    </row>
    <row r="24" spans="1:13">
      <c r="A24" s="48">
        <v>54</v>
      </c>
      <c r="B24" s="77" t="str">
        <f>IF(A24&lt;0,"DATO INCORRECTO",IF(A24&lt;&gt;"",VLOOKUP(A24,DISTANCIAS!A:I,2,FALSE),""))</f>
        <v>TCxxx</v>
      </c>
      <c r="C24" s="78" t="str">
        <f t="shared" si="0"/>
        <v>Tiempo de costura</v>
      </c>
      <c r="D24" s="48">
        <v>2</v>
      </c>
      <c r="E24" s="48">
        <v>15</v>
      </c>
      <c r="F24" s="79">
        <f>IF(A24=54,$D$17,IF(OR(A24="",E24=""),,VLOOKUP(B24,DISTANCIAS!B:I,IF(E24&lt;0,7,IF(AND(E24&gt;=0,E24&lt;=2),2,IF(AND(E24&gt;2,E24&lt;=6),3,IF(AND(E24&gt;6,E24&lt;=12),4,IF(AND(E24&gt;12,E24&lt;=18),5,IF(AND(E24&gt;18,E24&lt;=30),6,IF(E24&gt;30,"VALOR NO ASIGNADO","HOLA"))))))),FALSE)))</f>
        <v>539</v>
      </c>
      <c r="G24" s="80">
        <f t="shared" si="1"/>
        <v>1078</v>
      </c>
      <c r="H24" s="81">
        <f t="shared" si="2"/>
        <v>0.64679999999999993</v>
      </c>
    </row>
    <row r="25" spans="1:13">
      <c r="A25" s="48">
        <v>32</v>
      </c>
      <c r="B25" s="77" t="str">
        <f>IF(A25&lt;0,"DATO INCORRECTO",IF(A25&lt;&gt;"",VLOOKUP(A25,DISTANCIAS!A:I,2,FALSE),""))</f>
        <v>MTRP</v>
      </c>
      <c r="C25" s="78" t="str">
        <f t="shared" si="0"/>
        <v>Remate con palanca</v>
      </c>
      <c r="D25" s="48">
        <v>2</v>
      </c>
      <c r="E25" s="48">
        <v>3</v>
      </c>
      <c r="F25" s="79">
        <f>IF(A25=54,$D$17,IF(OR(A25="",E25=""),,VLOOKUP(B25,DISTANCIAS!B:I,IF(E25&lt;0,7,IF(AND(E25&gt;=0,E25&lt;=2),2,IF(AND(E25&gt;2,E25&lt;=6),3,IF(AND(E25&gt;6,E25&lt;=12),4,IF(AND(E25&gt;12,E25&lt;=18),5,IF(AND(E25&gt;18,E25&lt;=30),6,IF(E25&gt;30,"VALOR NO ASIGNADO","HOLA"))))))),FALSE)))</f>
        <v>34</v>
      </c>
      <c r="G25" s="80">
        <f t="shared" si="1"/>
        <v>68</v>
      </c>
      <c r="H25" s="81">
        <f t="shared" si="2"/>
        <v>4.0799999999999996E-2</v>
      </c>
    </row>
    <row r="26" spans="1:13">
      <c r="A26" s="48">
        <v>35</v>
      </c>
      <c r="B26" s="77" t="str">
        <f>IF(A26&lt;0,"DATO INCORRECTO",IF(A26&lt;&gt;"",VLOOKUP(A26,DISTANCIAS!A:I,2,FALSE),""))</f>
        <v>MF</v>
      </c>
      <c r="C26" s="78" t="str">
        <f t="shared" si="0"/>
        <v>Cortar hilo con pedal</v>
      </c>
      <c r="D26" s="48">
        <v>2</v>
      </c>
      <c r="E26" s="48">
        <v>3</v>
      </c>
      <c r="F26" s="79">
        <f>IF(A26=54,$D$17,IF(OR(A26="",E26=""),,VLOOKUP(B26,DISTANCIAS!B:I,IF(E26&lt;0,7,IF(AND(E26&gt;=0,E26&lt;=2),2,IF(AND(E26&gt;2,E26&lt;=6),3,IF(AND(E26&gt;6,E26&lt;=12),4,IF(AND(E26&gt;12,E26&lt;=18),5,IF(AND(E26&gt;18,E26&lt;=30),6,IF(E26&gt;30,"VALOR NO ASIGNADO","HOLA"))))))),FALSE)))</f>
        <v>9</v>
      </c>
      <c r="G26" s="80">
        <f t="shared" si="1"/>
        <v>18</v>
      </c>
      <c r="H26" s="81">
        <f t="shared" si="2"/>
        <v>1.0799999999999999E-2</v>
      </c>
    </row>
    <row r="27" spans="1:13">
      <c r="A27" s="48">
        <v>30</v>
      </c>
      <c r="B27" s="77" t="str">
        <f>IF(A27&lt;0,"DATO INCORRECTO",IF(A27&lt;&gt;"",VLOOKUP(A27,DISTANCIAS!A:I,2,FALSE),""))</f>
        <v>MTRT</v>
      </c>
      <c r="C27" s="78" t="str">
        <f t="shared" si="0"/>
        <v>Recoger piezas cortando Hilo</v>
      </c>
      <c r="D27" s="48">
        <v>1</v>
      </c>
      <c r="E27" s="48">
        <v>23</v>
      </c>
      <c r="F27" s="79">
        <f>IF(A27=54,$D$17,IF(OR(A27="",E27=""),,VLOOKUP(B27,DISTANCIAS!B:I,IF(E27&lt;0,7,IF(AND(E27&gt;=0,E27&lt;=2),2,IF(AND(E27&gt;2,E27&lt;=6),3,IF(AND(E27&gt;6,E27&lt;=12),4,IF(AND(E27&gt;12,E27&lt;=18),5,IF(AND(E27&gt;18,E27&lt;=30),6,IF(E27&gt;30,"VALOR NO ASIGNADO","HOLA"))))))),FALSE)))</f>
        <v>50</v>
      </c>
      <c r="G27" s="80">
        <f t="shared" si="1"/>
        <v>50</v>
      </c>
      <c r="H27" s="81">
        <f t="shared" si="2"/>
        <v>0.03</v>
      </c>
    </row>
    <row r="28" spans="1:13">
      <c r="A28" s="48"/>
      <c r="B28" s="77" t="str">
        <f>IF(A28&lt;0,"DATO INCORRECTO",IF(A28&lt;&gt;"",VLOOKUP(A28,DISTANCIAS!A:I,2,FALSE),""))</f>
        <v/>
      </c>
      <c r="C28" s="78" t="str">
        <f t="shared" si="0"/>
        <v/>
      </c>
      <c r="D28" s="48"/>
      <c r="E28" s="48"/>
      <c r="F28" s="79">
        <f>IF(A28=54,$D$17,IF(OR(A28="",E28=""),,VLOOKUP(B28,DISTANCIAS!B:I,IF(E28&lt;0,7,IF(AND(E28&gt;=0,E28&lt;=2),2,IF(AND(E28&gt;2,E28&lt;=6),3,IF(AND(E28&gt;6,E28&lt;=12),4,IF(AND(E28&gt;12,E28&lt;=18),5,IF(AND(E28&gt;18,E28&lt;=30),6,IF(E28&gt;30,"VALOR NO ASIGNADO","HOLA"))))))),FALSE)))</f>
        <v>0</v>
      </c>
      <c r="G28" s="80">
        <f t="shared" si="1"/>
        <v>0</v>
      </c>
      <c r="H28" s="81">
        <f t="shared" si="2"/>
        <v>0</v>
      </c>
    </row>
    <row r="29" spans="1:13">
      <c r="A29" s="48"/>
      <c r="B29" s="77" t="str">
        <f>IF(A29&lt;0,"DATO INCORRECTO",IF(A29&lt;&gt;"",VLOOKUP(A29,DISTANCIAS!A:I,2,FALSE),""))</f>
        <v/>
      </c>
      <c r="C29" s="78" t="str">
        <f t="shared" si="0"/>
        <v/>
      </c>
      <c r="D29" s="48"/>
      <c r="E29" s="48"/>
      <c r="F29" s="79">
        <f>IF(A29=54,$D$17,IF(OR(A29="",E29=""),,VLOOKUP(B29,DISTANCIAS!B:I,IF(E29&lt;0,7,IF(AND(E29&gt;=0,E29&lt;=2),2,IF(AND(E29&gt;2,E29&lt;=6),3,IF(AND(E29&gt;6,E29&lt;=12),4,IF(AND(E29&gt;12,E29&lt;=18),5,IF(AND(E29&gt;18,E29&lt;=30),6,IF(E29&gt;30,"VALOR NO ASIGNADO","HOLA"))))))),FALSE)))</f>
        <v>0</v>
      </c>
      <c r="G29" s="80">
        <f t="shared" si="1"/>
        <v>0</v>
      </c>
      <c r="H29" s="81">
        <f t="shared" si="2"/>
        <v>0</v>
      </c>
    </row>
    <row r="30" spans="1:13">
      <c r="A30" s="48"/>
      <c r="B30" s="77" t="str">
        <f>IF(A30&lt;0,"DATO INCORRECTO",IF(A30&lt;&gt;"",VLOOKUP(A30,DISTANCIAS!A:I,2,FALSE),""))</f>
        <v/>
      </c>
      <c r="C30" s="78" t="str">
        <f t="shared" si="0"/>
        <v/>
      </c>
      <c r="D30" s="48"/>
      <c r="E30" s="48"/>
      <c r="F30" s="79">
        <f>IF(A30=54,$D$17,IF(OR(A30="",E30=""),,VLOOKUP(B30,DISTANCIAS!B:I,IF(E30&lt;0,7,IF(AND(E30&gt;=0,E30&lt;=2),2,IF(AND(E30&gt;2,E30&lt;=6),3,IF(AND(E30&gt;6,E30&lt;=12),4,IF(AND(E30&gt;12,E30&lt;=18),5,IF(AND(E30&gt;18,E30&lt;=30),6,IF(E30&gt;30,"VALOR NO ASIGNADO","HOLA"))))))),FALSE)))</f>
        <v>0</v>
      </c>
      <c r="G30" s="80">
        <f t="shared" si="1"/>
        <v>0</v>
      </c>
      <c r="H30" s="81">
        <f t="shared" si="2"/>
        <v>0</v>
      </c>
    </row>
    <row r="31" spans="1:13">
      <c r="A31" s="48"/>
      <c r="B31" s="77" t="str">
        <f>IF(A31&lt;0,"DATO INCORRECTO",IF(A31&lt;&gt;"",VLOOKUP(A31,DISTANCIAS!A:I,2,FALSE),""))</f>
        <v/>
      </c>
      <c r="C31" s="78" t="str">
        <f t="shared" si="0"/>
        <v/>
      </c>
      <c r="D31" s="48"/>
      <c r="E31" s="48"/>
      <c r="F31" s="79">
        <f>IF(A31=54,$D$17,IF(OR(A31="",E31=""),,VLOOKUP(B31,DISTANCIAS!B:I,IF(E31&lt;0,7,IF(AND(E31&gt;=0,E31&lt;=2),2,IF(AND(E31&gt;2,E31&lt;=6),3,IF(AND(E31&gt;6,E31&lt;=12),4,IF(AND(E31&gt;12,E31&lt;=18),5,IF(AND(E31&gt;18,E31&lt;=30),6,IF(E31&gt;30,"VALOR NO ASIGNADO","HOLA"))))))),FALSE)))</f>
        <v>0</v>
      </c>
      <c r="G31" s="80">
        <f t="shared" si="1"/>
        <v>0</v>
      </c>
      <c r="H31" s="81">
        <f t="shared" si="2"/>
        <v>0</v>
      </c>
    </row>
    <row r="32" spans="1:13">
      <c r="A32" s="48"/>
      <c r="B32" s="77" t="str">
        <f>IF(A32&lt;0,"DATO INCORRECTO",IF(A32&lt;&gt;"",VLOOKUP(A32,DISTANCIAS!A:I,2,FALSE),""))</f>
        <v/>
      </c>
      <c r="C32" s="78" t="str">
        <f t="shared" si="0"/>
        <v/>
      </c>
      <c r="D32" s="48"/>
      <c r="E32" s="48"/>
      <c r="F32" s="79">
        <f>IF(A32=54,$D$17,IF(OR(A32="",E32=""),,VLOOKUP(B32,DISTANCIAS!B:I,IF(E32&lt;0,7,IF(AND(E32&gt;=0,E32&lt;=2),2,IF(AND(E32&gt;2,E32&lt;=6),3,IF(AND(E32&gt;6,E32&lt;=12),4,IF(AND(E32&gt;12,E32&lt;=18),5,IF(AND(E32&gt;18,E32&lt;=30),6,IF(E32&gt;30,"VALOR NO ASIGNADO","HOLA"))))))),FALSE)))</f>
        <v>0</v>
      </c>
      <c r="G32" s="80">
        <f t="shared" si="1"/>
        <v>0</v>
      </c>
      <c r="H32" s="81">
        <f t="shared" si="2"/>
        <v>0</v>
      </c>
    </row>
    <row r="33" spans="1:8">
      <c r="A33" s="48"/>
      <c r="B33" s="77" t="str">
        <f>IF(A33&lt;0,"DATO INCORRECTO",IF(A33&lt;&gt;"",VLOOKUP(A33,DISTANCIAS!A:I,2,FALSE),""))</f>
        <v/>
      </c>
      <c r="C33" s="78" t="str">
        <f t="shared" si="0"/>
        <v/>
      </c>
      <c r="D33" s="48"/>
      <c r="E33" s="48"/>
      <c r="F33" s="79">
        <f>IF(A33=54,$D$17,IF(OR(A33="",E33=""),,VLOOKUP(B33,DISTANCIAS!B:I,IF(E33&lt;0,7,IF(AND(E33&gt;=0,E33&lt;=2),2,IF(AND(E33&gt;2,E33&lt;=6),3,IF(AND(E33&gt;6,E33&lt;=12),4,IF(AND(E33&gt;12,E33&lt;=18),5,IF(AND(E33&gt;18,E33&lt;=30),6,IF(E33&gt;30,"VALOR NO ASIGNADO","HOLA"))))))),FALSE)))</f>
        <v>0</v>
      </c>
      <c r="G33" s="80">
        <f t="shared" si="1"/>
        <v>0</v>
      </c>
      <c r="H33" s="81">
        <f t="shared" si="2"/>
        <v>0</v>
      </c>
    </row>
    <row r="34" spans="1:8">
      <c r="A34" s="48"/>
      <c r="B34" s="77" t="str">
        <f>IF(A34&lt;0,"DATO INCORRECTO",IF(A34&lt;&gt;"",VLOOKUP(A34,DISTANCIAS!A:I,2,FALSE),""))</f>
        <v/>
      </c>
      <c r="C34" s="78" t="str">
        <f t="shared" si="0"/>
        <v/>
      </c>
      <c r="D34" s="48"/>
      <c r="E34" s="48"/>
      <c r="F34" s="79">
        <f>IF(A34=54,$D$17,IF(OR(A34="",E34=""),,VLOOKUP(B34,DISTANCIAS!B:I,IF(E34&lt;0,7,IF(AND(E34&gt;=0,E34&lt;=2),2,IF(AND(E34&gt;2,E34&lt;=6),3,IF(AND(E34&gt;6,E34&lt;=12),4,IF(AND(E34&gt;12,E34&lt;=18),5,IF(AND(E34&gt;18,E34&lt;=30),6,IF(E34&gt;30,"VALOR NO ASIGNADO","HOLA"))))))),FALSE)))</f>
        <v>0</v>
      </c>
      <c r="G34" s="80">
        <f t="shared" si="1"/>
        <v>0</v>
      </c>
      <c r="H34" s="81">
        <f t="shared" si="2"/>
        <v>0</v>
      </c>
    </row>
    <row r="35" spans="1:8">
      <c r="A35" s="48"/>
      <c r="B35" s="77" t="str">
        <f>IF(A35&lt;0,"DATO INCORRECTO",IF(A35&lt;&gt;"",VLOOKUP(A35,DISTANCIAS!A:I,2,FALSE),""))</f>
        <v/>
      </c>
      <c r="C35" s="78" t="str">
        <f t="shared" si="0"/>
        <v/>
      </c>
      <c r="D35" s="48"/>
      <c r="E35" s="48"/>
      <c r="F35" s="79">
        <f>IF(A35=54,$D$17,IF(OR(A35="",E35=""),,VLOOKUP(B35,DISTANCIAS!B:I,IF(E35&lt;0,7,IF(AND(E35&gt;=0,E35&lt;=2),2,IF(AND(E35&gt;2,E35&lt;=6),3,IF(AND(E35&gt;6,E35&lt;=12),4,IF(AND(E35&gt;12,E35&lt;=18),5,IF(AND(E35&gt;18,E35&lt;=30),6,IF(E35&gt;30,"VALOR NO ASIGNADO","HOLA"))))))),FALSE)))</f>
        <v>0</v>
      </c>
      <c r="G35" s="80">
        <f t="shared" si="1"/>
        <v>0</v>
      </c>
      <c r="H35" s="81">
        <f t="shared" si="2"/>
        <v>0</v>
      </c>
    </row>
    <row r="36" spans="1:8">
      <c r="A36" s="48"/>
      <c r="B36" s="77" t="str">
        <f>IF(A36&lt;0,"DATO INCORRECTO",IF(A36&lt;&gt;"",VLOOKUP(A36,DISTANCIAS!A:I,2,FALSE),""))</f>
        <v/>
      </c>
      <c r="C36" s="78" t="str">
        <f t="shared" si="0"/>
        <v/>
      </c>
      <c r="D36" s="48"/>
      <c r="E36" s="48"/>
      <c r="F36" s="79">
        <f>IF(A36=54,$D$17,IF(OR(A36="",E36=""),,VLOOKUP(B36,DISTANCIAS!B:I,IF(E36&lt;0,7,IF(AND(E36&gt;=0,E36&lt;=2),2,IF(AND(E36&gt;2,E36&lt;=6),3,IF(AND(E36&gt;6,E36&lt;=12),4,IF(AND(E36&gt;12,E36&lt;=18),5,IF(AND(E36&gt;18,E36&lt;=30),6,IF(E36&gt;30,"VALOR NO ASIGNADO","HOLA"))))))),FALSE)))</f>
        <v>0</v>
      </c>
      <c r="G36" s="80">
        <f t="shared" si="1"/>
        <v>0</v>
      </c>
      <c r="H36" s="81">
        <f t="shared" si="2"/>
        <v>0</v>
      </c>
    </row>
    <row r="37" spans="1:8">
      <c r="A37" s="48"/>
      <c r="B37" s="77" t="str">
        <f>IF(A37&lt;0,"DATO INCORRECTO",IF(A37&lt;&gt;"",VLOOKUP(A37,DISTANCIAS!A:I,2,FALSE),""))</f>
        <v/>
      </c>
      <c r="C37" s="78" t="str">
        <f t="shared" si="0"/>
        <v/>
      </c>
      <c r="D37" s="48"/>
      <c r="E37" s="41"/>
      <c r="F37" s="79">
        <f>IF(A37=54,$D$17,IF(OR(A37="",E37=""),,VLOOKUP(B37,DISTANCIAS!B:I,IF(E37&lt;0,7,IF(AND(E37&gt;=0,E37&lt;=2),2,IF(AND(E37&gt;2,E37&lt;=6),3,IF(AND(E37&gt;6,E37&lt;=12),4,IF(AND(E37&gt;12,E37&lt;=18),5,IF(AND(E37&gt;18,E37&lt;=30),6,IF(E37&gt;30,"VALOR NO ASIGNADO","HOLA"))))))),FALSE)))</f>
        <v>0</v>
      </c>
      <c r="G37" s="83"/>
      <c r="H37" s="84"/>
    </row>
    <row r="38" spans="1:8">
      <c r="A38" s="136"/>
      <c r="B38" s="137"/>
      <c r="C38" s="137"/>
      <c r="D38" s="138"/>
      <c r="E38" s="123" t="s">
        <v>178</v>
      </c>
      <c r="F38" s="124"/>
      <c r="G38" s="85">
        <f>SUM(H19:H37)</f>
        <v>0.89879999999999993</v>
      </c>
    </row>
    <row r="39" spans="1:8">
      <c r="A39" s="139"/>
      <c r="B39" s="140"/>
      <c r="C39" s="140"/>
      <c r="D39" s="141"/>
      <c r="E39" s="123" t="s">
        <v>176</v>
      </c>
      <c r="F39" s="124"/>
      <c r="G39" s="85">
        <f>G38*D8</f>
        <v>0.16178399999999998</v>
      </c>
    </row>
    <row r="40" spans="1:8">
      <c r="A40" s="139"/>
      <c r="B40" s="140"/>
      <c r="C40" s="140"/>
      <c r="D40" s="141"/>
      <c r="E40" s="123" t="s">
        <v>166</v>
      </c>
      <c r="F40" s="124"/>
      <c r="G40" s="85">
        <f>G38+G39</f>
        <v>1.060584</v>
      </c>
    </row>
    <row r="41" spans="1:8" ht="22.5" customHeight="1">
      <c r="A41" s="139"/>
      <c r="B41" s="140"/>
      <c r="C41" s="140"/>
      <c r="D41" s="141"/>
      <c r="E41" s="110" t="s">
        <v>167</v>
      </c>
      <c r="F41" s="111"/>
      <c r="G41" s="86">
        <f>60/G40</f>
        <v>56.572605281618429</v>
      </c>
    </row>
    <row r="42" spans="1:8" ht="20.25" customHeight="1" thickBot="1">
      <c r="A42" s="142"/>
      <c r="B42" s="143"/>
      <c r="C42" s="143"/>
      <c r="D42" s="144"/>
      <c r="E42" s="125" t="s">
        <v>168</v>
      </c>
      <c r="F42" s="126"/>
      <c r="G42" s="87">
        <f>B8/G40</f>
        <v>452.58084225294743</v>
      </c>
    </row>
    <row r="43" spans="1:8">
      <c r="A43" s="76"/>
    </row>
  </sheetData>
  <mergeCells count="19">
    <mergeCell ref="A1:H1"/>
    <mergeCell ref="A3:H3"/>
    <mergeCell ref="A2:H2"/>
    <mergeCell ref="A9:D10"/>
    <mergeCell ref="B11:B12"/>
    <mergeCell ref="C11:C12"/>
    <mergeCell ref="D11:D12"/>
    <mergeCell ref="A12:A13"/>
    <mergeCell ref="E4:H17"/>
    <mergeCell ref="A38:D42"/>
    <mergeCell ref="E38:F38"/>
    <mergeCell ref="E39:F39"/>
    <mergeCell ref="E40:F40"/>
    <mergeCell ref="E41:F41"/>
    <mergeCell ref="E42:F42"/>
    <mergeCell ref="A15:A16"/>
    <mergeCell ref="B15:B16"/>
    <mergeCell ref="C15:C16"/>
    <mergeCell ref="D15:D16"/>
  </mergeCells>
  <conditionalFormatting sqref="B19:B37">
    <cfRule type="expression" dxfId="1" priority="2">
      <formula>ISERROR(B19:B36)</formula>
    </cfRule>
  </conditionalFormatting>
  <conditionalFormatting sqref="B13">
    <cfRule type="expression" dxfId="0" priority="1">
      <formula>ISERROR(B13)</formula>
    </cfRule>
  </conditionalFormatting>
  <dataValidations disablePrompts="1" count="6">
    <dataValidation type="list" allowBlank="1" showInputMessage="1" showErrorMessage="1" sqref="D8" xr:uid="{00000000-0002-0000-0600-000000000000}">
      <formula1>$J$12:$J$17</formula1>
    </dataValidation>
    <dataValidation type="list" allowBlank="1" showInputMessage="1" showErrorMessage="1" sqref="B8" xr:uid="{00000000-0002-0000-0600-000001000000}">
      <formula1>$M$11:$M$15</formula1>
    </dataValidation>
    <dataValidation type="list" allowBlank="1" showInputMessage="1" showErrorMessage="1" sqref="C17" xr:uid="{00000000-0002-0000-0600-000002000000}">
      <formula1>$M$6:$M$9</formula1>
    </dataValidation>
    <dataValidation type="list" allowBlank="1" showInputMessage="1" showErrorMessage="1" sqref="C13" xr:uid="{00000000-0002-0000-0600-000003000000}">
      <formula1>$J$6:$J$10</formula1>
    </dataValidation>
    <dataValidation type="list" allowBlank="1" showInputMessage="1" showErrorMessage="1" sqref="C16" xr:uid="{00000000-0002-0000-0600-000004000000}">
      <formula1>p</formula1>
    </dataValidation>
    <dataValidation type="list" allowBlank="1" showInputMessage="1" showErrorMessage="1" sqref="C12" xr:uid="{00000000-0002-0000-0600-000005000000}">
      <formula1>gtf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6000000}">
          <x14:formula1>
            <xm:f>DISTANCIAS!$B$68:$B$79</xm:f>
          </x14:formula1>
          <xm:sqref>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/>
  <dimension ref="A1:T79"/>
  <sheetViews>
    <sheetView workbookViewId="0">
      <selection activeCell="C6" sqref="C6"/>
    </sheetView>
  </sheetViews>
  <sheetFormatPr baseColWidth="10" defaultRowHeight="14.4"/>
  <cols>
    <col min="2" max="2" width="19" customWidth="1"/>
    <col min="3" max="3" width="44.44140625" customWidth="1"/>
    <col min="9" max="9" width="30.33203125" customWidth="1"/>
    <col min="10" max="10" width="0" hidden="1" customWidth="1"/>
    <col min="11" max="12" width="3" hidden="1" customWidth="1"/>
    <col min="13" max="13" width="0" hidden="1" customWidth="1"/>
    <col min="15" max="15" width="3" bestFit="1" customWidth="1"/>
    <col min="16" max="16" width="2" bestFit="1" customWidth="1"/>
  </cols>
  <sheetData>
    <row r="1" spans="1:12" ht="15.6">
      <c r="B1" s="150" t="s">
        <v>206</v>
      </c>
      <c r="C1" s="150"/>
      <c r="D1" s="150"/>
      <c r="E1" s="150"/>
      <c r="F1" s="150"/>
      <c r="G1" s="150"/>
      <c r="H1" s="150"/>
    </row>
    <row r="2" spans="1:12" ht="15.6">
      <c r="B2" s="21"/>
      <c r="C2" s="21"/>
    </row>
    <row r="3" spans="1:12" ht="18">
      <c r="A3" s="26"/>
      <c r="B3" s="30" t="s">
        <v>204</v>
      </c>
      <c r="C3" s="30"/>
      <c r="D3" s="31">
        <v>2</v>
      </c>
      <c r="E3" s="32">
        <v>6</v>
      </c>
      <c r="F3" s="31">
        <v>12</v>
      </c>
      <c r="G3" s="32">
        <v>18</v>
      </c>
      <c r="H3" s="31">
        <v>30</v>
      </c>
      <c r="I3" s="36" t="s">
        <v>220</v>
      </c>
      <c r="K3" s="20"/>
      <c r="L3" s="20"/>
    </row>
    <row r="4" spans="1:12" ht="15.6">
      <c r="A4" s="26">
        <v>1</v>
      </c>
      <c r="B4" s="27" t="s">
        <v>7</v>
      </c>
      <c r="C4" s="88" t="s">
        <v>163</v>
      </c>
      <c r="D4" s="33">
        <v>7</v>
      </c>
      <c r="E4" s="33">
        <v>10</v>
      </c>
      <c r="F4" s="33">
        <v>14</v>
      </c>
      <c r="G4" s="33">
        <v>18</v>
      </c>
      <c r="H4" s="33">
        <v>23</v>
      </c>
      <c r="I4" s="27" t="s">
        <v>220</v>
      </c>
      <c r="K4">
        <v>30</v>
      </c>
      <c r="L4">
        <f>IF(K4&lt;=$D$3,D4,IF((K4&gt;D3)*OR(K4&lt;=$E$3),E4,IF((K4&gt;E3)*OR(K4&lt;=$F$3),F4,IF(K4&lt;=G3,G4,H4))))</f>
        <v>23</v>
      </c>
    </row>
    <row r="5" spans="1:12" ht="15.6">
      <c r="A5" s="26">
        <f>1+A4</f>
        <v>2</v>
      </c>
      <c r="B5" s="27" t="s">
        <v>8</v>
      </c>
      <c r="C5" s="88" t="s">
        <v>9</v>
      </c>
      <c r="D5" s="33">
        <v>14</v>
      </c>
      <c r="E5" s="33">
        <v>19</v>
      </c>
      <c r="F5" s="33">
        <v>23</v>
      </c>
      <c r="G5" s="33">
        <v>25</v>
      </c>
      <c r="H5" s="33">
        <v>32</v>
      </c>
      <c r="I5" s="27" t="s">
        <v>220</v>
      </c>
      <c r="L5">
        <f t="shared" ref="L5:L34" si="0">IF(K5&lt;=$D$3,D5,IF((K5&gt;D4)*OR(K5&lt;=$E$3),E5,IF((K5&gt;E4)*OR(K5&lt;=$F$3),F5,IF(K5&lt;=G4,G5,H5))))</f>
        <v>14</v>
      </c>
    </row>
    <row r="6" spans="1:12" ht="15.6">
      <c r="A6" s="26">
        <f t="shared" ref="A6:A34" si="1">1+A5</f>
        <v>3</v>
      </c>
      <c r="B6" s="27" t="s">
        <v>11</v>
      </c>
      <c r="C6" s="88" t="s">
        <v>12</v>
      </c>
      <c r="D6" s="33">
        <v>27</v>
      </c>
      <c r="E6" s="33">
        <v>32</v>
      </c>
      <c r="F6" s="33">
        <v>36</v>
      </c>
      <c r="G6" s="33">
        <v>40</v>
      </c>
      <c r="H6" s="33">
        <v>45</v>
      </c>
      <c r="I6" s="27" t="s">
        <v>220</v>
      </c>
      <c r="L6">
        <f t="shared" si="0"/>
        <v>27</v>
      </c>
    </row>
    <row r="7" spans="1:12" ht="15.6">
      <c r="A7" s="26">
        <f t="shared" si="1"/>
        <v>4</v>
      </c>
      <c r="B7" s="27" t="s">
        <v>15</v>
      </c>
      <c r="C7" s="88" t="s">
        <v>16</v>
      </c>
      <c r="D7" s="33">
        <v>3</v>
      </c>
      <c r="E7" s="33">
        <v>6</v>
      </c>
      <c r="F7" s="33">
        <v>10</v>
      </c>
      <c r="G7" s="33">
        <v>14</v>
      </c>
      <c r="H7" s="33">
        <v>17</v>
      </c>
      <c r="I7" s="27" t="s">
        <v>220</v>
      </c>
      <c r="L7">
        <f t="shared" si="0"/>
        <v>3</v>
      </c>
    </row>
    <row r="8" spans="1:12" ht="15.6">
      <c r="A8" s="26">
        <f t="shared" si="1"/>
        <v>5</v>
      </c>
      <c r="B8" s="27" t="s">
        <v>18</v>
      </c>
      <c r="C8" s="88" t="s">
        <v>19</v>
      </c>
      <c r="D8" s="33">
        <v>8</v>
      </c>
      <c r="E8" s="33">
        <v>11</v>
      </c>
      <c r="F8" s="33">
        <v>14</v>
      </c>
      <c r="G8" s="33">
        <v>18</v>
      </c>
      <c r="H8" s="33">
        <v>22</v>
      </c>
      <c r="I8" s="27" t="s">
        <v>220</v>
      </c>
      <c r="L8">
        <f t="shared" si="0"/>
        <v>8</v>
      </c>
    </row>
    <row r="9" spans="1:12" ht="15.6">
      <c r="A9" s="26"/>
      <c r="B9" s="27"/>
      <c r="C9" s="27"/>
      <c r="D9" s="34"/>
      <c r="E9" s="34"/>
      <c r="F9" s="34"/>
      <c r="G9" s="34"/>
      <c r="H9" s="34"/>
      <c r="I9" s="27" t="s">
        <v>220</v>
      </c>
      <c r="L9">
        <f t="shared" si="0"/>
        <v>0</v>
      </c>
    </row>
    <row r="10" spans="1:12" ht="15.6">
      <c r="A10" s="26">
        <v>6</v>
      </c>
      <c r="B10" s="27" t="s">
        <v>22</v>
      </c>
      <c r="C10" s="88" t="s">
        <v>23</v>
      </c>
      <c r="D10" s="33">
        <v>3</v>
      </c>
      <c r="E10" s="33">
        <v>7</v>
      </c>
      <c r="F10" s="33">
        <v>11</v>
      </c>
      <c r="G10" s="33">
        <v>15</v>
      </c>
      <c r="H10" s="33">
        <v>20</v>
      </c>
      <c r="I10" s="27" t="s">
        <v>220</v>
      </c>
      <c r="L10">
        <f t="shared" si="0"/>
        <v>3</v>
      </c>
    </row>
    <row r="11" spans="1:12" ht="15.6">
      <c r="A11" s="26">
        <f t="shared" si="1"/>
        <v>7</v>
      </c>
      <c r="B11" s="27" t="s">
        <v>25</v>
      </c>
      <c r="C11" s="88" t="s">
        <v>26</v>
      </c>
      <c r="D11" s="33">
        <v>14</v>
      </c>
      <c r="E11" s="33">
        <v>19</v>
      </c>
      <c r="F11" s="33">
        <v>23</v>
      </c>
      <c r="G11" s="33">
        <v>29</v>
      </c>
      <c r="H11" s="33">
        <v>34</v>
      </c>
      <c r="I11" s="27" t="s">
        <v>220</v>
      </c>
      <c r="L11">
        <f t="shared" si="0"/>
        <v>14</v>
      </c>
    </row>
    <row r="12" spans="1:12" ht="15.6">
      <c r="A12" s="26">
        <f t="shared" si="1"/>
        <v>8</v>
      </c>
      <c r="B12" s="27" t="s">
        <v>28</v>
      </c>
      <c r="C12" s="88" t="s">
        <v>29</v>
      </c>
      <c r="D12" s="33">
        <v>3</v>
      </c>
      <c r="E12" s="33">
        <v>8</v>
      </c>
      <c r="F12" s="33">
        <v>12</v>
      </c>
      <c r="G12" s="33">
        <v>18</v>
      </c>
      <c r="H12" s="33">
        <v>24</v>
      </c>
      <c r="I12" s="27" t="s">
        <v>220</v>
      </c>
      <c r="L12">
        <f t="shared" si="0"/>
        <v>3</v>
      </c>
    </row>
    <row r="13" spans="1:12" ht="15.6">
      <c r="A13" s="26">
        <f t="shared" si="1"/>
        <v>9</v>
      </c>
      <c r="B13" s="27" t="s">
        <v>31</v>
      </c>
      <c r="C13" s="88" t="s">
        <v>32</v>
      </c>
      <c r="D13" s="33">
        <v>21</v>
      </c>
      <c r="E13" s="33">
        <v>26</v>
      </c>
      <c r="F13" s="33">
        <v>30</v>
      </c>
      <c r="G13" s="33">
        <v>36</v>
      </c>
      <c r="H13" s="33">
        <v>41</v>
      </c>
      <c r="I13" s="27" t="s">
        <v>220</v>
      </c>
      <c r="L13">
        <f t="shared" si="0"/>
        <v>21</v>
      </c>
    </row>
    <row r="14" spans="1:12" ht="15.6">
      <c r="A14" s="26">
        <f t="shared" si="1"/>
        <v>10</v>
      </c>
      <c r="B14" s="27" t="s">
        <v>34</v>
      </c>
      <c r="C14" s="88" t="s">
        <v>35</v>
      </c>
      <c r="D14" s="33">
        <v>40</v>
      </c>
      <c r="E14" s="33">
        <v>46</v>
      </c>
      <c r="F14" s="33">
        <v>50</v>
      </c>
      <c r="G14" s="33">
        <v>55</v>
      </c>
      <c r="H14" s="33">
        <v>62</v>
      </c>
      <c r="I14" s="27" t="s">
        <v>220</v>
      </c>
      <c r="L14">
        <f t="shared" si="0"/>
        <v>40</v>
      </c>
    </row>
    <row r="15" spans="1:12" ht="15.6">
      <c r="A15" s="26"/>
      <c r="B15" s="27"/>
      <c r="C15" s="27"/>
      <c r="D15" s="34"/>
      <c r="E15" s="34"/>
      <c r="F15" s="34"/>
      <c r="G15" s="34"/>
      <c r="H15" s="34"/>
      <c r="I15" s="27" t="s">
        <v>220</v>
      </c>
      <c r="L15">
        <f t="shared" si="0"/>
        <v>0</v>
      </c>
    </row>
    <row r="16" spans="1:12" ht="15.6">
      <c r="A16" s="26">
        <v>11</v>
      </c>
      <c r="B16" s="28" t="s">
        <v>38</v>
      </c>
      <c r="C16" s="88" t="s">
        <v>39</v>
      </c>
      <c r="D16" s="33">
        <v>53</v>
      </c>
      <c r="E16" s="33">
        <v>63</v>
      </c>
      <c r="F16" s="33">
        <v>71</v>
      </c>
      <c r="G16" s="33">
        <v>82</v>
      </c>
      <c r="H16" s="33">
        <v>93</v>
      </c>
      <c r="I16" s="27" t="s">
        <v>220</v>
      </c>
      <c r="L16">
        <f t="shared" si="0"/>
        <v>53</v>
      </c>
    </row>
    <row r="17" spans="1:12" ht="15.6">
      <c r="A17" s="26">
        <f t="shared" si="1"/>
        <v>12</v>
      </c>
      <c r="B17" s="28" t="s">
        <v>41</v>
      </c>
      <c r="C17" s="88" t="s">
        <v>42</v>
      </c>
      <c r="D17" s="33">
        <v>63</v>
      </c>
      <c r="E17" s="33">
        <v>81</v>
      </c>
      <c r="F17" s="33">
        <v>98</v>
      </c>
      <c r="G17" s="33">
        <v>118</v>
      </c>
      <c r="H17" s="33">
        <v>138</v>
      </c>
      <c r="I17" s="27" t="s">
        <v>220</v>
      </c>
      <c r="L17">
        <f t="shared" si="0"/>
        <v>63</v>
      </c>
    </row>
    <row r="18" spans="1:12" ht="15.6">
      <c r="A18" s="26">
        <f t="shared" si="1"/>
        <v>13</v>
      </c>
      <c r="B18" s="28" t="s">
        <v>43</v>
      </c>
      <c r="C18" s="88" t="s">
        <v>44</v>
      </c>
      <c r="D18" s="33">
        <v>33</v>
      </c>
      <c r="E18" s="33">
        <v>37</v>
      </c>
      <c r="F18" s="33">
        <v>42</v>
      </c>
      <c r="G18" s="33">
        <v>48</v>
      </c>
      <c r="H18" s="33">
        <v>54</v>
      </c>
      <c r="I18" s="27" t="s">
        <v>220</v>
      </c>
      <c r="L18">
        <f t="shared" si="0"/>
        <v>33</v>
      </c>
    </row>
    <row r="19" spans="1:12" ht="15.6">
      <c r="A19" s="26">
        <f t="shared" si="1"/>
        <v>14</v>
      </c>
      <c r="B19" s="28" t="s">
        <v>46</v>
      </c>
      <c r="C19" s="88" t="s">
        <v>47</v>
      </c>
      <c r="D19" s="33">
        <v>44</v>
      </c>
      <c r="E19" s="33">
        <v>54</v>
      </c>
      <c r="F19" s="33">
        <v>62</v>
      </c>
      <c r="G19" s="33">
        <v>72</v>
      </c>
      <c r="H19" s="33">
        <v>83</v>
      </c>
      <c r="I19" s="27" t="s">
        <v>220</v>
      </c>
      <c r="L19">
        <f t="shared" si="0"/>
        <v>44</v>
      </c>
    </row>
    <row r="20" spans="1:12" ht="15.6">
      <c r="A20" s="26">
        <f t="shared" si="1"/>
        <v>15</v>
      </c>
      <c r="B20" s="28" t="s">
        <v>49</v>
      </c>
      <c r="C20" s="88" t="s">
        <v>50</v>
      </c>
      <c r="D20" s="33">
        <v>59</v>
      </c>
      <c r="E20" s="33">
        <v>69</v>
      </c>
      <c r="F20" s="33">
        <v>75</v>
      </c>
      <c r="G20" s="33">
        <v>85</v>
      </c>
      <c r="H20" s="33">
        <v>97</v>
      </c>
      <c r="I20" s="27" t="s">
        <v>220</v>
      </c>
      <c r="L20">
        <f t="shared" si="0"/>
        <v>59</v>
      </c>
    </row>
    <row r="21" spans="1:12" ht="15.6">
      <c r="A21" s="26">
        <f t="shared" si="1"/>
        <v>16</v>
      </c>
      <c r="B21" s="28" t="s">
        <v>52</v>
      </c>
      <c r="C21" s="88" t="s">
        <v>53</v>
      </c>
      <c r="D21" s="33">
        <v>37</v>
      </c>
      <c r="E21" s="33">
        <v>45</v>
      </c>
      <c r="F21" s="33">
        <v>54</v>
      </c>
      <c r="G21" s="33">
        <v>63</v>
      </c>
      <c r="H21" s="33">
        <v>73</v>
      </c>
      <c r="I21" s="27" t="s">
        <v>220</v>
      </c>
      <c r="L21">
        <f t="shared" si="0"/>
        <v>37</v>
      </c>
    </row>
    <row r="22" spans="1:12" ht="15.6">
      <c r="A22" s="26">
        <f t="shared" si="1"/>
        <v>17</v>
      </c>
      <c r="B22" s="28" t="s">
        <v>56</v>
      </c>
      <c r="C22" s="88" t="s">
        <v>60</v>
      </c>
      <c r="D22" s="33">
        <v>56</v>
      </c>
      <c r="E22" s="33">
        <v>60</v>
      </c>
      <c r="F22" s="33">
        <v>63</v>
      </c>
      <c r="G22" s="33">
        <v>67</v>
      </c>
      <c r="H22" s="33">
        <v>73</v>
      </c>
      <c r="I22" s="27" t="s">
        <v>220</v>
      </c>
      <c r="L22">
        <f t="shared" si="0"/>
        <v>56</v>
      </c>
    </row>
    <row r="23" spans="1:12" ht="15.6">
      <c r="A23" s="26">
        <f t="shared" si="1"/>
        <v>18</v>
      </c>
      <c r="B23" s="28" t="s">
        <v>57</v>
      </c>
      <c r="C23" s="88" t="s">
        <v>61</v>
      </c>
      <c r="D23" s="33">
        <v>37</v>
      </c>
      <c r="E23" s="33">
        <v>42</v>
      </c>
      <c r="F23" s="33">
        <v>45</v>
      </c>
      <c r="G23" s="33">
        <v>50</v>
      </c>
      <c r="H23" s="33">
        <v>55</v>
      </c>
      <c r="I23" s="27" t="s">
        <v>220</v>
      </c>
      <c r="L23">
        <f t="shared" si="0"/>
        <v>37</v>
      </c>
    </row>
    <row r="24" spans="1:12" ht="15.6">
      <c r="A24" s="26">
        <f t="shared" si="1"/>
        <v>19</v>
      </c>
      <c r="B24" s="28" t="s">
        <v>58</v>
      </c>
      <c r="C24" s="88" t="s">
        <v>62</v>
      </c>
      <c r="D24" s="33">
        <v>70</v>
      </c>
      <c r="E24" s="33">
        <v>74</v>
      </c>
      <c r="F24" s="33">
        <v>77</v>
      </c>
      <c r="G24" s="33">
        <v>81</v>
      </c>
      <c r="H24" s="33">
        <v>87</v>
      </c>
      <c r="I24" s="27" t="s">
        <v>220</v>
      </c>
      <c r="L24">
        <f t="shared" si="0"/>
        <v>70</v>
      </c>
    </row>
    <row r="25" spans="1:12" ht="15.6">
      <c r="A25" s="26">
        <f t="shared" si="1"/>
        <v>20</v>
      </c>
      <c r="B25" s="28" t="s">
        <v>59</v>
      </c>
      <c r="C25" s="88" t="s">
        <v>63</v>
      </c>
      <c r="D25" s="33">
        <v>17</v>
      </c>
      <c r="E25" s="33">
        <v>21</v>
      </c>
      <c r="F25" s="33">
        <v>25</v>
      </c>
      <c r="G25" s="33">
        <v>29</v>
      </c>
      <c r="H25" s="33">
        <v>34</v>
      </c>
      <c r="I25" s="27" t="s">
        <v>220</v>
      </c>
      <c r="L25">
        <f t="shared" si="0"/>
        <v>17</v>
      </c>
    </row>
    <row r="26" spans="1:12" ht="15.6">
      <c r="A26" s="26">
        <f t="shared" si="1"/>
        <v>21</v>
      </c>
      <c r="B26" s="28" t="s">
        <v>68</v>
      </c>
      <c r="C26" s="88" t="s">
        <v>69</v>
      </c>
      <c r="D26" s="33">
        <v>38</v>
      </c>
      <c r="E26" s="33">
        <v>42</v>
      </c>
      <c r="F26" s="33">
        <v>45</v>
      </c>
      <c r="G26" s="33">
        <v>48</v>
      </c>
      <c r="H26" s="33">
        <v>55</v>
      </c>
      <c r="I26" s="27" t="s">
        <v>220</v>
      </c>
      <c r="L26">
        <f t="shared" si="0"/>
        <v>38</v>
      </c>
    </row>
    <row r="27" spans="1:12" ht="15.6">
      <c r="A27" s="26">
        <f t="shared" si="1"/>
        <v>22</v>
      </c>
      <c r="B27" s="28" t="s">
        <v>205</v>
      </c>
      <c r="C27" s="88" t="s">
        <v>75</v>
      </c>
      <c r="D27" s="33">
        <v>18</v>
      </c>
      <c r="E27" s="33">
        <v>22</v>
      </c>
      <c r="F27" s="33">
        <v>25</v>
      </c>
      <c r="G27" s="33">
        <v>28</v>
      </c>
      <c r="H27" s="33">
        <v>35</v>
      </c>
      <c r="I27" s="27" t="s">
        <v>220</v>
      </c>
      <c r="L27">
        <f t="shared" si="0"/>
        <v>18</v>
      </c>
    </row>
    <row r="28" spans="1:12" ht="15.6">
      <c r="A28" s="26">
        <f t="shared" si="1"/>
        <v>23</v>
      </c>
      <c r="B28" s="28" t="s">
        <v>71</v>
      </c>
      <c r="C28" s="88" t="s">
        <v>77</v>
      </c>
      <c r="D28" s="33">
        <v>11</v>
      </c>
      <c r="E28" s="33">
        <v>18</v>
      </c>
      <c r="F28" s="33">
        <v>25</v>
      </c>
      <c r="G28" s="33">
        <v>33</v>
      </c>
      <c r="H28" s="33">
        <v>42</v>
      </c>
      <c r="I28" s="27" t="s">
        <v>220</v>
      </c>
      <c r="L28">
        <f t="shared" si="0"/>
        <v>11</v>
      </c>
    </row>
    <row r="29" spans="1:12" ht="15.6">
      <c r="A29" s="26">
        <f t="shared" si="1"/>
        <v>24</v>
      </c>
      <c r="B29" s="28" t="s">
        <v>72</v>
      </c>
      <c r="C29" s="88" t="s">
        <v>79</v>
      </c>
      <c r="D29" s="33">
        <v>17</v>
      </c>
      <c r="E29" s="33">
        <v>21</v>
      </c>
      <c r="F29" s="33">
        <v>26</v>
      </c>
      <c r="G29" s="33">
        <v>32</v>
      </c>
      <c r="H29" s="33">
        <v>38</v>
      </c>
      <c r="I29" s="27" t="s">
        <v>220</v>
      </c>
      <c r="L29">
        <f t="shared" si="0"/>
        <v>17</v>
      </c>
    </row>
    <row r="30" spans="1:12" ht="15.6">
      <c r="A30" s="26">
        <f t="shared" si="1"/>
        <v>25</v>
      </c>
      <c r="B30" s="28" t="s">
        <v>73</v>
      </c>
      <c r="C30" s="88" t="s">
        <v>80</v>
      </c>
      <c r="D30" s="33">
        <v>31</v>
      </c>
      <c r="E30" s="33">
        <v>36</v>
      </c>
      <c r="F30" s="33">
        <v>40</v>
      </c>
      <c r="G30" s="33">
        <v>46</v>
      </c>
      <c r="H30" s="33">
        <v>52</v>
      </c>
      <c r="I30" s="27" t="s">
        <v>220</v>
      </c>
      <c r="L30">
        <f t="shared" si="0"/>
        <v>31</v>
      </c>
    </row>
    <row r="31" spans="1:12" ht="15.6">
      <c r="A31" s="26">
        <f t="shared" si="1"/>
        <v>26</v>
      </c>
      <c r="B31" s="28" t="s">
        <v>74</v>
      </c>
      <c r="C31" s="88" t="s">
        <v>82</v>
      </c>
      <c r="D31" s="33">
        <v>21</v>
      </c>
      <c r="E31" s="33">
        <v>25</v>
      </c>
      <c r="F31" s="33">
        <v>29</v>
      </c>
      <c r="G31" s="33">
        <v>33</v>
      </c>
      <c r="H31" s="33">
        <v>38</v>
      </c>
      <c r="I31" s="27" t="s">
        <v>220</v>
      </c>
      <c r="L31">
        <f t="shared" si="0"/>
        <v>21</v>
      </c>
    </row>
    <row r="32" spans="1:12" ht="15.6">
      <c r="A32" s="26">
        <f t="shared" si="1"/>
        <v>27</v>
      </c>
      <c r="B32" s="28" t="s">
        <v>85</v>
      </c>
      <c r="C32" s="88" t="s">
        <v>86</v>
      </c>
      <c r="D32" s="33">
        <v>38</v>
      </c>
      <c r="E32" s="33">
        <v>47</v>
      </c>
      <c r="F32" s="33">
        <v>56</v>
      </c>
      <c r="G32" s="33">
        <v>66</v>
      </c>
      <c r="H32" s="33">
        <v>76</v>
      </c>
      <c r="I32" s="27" t="s">
        <v>220</v>
      </c>
      <c r="L32">
        <f t="shared" si="0"/>
        <v>38</v>
      </c>
    </row>
    <row r="33" spans="1:12" ht="15.6">
      <c r="A33" s="26">
        <f t="shared" si="1"/>
        <v>28</v>
      </c>
      <c r="B33" s="28" t="s">
        <v>88</v>
      </c>
      <c r="C33" s="88" t="s">
        <v>89</v>
      </c>
      <c r="D33" s="33">
        <v>19</v>
      </c>
      <c r="E33" s="33">
        <v>24</v>
      </c>
      <c r="F33" s="33">
        <v>28</v>
      </c>
      <c r="G33" s="33">
        <v>34</v>
      </c>
      <c r="H33" s="33">
        <v>39</v>
      </c>
      <c r="I33" s="27" t="s">
        <v>220</v>
      </c>
      <c r="L33">
        <f t="shared" si="0"/>
        <v>19</v>
      </c>
    </row>
    <row r="34" spans="1:12" ht="15.6">
      <c r="A34" s="26">
        <f t="shared" si="1"/>
        <v>29</v>
      </c>
      <c r="B34" s="29" t="s">
        <v>91</v>
      </c>
      <c r="C34" s="88" t="s">
        <v>92</v>
      </c>
      <c r="D34" s="35">
        <v>28</v>
      </c>
      <c r="E34" s="35">
        <v>32</v>
      </c>
      <c r="F34" s="35">
        <v>35</v>
      </c>
      <c r="G34" s="35">
        <v>38</v>
      </c>
      <c r="H34" s="35">
        <v>45</v>
      </c>
      <c r="I34" s="27" t="s">
        <v>220</v>
      </c>
      <c r="K34">
        <v>18</v>
      </c>
      <c r="L34">
        <f t="shared" si="0"/>
        <v>38</v>
      </c>
    </row>
    <row r="35" spans="1:12" ht="15.6">
      <c r="A35" s="26">
        <v>30</v>
      </c>
      <c r="B35" s="29" t="s">
        <v>94</v>
      </c>
      <c r="C35" s="88" t="s">
        <v>95</v>
      </c>
      <c r="D35" s="35">
        <v>50</v>
      </c>
      <c r="E35" s="35">
        <v>50</v>
      </c>
      <c r="F35" s="35">
        <v>50</v>
      </c>
      <c r="G35" s="35">
        <v>50</v>
      </c>
      <c r="H35" s="35">
        <v>50</v>
      </c>
      <c r="I35" s="27" t="s">
        <v>220</v>
      </c>
    </row>
    <row r="36" spans="1:12" ht="15.6">
      <c r="A36" s="26">
        <v>31</v>
      </c>
      <c r="B36" s="29" t="s">
        <v>98</v>
      </c>
      <c r="C36" s="88" t="s">
        <v>99</v>
      </c>
      <c r="D36" s="35">
        <v>18</v>
      </c>
      <c r="E36" s="35">
        <v>18</v>
      </c>
      <c r="F36" s="35">
        <v>18</v>
      </c>
      <c r="G36" s="35">
        <v>18</v>
      </c>
      <c r="H36" s="35">
        <v>18</v>
      </c>
      <c r="I36" s="27" t="s">
        <v>220</v>
      </c>
    </row>
    <row r="37" spans="1:12" ht="15.6">
      <c r="A37" s="26">
        <v>32</v>
      </c>
      <c r="B37" s="29" t="s">
        <v>101</v>
      </c>
      <c r="C37" s="88" t="s">
        <v>102</v>
      </c>
      <c r="D37" s="35">
        <v>34</v>
      </c>
      <c r="E37" s="35">
        <v>34</v>
      </c>
      <c r="F37" s="35">
        <v>34</v>
      </c>
      <c r="G37" s="35">
        <v>34</v>
      </c>
      <c r="H37" s="35">
        <v>34</v>
      </c>
      <c r="I37" s="27" t="s">
        <v>220</v>
      </c>
    </row>
    <row r="38" spans="1:12" ht="15.6">
      <c r="A38" s="26">
        <v>33</v>
      </c>
      <c r="B38" s="29" t="s">
        <v>103</v>
      </c>
      <c r="C38" s="88" t="s">
        <v>177</v>
      </c>
      <c r="D38" s="35">
        <v>44</v>
      </c>
      <c r="E38" s="35">
        <v>44</v>
      </c>
      <c r="F38" s="35">
        <v>44</v>
      </c>
      <c r="G38" s="35">
        <v>44</v>
      </c>
      <c r="H38" s="35">
        <v>44</v>
      </c>
      <c r="I38" s="27" t="s">
        <v>220</v>
      </c>
    </row>
    <row r="39" spans="1:12" ht="15.6">
      <c r="A39" s="26">
        <v>34</v>
      </c>
      <c r="B39" s="29" t="s">
        <v>104</v>
      </c>
      <c r="C39" s="88" t="s">
        <v>105</v>
      </c>
      <c r="D39" s="35">
        <v>18</v>
      </c>
      <c r="E39" s="35">
        <v>18</v>
      </c>
      <c r="F39" s="35">
        <v>18</v>
      </c>
      <c r="G39" s="35">
        <v>18</v>
      </c>
      <c r="H39" s="35">
        <v>18</v>
      </c>
      <c r="I39" s="27" t="s">
        <v>220</v>
      </c>
    </row>
    <row r="40" spans="1:12" ht="15.6">
      <c r="A40" s="26">
        <v>35</v>
      </c>
      <c r="B40" s="29" t="s">
        <v>106</v>
      </c>
      <c r="C40" s="88" t="s">
        <v>107</v>
      </c>
      <c r="D40" s="35">
        <v>9</v>
      </c>
      <c r="E40" s="35">
        <v>9</v>
      </c>
      <c r="F40" s="35">
        <v>9</v>
      </c>
      <c r="G40" s="35">
        <v>9</v>
      </c>
      <c r="H40" s="35">
        <v>9</v>
      </c>
      <c r="I40" s="27" t="s">
        <v>220</v>
      </c>
    </row>
    <row r="41" spans="1:12" ht="15.6">
      <c r="A41" s="26">
        <v>36</v>
      </c>
      <c r="B41" s="29" t="s">
        <v>108</v>
      </c>
      <c r="C41" s="88" t="s">
        <v>109</v>
      </c>
      <c r="D41" s="35">
        <v>38</v>
      </c>
      <c r="E41" s="35">
        <v>38</v>
      </c>
      <c r="F41" s="35">
        <v>38</v>
      </c>
      <c r="G41" s="35">
        <v>38</v>
      </c>
      <c r="H41" s="35">
        <v>38</v>
      </c>
      <c r="I41" s="27" t="s">
        <v>220</v>
      </c>
    </row>
    <row r="42" spans="1:12" ht="15.6">
      <c r="A42" s="26">
        <v>37</v>
      </c>
      <c r="B42" s="29" t="s">
        <v>110</v>
      </c>
      <c r="C42" s="88" t="s">
        <v>111</v>
      </c>
      <c r="D42" s="35">
        <v>23</v>
      </c>
      <c r="E42" s="35">
        <v>23</v>
      </c>
      <c r="F42" s="35">
        <v>23</v>
      </c>
      <c r="G42" s="35">
        <v>23</v>
      </c>
      <c r="H42" s="35">
        <v>23</v>
      </c>
      <c r="I42" s="27" t="s">
        <v>220</v>
      </c>
    </row>
    <row r="43" spans="1:12" ht="15.6">
      <c r="A43" s="26">
        <v>38</v>
      </c>
      <c r="B43" s="29" t="s">
        <v>112</v>
      </c>
      <c r="C43" s="88" t="s">
        <v>113</v>
      </c>
      <c r="D43" s="35">
        <v>9</v>
      </c>
      <c r="E43" s="35">
        <v>9</v>
      </c>
      <c r="F43" s="35">
        <v>9</v>
      </c>
      <c r="G43" s="35">
        <v>9</v>
      </c>
      <c r="H43" s="35">
        <v>9</v>
      </c>
      <c r="I43" s="27" t="s">
        <v>220</v>
      </c>
    </row>
    <row r="44" spans="1:12" ht="15.6">
      <c r="A44" s="26">
        <v>39</v>
      </c>
      <c r="B44" s="29" t="s">
        <v>114</v>
      </c>
      <c r="C44" s="88" t="s">
        <v>115</v>
      </c>
      <c r="D44" s="35">
        <v>6</v>
      </c>
      <c r="E44" s="35">
        <v>6</v>
      </c>
      <c r="F44" s="35">
        <v>6</v>
      </c>
      <c r="G44" s="35">
        <v>6</v>
      </c>
      <c r="H44" s="35">
        <v>6</v>
      </c>
      <c r="I44" s="27" t="s">
        <v>220</v>
      </c>
    </row>
    <row r="45" spans="1:12" ht="15.6">
      <c r="A45" s="26">
        <v>40</v>
      </c>
      <c r="B45" s="29" t="s">
        <v>116</v>
      </c>
      <c r="C45" s="88" t="s">
        <v>117</v>
      </c>
      <c r="D45" s="35">
        <v>9</v>
      </c>
      <c r="E45" s="35">
        <v>9</v>
      </c>
      <c r="F45" s="35">
        <v>9</v>
      </c>
      <c r="G45" s="35">
        <v>9</v>
      </c>
      <c r="H45" s="35">
        <v>9</v>
      </c>
      <c r="I45" s="27" t="s">
        <v>220</v>
      </c>
    </row>
    <row r="46" spans="1:12" ht="15.6">
      <c r="A46" s="26"/>
      <c r="B46" s="29"/>
      <c r="C46" s="29"/>
      <c r="D46" s="35"/>
      <c r="E46" s="35"/>
      <c r="F46" s="35"/>
      <c r="G46" s="35"/>
      <c r="H46" s="35"/>
      <c r="I46" s="27" t="s">
        <v>220</v>
      </c>
    </row>
    <row r="47" spans="1:12" ht="15.6">
      <c r="A47" s="26">
        <v>41</v>
      </c>
      <c r="B47" s="29" t="s">
        <v>127</v>
      </c>
      <c r="C47" s="88" t="s">
        <v>128</v>
      </c>
      <c r="D47" s="35">
        <v>9</v>
      </c>
      <c r="E47" s="35">
        <v>9</v>
      </c>
      <c r="F47" s="35">
        <v>9</v>
      </c>
      <c r="G47" s="35">
        <v>9</v>
      </c>
      <c r="H47" s="35">
        <v>9</v>
      </c>
      <c r="I47" s="27" t="s">
        <v>220</v>
      </c>
    </row>
    <row r="48" spans="1:12" ht="16.2" thickBot="1">
      <c r="A48" s="26">
        <v>42</v>
      </c>
      <c r="B48" s="29" t="s">
        <v>129</v>
      </c>
      <c r="C48" s="88" t="s">
        <v>130</v>
      </c>
      <c r="D48" s="35">
        <v>18</v>
      </c>
      <c r="E48" s="35">
        <v>18</v>
      </c>
      <c r="F48" s="35">
        <v>18</v>
      </c>
      <c r="G48" s="35">
        <v>18</v>
      </c>
      <c r="H48" s="35">
        <v>18</v>
      </c>
      <c r="I48" s="27" t="s">
        <v>220</v>
      </c>
    </row>
    <row r="49" spans="1:20" ht="21">
      <c r="A49" s="26">
        <v>43</v>
      </c>
      <c r="B49" s="29" t="s">
        <v>131</v>
      </c>
      <c r="C49" s="88" t="s">
        <v>132</v>
      </c>
      <c r="D49" s="35">
        <v>7</v>
      </c>
      <c r="E49" s="35">
        <v>7</v>
      </c>
      <c r="F49" s="35">
        <v>7</v>
      </c>
      <c r="G49" s="35">
        <v>7</v>
      </c>
      <c r="H49" s="35">
        <v>7</v>
      </c>
      <c r="I49" s="27" t="s">
        <v>220</v>
      </c>
      <c r="Q49" s="112" t="s">
        <v>192</v>
      </c>
      <c r="R49" s="113"/>
      <c r="S49" s="113"/>
      <c r="T49" s="114"/>
    </row>
    <row r="50" spans="1:20" ht="15.6">
      <c r="A50" s="26">
        <v>44</v>
      </c>
      <c r="B50" s="29" t="s">
        <v>133</v>
      </c>
      <c r="C50" s="88" t="s">
        <v>134</v>
      </c>
      <c r="D50" s="35">
        <v>61</v>
      </c>
      <c r="E50" s="35">
        <v>61</v>
      </c>
      <c r="F50" s="35">
        <v>61</v>
      </c>
      <c r="G50" s="35">
        <v>61</v>
      </c>
      <c r="H50" s="35">
        <v>61</v>
      </c>
      <c r="I50" s="27" t="s">
        <v>220</v>
      </c>
      <c r="Q50" s="115" t="s">
        <v>196</v>
      </c>
      <c r="R50" s="116"/>
      <c r="S50" s="106" t="s">
        <v>197</v>
      </c>
      <c r="T50" s="107"/>
    </row>
    <row r="51" spans="1:20" ht="15.6">
      <c r="A51" s="26">
        <v>45</v>
      </c>
      <c r="B51" s="29" t="s">
        <v>135</v>
      </c>
      <c r="C51" s="88" t="s">
        <v>136</v>
      </c>
      <c r="D51" s="35">
        <v>74</v>
      </c>
      <c r="E51" s="35">
        <v>74</v>
      </c>
      <c r="F51" s="35">
        <v>74</v>
      </c>
      <c r="G51" s="35">
        <v>74</v>
      </c>
      <c r="H51" s="35">
        <v>74</v>
      </c>
      <c r="I51" s="27" t="s">
        <v>220</v>
      </c>
      <c r="Q51" s="43" t="s">
        <v>198</v>
      </c>
      <c r="R51" s="44"/>
      <c r="S51" s="46" t="s">
        <v>198</v>
      </c>
      <c r="T51" s="47"/>
    </row>
    <row r="52" spans="1:20" ht="15.6">
      <c r="A52" s="26">
        <v>46</v>
      </c>
      <c r="B52" s="29" t="s">
        <v>137</v>
      </c>
      <c r="C52" s="88" t="s">
        <v>138</v>
      </c>
      <c r="D52" s="35">
        <v>14</v>
      </c>
      <c r="E52" s="35">
        <v>14</v>
      </c>
      <c r="F52" s="35">
        <v>14</v>
      </c>
      <c r="G52" s="35">
        <v>14</v>
      </c>
      <c r="H52" s="35">
        <v>14</v>
      </c>
      <c r="I52" s="27" t="s">
        <v>220</v>
      </c>
      <c r="Q52" s="43" t="s">
        <v>188</v>
      </c>
      <c r="R52" s="44">
        <v>1</v>
      </c>
      <c r="S52" s="46" t="s">
        <v>193</v>
      </c>
      <c r="T52" s="47">
        <v>0</v>
      </c>
    </row>
    <row r="53" spans="1:20" ht="15.6">
      <c r="A53" s="26">
        <v>47</v>
      </c>
      <c r="B53" s="29" t="s">
        <v>139</v>
      </c>
      <c r="C53" s="88" t="s">
        <v>140</v>
      </c>
      <c r="D53" s="35">
        <v>15</v>
      </c>
      <c r="E53" s="35">
        <v>15</v>
      </c>
      <c r="F53" s="35">
        <v>15</v>
      </c>
      <c r="G53" s="35">
        <v>15</v>
      </c>
      <c r="H53" s="35">
        <v>15</v>
      </c>
      <c r="I53" s="27" t="s">
        <v>220</v>
      </c>
      <c r="Q53" s="43" t="s">
        <v>189</v>
      </c>
      <c r="R53" s="50">
        <v>1.1000000000000001</v>
      </c>
      <c r="S53" s="46" t="s">
        <v>194</v>
      </c>
      <c r="T53" s="47">
        <v>9</v>
      </c>
    </row>
    <row r="54" spans="1:20" ht="15.6">
      <c r="A54" s="26">
        <v>48</v>
      </c>
      <c r="B54" s="29" t="s">
        <v>141</v>
      </c>
      <c r="C54" s="88" t="s">
        <v>142</v>
      </c>
      <c r="D54" s="35">
        <v>6</v>
      </c>
      <c r="E54" s="35">
        <v>6</v>
      </c>
      <c r="F54" s="35">
        <v>6</v>
      </c>
      <c r="G54" s="35">
        <v>6</v>
      </c>
      <c r="H54" s="35">
        <v>6</v>
      </c>
      <c r="I54" s="27" t="s">
        <v>220</v>
      </c>
      <c r="Q54" s="51" t="s">
        <v>190</v>
      </c>
      <c r="R54" s="50">
        <v>1.2</v>
      </c>
      <c r="S54" s="46" t="s">
        <v>195</v>
      </c>
      <c r="T54" s="47">
        <v>20</v>
      </c>
    </row>
    <row r="55" spans="1:20" ht="15.6">
      <c r="A55" s="26">
        <v>49</v>
      </c>
      <c r="B55" s="29" t="s">
        <v>143</v>
      </c>
      <c r="C55" s="88" t="s">
        <v>175</v>
      </c>
      <c r="D55" s="35">
        <v>85</v>
      </c>
      <c r="E55" s="35">
        <v>85</v>
      </c>
      <c r="F55" s="35">
        <v>85</v>
      </c>
      <c r="G55" s="35">
        <v>85</v>
      </c>
      <c r="H55" s="35">
        <v>85</v>
      </c>
      <c r="I55" s="27" t="s">
        <v>220</v>
      </c>
      <c r="Q55" s="43" t="s">
        <v>191</v>
      </c>
      <c r="R55" s="50">
        <v>1.4</v>
      </c>
      <c r="S55" s="104" t="s">
        <v>199</v>
      </c>
      <c r="T55" s="105"/>
    </row>
    <row r="56" spans="1:20" ht="15.6">
      <c r="A56" s="26">
        <v>50</v>
      </c>
      <c r="B56" s="29" t="s">
        <v>144</v>
      </c>
      <c r="C56" s="88" t="s">
        <v>145</v>
      </c>
      <c r="D56" s="35">
        <v>25</v>
      </c>
      <c r="E56" s="35">
        <v>25</v>
      </c>
      <c r="F56" s="35">
        <v>25</v>
      </c>
      <c r="G56" s="35">
        <v>25</v>
      </c>
      <c r="H56" s="35">
        <v>25</v>
      </c>
      <c r="I56" s="27" t="s">
        <v>220</v>
      </c>
      <c r="Q56" s="108" t="s">
        <v>200</v>
      </c>
      <c r="R56" s="109"/>
      <c r="S56" s="50">
        <v>1</v>
      </c>
      <c r="T56" s="56"/>
    </row>
    <row r="57" spans="1:20" ht="15.6">
      <c r="A57" s="26">
        <v>51</v>
      </c>
      <c r="B57" s="29" t="s">
        <v>146</v>
      </c>
      <c r="C57" s="88" t="s">
        <v>147</v>
      </c>
      <c r="D57" s="35">
        <v>17</v>
      </c>
      <c r="E57" s="35">
        <v>17</v>
      </c>
      <c r="F57" s="35">
        <v>17</v>
      </c>
      <c r="G57" s="35">
        <v>17</v>
      </c>
      <c r="H57" s="35">
        <v>17</v>
      </c>
      <c r="I57" s="27" t="s">
        <v>220</v>
      </c>
      <c r="Q57" s="57">
        <v>1</v>
      </c>
      <c r="R57" s="58"/>
      <c r="S57" s="50">
        <v>2</v>
      </c>
      <c r="T57" s="56">
        <v>480</v>
      </c>
    </row>
    <row r="58" spans="1:20" ht="15.6">
      <c r="A58" s="26">
        <v>52</v>
      </c>
      <c r="B58" s="29" t="s">
        <v>148</v>
      </c>
      <c r="C58" s="88" t="s">
        <v>149</v>
      </c>
      <c r="D58" s="35">
        <v>10</v>
      </c>
      <c r="E58" s="35">
        <v>10</v>
      </c>
      <c r="F58" s="35">
        <v>10</v>
      </c>
      <c r="G58" s="35">
        <v>10</v>
      </c>
      <c r="H58" s="35">
        <v>10</v>
      </c>
      <c r="I58" s="27" t="s">
        <v>220</v>
      </c>
      <c r="Q58" s="57">
        <v>2</v>
      </c>
      <c r="R58" s="58">
        <v>0.12</v>
      </c>
      <c r="S58" s="50">
        <v>3</v>
      </c>
      <c r="T58" s="56">
        <v>520</v>
      </c>
    </row>
    <row r="59" spans="1:20" ht="15.6">
      <c r="A59" s="26">
        <v>53</v>
      </c>
      <c r="B59" s="29" t="s">
        <v>150</v>
      </c>
      <c r="C59" s="88" t="s">
        <v>151</v>
      </c>
      <c r="D59" s="35">
        <v>5</v>
      </c>
      <c r="E59" s="35">
        <v>5</v>
      </c>
      <c r="F59" s="35">
        <v>5</v>
      </c>
      <c r="G59" s="35">
        <v>5</v>
      </c>
      <c r="H59" s="35">
        <v>5</v>
      </c>
      <c r="I59" s="27" t="s">
        <v>220</v>
      </c>
      <c r="Q59" s="57">
        <v>3</v>
      </c>
      <c r="R59" s="58">
        <v>0.14000000000000001</v>
      </c>
      <c r="S59" s="50">
        <v>4</v>
      </c>
      <c r="T59" s="56">
        <v>600</v>
      </c>
    </row>
    <row r="60" spans="1:20" ht="15.6">
      <c r="A60" s="26"/>
      <c r="B60" s="29"/>
      <c r="C60" s="29"/>
      <c r="D60" s="35"/>
      <c r="E60" s="35"/>
      <c r="F60" s="35"/>
      <c r="G60" s="35"/>
      <c r="H60" s="35"/>
      <c r="I60" s="27" t="s">
        <v>220</v>
      </c>
      <c r="Q60" s="57">
        <v>4</v>
      </c>
      <c r="R60" s="58">
        <v>0.16</v>
      </c>
      <c r="S60" s="50">
        <v>5</v>
      </c>
      <c r="T60" s="56">
        <v>720</v>
      </c>
    </row>
    <row r="61" spans="1:20" ht="15.6">
      <c r="A61" s="26">
        <v>54</v>
      </c>
      <c r="B61" s="29" t="s">
        <v>153</v>
      </c>
      <c r="C61" s="88" t="s">
        <v>154</v>
      </c>
      <c r="D61" s="35"/>
      <c r="E61" s="35"/>
      <c r="F61" s="35"/>
      <c r="G61" s="35"/>
      <c r="H61" s="35"/>
      <c r="I61" s="27" t="s">
        <v>220</v>
      </c>
      <c r="Q61" s="57">
        <v>5</v>
      </c>
      <c r="R61" s="58">
        <v>0.18</v>
      </c>
      <c r="S61" s="62"/>
      <c r="T61" s="63"/>
    </row>
    <row r="62" spans="1:20" ht="16.2" thickBot="1">
      <c r="A62" s="26">
        <v>55</v>
      </c>
      <c r="B62" s="29" t="s">
        <v>155</v>
      </c>
      <c r="C62" s="88" t="s">
        <v>156</v>
      </c>
      <c r="D62" s="35"/>
      <c r="E62" s="35"/>
      <c r="F62" s="35"/>
      <c r="G62" s="35"/>
      <c r="H62" s="35"/>
      <c r="I62" s="27" t="s">
        <v>220</v>
      </c>
      <c r="Q62" s="66">
        <v>6</v>
      </c>
      <c r="R62" s="67">
        <v>0.2</v>
      </c>
      <c r="S62" s="68"/>
      <c r="T62" s="69"/>
    </row>
    <row r="63" spans="1:20" ht="15.6">
      <c r="A63" s="26">
        <v>56</v>
      </c>
      <c r="B63" s="29" t="s">
        <v>157</v>
      </c>
      <c r="C63" s="88" t="s">
        <v>158</v>
      </c>
      <c r="D63" s="35"/>
      <c r="E63" s="35"/>
      <c r="F63" s="35"/>
      <c r="G63" s="35"/>
      <c r="H63" s="35"/>
      <c r="I63" s="27" t="s">
        <v>220</v>
      </c>
    </row>
    <row r="64" spans="1:20" ht="15.6">
      <c r="A64" s="26">
        <v>57</v>
      </c>
      <c r="B64" s="29" t="s">
        <v>164</v>
      </c>
      <c r="C64" s="88" t="s">
        <v>165</v>
      </c>
      <c r="D64" s="35"/>
      <c r="E64" s="35"/>
      <c r="F64" s="35"/>
      <c r="G64" s="35"/>
      <c r="H64" s="35"/>
      <c r="I64" s="27" t="s">
        <v>220</v>
      </c>
    </row>
    <row r="65" spans="2:8" ht="15.6">
      <c r="B65" s="24"/>
      <c r="C65" s="24"/>
      <c r="D65" s="25"/>
      <c r="E65" s="25"/>
      <c r="F65" s="25"/>
      <c r="G65" s="25"/>
      <c r="H65" s="25"/>
    </row>
    <row r="67" spans="2:8" ht="15.6">
      <c r="B67" s="22" t="s">
        <v>207</v>
      </c>
      <c r="C67" s="22"/>
    </row>
    <row r="68" spans="2:8" ht="15.6">
      <c r="B68" s="22" t="s">
        <v>219</v>
      </c>
      <c r="C68">
        <v>0</v>
      </c>
    </row>
    <row r="69" spans="2:8" ht="15.6">
      <c r="B69" s="22" t="s">
        <v>208</v>
      </c>
      <c r="C69">
        <v>2800</v>
      </c>
    </row>
    <row r="70" spans="2:8" ht="15.6">
      <c r="B70" s="22" t="s">
        <v>209</v>
      </c>
      <c r="C70">
        <v>2500</v>
      </c>
    </row>
    <row r="71" spans="2:8" ht="15.6">
      <c r="B71" s="22" t="s">
        <v>210</v>
      </c>
      <c r="C71">
        <v>3800</v>
      </c>
    </row>
    <row r="72" spans="2:8" ht="15.6">
      <c r="B72" s="22" t="s">
        <v>211</v>
      </c>
      <c r="C72">
        <v>3800</v>
      </c>
    </row>
    <row r="73" spans="2:8" ht="15.6">
      <c r="B73" s="22" t="s">
        <v>212</v>
      </c>
      <c r="C73">
        <v>2500</v>
      </c>
    </row>
    <row r="74" spans="2:8" ht="15.6">
      <c r="B74" s="22" t="s">
        <v>213</v>
      </c>
      <c r="C74">
        <v>4500</v>
      </c>
    </row>
    <row r="75" spans="2:8" ht="15.6">
      <c r="B75" s="22" t="s">
        <v>214</v>
      </c>
      <c r="C75">
        <v>4000</v>
      </c>
    </row>
    <row r="76" spans="2:8">
      <c r="B76" s="23" t="s">
        <v>216</v>
      </c>
      <c r="C76">
        <v>4500</v>
      </c>
    </row>
    <row r="77" spans="2:8" ht="15.6">
      <c r="B77" s="22" t="s">
        <v>215</v>
      </c>
      <c r="C77">
        <v>3000</v>
      </c>
    </row>
    <row r="78" spans="2:8" ht="15.6">
      <c r="B78" s="22" t="s">
        <v>217</v>
      </c>
      <c r="C78">
        <v>2500</v>
      </c>
    </row>
    <row r="79" spans="2:8" ht="15.6">
      <c r="B79" s="22" t="s">
        <v>218</v>
      </c>
      <c r="C79">
        <v>2500</v>
      </c>
    </row>
  </sheetData>
  <mergeCells count="6">
    <mergeCell ref="Q56:R56"/>
    <mergeCell ref="B1:H1"/>
    <mergeCell ref="Q49:T49"/>
    <mergeCell ref="Q50:R50"/>
    <mergeCell ref="S50:T50"/>
    <mergeCell ref="S55:T55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5"/>
  <dimension ref="A1:L93"/>
  <sheetViews>
    <sheetView zoomScale="98" zoomScaleNormal="98" workbookViewId="0">
      <selection sqref="A1:H1"/>
    </sheetView>
  </sheetViews>
  <sheetFormatPr baseColWidth="10" defaultRowHeight="14.4"/>
  <cols>
    <col min="1" max="1" width="30.6640625" style="12" customWidth="1"/>
    <col min="2" max="2" width="11.44140625" style="12"/>
    <col min="3" max="3" width="11.44140625" style="18"/>
    <col min="5" max="5" width="24.6640625" customWidth="1"/>
    <col min="6" max="6" width="11.44140625" style="12"/>
    <col min="7" max="7" width="0" style="12" hidden="1" customWidth="1"/>
    <col min="8" max="8" width="30" style="12" customWidth="1"/>
    <col min="9" max="9" width="14.44140625" bestFit="1" customWidth="1"/>
  </cols>
  <sheetData>
    <row r="1" spans="1:12" ht="35.4" customHeight="1">
      <c r="A1" s="159" t="s">
        <v>230</v>
      </c>
      <c r="B1" s="159"/>
      <c r="C1" s="159"/>
      <c r="D1" s="159"/>
      <c r="E1" s="159"/>
      <c r="F1" s="159"/>
      <c r="G1" s="159"/>
      <c r="H1" s="159"/>
      <c r="I1" s="1"/>
      <c r="J1" s="1"/>
      <c r="K1" s="1"/>
      <c r="L1" s="1"/>
    </row>
    <row r="2" spans="1:12" ht="8.4" customHeight="1">
      <c r="A2" s="153"/>
      <c r="B2" s="153"/>
      <c r="C2" s="153"/>
      <c r="D2" s="153"/>
      <c r="E2" s="153"/>
      <c r="F2" s="153"/>
      <c r="G2" s="153"/>
      <c r="H2" s="153"/>
      <c r="I2" s="1"/>
      <c r="J2" s="1"/>
      <c r="K2" s="1"/>
      <c r="L2" s="1"/>
    </row>
    <row r="3" spans="1:12" ht="27" customHeight="1">
      <c r="A3" s="152" t="s">
        <v>159</v>
      </c>
      <c r="B3" s="152"/>
      <c r="C3" s="152"/>
      <c r="D3" s="152"/>
      <c r="E3" s="152"/>
      <c r="F3" s="19" t="s">
        <v>2</v>
      </c>
      <c r="G3" s="19" t="s">
        <v>160</v>
      </c>
      <c r="H3" s="19" t="s">
        <v>161</v>
      </c>
      <c r="I3" s="1"/>
      <c r="J3" s="1"/>
      <c r="K3" s="1"/>
      <c r="L3" s="1"/>
    </row>
    <row r="4" spans="1:12">
      <c r="A4" s="7" t="s">
        <v>174</v>
      </c>
      <c r="B4" s="154"/>
      <c r="C4" s="154"/>
      <c r="D4" s="154"/>
      <c r="E4" s="154"/>
      <c r="F4" s="154"/>
      <c r="G4" s="154"/>
      <c r="H4" s="154"/>
      <c r="I4" s="1"/>
      <c r="J4" s="2"/>
      <c r="K4" s="1"/>
      <c r="L4" s="1"/>
    </row>
    <row r="5" spans="1:12" ht="15.6">
      <c r="A5" s="3">
        <v>1</v>
      </c>
      <c r="B5" s="4" t="s">
        <v>7</v>
      </c>
      <c r="C5" s="88" t="s">
        <v>163</v>
      </c>
      <c r="D5" s="88"/>
      <c r="E5" s="88"/>
      <c r="F5" s="14">
        <v>14</v>
      </c>
      <c r="G5" s="3">
        <v>12</v>
      </c>
      <c r="H5" s="6" t="s">
        <v>14</v>
      </c>
      <c r="I5" s="1"/>
      <c r="J5" s="1"/>
      <c r="K5" s="1"/>
      <c r="L5" s="1"/>
    </row>
    <row r="6" spans="1:12" ht="15.6">
      <c r="A6" s="3">
        <v>2</v>
      </c>
      <c r="B6" s="4" t="s">
        <v>8</v>
      </c>
      <c r="C6" s="88" t="s">
        <v>9</v>
      </c>
      <c r="D6" s="88"/>
      <c r="E6" s="88"/>
      <c r="F6" s="14">
        <v>20</v>
      </c>
      <c r="G6" s="4">
        <v>7</v>
      </c>
      <c r="H6" s="6" t="s">
        <v>10</v>
      </c>
      <c r="I6" s="1"/>
      <c r="J6" s="1"/>
      <c r="K6" s="1"/>
      <c r="L6" s="1"/>
    </row>
    <row r="7" spans="1:12" ht="15.6">
      <c r="A7" s="3">
        <v>3</v>
      </c>
      <c r="B7" s="4" t="s">
        <v>11</v>
      </c>
      <c r="C7" s="88" t="s">
        <v>12</v>
      </c>
      <c r="D7" s="88"/>
      <c r="E7" s="88"/>
      <c r="F7" s="14">
        <v>34</v>
      </c>
      <c r="G7" s="4">
        <v>7</v>
      </c>
      <c r="H7" s="6" t="s">
        <v>13</v>
      </c>
      <c r="I7" s="1"/>
      <c r="J7" s="1"/>
      <c r="K7" s="1"/>
      <c r="L7" s="1"/>
    </row>
    <row r="8" spans="1:12" ht="15.6">
      <c r="A8" s="3">
        <v>4</v>
      </c>
      <c r="B8" s="4" t="s">
        <v>15</v>
      </c>
      <c r="C8" s="88" t="s">
        <v>16</v>
      </c>
      <c r="D8" s="88"/>
      <c r="E8" s="88"/>
      <c r="F8" s="14">
        <v>9</v>
      </c>
      <c r="G8" s="4">
        <v>11</v>
      </c>
      <c r="H8" s="4" t="s">
        <v>17</v>
      </c>
      <c r="I8" s="1"/>
      <c r="J8" s="1"/>
      <c r="K8" s="1"/>
      <c r="L8" s="1"/>
    </row>
    <row r="9" spans="1:12" ht="15.6">
      <c r="A9" s="3">
        <v>5</v>
      </c>
      <c r="B9" s="4" t="s">
        <v>18</v>
      </c>
      <c r="C9" s="88" t="s">
        <v>19</v>
      </c>
      <c r="D9" s="88"/>
      <c r="E9" s="88"/>
      <c r="F9" s="14">
        <v>10</v>
      </c>
      <c r="G9" s="4">
        <v>5</v>
      </c>
      <c r="H9" s="6" t="s">
        <v>20</v>
      </c>
      <c r="I9" s="1"/>
      <c r="J9" s="1"/>
      <c r="K9" s="1"/>
      <c r="L9" s="1"/>
    </row>
    <row r="10" spans="1:12">
      <c r="A10" s="7" t="s">
        <v>21</v>
      </c>
      <c r="B10" s="154"/>
      <c r="C10" s="154"/>
      <c r="D10" s="154"/>
      <c r="E10" s="154"/>
      <c r="F10" s="154"/>
      <c r="G10" s="154"/>
      <c r="H10" s="154"/>
      <c r="I10" s="1"/>
      <c r="J10" s="1"/>
      <c r="K10" s="1"/>
      <c r="L10" s="1"/>
    </row>
    <row r="11" spans="1:12" ht="15.6">
      <c r="A11" s="3">
        <v>6</v>
      </c>
      <c r="B11" s="4" t="s">
        <v>22</v>
      </c>
      <c r="C11" s="88" t="s">
        <v>23</v>
      </c>
      <c r="D11" s="88"/>
      <c r="E11" s="88"/>
      <c r="F11" s="14">
        <v>10</v>
      </c>
      <c r="G11" s="4">
        <v>10</v>
      </c>
      <c r="H11" s="4" t="s">
        <v>24</v>
      </c>
      <c r="I11" s="1"/>
      <c r="J11" s="1"/>
      <c r="K11" s="1"/>
      <c r="L11" s="1"/>
    </row>
    <row r="12" spans="1:12" ht="15.6">
      <c r="A12" s="3">
        <v>7</v>
      </c>
      <c r="B12" s="4" t="s">
        <v>25</v>
      </c>
      <c r="C12" s="88" t="s">
        <v>231</v>
      </c>
      <c r="D12" s="88"/>
      <c r="E12" s="88"/>
      <c r="F12" s="14">
        <v>20</v>
      </c>
      <c r="G12" s="4">
        <v>7</v>
      </c>
      <c r="H12" s="4" t="s">
        <v>27</v>
      </c>
      <c r="I12" s="1"/>
      <c r="J12" s="1"/>
      <c r="K12" s="1"/>
      <c r="L12" s="1"/>
    </row>
    <row r="13" spans="1:12" ht="15.6">
      <c r="A13" s="3">
        <v>8</v>
      </c>
      <c r="B13" s="4" t="s">
        <v>28</v>
      </c>
      <c r="C13" s="88" t="s">
        <v>29</v>
      </c>
      <c r="D13" s="88"/>
      <c r="E13" s="88"/>
      <c r="F13" s="14">
        <v>14</v>
      </c>
      <c r="G13" s="4">
        <v>14</v>
      </c>
      <c r="H13" s="4" t="s">
        <v>30</v>
      </c>
      <c r="I13" s="1"/>
      <c r="J13" s="1"/>
      <c r="K13" s="1"/>
      <c r="L13" s="1"/>
    </row>
    <row r="14" spans="1:12" ht="15.6">
      <c r="A14" s="3">
        <v>9</v>
      </c>
      <c r="B14" s="4" t="s">
        <v>31</v>
      </c>
      <c r="C14" s="88" t="s">
        <v>32</v>
      </c>
      <c r="D14" s="88"/>
      <c r="E14" s="88"/>
      <c r="F14" s="14">
        <v>27</v>
      </c>
      <c r="G14" s="4">
        <v>8</v>
      </c>
      <c r="H14" s="4" t="s">
        <v>33</v>
      </c>
      <c r="I14" s="1"/>
      <c r="J14" s="1"/>
      <c r="K14" s="1"/>
      <c r="L14" s="1"/>
    </row>
    <row r="15" spans="1:12" ht="15.6">
      <c r="A15" s="3">
        <v>10</v>
      </c>
      <c r="B15" s="4" t="s">
        <v>34</v>
      </c>
      <c r="C15" s="88" t="s">
        <v>35</v>
      </c>
      <c r="D15" s="88"/>
      <c r="E15" s="88"/>
      <c r="F15" s="14">
        <v>47</v>
      </c>
      <c r="G15" s="4">
        <v>8</v>
      </c>
      <c r="H15" s="4" t="s">
        <v>36</v>
      </c>
      <c r="I15" s="1"/>
      <c r="J15" s="1"/>
      <c r="K15" s="1"/>
      <c r="L15" s="1"/>
    </row>
    <row r="16" spans="1:12">
      <c r="A16" s="8" t="s">
        <v>37</v>
      </c>
      <c r="B16" s="154"/>
      <c r="C16" s="154"/>
      <c r="D16" s="154"/>
      <c r="E16" s="154"/>
      <c r="F16" s="154"/>
      <c r="G16" s="154"/>
      <c r="H16" s="154"/>
      <c r="I16" s="1"/>
      <c r="J16" s="1"/>
      <c r="K16" s="1"/>
      <c r="L16" s="1"/>
    </row>
    <row r="17" spans="1:12" ht="15.6">
      <c r="A17" s="3">
        <v>11</v>
      </c>
      <c r="B17" s="4" t="s">
        <v>38</v>
      </c>
      <c r="C17" s="88" t="s">
        <v>39</v>
      </c>
      <c r="D17" s="88"/>
      <c r="E17" s="88"/>
      <c r="F17" s="14">
        <v>76</v>
      </c>
      <c r="G17" s="4">
        <v>15</v>
      </c>
      <c r="H17" s="4" t="s">
        <v>40</v>
      </c>
      <c r="I17" s="1"/>
      <c r="J17" s="1"/>
      <c r="K17" s="1"/>
      <c r="L17" s="1"/>
    </row>
    <row r="18" spans="1:12" ht="15.6">
      <c r="A18" s="3">
        <v>12</v>
      </c>
      <c r="B18" s="4" t="s">
        <v>41</v>
      </c>
      <c r="C18" s="88" t="s">
        <v>42</v>
      </c>
      <c r="D18" s="88"/>
      <c r="E18" s="88"/>
      <c r="F18" s="14">
        <v>106</v>
      </c>
      <c r="G18" s="4">
        <v>15</v>
      </c>
      <c r="H18" s="6" t="s">
        <v>162</v>
      </c>
      <c r="I18" s="5"/>
      <c r="J18" s="1"/>
      <c r="K18" s="1"/>
      <c r="L18" s="1"/>
    </row>
    <row r="19" spans="1:12" ht="15.6">
      <c r="A19" s="3">
        <v>13</v>
      </c>
      <c r="B19" s="4" t="s">
        <v>43</v>
      </c>
      <c r="C19" s="88" t="s">
        <v>232</v>
      </c>
      <c r="D19" s="88"/>
      <c r="E19" s="88"/>
      <c r="F19" s="14">
        <v>36</v>
      </c>
      <c r="G19" s="4">
        <v>7</v>
      </c>
      <c r="H19" s="4" t="s">
        <v>45</v>
      </c>
      <c r="I19" s="1"/>
      <c r="J19" s="1"/>
      <c r="K19" s="1"/>
      <c r="L19" s="1"/>
    </row>
    <row r="20" spans="1:12" ht="15.6">
      <c r="A20" s="3">
        <v>14</v>
      </c>
      <c r="B20" s="4" t="s">
        <v>46</v>
      </c>
      <c r="C20" s="88" t="s">
        <v>47</v>
      </c>
      <c r="D20" s="88"/>
      <c r="E20" s="88"/>
      <c r="F20" s="14">
        <v>56</v>
      </c>
      <c r="G20" s="4">
        <v>7</v>
      </c>
      <c r="H20" s="6" t="s">
        <v>48</v>
      </c>
      <c r="I20" s="1"/>
      <c r="J20" s="1"/>
      <c r="K20" s="1"/>
      <c r="L20" s="1"/>
    </row>
    <row r="21" spans="1:12" ht="15.6">
      <c r="A21" s="3">
        <v>15</v>
      </c>
      <c r="B21" s="4" t="s">
        <v>49</v>
      </c>
      <c r="C21" s="88" t="s">
        <v>50</v>
      </c>
      <c r="D21" s="88"/>
      <c r="E21" s="88"/>
      <c r="F21" s="14">
        <v>69</v>
      </c>
      <c r="G21" s="4">
        <v>6</v>
      </c>
      <c r="H21" s="6" t="s">
        <v>51</v>
      </c>
      <c r="I21" s="1"/>
      <c r="J21" s="1"/>
      <c r="K21" s="1"/>
      <c r="L21" s="1"/>
    </row>
    <row r="22" spans="1:12" ht="15.6">
      <c r="A22" s="3">
        <v>16</v>
      </c>
      <c r="B22" s="4" t="s">
        <v>52</v>
      </c>
      <c r="C22" s="88" t="s">
        <v>53</v>
      </c>
      <c r="D22" s="88"/>
      <c r="E22" s="88"/>
      <c r="F22" s="14">
        <v>50</v>
      </c>
      <c r="G22" s="4">
        <v>9</v>
      </c>
      <c r="H22" s="6" t="s">
        <v>54</v>
      </c>
      <c r="I22" s="1"/>
      <c r="J22" s="1"/>
      <c r="K22" s="1"/>
      <c r="L22" s="1"/>
    </row>
    <row r="23" spans="1:12">
      <c r="A23" s="8" t="s">
        <v>55</v>
      </c>
      <c r="B23" s="154"/>
      <c r="C23" s="154"/>
      <c r="D23" s="154"/>
      <c r="E23" s="154"/>
      <c r="F23" s="154"/>
      <c r="G23" s="154"/>
      <c r="H23" s="154"/>
      <c r="I23" s="1"/>
      <c r="J23" s="1"/>
      <c r="K23" s="1"/>
      <c r="L23" s="1"/>
    </row>
    <row r="24" spans="1:12" ht="15.6">
      <c r="A24" s="3">
        <v>17</v>
      </c>
      <c r="B24" s="4" t="s">
        <v>56</v>
      </c>
      <c r="C24" s="88" t="s">
        <v>60</v>
      </c>
      <c r="D24" s="88"/>
      <c r="E24" s="88"/>
      <c r="F24" s="14">
        <v>62</v>
      </c>
      <c r="G24" s="4">
        <v>7</v>
      </c>
      <c r="H24" s="4" t="s">
        <v>64</v>
      </c>
      <c r="I24" s="1"/>
      <c r="J24" s="1"/>
      <c r="K24" s="1"/>
      <c r="L24" s="1"/>
    </row>
    <row r="25" spans="1:12" ht="15.6">
      <c r="A25" s="3">
        <v>18</v>
      </c>
      <c r="B25" s="4" t="s">
        <v>57</v>
      </c>
      <c r="C25" s="88" t="s">
        <v>61</v>
      </c>
      <c r="D25" s="88"/>
      <c r="E25" s="88"/>
      <c r="F25" s="15">
        <v>42</v>
      </c>
      <c r="G25" s="6">
        <v>8</v>
      </c>
      <c r="H25" s="6" t="s">
        <v>65</v>
      </c>
      <c r="I25" s="1"/>
      <c r="J25" s="1"/>
      <c r="K25" s="1"/>
      <c r="L25" s="1"/>
    </row>
    <row r="26" spans="1:12" ht="15.6">
      <c r="A26" s="3">
        <v>19</v>
      </c>
      <c r="B26" s="4" t="s">
        <v>58</v>
      </c>
      <c r="C26" s="88" t="s">
        <v>62</v>
      </c>
      <c r="D26" s="88"/>
      <c r="E26" s="88"/>
      <c r="F26" s="15">
        <v>74</v>
      </c>
      <c r="G26" s="6">
        <v>8</v>
      </c>
      <c r="H26" s="6" t="s">
        <v>51</v>
      </c>
      <c r="I26" s="1"/>
      <c r="J26" s="1"/>
      <c r="K26" s="1"/>
      <c r="L26" s="1"/>
    </row>
    <row r="27" spans="1:12" ht="15.6">
      <c r="A27" s="3">
        <v>20</v>
      </c>
      <c r="B27" s="4" t="s">
        <v>59</v>
      </c>
      <c r="C27" s="88" t="s">
        <v>63</v>
      </c>
      <c r="D27" s="88"/>
      <c r="E27" s="88"/>
      <c r="F27" s="15">
        <v>24</v>
      </c>
      <c r="G27" s="6">
        <v>10</v>
      </c>
      <c r="H27" s="6" t="s">
        <v>66</v>
      </c>
      <c r="I27" s="1"/>
      <c r="J27" s="1"/>
      <c r="K27" s="1"/>
      <c r="L27" s="1"/>
    </row>
    <row r="28" spans="1:12">
      <c r="A28" s="8" t="s">
        <v>67</v>
      </c>
      <c r="B28" s="154"/>
      <c r="C28" s="154"/>
      <c r="D28" s="154"/>
      <c r="E28" s="154"/>
      <c r="F28" s="154"/>
      <c r="G28" s="154"/>
      <c r="H28" s="154"/>
      <c r="I28" s="1"/>
      <c r="J28" s="1"/>
      <c r="K28" s="1"/>
      <c r="L28" s="1"/>
    </row>
    <row r="29" spans="1:12" ht="15.6">
      <c r="A29" s="3">
        <v>21</v>
      </c>
      <c r="B29" s="4" t="s">
        <v>68</v>
      </c>
      <c r="C29" s="88" t="s">
        <v>69</v>
      </c>
      <c r="D29" s="88"/>
      <c r="E29" s="88"/>
      <c r="F29" s="15">
        <v>42</v>
      </c>
      <c r="G29" s="6">
        <v>9</v>
      </c>
      <c r="H29" s="6" t="s">
        <v>65</v>
      </c>
      <c r="I29" s="1"/>
      <c r="J29" s="1"/>
      <c r="K29" s="1"/>
      <c r="L29" s="1"/>
    </row>
    <row r="30" spans="1:12" ht="15.6">
      <c r="A30" s="3">
        <v>22</v>
      </c>
      <c r="B30" s="4" t="s">
        <v>70</v>
      </c>
      <c r="C30" s="88" t="s">
        <v>75</v>
      </c>
      <c r="D30" s="88"/>
      <c r="E30" s="88"/>
      <c r="F30" s="14">
        <v>24</v>
      </c>
      <c r="G30" s="4">
        <v>8</v>
      </c>
      <c r="H30" s="4" t="s">
        <v>76</v>
      </c>
      <c r="I30" s="1"/>
      <c r="J30" s="1"/>
      <c r="K30" s="1"/>
      <c r="L30" s="1"/>
    </row>
    <row r="31" spans="1:12" ht="15.6">
      <c r="A31" s="3">
        <v>23</v>
      </c>
      <c r="B31" s="4" t="s">
        <v>71</v>
      </c>
      <c r="C31" s="88" t="s">
        <v>233</v>
      </c>
      <c r="D31" s="88"/>
      <c r="E31" s="88"/>
      <c r="F31" s="14">
        <v>20</v>
      </c>
      <c r="G31" s="4">
        <v>7</v>
      </c>
      <c r="H31" s="4" t="s">
        <v>78</v>
      </c>
      <c r="I31" s="1"/>
      <c r="J31" s="1"/>
      <c r="K31" s="1"/>
      <c r="L31" s="1"/>
    </row>
    <row r="32" spans="1:12" ht="15.6">
      <c r="A32" s="3">
        <v>24</v>
      </c>
      <c r="B32" s="4" t="s">
        <v>72</v>
      </c>
      <c r="C32" s="88" t="s">
        <v>79</v>
      </c>
      <c r="D32" s="88"/>
      <c r="E32" s="88"/>
      <c r="F32" s="15">
        <v>24</v>
      </c>
      <c r="G32" s="6">
        <v>8</v>
      </c>
      <c r="H32" s="6" t="s">
        <v>76</v>
      </c>
      <c r="I32" s="1"/>
      <c r="J32" s="1"/>
      <c r="K32" s="1"/>
      <c r="L32" s="1"/>
    </row>
    <row r="33" spans="1:12" ht="15.6">
      <c r="A33" s="3">
        <v>25</v>
      </c>
      <c r="B33" s="4" t="s">
        <v>73</v>
      </c>
      <c r="C33" s="88" t="s">
        <v>80</v>
      </c>
      <c r="D33" s="88"/>
      <c r="E33" s="88"/>
      <c r="F33" s="15">
        <v>44</v>
      </c>
      <c r="G33" s="6">
        <v>14</v>
      </c>
      <c r="H33" s="6" t="s">
        <v>81</v>
      </c>
      <c r="I33" s="1"/>
      <c r="J33" s="1"/>
      <c r="K33" s="1"/>
      <c r="L33" s="1"/>
    </row>
    <row r="34" spans="1:12" ht="15.6">
      <c r="A34" s="3">
        <v>26</v>
      </c>
      <c r="B34" s="4" t="s">
        <v>74</v>
      </c>
      <c r="C34" s="88" t="s">
        <v>82</v>
      </c>
      <c r="D34" s="88"/>
      <c r="E34" s="88"/>
      <c r="F34" s="15">
        <v>29</v>
      </c>
      <c r="G34" s="6">
        <v>10</v>
      </c>
      <c r="H34" s="6" t="s">
        <v>83</v>
      </c>
      <c r="I34" s="1"/>
      <c r="J34" s="1"/>
      <c r="K34" s="1"/>
      <c r="L34" s="1"/>
    </row>
    <row r="35" spans="1:12" ht="28.8">
      <c r="A35" s="8" t="s">
        <v>84</v>
      </c>
      <c r="B35" s="154"/>
      <c r="C35" s="154"/>
      <c r="D35" s="154"/>
      <c r="E35" s="154"/>
      <c r="F35" s="154"/>
      <c r="G35" s="154"/>
      <c r="H35" s="154"/>
      <c r="I35" s="1"/>
      <c r="J35" s="1"/>
      <c r="K35" s="1"/>
      <c r="L35" s="1"/>
    </row>
    <row r="36" spans="1:12" ht="15.6">
      <c r="A36" s="3">
        <v>27</v>
      </c>
      <c r="B36" s="4" t="s">
        <v>85</v>
      </c>
      <c r="C36" s="88" t="s">
        <v>234</v>
      </c>
      <c r="D36" s="88"/>
      <c r="E36" s="88"/>
      <c r="F36" s="14">
        <v>50</v>
      </c>
      <c r="G36" s="4">
        <v>8</v>
      </c>
      <c r="H36" s="4" t="s">
        <v>87</v>
      </c>
      <c r="I36" s="1"/>
      <c r="J36" s="1"/>
      <c r="K36" s="1"/>
      <c r="L36" s="1"/>
    </row>
    <row r="37" spans="1:12" ht="15.6">
      <c r="A37" s="3">
        <v>28</v>
      </c>
      <c r="B37" s="4" t="s">
        <v>88</v>
      </c>
      <c r="C37" s="88" t="s">
        <v>89</v>
      </c>
      <c r="D37" s="88"/>
      <c r="E37" s="88"/>
      <c r="F37" s="15">
        <v>26</v>
      </c>
      <c r="G37" s="6">
        <v>8</v>
      </c>
      <c r="H37" s="6" t="s">
        <v>90</v>
      </c>
      <c r="I37" s="1"/>
      <c r="J37" s="1"/>
      <c r="K37" s="1"/>
      <c r="L37" s="1"/>
    </row>
    <row r="38" spans="1:12" ht="15.6">
      <c r="A38" s="3">
        <v>29</v>
      </c>
      <c r="B38" s="4" t="s">
        <v>91</v>
      </c>
      <c r="C38" s="88" t="s">
        <v>240</v>
      </c>
      <c r="D38" s="88"/>
      <c r="E38" s="88"/>
      <c r="F38" s="15">
        <v>30</v>
      </c>
      <c r="G38" s="6">
        <v>9</v>
      </c>
      <c r="H38" s="6" t="s">
        <v>93</v>
      </c>
      <c r="I38" s="1"/>
      <c r="J38" s="1"/>
      <c r="K38" s="1"/>
      <c r="L38" s="1"/>
    </row>
    <row r="39" spans="1:12" ht="15.6">
      <c r="A39" s="3">
        <v>30</v>
      </c>
      <c r="B39" s="4" t="s">
        <v>94</v>
      </c>
      <c r="C39" s="88" t="s">
        <v>238</v>
      </c>
      <c r="D39" s="88"/>
      <c r="E39" s="88"/>
      <c r="F39" s="14">
        <v>50</v>
      </c>
      <c r="G39" s="4"/>
      <c r="H39" s="6" t="s">
        <v>96</v>
      </c>
      <c r="I39" s="1"/>
      <c r="J39" s="1"/>
      <c r="K39" s="1"/>
      <c r="L39" s="1"/>
    </row>
    <row r="40" spans="1:12" ht="15.6">
      <c r="A40" s="3">
        <v>31</v>
      </c>
      <c r="B40" s="4" t="s">
        <v>98</v>
      </c>
      <c r="C40" s="88" t="s">
        <v>239</v>
      </c>
      <c r="D40" s="88"/>
      <c r="E40" s="88"/>
      <c r="F40" s="14">
        <v>18</v>
      </c>
      <c r="G40" s="3"/>
      <c r="H40" s="6" t="s">
        <v>97</v>
      </c>
      <c r="I40" s="1"/>
      <c r="J40" s="1"/>
      <c r="K40" s="1"/>
      <c r="L40" s="1"/>
    </row>
    <row r="41" spans="1:12" ht="28.8">
      <c r="A41" s="8" t="s">
        <v>100</v>
      </c>
      <c r="B41" s="154"/>
      <c r="C41" s="154"/>
      <c r="D41" s="154"/>
      <c r="E41" s="154"/>
      <c r="F41" s="154"/>
      <c r="G41" s="154"/>
      <c r="H41" s="154"/>
      <c r="I41" s="1"/>
      <c r="J41" s="1"/>
      <c r="K41" s="1"/>
      <c r="L41" s="1"/>
    </row>
    <row r="42" spans="1:12" ht="15.6">
      <c r="A42" s="3">
        <v>32</v>
      </c>
      <c r="B42" s="4" t="s">
        <v>101</v>
      </c>
      <c r="C42" s="88" t="s">
        <v>102</v>
      </c>
      <c r="D42" s="88"/>
      <c r="E42" s="88"/>
      <c r="F42" s="14">
        <v>34</v>
      </c>
      <c r="G42" s="3"/>
      <c r="H42" s="4" t="s">
        <v>118</v>
      </c>
      <c r="I42" s="1"/>
      <c r="J42" s="1"/>
      <c r="K42" s="1"/>
      <c r="L42" s="1"/>
    </row>
    <row r="43" spans="1:12" ht="15.6">
      <c r="A43" s="3">
        <v>33</v>
      </c>
      <c r="B43" s="4" t="s">
        <v>103</v>
      </c>
      <c r="C43" s="88" t="s">
        <v>177</v>
      </c>
      <c r="D43" s="88"/>
      <c r="E43" s="88"/>
      <c r="F43" s="14">
        <v>44</v>
      </c>
      <c r="G43" s="3"/>
      <c r="H43" s="6" t="s">
        <v>119</v>
      </c>
      <c r="I43" s="1"/>
      <c r="J43" s="1"/>
      <c r="K43" s="1"/>
      <c r="L43" s="1"/>
    </row>
    <row r="44" spans="1:12" ht="15.6">
      <c r="A44" s="3">
        <v>34</v>
      </c>
      <c r="B44" s="4" t="s">
        <v>104</v>
      </c>
      <c r="C44" s="88" t="s">
        <v>105</v>
      </c>
      <c r="D44" s="88"/>
      <c r="E44" s="88"/>
      <c r="F44" s="14">
        <v>18</v>
      </c>
      <c r="G44" s="3"/>
      <c r="H44" s="4" t="s">
        <v>120</v>
      </c>
      <c r="I44" s="1"/>
      <c r="J44" s="1"/>
      <c r="K44" s="1"/>
      <c r="L44" s="1"/>
    </row>
    <row r="45" spans="1:12" ht="15.6">
      <c r="A45" s="3">
        <v>35</v>
      </c>
      <c r="B45" s="4" t="s">
        <v>106</v>
      </c>
      <c r="C45" s="88" t="s">
        <v>107</v>
      </c>
      <c r="D45" s="88"/>
      <c r="E45" s="88"/>
      <c r="F45" s="14">
        <v>9</v>
      </c>
      <c r="G45" s="3"/>
      <c r="H45" s="6" t="s">
        <v>121</v>
      </c>
      <c r="I45" s="1"/>
      <c r="J45" s="1"/>
      <c r="K45" s="1"/>
      <c r="L45" s="1"/>
    </row>
    <row r="46" spans="1:12" ht="15.6">
      <c r="A46" s="3">
        <v>36</v>
      </c>
      <c r="B46" s="4" t="s">
        <v>108</v>
      </c>
      <c r="C46" s="88" t="s">
        <v>109</v>
      </c>
      <c r="D46" s="88"/>
      <c r="E46" s="88"/>
      <c r="F46" s="14">
        <v>38</v>
      </c>
      <c r="G46" s="3"/>
      <c r="H46" s="6" t="s">
        <v>122</v>
      </c>
      <c r="I46" s="1"/>
      <c r="J46" s="1"/>
      <c r="K46" s="1"/>
      <c r="L46" s="1"/>
    </row>
    <row r="47" spans="1:12" ht="15.6">
      <c r="A47" s="3">
        <v>37</v>
      </c>
      <c r="B47" s="4" t="s">
        <v>110</v>
      </c>
      <c r="C47" s="88" t="s">
        <v>111</v>
      </c>
      <c r="D47" s="88"/>
      <c r="E47" s="88"/>
      <c r="F47" s="14">
        <v>23</v>
      </c>
      <c r="G47" s="3"/>
      <c r="H47" s="4" t="s">
        <v>123</v>
      </c>
      <c r="I47" s="1"/>
      <c r="J47" s="1"/>
      <c r="K47" s="1"/>
      <c r="L47" s="1"/>
    </row>
    <row r="48" spans="1:12" ht="15.6">
      <c r="A48" s="3">
        <v>38</v>
      </c>
      <c r="B48" s="4" t="s">
        <v>112</v>
      </c>
      <c r="C48" s="88" t="s">
        <v>113</v>
      </c>
      <c r="D48" s="88"/>
      <c r="E48" s="88"/>
      <c r="F48" s="14">
        <v>9</v>
      </c>
      <c r="G48" s="3"/>
      <c r="H48" s="6" t="s">
        <v>124</v>
      </c>
      <c r="I48" s="1"/>
      <c r="J48" s="1"/>
      <c r="K48" s="1"/>
      <c r="L48" s="1"/>
    </row>
    <row r="49" spans="1:12" ht="15.6">
      <c r="A49" s="3">
        <v>39</v>
      </c>
      <c r="B49" s="4" t="s">
        <v>114</v>
      </c>
      <c r="C49" s="88" t="s">
        <v>115</v>
      </c>
      <c r="D49" s="88"/>
      <c r="E49" s="88"/>
      <c r="F49" s="14">
        <v>6</v>
      </c>
      <c r="G49" s="3"/>
      <c r="H49" s="6" t="s">
        <v>125</v>
      </c>
      <c r="I49" s="1"/>
      <c r="J49" s="1"/>
      <c r="K49" s="1"/>
      <c r="L49" s="1"/>
    </row>
    <row r="50" spans="1:12" ht="15.6">
      <c r="A50" s="3">
        <v>40</v>
      </c>
      <c r="B50" s="4" t="s">
        <v>116</v>
      </c>
      <c r="C50" s="88" t="s">
        <v>235</v>
      </c>
      <c r="D50" s="88"/>
      <c r="E50" s="88"/>
      <c r="F50" s="14">
        <v>9</v>
      </c>
      <c r="G50" s="3"/>
      <c r="H50" s="6" t="s">
        <v>124</v>
      </c>
      <c r="I50" s="1"/>
      <c r="J50" s="1"/>
      <c r="K50" s="1"/>
      <c r="L50" s="1"/>
    </row>
    <row r="51" spans="1:12" ht="28.8">
      <c r="A51" s="8" t="s">
        <v>126</v>
      </c>
      <c r="B51" s="154"/>
      <c r="C51" s="154"/>
      <c r="D51" s="154"/>
      <c r="E51" s="154"/>
      <c r="F51" s="154"/>
      <c r="G51" s="154"/>
      <c r="H51" s="154"/>
      <c r="I51" s="1"/>
      <c r="J51" s="1"/>
      <c r="K51" s="1"/>
      <c r="L51" s="1"/>
    </row>
    <row r="52" spans="1:12" ht="15.6">
      <c r="A52" s="3">
        <v>41</v>
      </c>
      <c r="B52" s="4" t="s">
        <v>127</v>
      </c>
      <c r="C52" s="88" t="s">
        <v>237</v>
      </c>
      <c r="D52" s="88"/>
      <c r="E52" s="88"/>
      <c r="F52" s="15">
        <v>9</v>
      </c>
      <c r="G52" s="3"/>
      <c r="H52" s="3"/>
      <c r="I52" s="1"/>
      <c r="J52" s="1"/>
      <c r="K52" s="1"/>
      <c r="L52" s="1"/>
    </row>
    <row r="53" spans="1:12" ht="15.6">
      <c r="A53" s="3">
        <v>42</v>
      </c>
      <c r="B53" s="4" t="s">
        <v>129</v>
      </c>
      <c r="C53" s="88" t="s">
        <v>130</v>
      </c>
      <c r="D53" s="88"/>
      <c r="E53" s="88"/>
      <c r="F53" s="15">
        <v>18</v>
      </c>
      <c r="G53" s="3"/>
      <c r="H53" s="4"/>
      <c r="I53" s="1"/>
      <c r="J53" s="1"/>
      <c r="K53" s="1"/>
      <c r="L53" s="1"/>
    </row>
    <row r="54" spans="1:12" ht="15.6">
      <c r="A54" s="3">
        <v>43</v>
      </c>
      <c r="B54" s="4" t="s">
        <v>131</v>
      </c>
      <c r="C54" s="88" t="s">
        <v>132</v>
      </c>
      <c r="D54" s="88"/>
      <c r="E54" s="88"/>
      <c r="F54" s="14">
        <v>7</v>
      </c>
      <c r="G54" s="3"/>
      <c r="H54" s="3"/>
      <c r="I54" s="1"/>
      <c r="J54" s="1"/>
      <c r="K54" s="1"/>
      <c r="L54" s="1"/>
    </row>
    <row r="55" spans="1:12" ht="15.6">
      <c r="A55" s="3">
        <v>44</v>
      </c>
      <c r="B55" s="4" t="s">
        <v>133</v>
      </c>
      <c r="C55" s="88" t="s">
        <v>134</v>
      </c>
      <c r="D55" s="88"/>
      <c r="E55" s="88"/>
      <c r="F55" s="15">
        <v>61</v>
      </c>
      <c r="G55" s="3"/>
      <c r="H55" s="3"/>
      <c r="I55" s="1"/>
      <c r="J55" s="1"/>
      <c r="K55" s="1"/>
      <c r="L55" s="1"/>
    </row>
    <row r="56" spans="1:12" ht="15.6">
      <c r="A56" s="3">
        <v>45</v>
      </c>
      <c r="B56" s="4" t="s">
        <v>135</v>
      </c>
      <c r="C56" s="88" t="s">
        <v>136</v>
      </c>
      <c r="D56" s="88"/>
      <c r="E56" s="88"/>
      <c r="F56" s="15">
        <v>74</v>
      </c>
      <c r="G56" s="3"/>
      <c r="H56" s="3"/>
      <c r="I56" s="1"/>
      <c r="J56" s="1"/>
      <c r="K56" s="1"/>
      <c r="L56" s="1"/>
    </row>
    <row r="57" spans="1:12" ht="15.6">
      <c r="A57" s="3">
        <v>46</v>
      </c>
      <c r="B57" s="4" t="s">
        <v>137</v>
      </c>
      <c r="C57" s="88" t="s">
        <v>138</v>
      </c>
      <c r="D57" s="88"/>
      <c r="E57" s="88"/>
      <c r="F57" s="14">
        <v>14</v>
      </c>
      <c r="G57" s="3"/>
      <c r="H57" s="3"/>
      <c r="I57" s="1"/>
      <c r="J57" s="1"/>
      <c r="K57" s="1"/>
      <c r="L57" s="1"/>
    </row>
    <row r="58" spans="1:12" ht="15.6">
      <c r="A58" s="3">
        <v>47</v>
      </c>
      <c r="B58" s="4" t="s">
        <v>139</v>
      </c>
      <c r="C58" s="88" t="s">
        <v>140</v>
      </c>
      <c r="D58" s="88"/>
      <c r="E58" s="88"/>
      <c r="F58" s="15">
        <v>15</v>
      </c>
      <c r="G58" s="3"/>
      <c r="H58" s="3"/>
      <c r="I58" s="1"/>
      <c r="J58" s="1"/>
      <c r="K58" s="1"/>
      <c r="L58" s="1"/>
    </row>
    <row r="59" spans="1:12" ht="15.6">
      <c r="A59" s="3">
        <v>48</v>
      </c>
      <c r="B59" s="4" t="s">
        <v>141</v>
      </c>
      <c r="C59" s="88" t="s">
        <v>142</v>
      </c>
      <c r="D59" s="88"/>
      <c r="E59" s="88"/>
      <c r="F59" s="14">
        <v>6</v>
      </c>
      <c r="G59" s="3"/>
      <c r="H59" s="3"/>
      <c r="I59" s="1"/>
      <c r="J59" s="1"/>
      <c r="K59" s="1"/>
      <c r="L59" s="1"/>
    </row>
    <row r="60" spans="1:12" ht="15.6">
      <c r="A60" s="3">
        <v>49</v>
      </c>
      <c r="B60" s="4" t="s">
        <v>143</v>
      </c>
      <c r="C60" s="88" t="s">
        <v>175</v>
      </c>
      <c r="D60" s="88"/>
      <c r="E60" s="88"/>
      <c r="F60" s="15">
        <v>85</v>
      </c>
      <c r="G60" s="3"/>
      <c r="H60" s="3"/>
      <c r="I60" s="1"/>
      <c r="J60" s="1"/>
      <c r="K60" s="1"/>
      <c r="L60" s="1"/>
    </row>
    <row r="61" spans="1:12" ht="15.6">
      <c r="A61" s="3">
        <v>50</v>
      </c>
      <c r="B61" s="4" t="s">
        <v>144</v>
      </c>
      <c r="C61" s="88" t="s">
        <v>145</v>
      </c>
      <c r="D61" s="88"/>
      <c r="E61" s="88"/>
      <c r="F61" s="14">
        <v>25</v>
      </c>
      <c r="G61" s="3"/>
      <c r="H61" s="3"/>
      <c r="I61" s="1"/>
      <c r="J61" s="1"/>
      <c r="K61" s="1"/>
      <c r="L61" s="1"/>
    </row>
    <row r="62" spans="1:12" ht="15.6">
      <c r="A62" s="3">
        <v>51</v>
      </c>
      <c r="B62" s="4" t="s">
        <v>146</v>
      </c>
      <c r="C62" s="88" t="s">
        <v>236</v>
      </c>
      <c r="D62" s="88"/>
      <c r="E62" s="88"/>
      <c r="F62" s="14">
        <v>17</v>
      </c>
      <c r="G62" s="3"/>
      <c r="H62" s="3"/>
      <c r="I62" s="1"/>
      <c r="J62" s="1"/>
      <c r="K62" s="1"/>
      <c r="L62" s="1"/>
    </row>
    <row r="63" spans="1:12" ht="15.6">
      <c r="A63" s="3">
        <v>52</v>
      </c>
      <c r="B63" s="4" t="s">
        <v>148</v>
      </c>
      <c r="C63" s="88" t="s">
        <v>149</v>
      </c>
      <c r="D63" s="88"/>
      <c r="E63" s="88"/>
      <c r="F63" s="15">
        <v>10</v>
      </c>
      <c r="G63" s="3"/>
      <c r="H63" s="3"/>
      <c r="I63" s="1"/>
      <c r="J63" s="1"/>
      <c r="K63" s="1"/>
      <c r="L63" s="1"/>
    </row>
    <row r="64" spans="1:12" ht="15.6">
      <c r="A64" s="3">
        <v>53</v>
      </c>
      <c r="B64" s="6" t="s">
        <v>150</v>
      </c>
      <c r="C64" s="88" t="s">
        <v>151</v>
      </c>
      <c r="D64" s="88"/>
      <c r="E64" s="88"/>
      <c r="F64" s="14">
        <v>5</v>
      </c>
      <c r="G64" s="3"/>
      <c r="H64" s="3"/>
      <c r="I64" s="1"/>
      <c r="J64" s="1"/>
      <c r="K64" s="1"/>
      <c r="L64" s="1"/>
    </row>
    <row r="65" spans="1:12" ht="31.2">
      <c r="A65" s="9" t="s">
        <v>152</v>
      </c>
      <c r="B65" s="151"/>
      <c r="C65" s="151"/>
      <c r="D65" s="151"/>
      <c r="E65" s="151"/>
      <c r="F65" s="151"/>
      <c r="G65" s="151"/>
      <c r="H65" s="151"/>
      <c r="I65" s="1"/>
      <c r="J65" s="1"/>
      <c r="K65" s="1"/>
      <c r="L65" s="1"/>
    </row>
    <row r="66" spans="1:12" ht="15.6">
      <c r="A66" s="3">
        <v>54</v>
      </c>
      <c r="B66" s="6" t="s">
        <v>153</v>
      </c>
      <c r="C66" s="88" t="s">
        <v>241</v>
      </c>
      <c r="D66" s="88"/>
      <c r="E66" s="88"/>
      <c r="F66" s="3"/>
      <c r="G66" s="3"/>
      <c r="H66" s="3"/>
      <c r="I66" s="1"/>
      <c r="J66" s="1"/>
      <c r="K66" s="1"/>
      <c r="L66" s="1"/>
    </row>
    <row r="67" spans="1:12" ht="15.6">
      <c r="A67" s="3">
        <v>55</v>
      </c>
      <c r="B67" s="6" t="s">
        <v>155</v>
      </c>
      <c r="C67" s="88" t="s">
        <v>156</v>
      </c>
      <c r="D67" s="88"/>
      <c r="E67" s="88"/>
      <c r="F67" s="3"/>
      <c r="G67" s="3"/>
      <c r="H67" s="3"/>
      <c r="I67" s="1"/>
      <c r="J67" s="1"/>
      <c r="K67" s="1"/>
      <c r="L67" s="1"/>
    </row>
    <row r="68" spans="1:12" ht="15.6">
      <c r="A68" s="10">
        <v>56</v>
      </c>
      <c r="B68" s="13" t="s">
        <v>157</v>
      </c>
      <c r="C68" s="88" t="s">
        <v>158</v>
      </c>
      <c r="D68" s="88"/>
      <c r="E68" s="88"/>
      <c r="F68" s="10"/>
      <c r="G68" s="10"/>
      <c r="H68" s="10"/>
      <c r="I68" s="1"/>
      <c r="J68" s="1"/>
      <c r="K68" s="1"/>
      <c r="L68" s="1"/>
    </row>
    <row r="69" spans="1:12" ht="15.6">
      <c r="A69" s="3">
        <v>57</v>
      </c>
      <c r="B69" s="6" t="s">
        <v>164</v>
      </c>
      <c r="C69" s="88" t="s">
        <v>165</v>
      </c>
      <c r="D69" s="88"/>
      <c r="E69" s="88"/>
      <c r="F69" s="16"/>
      <c r="G69" s="3"/>
      <c r="H69" s="3"/>
      <c r="I69" s="1"/>
      <c r="J69" s="1"/>
      <c r="K69" s="1"/>
      <c r="L69" s="1"/>
    </row>
    <row r="70" spans="1:12">
      <c r="A70" s="11"/>
      <c r="B70" s="11"/>
      <c r="C70" s="17"/>
      <c r="D70" s="1"/>
      <c r="E70" s="1"/>
      <c r="F70" s="11"/>
      <c r="G70" s="11"/>
      <c r="H70" s="11"/>
      <c r="I70" s="1"/>
      <c r="J70" s="1"/>
      <c r="K70" s="1"/>
      <c r="L70" s="1"/>
    </row>
    <row r="71" spans="1:12">
      <c r="A71" s="11"/>
      <c r="B71" s="11"/>
      <c r="C71" s="17"/>
      <c r="D71" s="1"/>
      <c r="E71" s="1"/>
      <c r="F71" s="11"/>
      <c r="G71" s="11"/>
      <c r="H71" s="11"/>
      <c r="I71" s="1"/>
      <c r="J71" s="1"/>
      <c r="K71" s="1"/>
      <c r="L71" s="1"/>
    </row>
    <row r="72" spans="1:12">
      <c r="A72" s="11"/>
      <c r="B72" s="11"/>
      <c r="C72" s="17"/>
      <c r="D72" s="1"/>
      <c r="E72" s="1"/>
      <c r="F72" s="11"/>
      <c r="G72" s="11"/>
      <c r="H72" s="11"/>
      <c r="I72" s="1"/>
      <c r="J72" s="1"/>
      <c r="K72" s="1"/>
      <c r="L72" s="1"/>
    </row>
    <row r="73" spans="1:12">
      <c r="A73" s="11"/>
      <c r="B73" s="11"/>
      <c r="C73" s="17"/>
      <c r="D73" s="1"/>
      <c r="E73" s="1"/>
      <c r="F73" s="11"/>
      <c r="G73" s="11"/>
      <c r="H73" s="11"/>
      <c r="I73" s="1"/>
      <c r="J73" s="1"/>
      <c r="K73" s="1"/>
      <c r="L73" s="1"/>
    </row>
    <row r="74" spans="1:12">
      <c r="A74" s="11"/>
      <c r="B74" s="11"/>
      <c r="C74" s="17"/>
      <c r="D74" s="1"/>
      <c r="E74" s="1"/>
      <c r="F74" s="11"/>
      <c r="G74" s="11"/>
      <c r="H74" s="11"/>
      <c r="I74" s="1"/>
      <c r="J74" s="1"/>
      <c r="K74" s="1"/>
      <c r="L74" s="1"/>
    </row>
    <row r="75" spans="1:12">
      <c r="A75" s="11"/>
      <c r="B75" s="11"/>
      <c r="C75" s="17"/>
      <c r="D75" s="1"/>
      <c r="E75" s="1"/>
      <c r="F75" s="11"/>
      <c r="G75" s="11"/>
      <c r="H75" s="11"/>
      <c r="I75" s="1"/>
      <c r="J75" s="1"/>
      <c r="K75" s="1"/>
      <c r="L75" s="1"/>
    </row>
    <row r="76" spans="1:12">
      <c r="A76" s="11"/>
      <c r="B76" s="11"/>
      <c r="C76" s="17"/>
      <c r="D76" s="1"/>
      <c r="E76" s="1"/>
      <c r="F76" s="11"/>
      <c r="G76" s="11"/>
      <c r="H76" s="11"/>
      <c r="I76" s="1"/>
      <c r="J76" s="1"/>
      <c r="K76" s="1"/>
      <c r="L76" s="1"/>
    </row>
    <row r="77" spans="1:12">
      <c r="A77" s="11"/>
      <c r="B77" s="11"/>
      <c r="C77" s="17"/>
      <c r="D77" s="1"/>
      <c r="E77" s="1"/>
      <c r="F77" s="11"/>
      <c r="G77" s="11"/>
      <c r="H77" s="11"/>
      <c r="I77" s="1"/>
      <c r="J77" s="1"/>
      <c r="K77" s="1"/>
      <c r="L77" s="1"/>
    </row>
    <row r="78" spans="1:12">
      <c r="A78" s="11"/>
      <c r="B78" s="11"/>
      <c r="C78" s="17"/>
      <c r="D78" s="1"/>
      <c r="E78" s="1"/>
      <c r="F78" s="11"/>
      <c r="G78" s="11"/>
      <c r="H78" s="11"/>
      <c r="I78" s="1"/>
      <c r="J78" s="1"/>
      <c r="K78" s="1"/>
      <c r="L78" s="1"/>
    </row>
    <row r="79" spans="1:12">
      <c r="A79" s="11"/>
      <c r="B79" s="11"/>
      <c r="C79" s="17"/>
      <c r="D79" s="1"/>
      <c r="E79" s="1"/>
      <c r="F79" s="11"/>
      <c r="G79" s="11"/>
      <c r="H79" s="11"/>
      <c r="I79" s="1"/>
      <c r="J79" s="1"/>
      <c r="K79" s="1"/>
      <c r="L79" s="1"/>
    </row>
    <row r="80" spans="1:12">
      <c r="A80" s="11"/>
      <c r="B80" s="11"/>
      <c r="C80" s="17"/>
      <c r="D80" s="1"/>
      <c r="E80" s="1"/>
      <c r="F80" s="11"/>
      <c r="G80" s="11"/>
      <c r="H80" s="11"/>
      <c r="I80" s="1"/>
      <c r="J80" s="1"/>
      <c r="K80" s="1"/>
      <c r="L80" s="1"/>
    </row>
    <row r="81" spans="1:12">
      <c r="A81" s="11"/>
      <c r="B81" s="11"/>
      <c r="C81" s="17"/>
      <c r="D81" s="1"/>
      <c r="E81" s="1"/>
      <c r="F81" s="11"/>
      <c r="G81" s="11"/>
      <c r="H81" s="11"/>
      <c r="I81" s="1"/>
      <c r="J81" s="1"/>
      <c r="K81" s="1"/>
      <c r="L81" s="1"/>
    </row>
    <row r="82" spans="1:12">
      <c r="A82" s="11"/>
      <c r="B82" s="11"/>
      <c r="C82" s="17"/>
      <c r="D82" s="1"/>
      <c r="E82" s="1"/>
      <c r="F82" s="11"/>
      <c r="G82" s="11"/>
      <c r="H82" s="11"/>
      <c r="I82" s="1"/>
      <c r="J82" s="1"/>
      <c r="K82" s="1"/>
      <c r="L82" s="1"/>
    </row>
    <row r="83" spans="1:12">
      <c r="A83" s="11"/>
      <c r="B83" s="11"/>
      <c r="C83" s="17"/>
      <c r="D83" s="1"/>
      <c r="E83" s="1"/>
      <c r="F83" s="11"/>
      <c r="G83" s="11"/>
      <c r="H83" s="11"/>
      <c r="I83" s="1"/>
      <c r="J83" s="1"/>
      <c r="K83" s="1"/>
      <c r="L83" s="1"/>
    </row>
    <row r="84" spans="1:12">
      <c r="A84" s="11"/>
      <c r="B84" s="11"/>
      <c r="C84" s="17"/>
      <c r="D84" s="1"/>
      <c r="E84" s="1"/>
      <c r="F84" s="11"/>
      <c r="G84" s="11"/>
      <c r="H84" s="11"/>
      <c r="I84" s="1"/>
      <c r="J84" s="1"/>
      <c r="K84" s="1"/>
      <c r="L84" s="1"/>
    </row>
    <row r="85" spans="1:12">
      <c r="A85" s="11"/>
      <c r="B85" s="11"/>
      <c r="C85" s="17"/>
      <c r="D85" s="1"/>
      <c r="E85" s="1"/>
      <c r="F85" s="11"/>
      <c r="G85" s="11"/>
      <c r="H85" s="11"/>
      <c r="I85" s="1"/>
      <c r="J85" s="1"/>
      <c r="K85" s="1"/>
      <c r="L85" s="1"/>
    </row>
    <row r="86" spans="1:12">
      <c r="A86" s="11"/>
      <c r="B86" s="11"/>
      <c r="C86" s="17"/>
      <c r="D86" s="1"/>
      <c r="E86" s="1"/>
      <c r="F86" s="11"/>
      <c r="G86" s="11"/>
      <c r="H86" s="11"/>
      <c r="I86" s="1"/>
      <c r="J86" s="1"/>
      <c r="K86" s="1"/>
      <c r="L86" s="1"/>
    </row>
    <row r="87" spans="1:12">
      <c r="A87" s="11"/>
      <c r="B87" s="11"/>
      <c r="C87" s="17"/>
      <c r="D87" s="1"/>
      <c r="E87" s="1"/>
      <c r="F87" s="11"/>
      <c r="G87" s="11"/>
      <c r="H87" s="11"/>
      <c r="I87" s="1"/>
      <c r="J87" s="1"/>
      <c r="K87" s="1"/>
      <c r="L87" s="1"/>
    </row>
    <row r="88" spans="1:12">
      <c r="A88" s="11"/>
      <c r="B88" s="11"/>
      <c r="C88" s="17"/>
      <c r="D88" s="1"/>
      <c r="E88" s="1"/>
      <c r="F88" s="11"/>
      <c r="G88" s="11"/>
      <c r="H88" s="11"/>
      <c r="I88" s="1"/>
      <c r="J88" s="1"/>
      <c r="K88" s="1"/>
      <c r="L88" s="1"/>
    </row>
    <row r="89" spans="1:12">
      <c r="A89" s="11"/>
      <c r="B89" s="11"/>
      <c r="C89" s="17"/>
      <c r="D89" s="1"/>
      <c r="E89" s="1"/>
      <c r="F89" s="11"/>
      <c r="G89" s="11"/>
      <c r="H89" s="11"/>
      <c r="I89" s="1"/>
      <c r="J89" s="1"/>
      <c r="K89" s="1"/>
      <c r="L89" s="1"/>
    </row>
    <row r="90" spans="1:12">
      <c r="A90" s="11"/>
      <c r="B90" s="11"/>
      <c r="C90" s="17"/>
      <c r="D90" s="1"/>
      <c r="E90" s="1"/>
      <c r="F90" s="11"/>
      <c r="G90" s="11"/>
      <c r="H90" s="11"/>
      <c r="I90" s="1"/>
      <c r="J90" s="1"/>
      <c r="K90" s="1"/>
      <c r="L90" s="1"/>
    </row>
    <row r="91" spans="1:12">
      <c r="A91" s="11"/>
      <c r="B91" s="11"/>
      <c r="C91" s="17"/>
      <c r="D91" s="1"/>
      <c r="E91" s="1"/>
      <c r="F91" s="11"/>
      <c r="G91" s="11"/>
      <c r="H91" s="11"/>
      <c r="I91" s="1"/>
      <c r="J91" s="1"/>
      <c r="K91" s="1"/>
      <c r="L91" s="1"/>
    </row>
    <row r="92" spans="1:12">
      <c r="A92" s="11"/>
      <c r="B92" s="11"/>
      <c r="C92" s="17"/>
      <c r="D92" s="1"/>
      <c r="E92" s="1"/>
      <c r="F92" s="11"/>
      <c r="G92" s="11"/>
      <c r="H92" s="11"/>
      <c r="I92" s="1"/>
      <c r="J92" s="1"/>
      <c r="K92" s="1"/>
      <c r="L92" s="1"/>
    </row>
    <row r="93" spans="1:12">
      <c r="A93" s="11"/>
      <c r="B93" s="11"/>
      <c r="C93" s="17"/>
      <c r="D93" s="1"/>
      <c r="E93" s="1"/>
      <c r="F93" s="11"/>
      <c r="G93" s="11"/>
      <c r="H93" s="11"/>
      <c r="I93" s="1"/>
      <c r="J93" s="1"/>
      <c r="K93" s="1"/>
      <c r="L93" s="1"/>
    </row>
  </sheetData>
  <mergeCells count="12">
    <mergeCell ref="B65:H65"/>
    <mergeCell ref="A1:H1"/>
    <mergeCell ref="A3:E3"/>
    <mergeCell ref="A2:H2"/>
    <mergeCell ref="B4:H4"/>
    <mergeCell ref="B51:H51"/>
    <mergeCell ref="B41:H41"/>
    <mergeCell ref="B35:H35"/>
    <mergeCell ref="B10:H10"/>
    <mergeCell ref="B16:H16"/>
    <mergeCell ref="B23:H23"/>
    <mergeCell ref="B28:H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52d4bc-3f95-4709-b359-1b96840d7671" xsi:nil="true"/>
    <lcf76f155ced4ddcb4097134ff3c332f xmlns="8d1bea48-6525-4b05-8cf5-c6ad0dd5b02f">
      <Terms xmlns="http://schemas.microsoft.com/office/infopath/2007/PartnerControls"/>
    </lcf76f155ced4ddcb4097134ff3c332f>
    <SharedWithUsers xmlns="1d52d4bc-3f95-4709-b359-1b96840d7671">
      <UserInfo>
        <DisplayName/>
        <AccountId xsi:nil="true"/>
        <AccountType/>
      </UserInfo>
    </SharedWithUsers>
    <MediaLengthInSeconds xmlns="8d1bea48-6525-4b05-8cf5-c6ad0dd5b0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A69CCE19797543AAB5DE63E320ACE2" ma:contentTypeVersion="13" ma:contentTypeDescription="Crear nuevo documento." ma:contentTypeScope="" ma:versionID="c27e9dff27dbbef6126b7e1a03a96eaf">
  <xsd:schema xmlns:xsd="http://www.w3.org/2001/XMLSchema" xmlns:xs="http://www.w3.org/2001/XMLSchema" xmlns:p="http://schemas.microsoft.com/office/2006/metadata/properties" xmlns:ns2="1d52d4bc-3f95-4709-b359-1b96840d7671" xmlns:ns3="8d1bea48-6525-4b05-8cf5-c6ad0dd5b02f" targetNamespace="http://schemas.microsoft.com/office/2006/metadata/properties" ma:root="true" ma:fieldsID="5282fca2a66791c7f7987122c07bb49b" ns2:_="" ns3:_="">
    <xsd:import namespace="1d52d4bc-3f95-4709-b359-1b96840d7671"/>
    <xsd:import namespace="8d1bea48-6525-4b05-8cf5-c6ad0dd5b0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2d4bc-3f95-4709-b359-1b96840d7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6b9d2d1-95d9-404f-a0e9-5b204eef34e2}" ma:internalName="TaxCatchAll" ma:showField="CatchAllData" ma:web="1d52d4bc-3f95-4709-b359-1b96840d76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bea48-6525-4b05-8cf5-c6ad0dd5b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6AE1E-DB56-4BD6-A86C-B4556F9F51B7}">
  <ds:schemaRefs>
    <ds:schemaRef ds:uri="http://schemas.microsoft.com/office/2006/metadata/properties"/>
    <ds:schemaRef ds:uri="http://schemas.microsoft.com/office/infopath/2007/PartnerControls"/>
    <ds:schemaRef ds:uri="1d52d4bc-3f95-4709-b359-1b96840d7671"/>
    <ds:schemaRef ds:uri="8d1bea48-6525-4b05-8cf5-c6ad0dd5b02f"/>
  </ds:schemaRefs>
</ds:datastoreItem>
</file>

<file path=customXml/itemProps2.xml><?xml version="1.0" encoding="utf-8"?>
<ds:datastoreItem xmlns:ds="http://schemas.openxmlformats.org/officeDocument/2006/customXml" ds:itemID="{1E29F82B-8187-4E0D-B877-C70EBE3536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4AD90A-105D-4660-8FDF-6E075C4921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2d4bc-3f95-4709-b359-1b96840d7671"/>
    <ds:schemaRef ds:uri="8d1bea48-6525-4b05-8cf5-c6ad0dd5b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INSTRUCCIONES</vt:lpstr>
      <vt:lpstr>PLANTILLA BASE</vt:lpstr>
      <vt:lpstr>Ejemplo pegar Bolsillo</vt:lpstr>
      <vt:lpstr>DISTANCIAS</vt:lpstr>
      <vt:lpstr>CODIGOS</vt:lpstr>
      <vt:lpstr>MAQUINAS</vt:lpstr>
      <vt:lpstr>TABLA_GENERAL_DE_CODIGOS__STYM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SenaUsme1</dc:creator>
  <cp:lastModifiedBy>Fabian Zarate</cp:lastModifiedBy>
  <dcterms:created xsi:type="dcterms:W3CDTF">2014-03-10T13:17:19Z</dcterms:created>
  <dcterms:modified xsi:type="dcterms:W3CDTF">2023-05-12T13:08:38Z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0x0101009BA69CCE19797543AAB5DE63E320ACE2</vt:lpwstr>
  </property>
  <property fmtid="{D5CDD505-2E9C-101B-9397-08002B2CF9AE}" pid="3" name="Order">
    <vt:r8>6932800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MSIP_Label_1299739c-ad3d-4908-806e-4d91151a6e13_Enabled">
    <vt:lpwstr>true</vt:lpwstr>
  </property>
  <property fmtid="{D5CDD505-2E9C-101B-9397-08002B2CF9AE}" pid="13" name="MSIP_Label_1299739c-ad3d-4908-806e-4d91151a6e13_SetDate">
    <vt:lpwstr>2023-05-12T13:01:35Z</vt:lpwstr>
  </property>
  <property fmtid="{D5CDD505-2E9C-101B-9397-08002B2CF9AE}" pid="14" name="MSIP_Label_1299739c-ad3d-4908-806e-4d91151a6e13_Method">
    <vt:lpwstr>Standard</vt:lpwstr>
  </property>
  <property fmtid="{D5CDD505-2E9C-101B-9397-08002B2CF9AE}" pid="15" name="MSIP_Label_1299739c-ad3d-4908-806e-4d91151a6e13_Name">
    <vt:lpwstr>All Employees (Unrestricted)</vt:lpwstr>
  </property>
  <property fmtid="{D5CDD505-2E9C-101B-9397-08002B2CF9AE}" pid="16" name="MSIP_Label_1299739c-ad3d-4908-806e-4d91151a6e13_SiteId">
    <vt:lpwstr>cbc2c381-2f2e-4d93-91d1-506c9316ace7</vt:lpwstr>
  </property>
  <property fmtid="{D5CDD505-2E9C-101B-9397-08002B2CF9AE}" pid="17" name="MSIP_Label_1299739c-ad3d-4908-806e-4d91151a6e13_ActionId">
    <vt:lpwstr>b9d749d0-e4a4-437e-b206-3522a297bb7c</vt:lpwstr>
  </property>
  <property fmtid="{D5CDD505-2E9C-101B-9397-08002B2CF9AE}" pid="18" name="MSIP_Label_1299739c-ad3d-4908-806e-4d91151a6e13_ContentBits">
    <vt:lpwstr>0</vt:lpwstr>
  </property>
</Properties>
</file>