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eed8dc0f85e7e3aa/Escritorio/VIRTUALIZACION TECNICO CONTROL CALIDAD/GUIA 4 CF7 Y CF8/"/>
    </mc:Choice>
  </mc:AlternateContent>
  <xr:revisionPtr revIDLastSave="34" documentId="8_{51874AEF-9EC2-4BAA-9220-6E482638D843}" xr6:coauthVersionLast="45" xr6:coauthVersionMax="45" xr10:uidLastSave="{EBD23526-A942-4DEE-B350-5D4CF6E3C5D0}"/>
  <bookViews>
    <workbookView xWindow="-120" yWindow="-120" windowWidth="20730" windowHeight="11160" activeTab="1" xr2:uid="{273E174C-22B0-4423-AF01-43E594DD482C}"/>
  </bookViews>
  <sheets>
    <sheet name="GRAFICO DE CONTROL (2)" sheetId="4" r:id="rId1"/>
    <sheet name="GRAFICO DE CONTROL" sheetId="1" r:id="rId2"/>
    <sheet name="PLANTILLA GRAFICO DE CONTROL" sheetId="2" r:id="rId3"/>
    <sheet name="TABLA PARA GRAFICOS DE CONTROL"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2" i="4" l="1"/>
  <c r="M22" i="4"/>
  <c r="K22" i="4"/>
  <c r="J22" i="4"/>
  <c r="G22" i="4"/>
  <c r="N21" i="4"/>
  <c r="M21" i="4"/>
  <c r="K21" i="4"/>
  <c r="J21" i="4"/>
  <c r="G21" i="4"/>
  <c r="N20" i="4"/>
  <c r="M20" i="4"/>
  <c r="K20" i="4"/>
  <c r="J20" i="4"/>
  <c r="G20" i="4"/>
  <c r="N19" i="4"/>
  <c r="M19" i="4"/>
  <c r="K19" i="4"/>
  <c r="J19" i="4"/>
  <c r="G19" i="4"/>
  <c r="N18" i="4"/>
  <c r="M18" i="4"/>
  <c r="K18" i="4"/>
  <c r="J18" i="4"/>
  <c r="G18" i="4"/>
  <c r="N17" i="4"/>
  <c r="M17" i="4"/>
  <c r="K17" i="4"/>
  <c r="J17" i="4"/>
  <c r="G17" i="4"/>
  <c r="N16" i="4"/>
  <c r="M16" i="4"/>
  <c r="K16" i="4"/>
  <c r="J16" i="4"/>
  <c r="G16" i="4"/>
  <c r="N15" i="4"/>
  <c r="M15" i="4"/>
  <c r="K15" i="4"/>
  <c r="J15" i="4"/>
  <c r="G15" i="4"/>
  <c r="N14" i="4"/>
  <c r="M14" i="4"/>
  <c r="K14" i="4"/>
  <c r="J14" i="4"/>
  <c r="G14" i="4"/>
  <c r="N13" i="4"/>
  <c r="M13" i="4"/>
  <c r="K13" i="4"/>
  <c r="J13" i="4"/>
  <c r="G13" i="4"/>
  <c r="N12" i="4"/>
  <c r="M12" i="4"/>
  <c r="K12" i="4"/>
  <c r="J12" i="4"/>
  <c r="G12" i="4"/>
  <c r="N11" i="4"/>
  <c r="M11" i="4"/>
  <c r="K11" i="4"/>
  <c r="J11" i="4"/>
  <c r="G11" i="4"/>
  <c r="N10" i="4"/>
  <c r="M10" i="4"/>
  <c r="K10" i="4"/>
  <c r="J10" i="4"/>
  <c r="G10" i="4"/>
  <c r="N9" i="4"/>
  <c r="M9" i="4"/>
  <c r="K9" i="4"/>
  <c r="J9" i="4"/>
  <c r="G9" i="4"/>
  <c r="N8" i="4"/>
  <c r="M8" i="4"/>
  <c r="K8" i="4"/>
  <c r="J8" i="4"/>
  <c r="G8" i="4"/>
  <c r="N7" i="4"/>
  <c r="M7" i="4"/>
  <c r="K7" i="4"/>
  <c r="J7" i="4"/>
  <c r="G7" i="4"/>
  <c r="N6" i="4"/>
  <c r="M6" i="4"/>
  <c r="K6" i="4"/>
  <c r="J6" i="4"/>
  <c r="G6" i="4"/>
  <c r="N5" i="4"/>
  <c r="M5" i="4"/>
  <c r="K5" i="4"/>
  <c r="J5" i="4"/>
  <c r="G5" i="4"/>
  <c r="N4" i="4"/>
  <c r="M4" i="4"/>
  <c r="J4" i="4"/>
  <c r="G4" i="4"/>
  <c r="M3" i="4"/>
  <c r="M23" i="4" s="1"/>
  <c r="H28" i="4" s="1"/>
  <c r="J3" i="4"/>
  <c r="J23" i="4" s="1"/>
  <c r="H27" i="4" s="1"/>
  <c r="G3" i="4"/>
  <c r="G23" i="4" s="1"/>
  <c r="H26" i="4" s="1"/>
  <c r="H28" i="1"/>
  <c r="H27" i="1"/>
  <c r="H26" i="1"/>
  <c r="J3" i="1"/>
  <c r="G3" i="1"/>
  <c r="J27" i="4" l="1"/>
  <c r="K3" i="4" s="1"/>
  <c r="I27" i="4"/>
  <c r="J26" i="4"/>
  <c r="I26" i="4"/>
  <c r="J28" i="4"/>
  <c r="I28" i="4"/>
  <c r="N22" i="2"/>
  <c r="M22" i="2"/>
  <c r="K22" i="2"/>
  <c r="J22" i="2"/>
  <c r="G22" i="2"/>
  <c r="N21" i="2"/>
  <c r="M21" i="2"/>
  <c r="K21" i="2"/>
  <c r="J21" i="2"/>
  <c r="G21" i="2"/>
  <c r="N20" i="2"/>
  <c r="M20" i="2"/>
  <c r="K20" i="2"/>
  <c r="J20" i="2"/>
  <c r="G20" i="2"/>
  <c r="N19" i="2"/>
  <c r="M19" i="2"/>
  <c r="K19" i="2"/>
  <c r="J19" i="2"/>
  <c r="G19" i="2"/>
  <c r="N18" i="2"/>
  <c r="M18" i="2"/>
  <c r="K18" i="2"/>
  <c r="J18" i="2"/>
  <c r="G18" i="2"/>
  <c r="N17" i="2"/>
  <c r="M17" i="2"/>
  <c r="K17" i="2"/>
  <c r="J17" i="2"/>
  <c r="G17" i="2"/>
  <c r="N16" i="2"/>
  <c r="M16" i="2"/>
  <c r="K16" i="2"/>
  <c r="J16" i="2"/>
  <c r="G16" i="2"/>
  <c r="N15" i="2"/>
  <c r="M15" i="2"/>
  <c r="K15" i="2"/>
  <c r="J15" i="2"/>
  <c r="G15" i="2"/>
  <c r="N14" i="2"/>
  <c r="M14" i="2"/>
  <c r="K14" i="2"/>
  <c r="J14" i="2"/>
  <c r="G14" i="2"/>
  <c r="N13" i="2"/>
  <c r="M13" i="2"/>
  <c r="K13" i="2"/>
  <c r="J13" i="2"/>
  <c r="G13" i="2"/>
  <c r="N12" i="2"/>
  <c r="M12" i="2"/>
  <c r="K12" i="2"/>
  <c r="J12" i="2"/>
  <c r="G12" i="2"/>
  <c r="N11" i="2"/>
  <c r="M11" i="2"/>
  <c r="K11" i="2"/>
  <c r="J11" i="2"/>
  <c r="G11" i="2"/>
  <c r="N10" i="2"/>
  <c r="M10" i="2"/>
  <c r="K10" i="2"/>
  <c r="J10" i="2"/>
  <c r="G10" i="2"/>
  <c r="N9" i="2"/>
  <c r="M9" i="2"/>
  <c r="K9" i="2"/>
  <c r="J9" i="2"/>
  <c r="G9" i="2"/>
  <c r="N8" i="2"/>
  <c r="M8" i="2"/>
  <c r="K8" i="2"/>
  <c r="J8" i="2"/>
  <c r="G8" i="2"/>
  <c r="N7" i="2"/>
  <c r="M7" i="2"/>
  <c r="K7" i="2"/>
  <c r="J7" i="2"/>
  <c r="G7" i="2"/>
  <c r="N6" i="2"/>
  <c r="M6" i="2"/>
  <c r="K6" i="2"/>
  <c r="J6" i="2"/>
  <c r="G6" i="2"/>
  <c r="N5" i="2"/>
  <c r="M5" i="2"/>
  <c r="K5" i="2"/>
  <c r="J5" i="2"/>
  <c r="G5" i="2"/>
  <c r="N4" i="2"/>
  <c r="M4" i="2"/>
  <c r="J4" i="2"/>
  <c r="G4" i="2"/>
  <c r="M3" i="2"/>
  <c r="M23" i="2" s="1"/>
  <c r="H28" i="2" s="1"/>
  <c r="J3" i="2"/>
  <c r="G3" i="2"/>
  <c r="G23" i="2" s="1"/>
  <c r="H26" i="2" s="1"/>
  <c r="N22" i="1"/>
  <c r="M22" i="1"/>
  <c r="K22" i="1"/>
  <c r="J22" i="1"/>
  <c r="G22" i="1"/>
  <c r="N21" i="1"/>
  <c r="M21" i="1"/>
  <c r="K21" i="1"/>
  <c r="J21" i="1"/>
  <c r="G21" i="1"/>
  <c r="N20" i="1"/>
  <c r="M20" i="1"/>
  <c r="K20" i="1"/>
  <c r="J20" i="1"/>
  <c r="G20" i="1"/>
  <c r="N19" i="1"/>
  <c r="M19" i="1"/>
  <c r="K19" i="1"/>
  <c r="J19" i="1"/>
  <c r="G19" i="1"/>
  <c r="N18" i="1"/>
  <c r="M18" i="1"/>
  <c r="K18" i="1"/>
  <c r="J18" i="1"/>
  <c r="G18" i="1"/>
  <c r="N17" i="1"/>
  <c r="M17" i="1"/>
  <c r="K17" i="1"/>
  <c r="J17" i="1"/>
  <c r="G17" i="1"/>
  <c r="N16" i="1"/>
  <c r="M16" i="1"/>
  <c r="K16" i="1"/>
  <c r="J16" i="1"/>
  <c r="G16" i="1"/>
  <c r="N15" i="1"/>
  <c r="M15" i="1"/>
  <c r="K15" i="1"/>
  <c r="J15" i="1"/>
  <c r="G15" i="1"/>
  <c r="N14" i="1"/>
  <c r="M14" i="1"/>
  <c r="K14" i="1"/>
  <c r="J14" i="1"/>
  <c r="G14" i="1"/>
  <c r="N13" i="1"/>
  <c r="M13" i="1"/>
  <c r="K13" i="1"/>
  <c r="J13" i="1"/>
  <c r="G13" i="1"/>
  <c r="N12" i="1"/>
  <c r="M12" i="1"/>
  <c r="K12" i="1"/>
  <c r="J12" i="1"/>
  <c r="G12" i="1"/>
  <c r="N11" i="1"/>
  <c r="M11" i="1"/>
  <c r="K11" i="1"/>
  <c r="J11" i="1"/>
  <c r="G11" i="1"/>
  <c r="N10" i="1"/>
  <c r="M10" i="1"/>
  <c r="K10" i="1"/>
  <c r="J10" i="1"/>
  <c r="G10" i="1"/>
  <c r="N9" i="1"/>
  <c r="M9" i="1"/>
  <c r="K9" i="1"/>
  <c r="J9" i="1"/>
  <c r="G9" i="1"/>
  <c r="N8" i="1"/>
  <c r="M8" i="1"/>
  <c r="K8" i="1"/>
  <c r="J8" i="1"/>
  <c r="G8" i="1"/>
  <c r="N7" i="1"/>
  <c r="M7" i="1"/>
  <c r="K7" i="1"/>
  <c r="J7" i="1"/>
  <c r="G7" i="1"/>
  <c r="N6" i="1"/>
  <c r="M6" i="1"/>
  <c r="K6" i="1"/>
  <c r="J6" i="1"/>
  <c r="G6" i="1"/>
  <c r="N5" i="1"/>
  <c r="M5" i="1"/>
  <c r="K5" i="1"/>
  <c r="J5" i="1"/>
  <c r="G5" i="1"/>
  <c r="N4" i="1"/>
  <c r="M4" i="1"/>
  <c r="J4" i="1"/>
  <c r="G4" i="1"/>
  <c r="M3" i="1"/>
  <c r="M23" i="1" s="1"/>
  <c r="J23" i="1"/>
  <c r="G23" i="1"/>
  <c r="H17" i="4" l="1"/>
  <c r="H9" i="4"/>
  <c r="H16" i="4"/>
  <c r="H8" i="4"/>
  <c r="H15" i="4"/>
  <c r="H6" i="4"/>
  <c r="H22" i="4"/>
  <c r="H14" i="4"/>
  <c r="H21" i="4"/>
  <c r="H13" i="4"/>
  <c r="H5" i="4"/>
  <c r="H4" i="4"/>
  <c r="H19" i="4"/>
  <c r="H11" i="4"/>
  <c r="H20" i="4"/>
  <c r="H12" i="4"/>
  <c r="H18" i="4"/>
  <c r="H3" i="4"/>
  <c r="H7" i="4"/>
  <c r="H10" i="4"/>
  <c r="L21" i="4"/>
  <c r="L13" i="4"/>
  <c r="L5" i="4"/>
  <c r="L12" i="4"/>
  <c r="L4" i="4"/>
  <c r="L11" i="4"/>
  <c r="L3" i="4"/>
  <c r="L20" i="4"/>
  <c r="L10" i="4"/>
  <c r="L19" i="4"/>
  <c r="L18" i="4"/>
  <c r="L17" i="4"/>
  <c r="L9" i="4"/>
  <c r="L15" i="4"/>
  <c r="L16" i="4"/>
  <c r="L8" i="4"/>
  <c r="L6" i="4"/>
  <c r="L7" i="4"/>
  <c r="L14" i="4"/>
  <c r="L22" i="4"/>
  <c r="I16" i="4"/>
  <c r="I8" i="4"/>
  <c r="I15" i="4"/>
  <c r="I7" i="4"/>
  <c r="I14" i="4"/>
  <c r="I22" i="4"/>
  <c r="I21" i="4"/>
  <c r="I13" i="4"/>
  <c r="I20" i="4"/>
  <c r="I12" i="4"/>
  <c r="I4" i="4"/>
  <c r="I11" i="4"/>
  <c r="I3" i="4"/>
  <c r="I6" i="4"/>
  <c r="I19" i="4"/>
  <c r="I9" i="4"/>
  <c r="I5" i="4"/>
  <c r="I18" i="4"/>
  <c r="I10" i="4"/>
  <c r="I17" i="4"/>
  <c r="O18" i="4"/>
  <c r="O10" i="4"/>
  <c r="O17" i="4"/>
  <c r="O9" i="4"/>
  <c r="O16" i="4"/>
  <c r="O8" i="4"/>
  <c r="O15" i="4"/>
  <c r="O22" i="4"/>
  <c r="O14" i="4"/>
  <c r="O6" i="4"/>
  <c r="O13" i="4"/>
  <c r="O12" i="4"/>
  <c r="O4" i="4"/>
  <c r="O21" i="4"/>
  <c r="O5" i="4"/>
  <c r="O19" i="4"/>
  <c r="O20" i="4"/>
  <c r="O11" i="4"/>
  <c r="O3" i="4"/>
  <c r="O7" i="4"/>
  <c r="N3" i="4"/>
  <c r="K4" i="4"/>
  <c r="J23" i="2"/>
  <c r="H27" i="2" s="1"/>
  <c r="I28" i="2"/>
  <c r="J28" i="2"/>
  <c r="I26" i="2"/>
  <c r="J26" i="2"/>
  <c r="J27" i="2"/>
  <c r="K3" i="2" s="1"/>
  <c r="I27" i="2"/>
  <c r="J26" i="1"/>
  <c r="I26" i="1"/>
  <c r="J27" i="1"/>
  <c r="K3" i="1" s="1"/>
  <c r="I27" i="1"/>
  <c r="J28" i="1"/>
  <c r="I28" i="1"/>
  <c r="L20" i="2" l="1"/>
  <c r="L12" i="2"/>
  <c r="L4" i="2"/>
  <c r="L19" i="2"/>
  <c r="L11" i="2"/>
  <c r="L3" i="2"/>
  <c r="L18" i="2"/>
  <c r="L10" i="2"/>
  <c r="L22" i="2"/>
  <c r="L14" i="2"/>
  <c r="L17" i="2"/>
  <c r="L9" i="2"/>
  <c r="L21" i="2"/>
  <c r="L16" i="2"/>
  <c r="L8" i="2"/>
  <c r="L5" i="2"/>
  <c r="L15" i="2"/>
  <c r="L7" i="2"/>
  <c r="L6" i="2"/>
  <c r="L13" i="2"/>
  <c r="H16" i="2"/>
  <c r="H8" i="2"/>
  <c r="H15" i="2"/>
  <c r="H7" i="2"/>
  <c r="H22" i="2"/>
  <c r="H14" i="2"/>
  <c r="H6" i="2"/>
  <c r="H18" i="2"/>
  <c r="H17" i="2"/>
  <c r="H21" i="2"/>
  <c r="H13" i="2"/>
  <c r="H5" i="2"/>
  <c r="H20" i="2"/>
  <c r="H12" i="2"/>
  <c r="H4" i="2"/>
  <c r="H3" i="2"/>
  <c r="H9" i="2"/>
  <c r="H19" i="2"/>
  <c r="H11" i="2"/>
  <c r="H10" i="2"/>
  <c r="K4" i="2"/>
  <c r="N3" i="2"/>
  <c r="I15" i="2"/>
  <c r="I7" i="2"/>
  <c r="I22" i="2"/>
  <c r="I14" i="2"/>
  <c r="I6" i="2"/>
  <c r="I21" i="2"/>
  <c r="I13" i="2"/>
  <c r="I5" i="2"/>
  <c r="I8" i="2"/>
  <c r="I20" i="2"/>
  <c r="I12" i="2"/>
  <c r="I4" i="2"/>
  <c r="I19" i="2"/>
  <c r="I11" i="2"/>
  <c r="I3" i="2"/>
  <c r="I17" i="2"/>
  <c r="I18" i="2"/>
  <c r="I10" i="2"/>
  <c r="I9" i="2"/>
  <c r="I16" i="2"/>
  <c r="O17" i="2"/>
  <c r="O9" i="2"/>
  <c r="O16" i="2"/>
  <c r="O8" i="2"/>
  <c r="O15" i="2"/>
  <c r="O7" i="2"/>
  <c r="O11" i="2"/>
  <c r="O22" i="2"/>
  <c r="O14" i="2"/>
  <c r="O6" i="2"/>
  <c r="O3" i="2"/>
  <c r="O21" i="2"/>
  <c r="O13" i="2"/>
  <c r="O5" i="2"/>
  <c r="O4" i="2"/>
  <c r="O19" i="2"/>
  <c r="O18" i="2"/>
  <c r="O20" i="2"/>
  <c r="O12" i="2"/>
  <c r="O10" i="2"/>
  <c r="H17" i="1"/>
  <c r="H9" i="1"/>
  <c r="H16" i="1"/>
  <c r="H8" i="1"/>
  <c r="H15" i="1"/>
  <c r="H7" i="1"/>
  <c r="H22" i="1"/>
  <c r="H14" i="1"/>
  <c r="H6" i="1"/>
  <c r="H20" i="1"/>
  <c r="H21" i="1"/>
  <c r="H13" i="1"/>
  <c r="H5" i="1"/>
  <c r="H12" i="1"/>
  <c r="H19" i="1"/>
  <c r="H11" i="1"/>
  <c r="H3" i="1"/>
  <c r="H18" i="1"/>
  <c r="H10" i="1"/>
  <c r="H4" i="1"/>
  <c r="O18" i="1"/>
  <c r="O10" i="1"/>
  <c r="O5" i="1"/>
  <c r="O17" i="1"/>
  <c r="O9" i="1"/>
  <c r="O16" i="1"/>
  <c r="O8" i="1"/>
  <c r="O21" i="1"/>
  <c r="O15" i="1"/>
  <c r="O7" i="1"/>
  <c r="O22" i="1"/>
  <c r="O14" i="1"/>
  <c r="O6" i="1"/>
  <c r="O13" i="1"/>
  <c r="O20" i="1"/>
  <c r="O12" i="1"/>
  <c r="O4" i="1"/>
  <c r="O19" i="1"/>
  <c r="O11" i="1"/>
  <c r="O3" i="1"/>
  <c r="N3" i="1"/>
  <c r="K4" i="1"/>
  <c r="I16" i="1"/>
  <c r="I8" i="1"/>
  <c r="I15" i="1"/>
  <c r="I7" i="1"/>
  <c r="I22" i="1"/>
  <c r="I14" i="1"/>
  <c r="I6" i="1"/>
  <c r="I21" i="1"/>
  <c r="I13" i="1"/>
  <c r="I5" i="1"/>
  <c r="I3" i="1"/>
  <c r="I20" i="1"/>
  <c r="I12" i="1"/>
  <c r="I4" i="1"/>
  <c r="I19" i="1"/>
  <c r="I18" i="1"/>
  <c r="I10" i="1"/>
  <c r="I11" i="1"/>
  <c r="I17" i="1"/>
  <c r="I9" i="1"/>
  <c r="L21" i="1"/>
  <c r="L13" i="1"/>
  <c r="L5" i="1"/>
  <c r="L20" i="1"/>
  <c r="L12" i="1"/>
  <c r="L4" i="1"/>
  <c r="L19" i="1"/>
  <c r="L11" i="1"/>
  <c r="L3" i="1"/>
  <c r="L18" i="1"/>
  <c r="L10" i="1"/>
  <c r="L8" i="1"/>
  <c r="L17" i="1"/>
  <c r="L9" i="1"/>
  <c r="L16" i="1"/>
  <c r="L15" i="1"/>
  <c r="L7" i="1"/>
  <c r="L22" i="1"/>
  <c r="L14" i="1"/>
  <c r="L6" i="1"/>
</calcChain>
</file>

<file path=xl/sharedStrings.xml><?xml version="1.0" encoding="utf-8"?>
<sst xmlns="http://schemas.openxmlformats.org/spreadsheetml/2006/main" count="72" uniqueCount="25">
  <si>
    <t>CANTIDAD DE ERRORES POR REFERENCIA EN CADA PEDIDO</t>
  </si>
  <si>
    <t># PEDIDO</t>
  </si>
  <si>
    <t>REF 1</t>
  </si>
  <si>
    <t>REF 2</t>
  </si>
  <si>
    <t>REF 3</t>
  </si>
  <si>
    <t>REF 4</t>
  </si>
  <si>
    <t>REF 5</t>
  </si>
  <si>
    <t>PROMEDIO
X</t>
  </si>
  <si>
    <t>LIC</t>
  </si>
  <si>
    <t>LSC</t>
  </si>
  <si>
    <t>RANGO</t>
  </si>
  <si>
    <t>DESVIACION</t>
  </si>
  <si>
    <t>TOMAR DE TABLA PARA GRAFICOS DE CONTROL LAS CONSTANTES:
A2=0,577
D4=2,114
D3=0
B6=1,964
B5=0</t>
  </si>
  <si>
    <t>LC</t>
  </si>
  <si>
    <t>LCS</t>
  </si>
  <si>
    <t>LCI</t>
  </si>
  <si>
    <t>MEDIA</t>
  </si>
  <si>
    <t>RESULTADOS DE ANALISIS:  El nivel de calidad promedio del proceso dado por el gráfico de medias, se puede observar que existen valors fuera de control los cuales se deben revisar para realizar acciones de control.
En el control de la variabilidad de los datos, dados por el grafico de desviación y de rangos, en simultanea se analizan con gráfico de medias, con lo cual se concluye que la variabilidad esta controlada pero existen puntos fuera de control.</t>
  </si>
  <si>
    <t xml:space="preserve">NOMBRE DEL PROBLEMA O DEFECTO A GRAFICAR </t>
  </si>
  <si>
    <t># MUESTRA</t>
  </si>
  <si>
    <t>SUBGRUPO
1</t>
  </si>
  <si>
    <t>SUBGRUPO
2</t>
  </si>
  <si>
    <t>SUBGRUPO
3</t>
  </si>
  <si>
    <t>SUBGRUPO
4</t>
  </si>
  <si>
    <t>SUBGRUPO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</si>
</sst>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b/>
      <sz val="8"/>
      <color theme="1"/>
      <name val="Calibri"/>
      <family val="2"/>
      <scheme val="minor"/>
    </font>
  </fonts>
  <fills count="7">
    <fill>
      <patternFill patternType="none"/>
    </fill>
    <fill>
      <patternFill patternType="gray125"/>
    </fill>
    <fill>
      <patternFill patternType="solid">
        <fgColor theme="2"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s>
  <borders count="4">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3" borderId="3" xfId="0" applyFont="1" applyFill="1" applyBorder="1"/>
    <xf numFmtId="0" fontId="1" fillId="3" borderId="3" xfId="0" applyFont="1" applyFill="1" applyBorder="1" applyAlignment="1">
      <alignment horizontal="center"/>
    </xf>
    <xf numFmtId="0" fontId="1" fillId="4" borderId="3" xfId="0" applyFont="1" applyFill="1" applyBorder="1" applyAlignment="1">
      <alignment horizontal="center" wrapText="1"/>
    </xf>
    <xf numFmtId="0" fontId="1" fillId="4" borderId="3" xfId="0" applyFont="1" applyFill="1" applyBorder="1" applyAlignment="1">
      <alignment horizontal="center"/>
    </xf>
    <xf numFmtId="0" fontId="1" fillId="5" borderId="3" xfId="0" applyFont="1" applyFill="1" applyBorder="1" applyAlignment="1">
      <alignment horizontal="center"/>
    </xf>
    <xf numFmtId="0" fontId="1" fillId="6" borderId="3" xfId="0"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0" fontId="0" fillId="4" borderId="3" xfId="0" applyFill="1" applyBorder="1" applyAlignment="1">
      <alignment horizontal="center"/>
    </xf>
    <xf numFmtId="0" fontId="0" fillId="5" borderId="3" xfId="0" applyFill="1" applyBorder="1" applyAlignment="1">
      <alignment horizontal="center"/>
    </xf>
    <xf numFmtId="0" fontId="0" fillId="6" borderId="3" xfId="0" applyFill="1" applyBorder="1" applyAlignment="1">
      <alignment horizontal="center"/>
    </xf>
    <xf numFmtId="0" fontId="1" fillId="0" borderId="0" xfId="0" applyFont="1"/>
    <xf numFmtId="0" fontId="0" fillId="0" borderId="0" xfId="0" applyAlignment="1">
      <alignment horizontal="center"/>
    </xf>
    <xf numFmtId="0" fontId="0" fillId="0" borderId="3" xfId="0" applyBorder="1"/>
    <xf numFmtId="0" fontId="1" fillId="4" borderId="3" xfId="0" applyFont="1" applyFill="1" applyBorder="1" applyAlignment="1">
      <alignment horizontal="left"/>
    </xf>
    <xf numFmtId="0" fontId="1" fillId="5" borderId="3" xfId="0" applyFont="1" applyFill="1" applyBorder="1" applyAlignment="1">
      <alignment horizontal="left"/>
    </xf>
    <xf numFmtId="0" fontId="1" fillId="6" borderId="3" xfId="0" applyFont="1" applyFill="1" applyBorder="1" applyAlignment="1">
      <alignment horizontal="left"/>
    </xf>
    <xf numFmtId="0" fontId="3" fillId="3" borderId="3" xfId="0" applyFont="1" applyFill="1" applyBorder="1" applyAlignment="1">
      <alignment horizontal="center" wrapText="1"/>
    </xf>
    <xf numFmtId="0" fontId="3" fillId="3" borderId="3" xfId="0" applyFont="1" applyFill="1" applyBorder="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0" fillId="0" borderId="3" xfId="0" applyBorder="1" applyAlignment="1">
      <alignment horizontal="left" wrapText="1"/>
    </xf>
    <xf numFmtId="0" fontId="1" fillId="2" borderId="1" xfId="0" applyFont="1" applyFill="1" applyBorder="1" applyAlignment="1">
      <alignment vertical="center"/>
    </xf>
    <xf numFmtId="0" fontId="1" fillId="2" borderId="2"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v>COMP DEFECTOS</c:v>
          </c:tx>
          <c:spPr>
            <a:ln w="28575" cap="rnd">
              <a:solidFill>
                <a:schemeClr val="accent1"/>
              </a:solidFill>
              <a:round/>
            </a:ln>
            <a:effectLst/>
          </c:spPr>
          <c:marker>
            <c:symbol val="none"/>
          </c:marker>
          <c:val>
            <c:numRef>
              <c:f>'GRAFICO DE CONTROL (2)'!$G$3:$G$22</c:f>
              <c:numCache>
                <c:formatCode>General</c:formatCode>
                <c:ptCount val="20"/>
                <c:pt idx="0">
                  <c:v>2.8</c:v>
                </c:pt>
                <c:pt idx="1">
                  <c:v>1.6</c:v>
                </c:pt>
                <c:pt idx="2">
                  <c:v>2.2000000000000002</c:v>
                </c:pt>
                <c:pt idx="3">
                  <c:v>1.4</c:v>
                </c:pt>
                <c:pt idx="4">
                  <c:v>1.2</c:v>
                </c:pt>
                <c:pt idx="5">
                  <c:v>2.8</c:v>
                </c:pt>
                <c:pt idx="6">
                  <c:v>2.4</c:v>
                </c:pt>
                <c:pt idx="7">
                  <c:v>1</c:v>
                </c:pt>
                <c:pt idx="8">
                  <c:v>2.4</c:v>
                </c:pt>
                <c:pt idx="9">
                  <c:v>2</c:v>
                </c:pt>
                <c:pt idx="10">
                  <c:v>1.2</c:v>
                </c:pt>
                <c:pt idx="11">
                  <c:v>2.2000000000000002</c:v>
                </c:pt>
                <c:pt idx="12">
                  <c:v>1.6</c:v>
                </c:pt>
                <c:pt idx="13">
                  <c:v>2</c:v>
                </c:pt>
                <c:pt idx="14">
                  <c:v>1.6</c:v>
                </c:pt>
                <c:pt idx="15">
                  <c:v>1.8</c:v>
                </c:pt>
                <c:pt idx="16">
                  <c:v>1.4</c:v>
                </c:pt>
                <c:pt idx="17">
                  <c:v>2</c:v>
                </c:pt>
                <c:pt idx="18">
                  <c:v>1.6</c:v>
                </c:pt>
                <c:pt idx="19">
                  <c:v>1.6</c:v>
                </c:pt>
              </c:numCache>
            </c:numRef>
          </c:val>
          <c:smooth val="0"/>
          <c:extLst>
            <c:ext xmlns:c16="http://schemas.microsoft.com/office/drawing/2014/chart" uri="{C3380CC4-5D6E-409C-BE32-E72D297353CC}">
              <c16:uniqueId val="{00000000-6017-46CD-AE48-990098811F76}"/>
            </c:ext>
          </c:extLst>
        </c:ser>
        <c:ser>
          <c:idx val="1"/>
          <c:order val="1"/>
          <c:spPr>
            <a:ln w="28575" cap="rnd">
              <a:solidFill>
                <a:schemeClr val="accent2"/>
              </a:solidFill>
              <a:round/>
            </a:ln>
            <a:effectLst/>
          </c:spPr>
          <c:marker>
            <c:symbol val="none"/>
          </c:marker>
          <c:val>
            <c:numRef>
              <c:f>'GRAFICO DE CONTROL (2)'!$H$3:$H$22</c:f>
              <c:numCache>
                <c:formatCode>General</c:formatCode>
                <c:ptCount val="20"/>
                <c:pt idx="0">
                  <c:v>1.0322000000000005</c:v>
                </c:pt>
                <c:pt idx="1">
                  <c:v>1.0322000000000005</c:v>
                </c:pt>
                <c:pt idx="2">
                  <c:v>1.0322000000000005</c:v>
                </c:pt>
                <c:pt idx="3">
                  <c:v>1.0322000000000005</c:v>
                </c:pt>
                <c:pt idx="4">
                  <c:v>1.0322000000000005</c:v>
                </c:pt>
                <c:pt idx="5">
                  <c:v>1.0322000000000005</c:v>
                </c:pt>
                <c:pt idx="6">
                  <c:v>1.0322000000000005</c:v>
                </c:pt>
                <c:pt idx="7">
                  <c:v>1.0322000000000005</c:v>
                </c:pt>
                <c:pt idx="8">
                  <c:v>1.0322000000000005</c:v>
                </c:pt>
                <c:pt idx="9">
                  <c:v>1.0322000000000005</c:v>
                </c:pt>
                <c:pt idx="10">
                  <c:v>1.0322000000000005</c:v>
                </c:pt>
                <c:pt idx="11">
                  <c:v>1.0322000000000005</c:v>
                </c:pt>
                <c:pt idx="12">
                  <c:v>1.0322000000000005</c:v>
                </c:pt>
                <c:pt idx="13">
                  <c:v>1.0322000000000005</c:v>
                </c:pt>
                <c:pt idx="14">
                  <c:v>1.0322000000000005</c:v>
                </c:pt>
                <c:pt idx="15">
                  <c:v>1.0322000000000005</c:v>
                </c:pt>
                <c:pt idx="16">
                  <c:v>1.0322000000000005</c:v>
                </c:pt>
                <c:pt idx="17">
                  <c:v>1.0322000000000005</c:v>
                </c:pt>
                <c:pt idx="18">
                  <c:v>1.0322000000000005</c:v>
                </c:pt>
                <c:pt idx="19">
                  <c:v>1.0322000000000005</c:v>
                </c:pt>
              </c:numCache>
            </c:numRef>
          </c:val>
          <c:smooth val="0"/>
          <c:extLst>
            <c:ext xmlns:c16="http://schemas.microsoft.com/office/drawing/2014/chart" uri="{C3380CC4-5D6E-409C-BE32-E72D297353CC}">
              <c16:uniqueId val="{00000001-6017-46CD-AE48-990098811F76}"/>
            </c:ext>
          </c:extLst>
        </c:ser>
        <c:ser>
          <c:idx val="2"/>
          <c:order val="2"/>
          <c:spPr>
            <a:ln w="28575" cap="rnd">
              <a:solidFill>
                <a:schemeClr val="accent3"/>
              </a:solidFill>
              <a:round/>
            </a:ln>
            <a:effectLst/>
          </c:spPr>
          <c:marker>
            <c:symbol val="none"/>
          </c:marker>
          <c:val>
            <c:numRef>
              <c:f>'GRAFICO DE CONTROL (2)'!$I$3:$I$22</c:f>
              <c:numCache>
                <c:formatCode>General</c:formatCode>
                <c:ptCount val="20"/>
                <c:pt idx="0">
                  <c:v>2.6478000000000002</c:v>
                </c:pt>
                <c:pt idx="1">
                  <c:v>2.6478000000000002</c:v>
                </c:pt>
                <c:pt idx="2">
                  <c:v>2.6478000000000002</c:v>
                </c:pt>
                <c:pt idx="3">
                  <c:v>2.6478000000000002</c:v>
                </c:pt>
                <c:pt idx="4">
                  <c:v>2.6478000000000002</c:v>
                </c:pt>
                <c:pt idx="5">
                  <c:v>2.6478000000000002</c:v>
                </c:pt>
                <c:pt idx="6">
                  <c:v>2.6478000000000002</c:v>
                </c:pt>
                <c:pt idx="7">
                  <c:v>2.6478000000000002</c:v>
                </c:pt>
                <c:pt idx="8">
                  <c:v>2.6478000000000002</c:v>
                </c:pt>
                <c:pt idx="9">
                  <c:v>2.6478000000000002</c:v>
                </c:pt>
                <c:pt idx="10">
                  <c:v>2.6478000000000002</c:v>
                </c:pt>
                <c:pt idx="11">
                  <c:v>2.6478000000000002</c:v>
                </c:pt>
                <c:pt idx="12">
                  <c:v>2.6478000000000002</c:v>
                </c:pt>
                <c:pt idx="13">
                  <c:v>2.6478000000000002</c:v>
                </c:pt>
                <c:pt idx="14">
                  <c:v>2.6478000000000002</c:v>
                </c:pt>
                <c:pt idx="15">
                  <c:v>2.6478000000000002</c:v>
                </c:pt>
                <c:pt idx="16">
                  <c:v>2.6478000000000002</c:v>
                </c:pt>
                <c:pt idx="17">
                  <c:v>2.6478000000000002</c:v>
                </c:pt>
                <c:pt idx="18">
                  <c:v>2.6478000000000002</c:v>
                </c:pt>
                <c:pt idx="19">
                  <c:v>2.6478000000000002</c:v>
                </c:pt>
              </c:numCache>
            </c:numRef>
          </c:val>
          <c:smooth val="0"/>
          <c:extLst>
            <c:ext xmlns:c16="http://schemas.microsoft.com/office/drawing/2014/chart" uri="{C3380CC4-5D6E-409C-BE32-E72D297353CC}">
              <c16:uniqueId val="{00000002-6017-46CD-AE48-990098811F76}"/>
            </c:ext>
          </c:extLst>
        </c:ser>
        <c:dLbls>
          <c:showLegendKey val="0"/>
          <c:showVal val="0"/>
          <c:showCatName val="0"/>
          <c:showSerName val="0"/>
          <c:showPercent val="0"/>
          <c:showBubbleSize val="0"/>
        </c:dLbls>
        <c:smooth val="0"/>
        <c:axId val="107805184"/>
        <c:axId val="1356576704"/>
      </c:lineChart>
      <c:catAx>
        <c:axId val="107805184"/>
        <c:scaling>
          <c:orientation val="minMax"/>
        </c:scaling>
        <c:delete val="0"/>
        <c:axPos val="b"/>
        <c:majorTickMark val="none"/>
        <c:minorTickMark val="none"/>
        <c:tickLblPos val="nextTo"/>
        <c:spPr>
          <a:noFill/>
          <a:ln w="25400" cap="flat" cmpd="sng" algn="ctr">
            <a:solidFill>
              <a:schemeClr val="accent4">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56576704"/>
        <c:crossesAt val="1.84"/>
        <c:auto val="1"/>
        <c:lblAlgn val="ctr"/>
        <c:lblOffset val="100"/>
        <c:noMultiLvlLbl val="0"/>
      </c:catAx>
      <c:valAx>
        <c:axId val="135657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7805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CO" b="1">
                <a:solidFill>
                  <a:sysClr val="windowText" lastClr="000000"/>
                </a:solidFill>
              </a:rPr>
              <a:t>GRAFICO</a:t>
            </a:r>
            <a:r>
              <a:rPr lang="es-CO" b="1" baseline="0">
                <a:solidFill>
                  <a:sysClr val="windowText" lastClr="000000"/>
                </a:solidFill>
              </a:rPr>
              <a:t> DE MEDIAS </a:t>
            </a:r>
          </a:p>
          <a:p>
            <a:pPr>
              <a:defRPr b="1">
                <a:solidFill>
                  <a:sysClr val="windowText" lastClr="000000"/>
                </a:solidFill>
              </a:defRPr>
            </a:pPr>
            <a:r>
              <a:rPr lang="es-CO" b="1" baseline="0">
                <a:solidFill>
                  <a:sysClr val="windowText" lastClr="000000"/>
                </a:solidFill>
              </a:rPr>
              <a:t>X</a:t>
            </a:r>
            <a:endParaRPr lang="es-CO"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0.10708583585172293"/>
          <c:y val="0.21617659230634589"/>
          <c:w val="0.85921982636993166"/>
          <c:h val="0.55515287036446548"/>
        </c:manualLayout>
      </c:layout>
      <c:lineChart>
        <c:grouping val="standard"/>
        <c:varyColors val="0"/>
        <c:ser>
          <c:idx val="0"/>
          <c:order val="0"/>
          <c:tx>
            <c:v>COMP DEFECTOS</c:v>
          </c:tx>
          <c:spPr>
            <a:ln w="28575" cap="rnd">
              <a:solidFill>
                <a:schemeClr val="accent1"/>
              </a:solidFill>
              <a:round/>
            </a:ln>
            <a:effectLst/>
          </c:spPr>
          <c:marker>
            <c:symbol val="none"/>
          </c:marker>
          <c:val>
            <c:numRef>
              <c:f>'GRAFICO DE CONTROL'!$G$3:$G$22</c:f>
              <c:numCache>
                <c:formatCode>General</c:formatCode>
                <c:ptCount val="20"/>
                <c:pt idx="0">
                  <c:v>2.8</c:v>
                </c:pt>
                <c:pt idx="1">
                  <c:v>1.6</c:v>
                </c:pt>
                <c:pt idx="2">
                  <c:v>2.2000000000000002</c:v>
                </c:pt>
                <c:pt idx="3">
                  <c:v>1.4</c:v>
                </c:pt>
                <c:pt idx="4">
                  <c:v>1.2</c:v>
                </c:pt>
                <c:pt idx="5">
                  <c:v>2.8</c:v>
                </c:pt>
                <c:pt idx="6">
                  <c:v>2.4</c:v>
                </c:pt>
                <c:pt idx="7">
                  <c:v>1</c:v>
                </c:pt>
                <c:pt idx="8">
                  <c:v>2.4</c:v>
                </c:pt>
                <c:pt idx="9">
                  <c:v>2</c:v>
                </c:pt>
                <c:pt idx="10">
                  <c:v>1.2</c:v>
                </c:pt>
                <c:pt idx="11">
                  <c:v>2.2000000000000002</c:v>
                </c:pt>
                <c:pt idx="12">
                  <c:v>1.6</c:v>
                </c:pt>
                <c:pt idx="13">
                  <c:v>2</c:v>
                </c:pt>
                <c:pt idx="14">
                  <c:v>1.6</c:v>
                </c:pt>
                <c:pt idx="15">
                  <c:v>1.8</c:v>
                </c:pt>
                <c:pt idx="16">
                  <c:v>1.4</c:v>
                </c:pt>
                <c:pt idx="17">
                  <c:v>2</c:v>
                </c:pt>
                <c:pt idx="18">
                  <c:v>1.6</c:v>
                </c:pt>
                <c:pt idx="19">
                  <c:v>1.6</c:v>
                </c:pt>
              </c:numCache>
            </c:numRef>
          </c:val>
          <c:smooth val="0"/>
          <c:extLst>
            <c:ext xmlns:c16="http://schemas.microsoft.com/office/drawing/2014/chart" uri="{C3380CC4-5D6E-409C-BE32-E72D297353CC}">
              <c16:uniqueId val="{00000000-B3BD-4B62-974B-EC749BE52037}"/>
            </c:ext>
          </c:extLst>
        </c:ser>
        <c:ser>
          <c:idx val="1"/>
          <c:order val="1"/>
          <c:tx>
            <c:v>LCI</c:v>
          </c:tx>
          <c:spPr>
            <a:ln w="28575" cap="rnd">
              <a:solidFill>
                <a:schemeClr val="accent2"/>
              </a:solidFill>
              <a:round/>
            </a:ln>
            <a:effectLst/>
          </c:spPr>
          <c:marker>
            <c:symbol val="none"/>
          </c:marker>
          <c:val>
            <c:numRef>
              <c:f>'GRAFICO DE CONTROL'!$H$3:$H$22</c:f>
              <c:numCache>
                <c:formatCode>General</c:formatCode>
                <c:ptCount val="20"/>
                <c:pt idx="0">
                  <c:v>1.0322000000000005</c:v>
                </c:pt>
                <c:pt idx="1">
                  <c:v>1.0322000000000005</c:v>
                </c:pt>
                <c:pt idx="2">
                  <c:v>1.0322000000000005</c:v>
                </c:pt>
                <c:pt idx="3">
                  <c:v>1.0322000000000005</c:v>
                </c:pt>
                <c:pt idx="4">
                  <c:v>1.0322000000000005</c:v>
                </c:pt>
                <c:pt idx="5">
                  <c:v>1.0322000000000005</c:v>
                </c:pt>
                <c:pt idx="6">
                  <c:v>1.0322000000000005</c:v>
                </c:pt>
                <c:pt idx="7">
                  <c:v>1.0322000000000005</c:v>
                </c:pt>
                <c:pt idx="8">
                  <c:v>1.0322000000000005</c:v>
                </c:pt>
                <c:pt idx="9">
                  <c:v>1.0322000000000005</c:v>
                </c:pt>
                <c:pt idx="10">
                  <c:v>1.0322000000000005</c:v>
                </c:pt>
                <c:pt idx="11">
                  <c:v>1.0322000000000005</c:v>
                </c:pt>
                <c:pt idx="12">
                  <c:v>1.0322000000000005</c:v>
                </c:pt>
                <c:pt idx="13">
                  <c:v>1.0322000000000005</c:v>
                </c:pt>
                <c:pt idx="14">
                  <c:v>1.0322000000000005</c:v>
                </c:pt>
                <c:pt idx="15">
                  <c:v>1.0322000000000005</c:v>
                </c:pt>
                <c:pt idx="16">
                  <c:v>1.0322000000000005</c:v>
                </c:pt>
                <c:pt idx="17">
                  <c:v>1.0322000000000005</c:v>
                </c:pt>
                <c:pt idx="18">
                  <c:v>1.0322000000000005</c:v>
                </c:pt>
                <c:pt idx="19">
                  <c:v>1.0322000000000005</c:v>
                </c:pt>
              </c:numCache>
            </c:numRef>
          </c:val>
          <c:smooth val="0"/>
          <c:extLst>
            <c:ext xmlns:c16="http://schemas.microsoft.com/office/drawing/2014/chart" uri="{C3380CC4-5D6E-409C-BE32-E72D297353CC}">
              <c16:uniqueId val="{00000001-B3BD-4B62-974B-EC749BE52037}"/>
            </c:ext>
          </c:extLst>
        </c:ser>
        <c:ser>
          <c:idx val="2"/>
          <c:order val="2"/>
          <c:tx>
            <c:v>LCS</c:v>
          </c:tx>
          <c:spPr>
            <a:ln w="28575" cap="rnd">
              <a:solidFill>
                <a:schemeClr val="accent3"/>
              </a:solidFill>
              <a:round/>
            </a:ln>
            <a:effectLst/>
          </c:spPr>
          <c:marker>
            <c:symbol val="none"/>
          </c:marker>
          <c:val>
            <c:numRef>
              <c:f>'GRAFICO DE CONTROL'!$I$3:$I$22</c:f>
              <c:numCache>
                <c:formatCode>General</c:formatCode>
                <c:ptCount val="20"/>
                <c:pt idx="0">
                  <c:v>2.6478000000000002</c:v>
                </c:pt>
                <c:pt idx="1">
                  <c:v>2.6478000000000002</c:v>
                </c:pt>
                <c:pt idx="2">
                  <c:v>2.6478000000000002</c:v>
                </c:pt>
                <c:pt idx="3">
                  <c:v>2.6478000000000002</c:v>
                </c:pt>
                <c:pt idx="4">
                  <c:v>2.6478000000000002</c:v>
                </c:pt>
                <c:pt idx="5">
                  <c:v>2.6478000000000002</c:v>
                </c:pt>
                <c:pt idx="6">
                  <c:v>2.6478000000000002</c:v>
                </c:pt>
                <c:pt idx="7">
                  <c:v>2.6478000000000002</c:v>
                </c:pt>
                <c:pt idx="8">
                  <c:v>2.6478000000000002</c:v>
                </c:pt>
                <c:pt idx="9">
                  <c:v>2.6478000000000002</c:v>
                </c:pt>
                <c:pt idx="10">
                  <c:v>2.6478000000000002</c:v>
                </c:pt>
                <c:pt idx="11">
                  <c:v>2.6478000000000002</c:v>
                </c:pt>
                <c:pt idx="12">
                  <c:v>2.6478000000000002</c:v>
                </c:pt>
                <c:pt idx="13">
                  <c:v>2.6478000000000002</c:v>
                </c:pt>
                <c:pt idx="14">
                  <c:v>2.6478000000000002</c:v>
                </c:pt>
                <c:pt idx="15">
                  <c:v>2.6478000000000002</c:v>
                </c:pt>
                <c:pt idx="16">
                  <c:v>2.6478000000000002</c:v>
                </c:pt>
                <c:pt idx="17">
                  <c:v>2.6478000000000002</c:v>
                </c:pt>
                <c:pt idx="18">
                  <c:v>2.6478000000000002</c:v>
                </c:pt>
                <c:pt idx="19">
                  <c:v>2.6478000000000002</c:v>
                </c:pt>
              </c:numCache>
            </c:numRef>
          </c:val>
          <c:smooth val="0"/>
          <c:extLst>
            <c:ext xmlns:c16="http://schemas.microsoft.com/office/drawing/2014/chart" uri="{C3380CC4-5D6E-409C-BE32-E72D297353CC}">
              <c16:uniqueId val="{00000002-B3BD-4B62-974B-EC749BE52037}"/>
            </c:ext>
          </c:extLst>
        </c:ser>
        <c:dLbls>
          <c:showLegendKey val="0"/>
          <c:showVal val="0"/>
          <c:showCatName val="0"/>
          <c:showSerName val="0"/>
          <c:showPercent val="0"/>
          <c:showBubbleSize val="0"/>
        </c:dLbls>
        <c:smooth val="0"/>
        <c:axId val="839909279"/>
        <c:axId val="620805183"/>
      </c:lineChart>
      <c:catAx>
        <c:axId val="83990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Numero</a:t>
                </a:r>
                <a:r>
                  <a:rPr lang="es-CO" baseline="0"/>
                  <a:t> de pedido</a:t>
                </a:r>
                <a:endParaRPr lang="es-CO"/>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majorTickMark val="none"/>
        <c:minorTickMark val="none"/>
        <c:tickLblPos val="none"/>
        <c:spPr>
          <a:noFill/>
          <a:ln w="22225"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20805183"/>
        <c:crossesAt val="1.84"/>
        <c:auto val="1"/>
        <c:lblAlgn val="ctr"/>
        <c:lblOffset val="100"/>
        <c:noMultiLvlLbl val="0"/>
      </c:catAx>
      <c:valAx>
        <c:axId val="62080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FRACCION</a:t>
                </a:r>
                <a:r>
                  <a:rPr lang="es-CO" baseline="0"/>
                  <a:t> DEFECTUOSA</a:t>
                </a:r>
                <a:endParaRPr lang="es-C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O"/>
          </a:p>
        </c:txPr>
        <c:crossAx val="839909279"/>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CO" b="1">
                <a:solidFill>
                  <a:sysClr val="windowText" lastClr="000000"/>
                </a:solidFill>
              </a:rPr>
              <a:t>GRAFICO</a:t>
            </a:r>
            <a:r>
              <a:rPr lang="es-CO" b="1" baseline="0">
                <a:solidFill>
                  <a:sysClr val="windowText" lastClr="000000"/>
                </a:solidFill>
              </a:rPr>
              <a:t> DE RANGOS</a:t>
            </a:r>
          </a:p>
          <a:p>
            <a:pPr>
              <a:defRPr b="1">
                <a:solidFill>
                  <a:sysClr val="windowText" lastClr="000000"/>
                </a:solidFill>
              </a:defRPr>
            </a:pPr>
            <a:r>
              <a:rPr lang="es-CO" b="1" baseline="0">
                <a:solidFill>
                  <a:sysClr val="windowText" lastClr="000000"/>
                </a:solidFill>
              </a:rPr>
              <a:t>R</a:t>
            </a:r>
            <a:endParaRPr lang="es-CO"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CO"/>
        </a:p>
      </c:txPr>
    </c:title>
    <c:autoTitleDeleted val="0"/>
    <c:plotArea>
      <c:layout/>
      <c:lineChart>
        <c:grouping val="standard"/>
        <c:varyColors val="0"/>
        <c:ser>
          <c:idx val="0"/>
          <c:order val="0"/>
          <c:tx>
            <c:v>COMP DATOS</c:v>
          </c:tx>
          <c:spPr>
            <a:ln w="28575" cap="rnd">
              <a:solidFill>
                <a:schemeClr val="accent1"/>
              </a:solidFill>
              <a:round/>
            </a:ln>
            <a:effectLst/>
          </c:spPr>
          <c:marker>
            <c:symbol val="none"/>
          </c:marker>
          <c:val>
            <c:numRef>
              <c:f>'GRAFICO DE CONTROL'!$J$3:$J$22</c:f>
              <c:numCache>
                <c:formatCode>General</c:formatCode>
                <c:ptCount val="20"/>
                <c:pt idx="0">
                  <c:v>2</c:v>
                </c:pt>
                <c:pt idx="1">
                  <c:v>1</c:v>
                </c:pt>
                <c:pt idx="2">
                  <c:v>2</c:v>
                </c:pt>
                <c:pt idx="3">
                  <c:v>1</c:v>
                </c:pt>
                <c:pt idx="4">
                  <c:v>1</c:v>
                </c:pt>
                <c:pt idx="5">
                  <c:v>2</c:v>
                </c:pt>
                <c:pt idx="6">
                  <c:v>1</c:v>
                </c:pt>
                <c:pt idx="7">
                  <c:v>0</c:v>
                </c:pt>
                <c:pt idx="8">
                  <c:v>2</c:v>
                </c:pt>
                <c:pt idx="9">
                  <c:v>2</c:v>
                </c:pt>
                <c:pt idx="10">
                  <c:v>1</c:v>
                </c:pt>
                <c:pt idx="11">
                  <c:v>1</c:v>
                </c:pt>
                <c:pt idx="12">
                  <c:v>1</c:v>
                </c:pt>
                <c:pt idx="13">
                  <c:v>2</c:v>
                </c:pt>
                <c:pt idx="14">
                  <c:v>1</c:v>
                </c:pt>
                <c:pt idx="15">
                  <c:v>1</c:v>
                </c:pt>
                <c:pt idx="16">
                  <c:v>1</c:v>
                </c:pt>
                <c:pt idx="17">
                  <c:v>3</c:v>
                </c:pt>
                <c:pt idx="18">
                  <c:v>2</c:v>
                </c:pt>
                <c:pt idx="19">
                  <c:v>1</c:v>
                </c:pt>
              </c:numCache>
            </c:numRef>
          </c:val>
          <c:smooth val="0"/>
          <c:extLst>
            <c:ext xmlns:c16="http://schemas.microsoft.com/office/drawing/2014/chart" uri="{C3380CC4-5D6E-409C-BE32-E72D297353CC}">
              <c16:uniqueId val="{00000000-D6E0-49F5-A82B-624FCCB28BD4}"/>
            </c:ext>
          </c:extLst>
        </c:ser>
        <c:ser>
          <c:idx val="1"/>
          <c:order val="1"/>
          <c:tx>
            <c:v>LCI</c:v>
          </c:tx>
          <c:spPr>
            <a:ln w="28575" cap="rnd">
              <a:solidFill>
                <a:schemeClr val="accent2"/>
              </a:solidFill>
              <a:round/>
            </a:ln>
            <a:effectLst/>
          </c:spPr>
          <c:marker>
            <c:symbol val="none"/>
          </c:marker>
          <c:val>
            <c:numRef>
              <c:f>'GRAFICO DE CONTROL'!$K$3:$K$22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1-D6E0-49F5-A82B-624FCCB28BD4}"/>
            </c:ext>
          </c:extLst>
        </c:ser>
        <c:ser>
          <c:idx val="2"/>
          <c:order val="2"/>
          <c:tx>
            <c:v>LCS</c:v>
          </c:tx>
          <c:spPr>
            <a:ln w="28575" cap="rnd">
              <a:solidFill>
                <a:schemeClr val="accent3"/>
              </a:solidFill>
              <a:round/>
            </a:ln>
            <a:effectLst/>
          </c:spPr>
          <c:marker>
            <c:symbol val="none"/>
          </c:marker>
          <c:val>
            <c:numRef>
              <c:f>'GRAFICO DE CONTROL'!$L$3:$L$22</c:f>
              <c:numCache>
                <c:formatCode>General</c:formatCode>
                <c:ptCount val="20"/>
                <c:pt idx="0">
                  <c:v>2.9595999999999996</c:v>
                </c:pt>
                <c:pt idx="1">
                  <c:v>2.9595999999999996</c:v>
                </c:pt>
                <c:pt idx="2">
                  <c:v>2.9595999999999996</c:v>
                </c:pt>
                <c:pt idx="3">
                  <c:v>2.9595999999999996</c:v>
                </c:pt>
                <c:pt idx="4">
                  <c:v>2.9595999999999996</c:v>
                </c:pt>
                <c:pt idx="5">
                  <c:v>2.9595999999999996</c:v>
                </c:pt>
                <c:pt idx="6">
                  <c:v>2.9595999999999996</c:v>
                </c:pt>
                <c:pt idx="7">
                  <c:v>2.9595999999999996</c:v>
                </c:pt>
                <c:pt idx="8">
                  <c:v>2.9595999999999996</c:v>
                </c:pt>
                <c:pt idx="9">
                  <c:v>2.9595999999999996</c:v>
                </c:pt>
                <c:pt idx="10">
                  <c:v>2.9595999999999996</c:v>
                </c:pt>
                <c:pt idx="11">
                  <c:v>2.9595999999999996</c:v>
                </c:pt>
                <c:pt idx="12">
                  <c:v>2.9595999999999996</c:v>
                </c:pt>
                <c:pt idx="13">
                  <c:v>2.9595999999999996</c:v>
                </c:pt>
                <c:pt idx="14">
                  <c:v>2.9595999999999996</c:v>
                </c:pt>
                <c:pt idx="15">
                  <c:v>2.9595999999999996</c:v>
                </c:pt>
                <c:pt idx="16">
                  <c:v>2.9595999999999996</c:v>
                </c:pt>
                <c:pt idx="17">
                  <c:v>2.9595999999999996</c:v>
                </c:pt>
                <c:pt idx="18">
                  <c:v>2.9595999999999996</c:v>
                </c:pt>
                <c:pt idx="19">
                  <c:v>2.9595999999999996</c:v>
                </c:pt>
              </c:numCache>
            </c:numRef>
          </c:val>
          <c:smooth val="0"/>
          <c:extLst>
            <c:ext xmlns:c16="http://schemas.microsoft.com/office/drawing/2014/chart" uri="{C3380CC4-5D6E-409C-BE32-E72D297353CC}">
              <c16:uniqueId val="{00000002-D6E0-49F5-A82B-624FCCB28BD4}"/>
            </c:ext>
          </c:extLst>
        </c:ser>
        <c:dLbls>
          <c:showLegendKey val="0"/>
          <c:showVal val="0"/>
          <c:showCatName val="0"/>
          <c:showSerName val="0"/>
          <c:showPercent val="0"/>
          <c:showBubbleSize val="0"/>
        </c:dLbls>
        <c:smooth val="0"/>
        <c:axId val="639876031"/>
        <c:axId val="641293199"/>
      </c:lineChart>
      <c:catAx>
        <c:axId val="639876031"/>
        <c:scaling>
          <c:orientation val="minMax"/>
        </c:scaling>
        <c:delete val="0"/>
        <c:axPos val="b"/>
        <c:majorTickMark val="none"/>
        <c:minorTickMark val="none"/>
        <c:tickLblPos val="none"/>
        <c:spPr>
          <a:solidFill>
            <a:schemeClr val="bg1"/>
          </a:solidFill>
          <a:ln w="22225"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41293199"/>
        <c:crossesAt val="1.4"/>
        <c:auto val="1"/>
        <c:lblAlgn val="ctr"/>
        <c:lblOffset val="100"/>
        <c:noMultiLvlLbl val="0"/>
      </c:catAx>
      <c:valAx>
        <c:axId val="64129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O"/>
          </a:p>
        </c:txPr>
        <c:crossAx val="639876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CO" b="1">
                <a:solidFill>
                  <a:sysClr val="windowText" lastClr="000000"/>
                </a:solidFill>
              </a:rPr>
              <a:t>GRAFICO</a:t>
            </a:r>
            <a:r>
              <a:rPr lang="es-CO" b="1" baseline="0">
                <a:solidFill>
                  <a:sysClr val="windowText" lastClr="000000"/>
                </a:solidFill>
              </a:rPr>
              <a:t> DE DESVIACION ESTANDAR </a:t>
            </a:r>
          </a:p>
          <a:p>
            <a:pPr>
              <a:defRPr b="1">
                <a:solidFill>
                  <a:sysClr val="windowText" lastClr="000000"/>
                </a:solidFill>
              </a:defRPr>
            </a:pPr>
            <a:r>
              <a:rPr lang="es-CO" b="1" baseline="0">
                <a:solidFill>
                  <a:sysClr val="windowText" lastClr="000000"/>
                </a:solidFill>
              </a:rPr>
              <a:t>S</a:t>
            </a:r>
            <a:endParaRPr lang="es-CO"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CO"/>
        </a:p>
      </c:txPr>
    </c:title>
    <c:autoTitleDeleted val="0"/>
    <c:plotArea>
      <c:layout/>
      <c:lineChart>
        <c:grouping val="standard"/>
        <c:varyColors val="0"/>
        <c:ser>
          <c:idx val="0"/>
          <c:order val="0"/>
          <c:tx>
            <c:v>COMP DE DEFECTOS</c:v>
          </c:tx>
          <c:spPr>
            <a:ln w="28575" cap="rnd">
              <a:solidFill>
                <a:schemeClr val="accent1"/>
              </a:solidFill>
              <a:round/>
            </a:ln>
            <a:effectLst/>
          </c:spPr>
          <c:marker>
            <c:symbol val="none"/>
          </c:marker>
          <c:val>
            <c:numRef>
              <c:f>'GRAFICO DE CONTROL'!$M$3:$M$22</c:f>
              <c:numCache>
                <c:formatCode>General</c:formatCode>
                <c:ptCount val="20"/>
                <c:pt idx="0">
                  <c:v>0.83666002653407512</c:v>
                </c:pt>
                <c:pt idx="1">
                  <c:v>0.54772255750516596</c:v>
                </c:pt>
                <c:pt idx="2">
                  <c:v>1.0954451150103324</c:v>
                </c:pt>
                <c:pt idx="3">
                  <c:v>0.54772255750516596</c:v>
                </c:pt>
                <c:pt idx="4">
                  <c:v>0.44721359549995787</c:v>
                </c:pt>
                <c:pt idx="5">
                  <c:v>0.83666002653407512</c:v>
                </c:pt>
                <c:pt idx="6">
                  <c:v>0.54772255750516596</c:v>
                </c:pt>
                <c:pt idx="7">
                  <c:v>0</c:v>
                </c:pt>
                <c:pt idx="8">
                  <c:v>0.89442719099991574</c:v>
                </c:pt>
                <c:pt idx="9">
                  <c:v>0.70710678118654757</c:v>
                </c:pt>
                <c:pt idx="10">
                  <c:v>0.44721359549995787</c:v>
                </c:pt>
                <c:pt idx="11">
                  <c:v>0.44721359549995815</c:v>
                </c:pt>
                <c:pt idx="12">
                  <c:v>0.54772255750516596</c:v>
                </c:pt>
                <c:pt idx="13">
                  <c:v>0.70710678118654757</c:v>
                </c:pt>
                <c:pt idx="14">
                  <c:v>0.54772255750516596</c:v>
                </c:pt>
                <c:pt idx="15">
                  <c:v>0.44721359549995815</c:v>
                </c:pt>
                <c:pt idx="16">
                  <c:v>0.54772255750516596</c:v>
                </c:pt>
                <c:pt idx="17">
                  <c:v>1.2247448713915889</c:v>
                </c:pt>
                <c:pt idx="18">
                  <c:v>0.89442719099991574</c:v>
                </c:pt>
                <c:pt idx="19">
                  <c:v>0.54772255750516596</c:v>
                </c:pt>
              </c:numCache>
            </c:numRef>
          </c:val>
          <c:smooth val="0"/>
          <c:extLst>
            <c:ext xmlns:c16="http://schemas.microsoft.com/office/drawing/2014/chart" uri="{C3380CC4-5D6E-409C-BE32-E72D297353CC}">
              <c16:uniqueId val="{00000000-A349-4413-A1CE-E2359E0B47D2}"/>
            </c:ext>
          </c:extLst>
        </c:ser>
        <c:ser>
          <c:idx val="1"/>
          <c:order val="1"/>
          <c:tx>
            <c:v>LCI</c:v>
          </c:tx>
          <c:spPr>
            <a:ln w="28575" cap="rnd">
              <a:solidFill>
                <a:schemeClr val="accent2"/>
              </a:solidFill>
              <a:round/>
            </a:ln>
            <a:effectLst/>
          </c:spPr>
          <c:marker>
            <c:symbol val="none"/>
          </c:marker>
          <c:val>
            <c:numRef>
              <c:f>'GRAFICO DE CONTROL'!$N$3:$N$22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1-A349-4413-A1CE-E2359E0B47D2}"/>
            </c:ext>
          </c:extLst>
        </c:ser>
        <c:ser>
          <c:idx val="2"/>
          <c:order val="2"/>
          <c:tx>
            <c:v>LCS</c:v>
          </c:tx>
          <c:spPr>
            <a:ln w="28575" cap="rnd">
              <a:solidFill>
                <a:schemeClr val="accent3"/>
              </a:solidFill>
              <a:round/>
            </a:ln>
            <a:effectLst/>
          </c:spPr>
          <c:marker>
            <c:symbol val="none"/>
          </c:marker>
          <c:val>
            <c:numRef>
              <c:f>'GRAFICO DE CONTROL'!$O$3:$O$22</c:f>
              <c:numCache>
                <c:formatCode>General</c:formatCode>
                <c:ptCount val="20"/>
                <c:pt idx="0">
                  <c:v>1.2588739443548171</c:v>
                </c:pt>
                <c:pt idx="1">
                  <c:v>1.2588739443548171</c:v>
                </c:pt>
                <c:pt idx="2">
                  <c:v>1.2588739443548171</c:v>
                </c:pt>
                <c:pt idx="3">
                  <c:v>1.2588739443548171</c:v>
                </c:pt>
                <c:pt idx="4">
                  <c:v>1.2588739443548171</c:v>
                </c:pt>
                <c:pt idx="5">
                  <c:v>1.2588739443548171</c:v>
                </c:pt>
                <c:pt idx="6">
                  <c:v>1.2588739443548171</c:v>
                </c:pt>
                <c:pt idx="7">
                  <c:v>1.2588739443548171</c:v>
                </c:pt>
                <c:pt idx="8">
                  <c:v>1.2588739443548171</c:v>
                </c:pt>
                <c:pt idx="9">
                  <c:v>1.2588739443548171</c:v>
                </c:pt>
                <c:pt idx="10">
                  <c:v>1.2588739443548171</c:v>
                </c:pt>
                <c:pt idx="11">
                  <c:v>1.2588739443548171</c:v>
                </c:pt>
                <c:pt idx="12">
                  <c:v>1.2588739443548171</c:v>
                </c:pt>
                <c:pt idx="13">
                  <c:v>1.2588739443548171</c:v>
                </c:pt>
                <c:pt idx="14">
                  <c:v>1.2588739443548171</c:v>
                </c:pt>
                <c:pt idx="15">
                  <c:v>1.2588739443548171</c:v>
                </c:pt>
                <c:pt idx="16">
                  <c:v>1.2588739443548171</c:v>
                </c:pt>
                <c:pt idx="17">
                  <c:v>1.2588739443548171</c:v>
                </c:pt>
                <c:pt idx="18">
                  <c:v>1.2588739443548171</c:v>
                </c:pt>
                <c:pt idx="19">
                  <c:v>1.2588739443548171</c:v>
                </c:pt>
              </c:numCache>
            </c:numRef>
          </c:val>
          <c:smooth val="0"/>
          <c:extLst>
            <c:ext xmlns:c16="http://schemas.microsoft.com/office/drawing/2014/chart" uri="{C3380CC4-5D6E-409C-BE32-E72D297353CC}">
              <c16:uniqueId val="{00000002-A349-4413-A1CE-E2359E0B47D2}"/>
            </c:ext>
          </c:extLst>
        </c:ser>
        <c:dLbls>
          <c:showLegendKey val="0"/>
          <c:showVal val="0"/>
          <c:showCatName val="0"/>
          <c:showSerName val="0"/>
          <c:showPercent val="0"/>
          <c:showBubbleSize val="0"/>
        </c:dLbls>
        <c:smooth val="0"/>
        <c:axId val="765073711"/>
        <c:axId val="639469791"/>
      </c:lineChart>
      <c:catAx>
        <c:axId val="765073711"/>
        <c:scaling>
          <c:orientation val="minMax"/>
        </c:scaling>
        <c:delete val="0"/>
        <c:axPos val="b"/>
        <c:majorTickMark val="none"/>
        <c:minorTickMark val="none"/>
        <c:tickLblPos val="none"/>
        <c:spPr>
          <a:noFill/>
          <a:ln w="19050"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39469791"/>
        <c:crossesAt val="0.64090000000000014"/>
        <c:auto val="1"/>
        <c:lblAlgn val="ctr"/>
        <c:lblOffset val="100"/>
        <c:noMultiLvlLbl val="0"/>
      </c:catAx>
      <c:valAx>
        <c:axId val="63946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O"/>
          </a:p>
        </c:txPr>
        <c:crossAx val="76507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CO" b="1">
                <a:solidFill>
                  <a:sysClr val="windowText" lastClr="000000"/>
                </a:solidFill>
              </a:rPr>
              <a:t>GRAFICO</a:t>
            </a:r>
            <a:r>
              <a:rPr lang="es-CO" b="1" baseline="0">
                <a:solidFill>
                  <a:sysClr val="windowText" lastClr="000000"/>
                </a:solidFill>
              </a:rPr>
              <a:t> DE MEDIAS </a:t>
            </a:r>
          </a:p>
          <a:p>
            <a:pPr>
              <a:defRPr b="1">
                <a:solidFill>
                  <a:sysClr val="windowText" lastClr="000000"/>
                </a:solidFill>
              </a:defRPr>
            </a:pPr>
            <a:r>
              <a:rPr lang="es-CO" b="1" baseline="0">
                <a:solidFill>
                  <a:sysClr val="windowText" lastClr="000000"/>
                </a:solidFill>
              </a:rPr>
              <a:t>X</a:t>
            </a:r>
            <a:endParaRPr lang="es-CO"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CO"/>
        </a:p>
      </c:txPr>
    </c:title>
    <c:autoTitleDeleted val="0"/>
    <c:plotArea>
      <c:layout/>
      <c:lineChart>
        <c:grouping val="standard"/>
        <c:varyColors val="0"/>
        <c:ser>
          <c:idx val="0"/>
          <c:order val="0"/>
          <c:tx>
            <c:v>COMP DEFECTOS</c:v>
          </c:tx>
          <c:spPr>
            <a:ln w="28575" cap="rnd">
              <a:solidFill>
                <a:schemeClr val="accent1"/>
              </a:solidFill>
              <a:round/>
            </a:ln>
            <a:effectLst/>
          </c:spPr>
          <c:marker>
            <c:symbol val="none"/>
          </c:marker>
          <c:val>
            <c:numRef>
              <c:f>'PLANTILLA GRAFICO DE CONTROL'!$G$3:$G$22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F833-47B2-85EC-BBEDC3C1B50B}"/>
            </c:ext>
          </c:extLst>
        </c:ser>
        <c:ser>
          <c:idx val="1"/>
          <c:order val="1"/>
          <c:tx>
            <c:v>LCI</c:v>
          </c:tx>
          <c:spPr>
            <a:ln w="28575" cap="rnd">
              <a:solidFill>
                <a:schemeClr val="accent2"/>
              </a:solidFill>
              <a:round/>
            </a:ln>
            <a:effectLst/>
          </c:spPr>
          <c:marker>
            <c:symbol val="none"/>
          </c:marker>
          <c:val>
            <c:numRef>
              <c:f>'PLANTILLA GRAFICO DE CONTROL'!$H$3:$H$22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1-F833-47B2-85EC-BBEDC3C1B50B}"/>
            </c:ext>
          </c:extLst>
        </c:ser>
        <c:ser>
          <c:idx val="2"/>
          <c:order val="2"/>
          <c:tx>
            <c:v>LCS</c:v>
          </c:tx>
          <c:spPr>
            <a:ln w="28575" cap="rnd">
              <a:solidFill>
                <a:schemeClr val="accent3"/>
              </a:solidFill>
              <a:round/>
            </a:ln>
            <a:effectLst/>
          </c:spPr>
          <c:marker>
            <c:symbol val="none"/>
          </c:marker>
          <c:val>
            <c:numRef>
              <c:f>'PLANTILLA GRAFICO DE CONTROL'!$I$3:$I$22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F833-47B2-85EC-BBEDC3C1B50B}"/>
            </c:ext>
          </c:extLst>
        </c:ser>
        <c:dLbls>
          <c:showLegendKey val="0"/>
          <c:showVal val="0"/>
          <c:showCatName val="0"/>
          <c:showSerName val="0"/>
          <c:showPercent val="0"/>
          <c:showBubbleSize val="0"/>
        </c:dLbls>
        <c:smooth val="0"/>
        <c:axId val="839909279"/>
        <c:axId val="620805183"/>
      </c:lineChart>
      <c:catAx>
        <c:axId val="83990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Numero</a:t>
                </a:r>
                <a:r>
                  <a:rPr lang="es-CO" baseline="0"/>
                  <a:t> de pedido</a:t>
                </a:r>
                <a:endParaRPr lang="es-CO"/>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majorTickMark val="none"/>
        <c:minorTickMark val="none"/>
        <c:tickLblPos val="none"/>
        <c:spPr>
          <a:noFill/>
          <a:ln w="22225"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20805183"/>
        <c:crossesAt val="1.84"/>
        <c:auto val="1"/>
        <c:lblAlgn val="ctr"/>
        <c:lblOffset val="100"/>
        <c:noMultiLvlLbl val="0"/>
      </c:catAx>
      <c:valAx>
        <c:axId val="62080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FRACCION</a:t>
                </a:r>
                <a:r>
                  <a:rPr lang="es-CO" baseline="0"/>
                  <a:t> DEFECTUOSA</a:t>
                </a:r>
                <a:endParaRPr lang="es-C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O"/>
          </a:p>
        </c:txPr>
        <c:crossAx val="839909279"/>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CO" b="1">
                <a:solidFill>
                  <a:sysClr val="windowText" lastClr="000000"/>
                </a:solidFill>
              </a:rPr>
              <a:t>GRAFICO</a:t>
            </a:r>
            <a:r>
              <a:rPr lang="es-CO" b="1" baseline="0">
                <a:solidFill>
                  <a:sysClr val="windowText" lastClr="000000"/>
                </a:solidFill>
              </a:rPr>
              <a:t> DE RANGOS</a:t>
            </a:r>
          </a:p>
          <a:p>
            <a:pPr>
              <a:defRPr b="1">
                <a:solidFill>
                  <a:sysClr val="windowText" lastClr="000000"/>
                </a:solidFill>
              </a:defRPr>
            </a:pPr>
            <a:r>
              <a:rPr lang="es-CO" b="1" baseline="0">
                <a:solidFill>
                  <a:sysClr val="windowText" lastClr="000000"/>
                </a:solidFill>
              </a:rPr>
              <a:t>R</a:t>
            </a:r>
            <a:endParaRPr lang="es-CO"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CO"/>
        </a:p>
      </c:txPr>
    </c:title>
    <c:autoTitleDeleted val="0"/>
    <c:plotArea>
      <c:layout/>
      <c:lineChart>
        <c:grouping val="standard"/>
        <c:varyColors val="0"/>
        <c:ser>
          <c:idx val="0"/>
          <c:order val="0"/>
          <c:tx>
            <c:v>COMP DATOS</c:v>
          </c:tx>
          <c:spPr>
            <a:ln w="28575" cap="rnd">
              <a:solidFill>
                <a:schemeClr val="accent1"/>
              </a:solidFill>
              <a:round/>
            </a:ln>
            <a:effectLst/>
          </c:spPr>
          <c:marker>
            <c:symbol val="none"/>
          </c:marker>
          <c:val>
            <c:numRef>
              <c:f>'PLANTILLA GRAFICO DE CONTROL'!$J$3:$J$22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F959-4966-8350-463C2C00F9FC}"/>
            </c:ext>
          </c:extLst>
        </c:ser>
        <c:ser>
          <c:idx val="1"/>
          <c:order val="1"/>
          <c:tx>
            <c:v>LCI</c:v>
          </c:tx>
          <c:spPr>
            <a:ln w="28575" cap="rnd">
              <a:solidFill>
                <a:schemeClr val="accent2"/>
              </a:solidFill>
              <a:round/>
            </a:ln>
            <a:effectLst/>
          </c:spPr>
          <c:marker>
            <c:symbol val="none"/>
          </c:marker>
          <c:val>
            <c:numRef>
              <c:f>'PLANTILLA GRAFICO DE CONTROL'!$K$3:$K$22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1-F959-4966-8350-463C2C00F9FC}"/>
            </c:ext>
          </c:extLst>
        </c:ser>
        <c:ser>
          <c:idx val="2"/>
          <c:order val="2"/>
          <c:tx>
            <c:v>LCS</c:v>
          </c:tx>
          <c:spPr>
            <a:ln w="28575" cap="rnd">
              <a:solidFill>
                <a:schemeClr val="accent3"/>
              </a:solidFill>
              <a:round/>
            </a:ln>
            <a:effectLst/>
          </c:spPr>
          <c:marker>
            <c:symbol val="none"/>
          </c:marker>
          <c:val>
            <c:numRef>
              <c:f>'PLANTILLA GRAFICO DE CONTROL'!$L$3:$L$22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F959-4966-8350-463C2C00F9FC}"/>
            </c:ext>
          </c:extLst>
        </c:ser>
        <c:dLbls>
          <c:showLegendKey val="0"/>
          <c:showVal val="0"/>
          <c:showCatName val="0"/>
          <c:showSerName val="0"/>
          <c:showPercent val="0"/>
          <c:showBubbleSize val="0"/>
        </c:dLbls>
        <c:smooth val="0"/>
        <c:axId val="639876031"/>
        <c:axId val="641293199"/>
      </c:lineChart>
      <c:catAx>
        <c:axId val="639876031"/>
        <c:scaling>
          <c:orientation val="minMax"/>
        </c:scaling>
        <c:delete val="0"/>
        <c:axPos val="b"/>
        <c:majorTickMark val="none"/>
        <c:minorTickMark val="none"/>
        <c:tickLblPos val="none"/>
        <c:spPr>
          <a:solidFill>
            <a:schemeClr val="bg1"/>
          </a:solidFill>
          <a:ln w="22225"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41293199"/>
        <c:crossesAt val="1.4"/>
        <c:auto val="1"/>
        <c:lblAlgn val="ctr"/>
        <c:lblOffset val="100"/>
        <c:noMultiLvlLbl val="0"/>
      </c:catAx>
      <c:valAx>
        <c:axId val="64129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O"/>
          </a:p>
        </c:txPr>
        <c:crossAx val="639876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CO" b="1">
                <a:solidFill>
                  <a:sysClr val="windowText" lastClr="000000"/>
                </a:solidFill>
              </a:rPr>
              <a:t>GRAFICO</a:t>
            </a:r>
            <a:r>
              <a:rPr lang="es-CO" b="1" baseline="0">
                <a:solidFill>
                  <a:sysClr val="windowText" lastClr="000000"/>
                </a:solidFill>
              </a:rPr>
              <a:t> DE DESVIACION ESTANDAR </a:t>
            </a:r>
          </a:p>
          <a:p>
            <a:pPr>
              <a:defRPr b="1">
                <a:solidFill>
                  <a:sysClr val="windowText" lastClr="000000"/>
                </a:solidFill>
              </a:defRPr>
            </a:pPr>
            <a:r>
              <a:rPr lang="es-CO" b="1" baseline="0">
                <a:solidFill>
                  <a:sysClr val="windowText" lastClr="000000"/>
                </a:solidFill>
              </a:rPr>
              <a:t>S</a:t>
            </a:r>
            <a:endParaRPr lang="es-CO"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CO"/>
        </a:p>
      </c:txPr>
    </c:title>
    <c:autoTitleDeleted val="0"/>
    <c:plotArea>
      <c:layout/>
      <c:lineChart>
        <c:grouping val="standard"/>
        <c:varyColors val="0"/>
        <c:ser>
          <c:idx val="0"/>
          <c:order val="0"/>
          <c:tx>
            <c:v>COMP DE DEFECTOS</c:v>
          </c:tx>
          <c:spPr>
            <a:ln w="28575" cap="rnd">
              <a:solidFill>
                <a:schemeClr val="accent1"/>
              </a:solidFill>
              <a:round/>
            </a:ln>
            <a:effectLst/>
          </c:spPr>
          <c:marker>
            <c:symbol val="none"/>
          </c:marker>
          <c:val>
            <c:numRef>
              <c:f>'PLANTILLA GRAFICO DE CONTROL'!$M$3:$M$22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5259-436E-A5F1-CBA3C6D4D8C8}"/>
            </c:ext>
          </c:extLst>
        </c:ser>
        <c:ser>
          <c:idx val="1"/>
          <c:order val="1"/>
          <c:tx>
            <c:v>LCI</c:v>
          </c:tx>
          <c:spPr>
            <a:ln w="28575" cap="rnd">
              <a:solidFill>
                <a:schemeClr val="accent2"/>
              </a:solidFill>
              <a:round/>
            </a:ln>
            <a:effectLst/>
          </c:spPr>
          <c:marker>
            <c:symbol val="none"/>
          </c:marker>
          <c:val>
            <c:numRef>
              <c:f>'PLANTILLA GRAFICO DE CONTROL'!$N$3:$N$22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1-5259-436E-A5F1-CBA3C6D4D8C8}"/>
            </c:ext>
          </c:extLst>
        </c:ser>
        <c:ser>
          <c:idx val="2"/>
          <c:order val="2"/>
          <c:tx>
            <c:v>LCS</c:v>
          </c:tx>
          <c:spPr>
            <a:ln w="28575" cap="rnd">
              <a:solidFill>
                <a:schemeClr val="accent3"/>
              </a:solidFill>
              <a:round/>
            </a:ln>
            <a:effectLst/>
          </c:spPr>
          <c:marker>
            <c:symbol val="none"/>
          </c:marker>
          <c:val>
            <c:numRef>
              <c:f>'PLANTILLA GRAFICO DE CONTROL'!$O$3:$O$22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5259-436E-A5F1-CBA3C6D4D8C8}"/>
            </c:ext>
          </c:extLst>
        </c:ser>
        <c:dLbls>
          <c:showLegendKey val="0"/>
          <c:showVal val="0"/>
          <c:showCatName val="0"/>
          <c:showSerName val="0"/>
          <c:showPercent val="0"/>
          <c:showBubbleSize val="0"/>
        </c:dLbls>
        <c:smooth val="0"/>
        <c:axId val="765073711"/>
        <c:axId val="639469791"/>
      </c:lineChart>
      <c:catAx>
        <c:axId val="765073711"/>
        <c:scaling>
          <c:orientation val="minMax"/>
        </c:scaling>
        <c:delete val="0"/>
        <c:axPos val="b"/>
        <c:majorTickMark val="none"/>
        <c:minorTickMark val="none"/>
        <c:tickLblPos val="none"/>
        <c:spPr>
          <a:noFill/>
          <a:ln w="19050"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39469791"/>
        <c:crossesAt val="0.64090000000000014"/>
        <c:auto val="1"/>
        <c:lblAlgn val="ctr"/>
        <c:lblOffset val="100"/>
        <c:noMultiLvlLbl val="0"/>
      </c:catAx>
      <c:valAx>
        <c:axId val="63946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O"/>
          </a:p>
        </c:txPr>
        <c:crossAx val="76507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15</xdr:col>
      <xdr:colOff>34017</xdr:colOff>
      <xdr:row>0</xdr:row>
      <xdr:rowOff>342900</xdr:rowOff>
    </xdr:from>
    <xdr:to>
      <xdr:col>21</xdr:col>
      <xdr:colOff>34017</xdr:colOff>
      <xdr:row>14</xdr:row>
      <xdr:rowOff>51707</xdr:rowOff>
    </xdr:to>
    <xdr:graphicFrame macro="">
      <xdr:nvGraphicFramePr>
        <xdr:cNvPr id="7" name="Gráfico 6">
          <a:extLst>
            <a:ext uri="{FF2B5EF4-FFF2-40B4-BE49-F238E27FC236}">
              <a16:creationId xmlns:a16="http://schemas.microsoft.com/office/drawing/2014/main" id="{B034F368-911D-4CA6-9B14-F48F99DB0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114298</xdr:colOff>
      <xdr:row>1</xdr:row>
      <xdr:rowOff>14287</xdr:rowOff>
    </xdr:from>
    <xdr:to>
      <xdr:col>22</xdr:col>
      <xdr:colOff>57149</xdr:colOff>
      <xdr:row>15</xdr:row>
      <xdr:rowOff>104775</xdr:rowOff>
    </xdr:to>
    <xdr:graphicFrame macro="">
      <xdr:nvGraphicFramePr>
        <xdr:cNvPr id="2" name="Gráfico 1">
          <a:extLst>
            <a:ext uri="{FF2B5EF4-FFF2-40B4-BE49-F238E27FC236}">
              <a16:creationId xmlns:a16="http://schemas.microsoft.com/office/drawing/2014/main" id="{DAB152CC-85E3-4E9B-BB8D-57FF843AA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103414</xdr:colOff>
      <xdr:row>15</xdr:row>
      <xdr:rowOff>148997</xdr:rowOff>
    </xdr:from>
    <xdr:to>
      <xdr:col>22</xdr:col>
      <xdr:colOff>0</xdr:colOff>
      <xdr:row>26</xdr:row>
      <xdr:rowOff>27215</xdr:rowOff>
    </xdr:to>
    <xdr:graphicFrame macro="">
      <xdr:nvGraphicFramePr>
        <xdr:cNvPr id="3" name="Gráfico 2">
          <a:extLst>
            <a:ext uri="{FF2B5EF4-FFF2-40B4-BE49-F238E27FC236}">
              <a16:creationId xmlns:a16="http://schemas.microsoft.com/office/drawing/2014/main" id="{D2AFD9F4-630B-4A92-8AA3-B2CE4AA58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187777</xdr:colOff>
      <xdr:row>1</xdr:row>
      <xdr:rowOff>15647</xdr:rowOff>
    </xdr:from>
    <xdr:to>
      <xdr:col>29</xdr:col>
      <xdr:colOff>44902</xdr:colOff>
      <xdr:row>15</xdr:row>
      <xdr:rowOff>163285</xdr:rowOff>
    </xdr:to>
    <xdr:graphicFrame macro="">
      <xdr:nvGraphicFramePr>
        <xdr:cNvPr id="4" name="Gráfico 3">
          <a:extLst>
            <a:ext uri="{FF2B5EF4-FFF2-40B4-BE49-F238E27FC236}">
              <a16:creationId xmlns:a16="http://schemas.microsoft.com/office/drawing/2014/main" id="{2F5F9F17-D2CA-473D-85F0-A170BFB71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114298</xdr:colOff>
      <xdr:row>1</xdr:row>
      <xdr:rowOff>14287</xdr:rowOff>
    </xdr:from>
    <xdr:to>
      <xdr:col>22</xdr:col>
      <xdr:colOff>57149</xdr:colOff>
      <xdr:row>15</xdr:row>
      <xdr:rowOff>104775</xdr:rowOff>
    </xdr:to>
    <xdr:graphicFrame macro="">
      <xdr:nvGraphicFramePr>
        <xdr:cNvPr id="2" name="Gráfico 1">
          <a:extLst>
            <a:ext uri="{FF2B5EF4-FFF2-40B4-BE49-F238E27FC236}">
              <a16:creationId xmlns:a16="http://schemas.microsoft.com/office/drawing/2014/main" id="{A26BAC27-4563-42D4-9AD5-139F05D72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171450</xdr:colOff>
      <xdr:row>16</xdr:row>
      <xdr:rowOff>80961</xdr:rowOff>
    </xdr:from>
    <xdr:to>
      <xdr:col>22</xdr:col>
      <xdr:colOff>68036</xdr:colOff>
      <xdr:row>26</xdr:row>
      <xdr:rowOff>149679</xdr:rowOff>
    </xdr:to>
    <xdr:graphicFrame macro="">
      <xdr:nvGraphicFramePr>
        <xdr:cNvPr id="3" name="Gráfico 2">
          <a:extLst>
            <a:ext uri="{FF2B5EF4-FFF2-40B4-BE49-F238E27FC236}">
              <a16:creationId xmlns:a16="http://schemas.microsoft.com/office/drawing/2014/main" id="{567460EA-2322-4B5D-8ECF-503067E4B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187777</xdr:colOff>
      <xdr:row>1</xdr:row>
      <xdr:rowOff>15647</xdr:rowOff>
    </xdr:from>
    <xdr:to>
      <xdr:col>29</xdr:col>
      <xdr:colOff>44902</xdr:colOff>
      <xdr:row>15</xdr:row>
      <xdr:rowOff>163285</xdr:rowOff>
    </xdr:to>
    <xdr:graphicFrame macro="">
      <xdr:nvGraphicFramePr>
        <xdr:cNvPr id="4" name="Gráfico 3">
          <a:extLst>
            <a:ext uri="{FF2B5EF4-FFF2-40B4-BE49-F238E27FC236}">
              <a16:creationId xmlns:a16="http://schemas.microsoft.com/office/drawing/2014/main" id="{B6A5F002-7E7B-4325-8793-A821BA846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66675</xdr:rowOff>
    </xdr:from>
    <xdr:to>
      <xdr:col>7</xdr:col>
      <xdr:colOff>657860</xdr:colOff>
      <xdr:row>23</xdr:row>
      <xdr:rowOff>152400</xdr:rowOff>
    </xdr:to>
    <xdr:pic>
      <xdr:nvPicPr>
        <xdr:cNvPr id="2" name="Imagen 1" descr="tabla para gráfico de control">
          <a:extLst>
            <a:ext uri="{FF2B5EF4-FFF2-40B4-BE49-F238E27FC236}">
              <a16:creationId xmlns:a16="http://schemas.microsoft.com/office/drawing/2014/main" id="{B8BFEC2A-27F2-4DA0-935B-FC3EA0905B0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6675"/>
          <a:ext cx="5915660" cy="4467225"/>
        </a:xfrm>
        <a:prstGeom prst="rect">
          <a:avLst/>
        </a:prstGeom>
        <a:noFill/>
        <a:ln>
          <a:noFill/>
        </a:ln>
      </xdr:spPr>
    </xdr:pic>
    <xdr:clientData/>
  </xdr:twoCellAnchor>
  <xdr:twoCellAnchor editAs="oneCell">
    <xdr:from>
      <xdr:col>8</xdr:col>
      <xdr:colOff>276225</xdr:colOff>
      <xdr:row>0</xdr:row>
      <xdr:rowOff>161925</xdr:rowOff>
    </xdr:from>
    <xdr:to>
      <xdr:col>13</xdr:col>
      <xdr:colOff>285750</xdr:colOff>
      <xdr:row>9</xdr:row>
      <xdr:rowOff>95250</xdr:rowOff>
    </xdr:to>
    <xdr:pic>
      <xdr:nvPicPr>
        <xdr:cNvPr id="3" name="Imagen 2">
          <a:extLst>
            <a:ext uri="{FF2B5EF4-FFF2-40B4-BE49-F238E27FC236}">
              <a16:creationId xmlns:a16="http://schemas.microsoft.com/office/drawing/2014/main" id="{55331A8E-83A3-4801-9085-B383D11A0117}"/>
            </a:ext>
          </a:extLst>
        </xdr:cNvPr>
        <xdr:cNvPicPr/>
      </xdr:nvPicPr>
      <xdr:blipFill rotWithShape="1">
        <a:blip xmlns:r="http://schemas.openxmlformats.org/officeDocument/2006/relationships" r:embed="rId2"/>
        <a:srcRect l="20537" t="22640" r="28547" b="43248"/>
        <a:stretch/>
      </xdr:blipFill>
      <xdr:spPr>
        <a:xfrm>
          <a:off x="6372225" y="161925"/>
          <a:ext cx="3819525" cy="1647825"/>
        </a:xfrm>
        <a:prstGeom prst="rect">
          <a:avLst/>
        </a:prstGeom>
      </xdr:spPr>
    </xdr:pic>
    <xdr:clientData/>
  </xdr:twoCellAnchor>
  <xdr:twoCellAnchor editAs="oneCell">
    <xdr:from>
      <xdr:col>8</xdr:col>
      <xdr:colOff>523874</xdr:colOff>
      <xdr:row>12</xdr:row>
      <xdr:rowOff>114300</xdr:rowOff>
    </xdr:from>
    <xdr:to>
      <xdr:col>14</xdr:col>
      <xdr:colOff>380999</xdr:colOff>
      <xdr:row>19</xdr:row>
      <xdr:rowOff>85725</xdr:rowOff>
    </xdr:to>
    <xdr:pic>
      <xdr:nvPicPr>
        <xdr:cNvPr id="4" name="Imagen 3">
          <a:extLst>
            <a:ext uri="{FF2B5EF4-FFF2-40B4-BE49-F238E27FC236}">
              <a16:creationId xmlns:a16="http://schemas.microsoft.com/office/drawing/2014/main" id="{87718966-AD14-42E6-9512-7E10B919C66F}"/>
            </a:ext>
          </a:extLst>
        </xdr:cNvPr>
        <xdr:cNvPicPr/>
      </xdr:nvPicPr>
      <xdr:blipFill rotWithShape="1">
        <a:blip xmlns:r="http://schemas.openxmlformats.org/officeDocument/2006/relationships" r:embed="rId2"/>
        <a:srcRect l="19858" t="57054" r="22268" b="14872"/>
        <a:stretch/>
      </xdr:blipFill>
      <xdr:spPr>
        <a:xfrm>
          <a:off x="6619874" y="2400300"/>
          <a:ext cx="4429125" cy="130492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4ACBA-4F88-4F02-BDC8-256EFCA32076}">
  <dimension ref="A1:O30"/>
  <sheetViews>
    <sheetView topLeftCell="G1" zoomScale="70" zoomScaleNormal="70" workbookViewId="0">
      <selection activeCell="T19" sqref="T19:T20"/>
    </sheetView>
  </sheetViews>
  <sheetFormatPr baseColWidth="10" defaultRowHeight="15" x14ac:dyDescent="0.25"/>
  <cols>
    <col min="1" max="1" width="11.42578125" style="12"/>
    <col min="2" max="6" width="11.42578125" style="13"/>
    <col min="7" max="7" width="15.85546875" customWidth="1"/>
    <col min="8" max="15" width="11.42578125" style="13"/>
  </cols>
  <sheetData>
    <row r="1" spans="1:15" ht="29.25" customHeight="1" x14ac:dyDescent="0.25">
      <c r="A1" s="23" t="s">
        <v>0</v>
      </c>
      <c r="B1" s="24"/>
      <c r="C1" s="24"/>
      <c r="D1" s="24"/>
      <c r="E1" s="24"/>
      <c r="F1" s="24"/>
      <c r="G1" s="24"/>
      <c r="H1" s="24"/>
      <c r="I1" s="24"/>
      <c r="J1" s="24"/>
      <c r="K1" s="24"/>
      <c r="L1" s="24"/>
      <c r="M1" s="24"/>
      <c r="N1" s="24"/>
      <c r="O1" s="24"/>
    </row>
    <row r="2" spans="1:15" ht="30" x14ac:dyDescent="0.25">
      <c r="A2" s="1" t="s">
        <v>1</v>
      </c>
      <c r="B2" s="2" t="s">
        <v>2</v>
      </c>
      <c r="C2" s="2" t="s">
        <v>3</v>
      </c>
      <c r="D2" s="2" t="s">
        <v>4</v>
      </c>
      <c r="E2" s="2" t="s">
        <v>5</v>
      </c>
      <c r="F2" s="2" t="s">
        <v>6</v>
      </c>
      <c r="G2" s="3" t="s">
        <v>7</v>
      </c>
      <c r="H2" s="4" t="s">
        <v>8</v>
      </c>
      <c r="I2" s="4" t="s">
        <v>9</v>
      </c>
      <c r="J2" s="5" t="s">
        <v>10</v>
      </c>
      <c r="K2" s="5" t="s">
        <v>8</v>
      </c>
      <c r="L2" s="5" t="s">
        <v>9</v>
      </c>
      <c r="M2" s="6" t="s">
        <v>11</v>
      </c>
      <c r="N2" s="6" t="s">
        <v>8</v>
      </c>
      <c r="O2" s="6" t="s">
        <v>9</v>
      </c>
    </row>
    <row r="3" spans="1:15" x14ac:dyDescent="0.25">
      <c r="A3" s="7">
        <v>1</v>
      </c>
      <c r="B3" s="8">
        <v>4</v>
      </c>
      <c r="C3" s="8">
        <v>3</v>
      </c>
      <c r="D3" s="8">
        <v>2</v>
      </c>
      <c r="E3" s="8">
        <v>2</v>
      </c>
      <c r="F3" s="8">
        <v>3</v>
      </c>
      <c r="G3" s="9">
        <f>AVERAGE(B3:F3)</f>
        <v>2.8</v>
      </c>
      <c r="H3" s="9">
        <f>$J$26</f>
        <v>1.0322000000000005</v>
      </c>
      <c r="I3" s="9">
        <f>$I$26</f>
        <v>2.6478000000000002</v>
      </c>
      <c r="J3" s="10">
        <f t="shared" ref="J3:J22" si="0">MAX(B3:F3)-MIN(B3:F3)</f>
        <v>2</v>
      </c>
      <c r="K3" s="10">
        <f>J27</f>
        <v>0</v>
      </c>
      <c r="L3" s="10">
        <f>$I$27</f>
        <v>2.9595999999999996</v>
      </c>
      <c r="M3" s="11">
        <f>STDEVA(B3:F3)</f>
        <v>0.83666002653407512</v>
      </c>
      <c r="N3" s="11">
        <f>J28</f>
        <v>0</v>
      </c>
      <c r="O3" s="11">
        <f>$I$28</f>
        <v>1.2588739443548171</v>
      </c>
    </row>
    <row r="4" spans="1:15" x14ac:dyDescent="0.25">
      <c r="A4" s="7">
        <v>2</v>
      </c>
      <c r="B4" s="8">
        <v>2</v>
      </c>
      <c r="C4" s="8">
        <v>2</v>
      </c>
      <c r="D4" s="8">
        <v>2</v>
      </c>
      <c r="E4" s="8">
        <v>1</v>
      </c>
      <c r="F4" s="8">
        <v>1</v>
      </c>
      <c r="G4" s="9">
        <f t="shared" ref="G4:G22" si="1">AVERAGE(B4:F4)</f>
        <v>1.6</v>
      </c>
      <c r="H4" s="9">
        <f t="shared" ref="H4:H22" si="2">$J$26</f>
        <v>1.0322000000000005</v>
      </c>
      <c r="I4" s="9">
        <f t="shared" ref="I4:I22" si="3">$I$26</f>
        <v>2.6478000000000002</v>
      </c>
      <c r="J4" s="10">
        <f t="shared" si="0"/>
        <v>1</v>
      </c>
      <c r="K4" s="10">
        <f t="shared" ref="K4:K22" si="4">J28</f>
        <v>0</v>
      </c>
      <c r="L4" s="10">
        <f t="shared" ref="L4:L22" si="5">$I$27</f>
        <v>2.9595999999999996</v>
      </c>
      <c r="M4" s="11">
        <f t="shared" ref="M4:M22" si="6">STDEVA(B4:F4)</f>
        <v>0.54772255750516596</v>
      </c>
      <c r="N4" s="11">
        <f t="shared" ref="N4:N22" si="7">J29</f>
        <v>0</v>
      </c>
      <c r="O4" s="11">
        <f t="shared" ref="O4:O22" si="8">$I$28</f>
        <v>1.2588739443548171</v>
      </c>
    </row>
    <row r="5" spans="1:15" x14ac:dyDescent="0.25">
      <c r="A5" s="7">
        <v>3</v>
      </c>
      <c r="B5" s="8">
        <v>3</v>
      </c>
      <c r="C5" s="8">
        <v>3</v>
      </c>
      <c r="D5" s="8">
        <v>3</v>
      </c>
      <c r="E5" s="8">
        <v>1</v>
      </c>
      <c r="F5" s="8">
        <v>1</v>
      </c>
      <c r="G5" s="9">
        <f t="shared" si="1"/>
        <v>2.2000000000000002</v>
      </c>
      <c r="H5" s="9">
        <f t="shared" si="2"/>
        <v>1.0322000000000005</v>
      </c>
      <c r="I5" s="9">
        <f t="shared" si="3"/>
        <v>2.6478000000000002</v>
      </c>
      <c r="J5" s="10">
        <f t="shared" si="0"/>
        <v>2</v>
      </c>
      <c r="K5" s="10">
        <f t="shared" si="4"/>
        <v>0</v>
      </c>
      <c r="L5" s="10">
        <f t="shared" si="5"/>
        <v>2.9595999999999996</v>
      </c>
      <c r="M5" s="11">
        <f t="shared" si="6"/>
        <v>1.0954451150103324</v>
      </c>
      <c r="N5" s="11">
        <f t="shared" si="7"/>
        <v>0</v>
      </c>
      <c r="O5" s="11">
        <f t="shared" si="8"/>
        <v>1.2588739443548171</v>
      </c>
    </row>
    <row r="6" spans="1:15" x14ac:dyDescent="0.25">
      <c r="A6" s="7">
        <v>4</v>
      </c>
      <c r="B6" s="8">
        <v>1</v>
      </c>
      <c r="C6" s="8">
        <v>1</v>
      </c>
      <c r="D6" s="8">
        <v>2</v>
      </c>
      <c r="E6" s="8">
        <v>2</v>
      </c>
      <c r="F6" s="8">
        <v>1</v>
      </c>
      <c r="G6" s="9">
        <f t="shared" si="1"/>
        <v>1.4</v>
      </c>
      <c r="H6" s="9">
        <f t="shared" si="2"/>
        <v>1.0322000000000005</v>
      </c>
      <c r="I6" s="9">
        <f t="shared" si="3"/>
        <v>2.6478000000000002</v>
      </c>
      <c r="J6" s="10">
        <f t="shared" si="0"/>
        <v>1</v>
      </c>
      <c r="K6" s="10">
        <f t="shared" si="4"/>
        <v>0</v>
      </c>
      <c r="L6" s="10">
        <f t="shared" si="5"/>
        <v>2.9595999999999996</v>
      </c>
      <c r="M6" s="11">
        <f t="shared" si="6"/>
        <v>0.54772255750516596</v>
      </c>
      <c r="N6" s="11">
        <f t="shared" si="7"/>
        <v>0</v>
      </c>
      <c r="O6" s="11">
        <f t="shared" si="8"/>
        <v>1.2588739443548171</v>
      </c>
    </row>
    <row r="7" spans="1:15" x14ac:dyDescent="0.25">
      <c r="A7" s="7">
        <v>5</v>
      </c>
      <c r="B7" s="8">
        <v>1</v>
      </c>
      <c r="C7" s="8">
        <v>1</v>
      </c>
      <c r="D7" s="8">
        <v>2</v>
      </c>
      <c r="E7" s="8">
        <v>1</v>
      </c>
      <c r="F7" s="8">
        <v>1</v>
      </c>
      <c r="G7" s="9">
        <f t="shared" si="1"/>
        <v>1.2</v>
      </c>
      <c r="H7" s="9">
        <f t="shared" si="2"/>
        <v>1.0322000000000005</v>
      </c>
      <c r="I7" s="9">
        <f t="shared" si="3"/>
        <v>2.6478000000000002</v>
      </c>
      <c r="J7" s="10">
        <f t="shared" si="0"/>
        <v>1</v>
      </c>
      <c r="K7" s="10">
        <f t="shared" si="4"/>
        <v>0</v>
      </c>
      <c r="L7" s="10">
        <f t="shared" si="5"/>
        <v>2.9595999999999996</v>
      </c>
      <c r="M7" s="11">
        <f t="shared" si="6"/>
        <v>0.44721359549995787</v>
      </c>
      <c r="N7" s="11">
        <f t="shared" si="7"/>
        <v>0</v>
      </c>
      <c r="O7" s="11">
        <f t="shared" si="8"/>
        <v>1.2588739443548171</v>
      </c>
    </row>
    <row r="8" spans="1:15" x14ac:dyDescent="0.25">
      <c r="A8" s="7">
        <v>6</v>
      </c>
      <c r="B8" s="8">
        <v>3</v>
      </c>
      <c r="C8" s="8">
        <v>3</v>
      </c>
      <c r="D8" s="8">
        <v>4</v>
      </c>
      <c r="E8" s="8">
        <v>2</v>
      </c>
      <c r="F8" s="8">
        <v>2</v>
      </c>
      <c r="G8" s="9">
        <f t="shared" si="1"/>
        <v>2.8</v>
      </c>
      <c r="H8" s="9">
        <f t="shared" si="2"/>
        <v>1.0322000000000005</v>
      </c>
      <c r="I8" s="9">
        <f t="shared" si="3"/>
        <v>2.6478000000000002</v>
      </c>
      <c r="J8" s="10">
        <f t="shared" si="0"/>
        <v>2</v>
      </c>
      <c r="K8" s="10">
        <f t="shared" si="4"/>
        <v>0</v>
      </c>
      <c r="L8" s="10">
        <f t="shared" si="5"/>
        <v>2.9595999999999996</v>
      </c>
      <c r="M8" s="11">
        <f t="shared" si="6"/>
        <v>0.83666002653407512</v>
      </c>
      <c r="N8" s="11">
        <f t="shared" si="7"/>
        <v>0</v>
      </c>
      <c r="O8" s="11">
        <f t="shared" si="8"/>
        <v>1.2588739443548171</v>
      </c>
    </row>
    <row r="9" spans="1:15" x14ac:dyDescent="0.25">
      <c r="A9" s="7">
        <v>7</v>
      </c>
      <c r="B9" s="8">
        <v>3</v>
      </c>
      <c r="C9" s="8">
        <v>2</v>
      </c>
      <c r="D9" s="8">
        <v>2</v>
      </c>
      <c r="E9" s="8">
        <v>3</v>
      </c>
      <c r="F9" s="8">
        <v>2</v>
      </c>
      <c r="G9" s="9">
        <f t="shared" si="1"/>
        <v>2.4</v>
      </c>
      <c r="H9" s="9">
        <f t="shared" si="2"/>
        <v>1.0322000000000005</v>
      </c>
      <c r="I9" s="9">
        <f t="shared" si="3"/>
        <v>2.6478000000000002</v>
      </c>
      <c r="J9" s="10">
        <f t="shared" si="0"/>
        <v>1</v>
      </c>
      <c r="K9" s="10">
        <f t="shared" si="4"/>
        <v>0</v>
      </c>
      <c r="L9" s="10">
        <f t="shared" si="5"/>
        <v>2.9595999999999996</v>
      </c>
      <c r="M9" s="11">
        <f t="shared" si="6"/>
        <v>0.54772255750516596</v>
      </c>
      <c r="N9" s="11">
        <f t="shared" si="7"/>
        <v>0</v>
      </c>
      <c r="O9" s="11">
        <f t="shared" si="8"/>
        <v>1.2588739443548171</v>
      </c>
    </row>
    <row r="10" spans="1:15" x14ac:dyDescent="0.25">
      <c r="A10" s="7">
        <v>8</v>
      </c>
      <c r="B10" s="8">
        <v>1</v>
      </c>
      <c r="C10" s="8">
        <v>1</v>
      </c>
      <c r="D10" s="8">
        <v>1</v>
      </c>
      <c r="E10" s="8">
        <v>1</v>
      </c>
      <c r="F10" s="8">
        <v>1</v>
      </c>
      <c r="G10" s="9">
        <f t="shared" si="1"/>
        <v>1</v>
      </c>
      <c r="H10" s="9">
        <f t="shared" si="2"/>
        <v>1.0322000000000005</v>
      </c>
      <c r="I10" s="9">
        <f t="shared" si="3"/>
        <v>2.6478000000000002</v>
      </c>
      <c r="J10" s="10">
        <f t="shared" si="0"/>
        <v>0</v>
      </c>
      <c r="K10" s="10">
        <f t="shared" si="4"/>
        <v>0</v>
      </c>
      <c r="L10" s="10">
        <f t="shared" si="5"/>
        <v>2.9595999999999996</v>
      </c>
      <c r="M10" s="11">
        <f t="shared" si="6"/>
        <v>0</v>
      </c>
      <c r="N10" s="11">
        <f t="shared" si="7"/>
        <v>0</v>
      </c>
      <c r="O10" s="11">
        <f t="shared" si="8"/>
        <v>1.2588739443548171</v>
      </c>
    </row>
    <row r="11" spans="1:15" x14ac:dyDescent="0.25">
      <c r="A11" s="7">
        <v>9</v>
      </c>
      <c r="B11" s="8">
        <v>3</v>
      </c>
      <c r="C11" s="8">
        <v>3</v>
      </c>
      <c r="D11" s="8">
        <v>2</v>
      </c>
      <c r="E11" s="8">
        <v>3</v>
      </c>
      <c r="F11" s="8">
        <v>1</v>
      </c>
      <c r="G11" s="9">
        <f t="shared" si="1"/>
        <v>2.4</v>
      </c>
      <c r="H11" s="9">
        <f t="shared" si="2"/>
        <v>1.0322000000000005</v>
      </c>
      <c r="I11" s="9">
        <f t="shared" si="3"/>
        <v>2.6478000000000002</v>
      </c>
      <c r="J11" s="10">
        <f t="shared" si="0"/>
        <v>2</v>
      </c>
      <c r="K11" s="10">
        <f t="shared" si="4"/>
        <v>0</v>
      </c>
      <c r="L11" s="10">
        <f t="shared" si="5"/>
        <v>2.9595999999999996</v>
      </c>
      <c r="M11" s="11">
        <f t="shared" si="6"/>
        <v>0.89442719099991574</v>
      </c>
      <c r="N11" s="11">
        <f t="shared" si="7"/>
        <v>0</v>
      </c>
      <c r="O11" s="11">
        <f t="shared" si="8"/>
        <v>1.2588739443548171</v>
      </c>
    </row>
    <row r="12" spans="1:15" x14ac:dyDescent="0.25">
      <c r="A12" s="7">
        <v>10</v>
      </c>
      <c r="B12" s="8">
        <v>2</v>
      </c>
      <c r="C12" s="8">
        <v>3</v>
      </c>
      <c r="D12" s="8">
        <v>1</v>
      </c>
      <c r="E12" s="8">
        <v>2</v>
      </c>
      <c r="F12" s="8">
        <v>2</v>
      </c>
      <c r="G12" s="9">
        <f t="shared" si="1"/>
        <v>2</v>
      </c>
      <c r="H12" s="9">
        <f t="shared" si="2"/>
        <v>1.0322000000000005</v>
      </c>
      <c r="I12" s="9">
        <f t="shared" si="3"/>
        <v>2.6478000000000002</v>
      </c>
      <c r="J12" s="10">
        <f t="shared" si="0"/>
        <v>2</v>
      </c>
      <c r="K12" s="10">
        <f t="shared" si="4"/>
        <v>0</v>
      </c>
      <c r="L12" s="10">
        <f t="shared" si="5"/>
        <v>2.9595999999999996</v>
      </c>
      <c r="M12" s="11">
        <f t="shared" si="6"/>
        <v>0.70710678118654757</v>
      </c>
      <c r="N12" s="11">
        <f t="shared" si="7"/>
        <v>0</v>
      </c>
      <c r="O12" s="11">
        <f t="shared" si="8"/>
        <v>1.2588739443548171</v>
      </c>
    </row>
    <row r="13" spans="1:15" x14ac:dyDescent="0.25">
      <c r="A13" s="7">
        <v>11</v>
      </c>
      <c r="B13" s="8">
        <v>2</v>
      </c>
      <c r="C13" s="8">
        <v>1</v>
      </c>
      <c r="D13" s="8">
        <v>1</v>
      </c>
      <c r="E13" s="8">
        <v>1</v>
      </c>
      <c r="F13" s="8">
        <v>1</v>
      </c>
      <c r="G13" s="9">
        <f t="shared" si="1"/>
        <v>1.2</v>
      </c>
      <c r="H13" s="9">
        <f t="shared" si="2"/>
        <v>1.0322000000000005</v>
      </c>
      <c r="I13" s="9">
        <f t="shared" si="3"/>
        <v>2.6478000000000002</v>
      </c>
      <c r="J13" s="10">
        <f t="shared" si="0"/>
        <v>1</v>
      </c>
      <c r="K13" s="10">
        <f t="shared" si="4"/>
        <v>0</v>
      </c>
      <c r="L13" s="10">
        <f t="shared" si="5"/>
        <v>2.9595999999999996</v>
      </c>
      <c r="M13" s="11">
        <f t="shared" si="6"/>
        <v>0.44721359549995787</v>
      </c>
      <c r="N13" s="11">
        <f t="shared" si="7"/>
        <v>0</v>
      </c>
      <c r="O13" s="11">
        <f t="shared" si="8"/>
        <v>1.2588739443548171</v>
      </c>
    </row>
    <row r="14" spans="1:15" x14ac:dyDescent="0.25">
      <c r="A14" s="7">
        <v>12</v>
      </c>
      <c r="B14" s="8">
        <v>2</v>
      </c>
      <c r="C14" s="8">
        <v>3</v>
      </c>
      <c r="D14" s="8">
        <v>2</v>
      </c>
      <c r="E14" s="8">
        <v>2</v>
      </c>
      <c r="F14" s="8">
        <v>2</v>
      </c>
      <c r="G14" s="9">
        <f t="shared" si="1"/>
        <v>2.2000000000000002</v>
      </c>
      <c r="H14" s="9">
        <f t="shared" si="2"/>
        <v>1.0322000000000005</v>
      </c>
      <c r="I14" s="9">
        <f t="shared" si="3"/>
        <v>2.6478000000000002</v>
      </c>
      <c r="J14" s="10">
        <f t="shared" si="0"/>
        <v>1</v>
      </c>
      <c r="K14" s="10">
        <f t="shared" si="4"/>
        <v>0</v>
      </c>
      <c r="L14" s="10">
        <f t="shared" si="5"/>
        <v>2.9595999999999996</v>
      </c>
      <c r="M14" s="11">
        <f t="shared" si="6"/>
        <v>0.44721359549995815</v>
      </c>
      <c r="N14" s="11">
        <f t="shared" si="7"/>
        <v>0</v>
      </c>
      <c r="O14" s="11">
        <f t="shared" si="8"/>
        <v>1.2588739443548171</v>
      </c>
    </row>
    <row r="15" spans="1:15" x14ac:dyDescent="0.25">
      <c r="A15" s="7">
        <v>13</v>
      </c>
      <c r="B15" s="8">
        <v>2</v>
      </c>
      <c r="C15" s="8">
        <v>2</v>
      </c>
      <c r="D15" s="8">
        <v>2</v>
      </c>
      <c r="E15" s="8">
        <v>1</v>
      </c>
      <c r="F15" s="8">
        <v>1</v>
      </c>
      <c r="G15" s="9">
        <f t="shared" si="1"/>
        <v>1.6</v>
      </c>
      <c r="H15" s="9">
        <f t="shared" si="2"/>
        <v>1.0322000000000005</v>
      </c>
      <c r="I15" s="9">
        <f t="shared" si="3"/>
        <v>2.6478000000000002</v>
      </c>
      <c r="J15" s="10">
        <f t="shared" si="0"/>
        <v>1</v>
      </c>
      <c r="K15" s="10">
        <f t="shared" si="4"/>
        <v>0</v>
      </c>
      <c r="L15" s="10">
        <f t="shared" si="5"/>
        <v>2.9595999999999996</v>
      </c>
      <c r="M15" s="11">
        <f t="shared" si="6"/>
        <v>0.54772255750516596</v>
      </c>
      <c r="N15" s="11">
        <f t="shared" si="7"/>
        <v>0</v>
      </c>
      <c r="O15" s="11">
        <f t="shared" si="8"/>
        <v>1.2588739443548171</v>
      </c>
    </row>
    <row r="16" spans="1:15" x14ac:dyDescent="0.25">
      <c r="A16" s="7">
        <v>14</v>
      </c>
      <c r="B16" s="8">
        <v>3</v>
      </c>
      <c r="C16" s="8">
        <v>2</v>
      </c>
      <c r="D16" s="8">
        <v>1</v>
      </c>
      <c r="E16" s="8">
        <v>2</v>
      </c>
      <c r="F16" s="8">
        <v>2</v>
      </c>
      <c r="G16" s="9">
        <f t="shared" si="1"/>
        <v>2</v>
      </c>
      <c r="H16" s="9">
        <f t="shared" si="2"/>
        <v>1.0322000000000005</v>
      </c>
      <c r="I16" s="9">
        <f t="shared" si="3"/>
        <v>2.6478000000000002</v>
      </c>
      <c r="J16" s="10">
        <f t="shared" si="0"/>
        <v>2</v>
      </c>
      <c r="K16" s="10">
        <f t="shared" si="4"/>
        <v>0</v>
      </c>
      <c r="L16" s="10">
        <f t="shared" si="5"/>
        <v>2.9595999999999996</v>
      </c>
      <c r="M16" s="11">
        <f t="shared" si="6"/>
        <v>0.70710678118654757</v>
      </c>
      <c r="N16" s="11">
        <f t="shared" si="7"/>
        <v>0</v>
      </c>
      <c r="O16" s="11">
        <f t="shared" si="8"/>
        <v>1.2588739443548171</v>
      </c>
    </row>
    <row r="17" spans="1:15" x14ac:dyDescent="0.25">
      <c r="A17" s="7">
        <v>15</v>
      </c>
      <c r="B17" s="8">
        <v>1</v>
      </c>
      <c r="C17" s="8">
        <v>2</v>
      </c>
      <c r="D17" s="8">
        <v>1</v>
      </c>
      <c r="E17" s="8">
        <v>2</v>
      </c>
      <c r="F17" s="8">
        <v>2</v>
      </c>
      <c r="G17" s="9">
        <f t="shared" si="1"/>
        <v>1.6</v>
      </c>
      <c r="H17" s="9">
        <f t="shared" si="2"/>
        <v>1.0322000000000005</v>
      </c>
      <c r="I17" s="9">
        <f t="shared" si="3"/>
        <v>2.6478000000000002</v>
      </c>
      <c r="J17" s="10">
        <f t="shared" si="0"/>
        <v>1</v>
      </c>
      <c r="K17" s="10">
        <f t="shared" si="4"/>
        <v>0</v>
      </c>
      <c r="L17" s="10">
        <f t="shared" si="5"/>
        <v>2.9595999999999996</v>
      </c>
      <c r="M17" s="11">
        <f t="shared" si="6"/>
        <v>0.54772255750516596</v>
      </c>
      <c r="N17" s="11">
        <f t="shared" si="7"/>
        <v>0</v>
      </c>
      <c r="O17" s="11">
        <f t="shared" si="8"/>
        <v>1.2588739443548171</v>
      </c>
    </row>
    <row r="18" spans="1:15" x14ac:dyDescent="0.25">
      <c r="A18" s="7">
        <v>16</v>
      </c>
      <c r="B18" s="8">
        <v>1</v>
      </c>
      <c r="C18" s="8">
        <v>2</v>
      </c>
      <c r="D18" s="8">
        <v>2</v>
      </c>
      <c r="E18" s="8">
        <v>2</v>
      </c>
      <c r="F18" s="8">
        <v>2</v>
      </c>
      <c r="G18" s="9">
        <f t="shared" si="1"/>
        <v>1.8</v>
      </c>
      <c r="H18" s="9">
        <f t="shared" si="2"/>
        <v>1.0322000000000005</v>
      </c>
      <c r="I18" s="9">
        <f t="shared" si="3"/>
        <v>2.6478000000000002</v>
      </c>
      <c r="J18" s="10">
        <f t="shared" si="0"/>
        <v>1</v>
      </c>
      <c r="K18" s="10">
        <f t="shared" si="4"/>
        <v>0</v>
      </c>
      <c r="L18" s="10">
        <f t="shared" si="5"/>
        <v>2.9595999999999996</v>
      </c>
      <c r="M18" s="11">
        <f t="shared" si="6"/>
        <v>0.44721359549995815</v>
      </c>
      <c r="N18" s="11">
        <f t="shared" si="7"/>
        <v>0</v>
      </c>
      <c r="O18" s="11">
        <f t="shared" si="8"/>
        <v>1.2588739443548171</v>
      </c>
    </row>
    <row r="19" spans="1:15" x14ac:dyDescent="0.25">
      <c r="A19" s="7">
        <v>17</v>
      </c>
      <c r="B19" s="8">
        <v>1</v>
      </c>
      <c r="C19" s="8">
        <v>2</v>
      </c>
      <c r="D19" s="8">
        <v>1</v>
      </c>
      <c r="E19" s="8">
        <v>1</v>
      </c>
      <c r="F19" s="8">
        <v>2</v>
      </c>
      <c r="G19" s="9">
        <f t="shared" si="1"/>
        <v>1.4</v>
      </c>
      <c r="H19" s="9">
        <f t="shared" si="2"/>
        <v>1.0322000000000005</v>
      </c>
      <c r="I19" s="9">
        <f t="shared" si="3"/>
        <v>2.6478000000000002</v>
      </c>
      <c r="J19" s="10">
        <f t="shared" si="0"/>
        <v>1</v>
      </c>
      <c r="K19" s="10">
        <f t="shared" si="4"/>
        <v>0</v>
      </c>
      <c r="L19" s="10">
        <f t="shared" si="5"/>
        <v>2.9595999999999996</v>
      </c>
      <c r="M19" s="11">
        <f t="shared" si="6"/>
        <v>0.54772255750516596</v>
      </c>
      <c r="N19" s="11">
        <f t="shared" si="7"/>
        <v>0</v>
      </c>
      <c r="O19" s="11">
        <f t="shared" si="8"/>
        <v>1.2588739443548171</v>
      </c>
    </row>
    <row r="20" spans="1:15" x14ac:dyDescent="0.25">
      <c r="A20" s="7">
        <v>18</v>
      </c>
      <c r="B20" s="8">
        <v>2</v>
      </c>
      <c r="C20" s="8">
        <v>1</v>
      </c>
      <c r="D20" s="8">
        <v>2</v>
      </c>
      <c r="E20" s="8">
        <v>1</v>
      </c>
      <c r="F20" s="8">
        <v>4</v>
      </c>
      <c r="G20" s="9">
        <f t="shared" si="1"/>
        <v>2</v>
      </c>
      <c r="H20" s="9">
        <f t="shared" si="2"/>
        <v>1.0322000000000005</v>
      </c>
      <c r="I20" s="9">
        <f t="shared" si="3"/>
        <v>2.6478000000000002</v>
      </c>
      <c r="J20" s="10">
        <f t="shared" si="0"/>
        <v>3</v>
      </c>
      <c r="K20" s="10">
        <f t="shared" si="4"/>
        <v>0</v>
      </c>
      <c r="L20" s="10">
        <f t="shared" si="5"/>
        <v>2.9595999999999996</v>
      </c>
      <c r="M20" s="11">
        <f t="shared" si="6"/>
        <v>1.2247448713915889</v>
      </c>
      <c r="N20" s="11">
        <f t="shared" si="7"/>
        <v>0</v>
      </c>
      <c r="O20" s="11">
        <f t="shared" si="8"/>
        <v>1.2588739443548171</v>
      </c>
    </row>
    <row r="21" spans="1:15" x14ac:dyDescent="0.25">
      <c r="A21" s="7">
        <v>19</v>
      </c>
      <c r="B21" s="8">
        <v>2</v>
      </c>
      <c r="C21" s="8">
        <v>1</v>
      </c>
      <c r="D21" s="8">
        <v>1</v>
      </c>
      <c r="E21" s="8">
        <v>1</v>
      </c>
      <c r="F21" s="8">
        <v>3</v>
      </c>
      <c r="G21" s="9">
        <f t="shared" si="1"/>
        <v>1.6</v>
      </c>
      <c r="H21" s="9">
        <f t="shared" si="2"/>
        <v>1.0322000000000005</v>
      </c>
      <c r="I21" s="9">
        <f t="shared" si="3"/>
        <v>2.6478000000000002</v>
      </c>
      <c r="J21" s="10">
        <f t="shared" si="0"/>
        <v>2</v>
      </c>
      <c r="K21" s="10">
        <f t="shared" si="4"/>
        <v>0</v>
      </c>
      <c r="L21" s="10">
        <f t="shared" si="5"/>
        <v>2.9595999999999996</v>
      </c>
      <c r="M21" s="11">
        <f t="shared" si="6"/>
        <v>0.89442719099991574</v>
      </c>
      <c r="N21" s="11">
        <f t="shared" si="7"/>
        <v>0</v>
      </c>
      <c r="O21" s="11">
        <f t="shared" si="8"/>
        <v>1.2588739443548171</v>
      </c>
    </row>
    <row r="22" spans="1:15" x14ac:dyDescent="0.25">
      <c r="A22" s="7">
        <v>20</v>
      </c>
      <c r="B22" s="8">
        <v>1</v>
      </c>
      <c r="C22" s="8">
        <v>1</v>
      </c>
      <c r="D22" s="8">
        <v>2</v>
      </c>
      <c r="E22" s="8">
        <v>2</v>
      </c>
      <c r="F22" s="8">
        <v>2</v>
      </c>
      <c r="G22" s="9">
        <f t="shared" si="1"/>
        <v>1.6</v>
      </c>
      <c r="H22" s="9">
        <f t="shared" si="2"/>
        <v>1.0322000000000005</v>
      </c>
      <c r="I22" s="9">
        <f t="shared" si="3"/>
        <v>2.6478000000000002</v>
      </c>
      <c r="J22" s="10">
        <f t="shared" si="0"/>
        <v>1</v>
      </c>
      <c r="K22" s="10">
        <f t="shared" si="4"/>
        <v>0</v>
      </c>
      <c r="L22" s="10">
        <f t="shared" si="5"/>
        <v>2.9595999999999996</v>
      </c>
      <c r="M22" s="11">
        <f t="shared" si="6"/>
        <v>0.54772255750516596</v>
      </c>
      <c r="N22" s="11">
        <f t="shared" si="7"/>
        <v>0</v>
      </c>
      <c r="O22" s="11">
        <f t="shared" si="8"/>
        <v>1.2588739443548171</v>
      </c>
    </row>
    <row r="23" spans="1:15" x14ac:dyDescent="0.25">
      <c r="G23" s="8">
        <f>SUM(G3:G22)</f>
        <v>36.800000000000004</v>
      </c>
      <c r="J23" s="8">
        <f>SUM(J3:J22)</f>
        <v>28</v>
      </c>
      <c r="M23" s="8">
        <f>SUM(M3:M22)</f>
        <v>12.819490268378994</v>
      </c>
    </row>
    <row r="24" spans="1:15" ht="93.75" customHeight="1" x14ac:dyDescent="0.25">
      <c r="D24" s="22" t="s">
        <v>12</v>
      </c>
      <c r="E24" s="22"/>
      <c r="F24" s="22"/>
    </row>
    <row r="25" spans="1:15" x14ac:dyDescent="0.25">
      <c r="G25" s="14"/>
      <c r="H25" s="7" t="s">
        <v>13</v>
      </c>
      <c r="I25" s="7" t="s">
        <v>14</v>
      </c>
      <c r="J25" s="7" t="s">
        <v>15</v>
      </c>
    </row>
    <row r="26" spans="1:15" x14ac:dyDescent="0.25">
      <c r="G26" s="15" t="s">
        <v>16</v>
      </c>
      <c r="H26" s="9">
        <f>G23/A22</f>
        <v>1.8400000000000003</v>
      </c>
      <c r="I26" s="9">
        <f>H26+0.577*H27</f>
        <v>2.6478000000000002</v>
      </c>
      <c r="J26" s="9">
        <f>H26-0.577*H27</f>
        <v>1.0322000000000005</v>
      </c>
    </row>
    <row r="27" spans="1:15" x14ac:dyDescent="0.25">
      <c r="G27" s="16" t="s">
        <v>10</v>
      </c>
      <c r="H27" s="10">
        <f>J23/A22</f>
        <v>1.4</v>
      </c>
      <c r="I27" s="10">
        <f>2.114*H27</f>
        <v>2.9595999999999996</v>
      </c>
      <c r="J27" s="10">
        <f>0*H27</f>
        <v>0</v>
      </c>
    </row>
    <row r="28" spans="1:15" x14ac:dyDescent="0.25">
      <c r="G28" s="17" t="s">
        <v>11</v>
      </c>
      <c r="H28" s="11">
        <f>M23/A22</f>
        <v>0.64097451341894973</v>
      </c>
      <c r="I28" s="11">
        <f>H28*1.964</f>
        <v>1.2588739443548171</v>
      </c>
      <c r="J28" s="11">
        <f>H28*0</f>
        <v>0</v>
      </c>
    </row>
    <row r="30" spans="1:15" ht="69.75" customHeight="1" x14ac:dyDescent="0.25">
      <c r="A30" s="22" t="s">
        <v>17</v>
      </c>
      <c r="B30" s="22"/>
      <c r="C30" s="22"/>
      <c r="D30" s="22"/>
      <c r="E30" s="22"/>
      <c r="F30" s="22"/>
      <c r="G30" s="22"/>
      <c r="H30" s="22"/>
      <c r="I30" s="22"/>
      <c r="J30" s="22"/>
      <c r="K30" s="22"/>
      <c r="L30" s="22"/>
      <c r="M30" s="22"/>
      <c r="N30" s="22"/>
      <c r="O30" s="22"/>
    </row>
  </sheetData>
  <mergeCells count="2">
    <mergeCell ref="D24:F24"/>
    <mergeCell ref="A30:O3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19605-0824-4ECB-9C4B-6E0F19D007F8}">
  <dimension ref="A1:O30"/>
  <sheetViews>
    <sheetView tabSelected="1" topLeftCell="H1" zoomScale="70" zoomScaleNormal="70" workbookViewId="0">
      <selection activeCell="X24" sqref="X24"/>
    </sheetView>
  </sheetViews>
  <sheetFormatPr baseColWidth="10" defaultRowHeight="15" x14ac:dyDescent="0.25"/>
  <cols>
    <col min="1" max="1" width="11.42578125" style="12"/>
    <col min="2" max="6" width="11.42578125" style="13"/>
    <col min="7" max="7" width="15.85546875" customWidth="1"/>
    <col min="8" max="15" width="11.42578125" style="13"/>
  </cols>
  <sheetData>
    <row r="1" spans="1:15" ht="6.75" customHeight="1" x14ac:dyDescent="0.25">
      <c r="A1" s="23" t="s">
        <v>0</v>
      </c>
      <c r="B1" s="24"/>
      <c r="C1" s="24"/>
      <c r="D1" s="24"/>
      <c r="E1" s="24"/>
      <c r="F1" s="24"/>
      <c r="G1" s="24"/>
      <c r="H1" s="24"/>
      <c r="I1" s="24"/>
      <c r="J1" s="24"/>
      <c r="K1" s="24"/>
      <c r="L1" s="24"/>
      <c r="M1" s="24"/>
      <c r="N1" s="24"/>
      <c r="O1" s="24"/>
    </row>
    <row r="2" spans="1:15" ht="30" x14ac:dyDescent="0.25">
      <c r="A2" s="1" t="s">
        <v>1</v>
      </c>
      <c r="B2" s="2" t="s">
        <v>2</v>
      </c>
      <c r="C2" s="2" t="s">
        <v>3</v>
      </c>
      <c r="D2" s="2" t="s">
        <v>4</v>
      </c>
      <c r="E2" s="2" t="s">
        <v>5</v>
      </c>
      <c r="F2" s="2" t="s">
        <v>6</v>
      </c>
      <c r="G2" s="3" t="s">
        <v>7</v>
      </c>
      <c r="H2" s="4" t="s">
        <v>8</v>
      </c>
      <c r="I2" s="4" t="s">
        <v>9</v>
      </c>
      <c r="J2" s="5" t="s">
        <v>10</v>
      </c>
      <c r="K2" s="5" t="s">
        <v>8</v>
      </c>
      <c r="L2" s="5" t="s">
        <v>9</v>
      </c>
      <c r="M2" s="6" t="s">
        <v>11</v>
      </c>
      <c r="N2" s="6" t="s">
        <v>8</v>
      </c>
      <c r="O2" s="6" t="s">
        <v>9</v>
      </c>
    </row>
    <row r="3" spans="1:15" x14ac:dyDescent="0.25">
      <c r="A3" s="7">
        <v>1</v>
      </c>
      <c r="B3" s="8">
        <v>4</v>
      </c>
      <c r="C3" s="8">
        <v>3</v>
      </c>
      <c r="D3" s="8">
        <v>2</v>
      </c>
      <c r="E3" s="8">
        <v>2</v>
      </c>
      <c r="F3" s="8">
        <v>3</v>
      </c>
      <c r="G3" s="9">
        <f>AVERAGE(B3:F3)</f>
        <v>2.8</v>
      </c>
      <c r="H3" s="9">
        <f>$J$26</f>
        <v>1.0322000000000005</v>
      </c>
      <c r="I3" s="9">
        <f>$I$26</f>
        <v>2.6478000000000002</v>
      </c>
      <c r="J3" s="10">
        <f t="shared" ref="J3:J22" si="0">MAX(B3:F3)-MIN(B3:F3)</f>
        <v>2</v>
      </c>
      <c r="K3" s="10">
        <f>J27</f>
        <v>0</v>
      </c>
      <c r="L3" s="10">
        <f>$I$27</f>
        <v>2.9595999999999996</v>
      </c>
      <c r="M3" s="11">
        <f>STDEVA(B3:F3)</f>
        <v>0.83666002653407512</v>
      </c>
      <c r="N3" s="11">
        <f>J28</f>
        <v>0</v>
      </c>
      <c r="O3" s="11">
        <f>$I$28</f>
        <v>1.2588739443548171</v>
      </c>
    </row>
    <row r="4" spans="1:15" x14ac:dyDescent="0.25">
      <c r="A4" s="7">
        <v>2</v>
      </c>
      <c r="B4" s="8">
        <v>2</v>
      </c>
      <c r="C4" s="8">
        <v>2</v>
      </c>
      <c r="D4" s="8">
        <v>2</v>
      </c>
      <c r="E4" s="8">
        <v>1</v>
      </c>
      <c r="F4" s="8">
        <v>1</v>
      </c>
      <c r="G4" s="9">
        <f t="shared" ref="G4:G22" si="1">AVERAGE(B4:F4)</f>
        <v>1.6</v>
      </c>
      <c r="H4" s="9">
        <f t="shared" ref="H4:H22" si="2">$J$26</f>
        <v>1.0322000000000005</v>
      </c>
      <c r="I4" s="9">
        <f t="shared" ref="I4:I22" si="3">$I$26</f>
        <v>2.6478000000000002</v>
      </c>
      <c r="J4" s="10">
        <f t="shared" si="0"/>
        <v>1</v>
      </c>
      <c r="K4" s="10">
        <f t="shared" ref="K4:K22" si="4">J28</f>
        <v>0</v>
      </c>
      <c r="L4" s="10">
        <f t="shared" ref="L4:L22" si="5">$I$27</f>
        <v>2.9595999999999996</v>
      </c>
      <c r="M4" s="11">
        <f t="shared" ref="M4:M22" si="6">STDEVA(B4:F4)</f>
        <v>0.54772255750516596</v>
      </c>
      <c r="N4" s="11">
        <f t="shared" ref="N4:N22" si="7">J29</f>
        <v>0</v>
      </c>
      <c r="O4" s="11">
        <f t="shared" ref="O4:O22" si="8">$I$28</f>
        <v>1.2588739443548171</v>
      </c>
    </row>
    <row r="5" spans="1:15" x14ac:dyDescent="0.25">
      <c r="A5" s="7">
        <v>3</v>
      </c>
      <c r="B5" s="8">
        <v>3</v>
      </c>
      <c r="C5" s="8">
        <v>3</v>
      </c>
      <c r="D5" s="8">
        <v>3</v>
      </c>
      <c r="E5" s="8">
        <v>1</v>
      </c>
      <c r="F5" s="8">
        <v>1</v>
      </c>
      <c r="G5" s="9">
        <f t="shared" si="1"/>
        <v>2.2000000000000002</v>
      </c>
      <c r="H5" s="9">
        <f t="shared" si="2"/>
        <v>1.0322000000000005</v>
      </c>
      <c r="I5" s="9">
        <f t="shared" si="3"/>
        <v>2.6478000000000002</v>
      </c>
      <c r="J5" s="10">
        <f t="shared" si="0"/>
        <v>2</v>
      </c>
      <c r="K5" s="10">
        <f t="shared" si="4"/>
        <v>0</v>
      </c>
      <c r="L5" s="10">
        <f t="shared" si="5"/>
        <v>2.9595999999999996</v>
      </c>
      <c r="M5" s="11">
        <f t="shared" si="6"/>
        <v>1.0954451150103324</v>
      </c>
      <c r="N5" s="11">
        <f t="shared" si="7"/>
        <v>0</v>
      </c>
      <c r="O5" s="11">
        <f t="shared" si="8"/>
        <v>1.2588739443548171</v>
      </c>
    </row>
    <row r="6" spans="1:15" x14ac:dyDescent="0.25">
      <c r="A6" s="7">
        <v>4</v>
      </c>
      <c r="B6" s="8">
        <v>1</v>
      </c>
      <c r="C6" s="8">
        <v>1</v>
      </c>
      <c r="D6" s="8">
        <v>2</v>
      </c>
      <c r="E6" s="8">
        <v>2</v>
      </c>
      <c r="F6" s="8">
        <v>1</v>
      </c>
      <c r="G6" s="9">
        <f t="shared" si="1"/>
        <v>1.4</v>
      </c>
      <c r="H6" s="9">
        <f t="shared" si="2"/>
        <v>1.0322000000000005</v>
      </c>
      <c r="I6" s="9">
        <f t="shared" si="3"/>
        <v>2.6478000000000002</v>
      </c>
      <c r="J6" s="10">
        <f t="shared" si="0"/>
        <v>1</v>
      </c>
      <c r="K6" s="10">
        <f t="shared" si="4"/>
        <v>0</v>
      </c>
      <c r="L6" s="10">
        <f t="shared" si="5"/>
        <v>2.9595999999999996</v>
      </c>
      <c r="M6" s="11">
        <f t="shared" si="6"/>
        <v>0.54772255750516596</v>
      </c>
      <c r="N6" s="11">
        <f t="shared" si="7"/>
        <v>0</v>
      </c>
      <c r="O6" s="11">
        <f t="shared" si="8"/>
        <v>1.2588739443548171</v>
      </c>
    </row>
    <row r="7" spans="1:15" x14ac:dyDescent="0.25">
      <c r="A7" s="7">
        <v>5</v>
      </c>
      <c r="B7" s="8">
        <v>1</v>
      </c>
      <c r="C7" s="8">
        <v>1</v>
      </c>
      <c r="D7" s="8">
        <v>2</v>
      </c>
      <c r="E7" s="8">
        <v>1</v>
      </c>
      <c r="F7" s="8">
        <v>1</v>
      </c>
      <c r="G7" s="9">
        <f t="shared" si="1"/>
        <v>1.2</v>
      </c>
      <c r="H7" s="9">
        <f t="shared" si="2"/>
        <v>1.0322000000000005</v>
      </c>
      <c r="I7" s="9">
        <f t="shared" si="3"/>
        <v>2.6478000000000002</v>
      </c>
      <c r="J7" s="10">
        <f t="shared" si="0"/>
        <v>1</v>
      </c>
      <c r="K7" s="10">
        <f t="shared" si="4"/>
        <v>0</v>
      </c>
      <c r="L7" s="10">
        <f t="shared" si="5"/>
        <v>2.9595999999999996</v>
      </c>
      <c r="M7" s="11">
        <f t="shared" si="6"/>
        <v>0.44721359549995787</v>
      </c>
      <c r="N7" s="11">
        <f t="shared" si="7"/>
        <v>0</v>
      </c>
      <c r="O7" s="11">
        <f t="shared" si="8"/>
        <v>1.2588739443548171</v>
      </c>
    </row>
    <row r="8" spans="1:15" x14ac:dyDescent="0.25">
      <c r="A8" s="7">
        <v>6</v>
      </c>
      <c r="B8" s="8">
        <v>3</v>
      </c>
      <c r="C8" s="8">
        <v>3</v>
      </c>
      <c r="D8" s="8">
        <v>4</v>
      </c>
      <c r="E8" s="8">
        <v>2</v>
      </c>
      <c r="F8" s="8">
        <v>2</v>
      </c>
      <c r="G8" s="9">
        <f t="shared" si="1"/>
        <v>2.8</v>
      </c>
      <c r="H8" s="9">
        <f t="shared" si="2"/>
        <v>1.0322000000000005</v>
      </c>
      <c r="I8" s="9">
        <f t="shared" si="3"/>
        <v>2.6478000000000002</v>
      </c>
      <c r="J8" s="10">
        <f t="shared" si="0"/>
        <v>2</v>
      </c>
      <c r="K8" s="10">
        <f t="shared" si="4"/>
        <v>0</v>
      </c>
      <c r="L8" s="10">
        <f t="shared" si="5"/>
        <v>2.9595999999999996</v>
      </c>
      <c r="M8" s="11">
        <f t="shared" si="6"/>
        <v>0.83666002653407512</v>
      </c>
      <c r="N8" s="11">
        <f t="shared" si="7"/>
        <v>0</v>
      </c>
      <c r="O8" s="11">
        <f t="shared" si="8"/>
        <v>1.2588739443548171</v>
      </c>
    </row>
    <row r="9" spans="1:15" x14ac:dyDescent="0.25">
      <c r="A9" s="7">
        <v>7</v>
      </c>
      <c r="B9" s="8">
        <v>3</v>
      </c>
      <c r="C9" s="8">
        <v>2</v>
      </c>
      <c r="D9" s="8">
        <v>2</v>
      </c>
      <c r="E9" s="8">
        <v>3</v>
      </c>
      <c r="F9" s="8">
        <v>2</v>
      </c>
      <c r="G9" s="9">
        <f t="shared" si="1"/>
        <v>2.4</v>
      </c>
      <c r="H9" s="9">
        <f t="shared" si="2"/>
        <v>1.0322000000000005</v>
      </c>
      <c r="I9" s="9">
        <f t="shared" si="3"/>
        <v>2.6478000000000002</v>
      </c>
      <c r="J9" s="10">
        <f t="shared" si="0"/>
        <v>1</v>
      </c>
      <c r="K9" s="10">
        <f t="shared" si="4"/>
        <v>0</v>
      </c>
      <c r="L9" s="10">
        <f t="shared" si="5"/>
        <v>2.9595999999999996</v>
      </c>
      <c r="M9" s="11">
        <f t="shared" si="6"/>
        <v>0.54772255750516596</v>
      </c>
      <c r="N9" s="11">
        <f t="shared" si="7"/>
        <v>0</v>
      </c>
      <c r="O9" s="11">
        <f t="shared" si="8"/>
        <v>1.2588739443548171</v>
      </c>
    </row>
    <row r="10" spans="1:15" x14ac:dyDescent="0.25">
      <c r="A10" s="7">
        <v>8</v>
      </c>
      <c r="B10" s="8">
        <v>1</v>
      </c>
      <c r="C10" s="8">
        <v>1</v>
      </c>
      <c r="D10" s="8">
        <v>1</v>
      </c>
      <c r="E10" s="8">
        <v>1</v>
      </c>
      <c r="F10" s="8">
        <v>1</v>
      </c>
      <c r="G10" s="9">
        <f t="shared" si="1"/>
        <v>1</v>
      </c>
      <c r="H10" s="9">
        <f t="shared" si="2"/>
        <v>1.0322000000000005</v>
      </c>
      <c r="I10" s="9">
        <f t="shared" si="3"/>
        <v>2.6478000000000002</v>
      </c>
      <c r="J10" s="10">
        <f t="shared" si="0"/>
        <v>0</v>
      </c>
      <c r="K10" s="10">
        <f t="shared" si="4"/>
        <v>0</v>
      </c>
      <c r="L10" s="10">
        <f t="shared" si="5"/>
        <v>2.9595999999999996</v>
      </c>
      <c r="M10" s="11">
        <f t="shared" si="6"/>
        <v>0</v>
      </c>
      <c r="N10" s="11">
        <f t="shared" si="7"/>
        <v>0</v>
      </c>
      <c r="O10" s="11">
        <f t="shared" si="8"/>
        <v>1.2588739443548171</v>
      </c>
    </row>
    <row r="11" spans="1:15" x14ac:dyDescent="0.25">
      <c r="A11" s="7">
        <v>9</v>
      </c>
      <c r="B11" s="8">
        <v>3</v>
      </c>
      <c r="C11" s="8">
        <v>3</v>
      </c>
      <c r="D11" s="8">
        <v>2</v>
      </c>
      <c r="E11" s="8">
        <v>3</v>
      </c>
      <c r="F11" s="8">
        <v>1</v>
      </c>
      <c r="G11" s="9">
        <f t="shared" si="1"/>
        <v>2.4</v>
      </c>
      <c r="H11" s="9">
        <f t="shared" si="2"/>
        <v>1.0322000000000005</v>
      </c>
      <c r="I11" s="9">
        <f t="shared" si="3"/>
        <v>2.6478000000000002</v>
      </c>
      <c r="J11" s="10">
        <f t="shared" si="0"/>
        <v>2</v>
      </c>
      <c r="K11" s="10">
        <f t="shared" si="4"/>
        <v>0</v>
      </c>
      <c r="L11" s="10">
        <f t="shared" si="5"/>
        <v>2.9595999999999996</v>
      </c>
      <c r="M11" s="11">
        <f t="shared" si="6"/>
        <v>0.89442719099991574</v>
      </c>
      <c r="N11" s="11">
        <f t="shared" si="7"/>
        <v>0</v>
      </c>
      <c r="O11" s="11">
        <f t="shared" si="8"/>
        <v>1.2588739443548171</v>
      </c>
    </row>
    <row r="12" spans="1:15" x14ac:dyDescent="0.25">
      <c r="A12" s="7">
        <v>10</v>
      </c>
      <c r="B12" s="8">
        <v>2</v>
      </c>
      <c r="C12" s="8">
        <v>3</v>
      </c>
      <c r="D12" s="8">
        <v>1</v>
      </c>
      <c r="E12" s="8">
        <v>2</v>
      </c>
      <c r="F12" s="8">
        <v>2</v>
      </c>
      <c r="G12" s="9">
        <f t="shared" si="1"/>
        <v>2</v>
      </c>
      <c r="H12" s="9">
        <f t="shared" si="2"/>
        <v>1.0322000000000005</v>
      </c>
      <c r="I12" s="9">
        <f t="shared" si="3"/>
        <v>2.6478000000000002</v>
      </c>
      <c r="J12" s="10">
        <f t="shared" si="0"/>
        <v>2</v>
      </c>
      <c r="K12" s="10">
        <f t="shared" si="4"/>
        <v>0</v>
      </c>
      <c r="L12" s="10">
        <f t="shared" si="5"/>
        <v>2.9595999999999996</v>
      </c>
      <c r="M12" s="11">
        <f t="shared" si="6"/>
        <v>0.70710678118654757</v>
      </c>
      <c r="N12" s="11">
        <f t="shared" si="7"/>
        <v>0</v>
      </c>
      <c r="O12" s="11">
        <f t="shared" si="8"/>
        <v>1.2588739443548171</v>
      </c>
    </row>
    <row r="13" spans="1:15" x14ac:dyDescent="0.25">
      <c r="A13" s="7">
        <v>11</v>
      </c>
      <c r="B13" s="8">
        <v>2</v>
      </c>
      <c r="C13" s="8">
        <v>1</v>
      </c>
      <c r="D13" s="8">
        <v>1</v>
      </c>
      <c r="E13" s="8">
        <v>1</v>
      </c>
      <c r="F13" s="8">
        <v>1</v>
      </c>
      <c r="G13" s="9">
        <f t="shared" si="1"/>
        <v>1.2</v>
      </c>
      <c r="H13" s="9">
        <f t="shared" si="2"/>
        <v>1.0322000000000005</v>
      </c>
      <c r="I13" s="9">
        <f t="shared" si="3"/>
        <v>2.6478000000000002</v>
      </c>
      <c r="J13" s="10">
        <f t="shared" si="0"/>
        <v>1</v>
      </c>
      <c r="K13" s="10">
        <f t="shared" si="4"/>
        <v>0</v>
      </c>
      <c r="L13" s="10">
        <f t="shared" si="5"/>
        <v>2.9595999999999996</v>
      </c>
      <c r="M13" s="11">
        <f t="shared" si="6"/>
        <v>0.44721359549995787</v>
      </c>
      <c r="N13" s="11">
        <f t="shared" si="7"/>
        <v>0</v>
      </c>
      <c r="O13" s="11">
        <f t="shared" si="8"/>
        <v>1.2588739443548171</v>
      </c>
    </row>
    <row r="14" spans="1:15" x14ac:dyDescent="0.25">
      <c r="A14" s="7">
        <v>12</v>
      </c>
      <c r="B14" s="8">
        <v>2</v>
      </c>
      <c r="C14" s="8">
        <v>3</v>
      </c>
      <c r="D14" s="8">
        <v>2</v>
      </c>
      <c r="E14" s="8">
        <v>2</v>
      </c>
      <c r="F14" s="8">
        <v>2</v>
      </c>
      <c r="G14" s="9">
        <f t="shared" si="1"/>
        <v>2.2000000000000002</v>
      </c>
      <c r="H14" s="9">
        <f t="shared" si="2"/>
        <v>1.0322000000000005</v>
      </c>
      <c r="I14" s="9">
        <f t="shared" si="3"/>
        <v>2.6478000000000002</v>
      </c>
      <c r="J14" s="10">
        <f t="shared" si="0"/>
        <v>1</v>
      </c>
      <c r="K14" s="10">
        <f t="shared" si="4"/>
        <v>0</v>
      </c>
      <c r="L14" s="10">
        <f t="shared" si="5"/>
        <v>2.9595999999999996</v>
      </c>
      <c r="M14" s="11">
        <f t="shared" si="6"/>
        <v>0.44721359549995815</v>
      </c>
      <c r="N14" s="11">
        <f t="shared" si="7"/>
        <v>0</v>
      </c>
      <c r="O14" s="11">
        <f t="shared" si="8"/>
        <v>1.2588739443548171</v>
      </c>
    </row>
    <row r="15" spans="1:15" x14ac:dyDescent="0.25">
      <c r="A15" s="7">
        <v>13</v>
      </c>
      <c r="B15" s="8">
        <v>2</v>
      </c>
      <c r="C15" s="8">
        <v>2</v>
      </c>
      <c r="D15" s="8">
        <v>2</v>
      </c>
      <c r="E15" s="8">
        <v>1</v>
      </c>
      <c r="F15" s="8">
        <v>1</v>
      </c>
      <c r="G15" s="9">
        <f t="shared" si="1"/>
        <v>1.6</v>
      </c>
      <c r="H15" s="9">
        <f t="shared" si="2"/>
        <v>1.0322000000000005</v>
      </c>
      <c r="I15" s="9">
        <f t="shared" si="3"/>
        <v>2.6478000000000002</v>
      </c>
      <c r="J15" s="10">
        <f t="shared" si="0"/>
        <v>1</v>
      </c>
      <c r="K15" s="10">
        <f t="shared" si="4"/>
        <v>0</v>
      </c>
      <c r="L15" s="10">
        <f t="shared" si="5"/>
        <v>2.9595999999999996</v>
      </c>
      <c r="M15" s="11">
        <f t="shared" si="6"/>
        <v>0.54772255750516596</v>
      </c>
      <c r="N15" s="11">
        <f t="shared" si="7"/>
        <v>0</v>
      </c>
      <c r="O15" s="11">
        <f t="shared" si="8"/>
        <v>1.2588739443548171</v>
      </c>
    </row>
    <row r="16" spans="1:15" x14ac:dyDescent="0.25">
      <c r="A16" s="7">
        <v>14</v>
      </c>
      <c r="B16" s="8">
        <v>3</v>
      </c>
      <c r="C16" s="8">
        <v>2</v>
      </c>
      <c r="D16" s="8">
        <v>1</v>
      </c>
      <c r="E16" s="8">
        <v>2</v>
      </c>
      <c r="F16" s="8">
        <v>2</v>
      </c>
      <c r="G16" s="9">
        <f t="shared" si="1"/>
        <v>2</v>
      </c>
      <c r="H16" s="9">
        <f t="shared" si="2"/>
        <v>1.0322000000000005</v>
      </c>
      <c r="I16" s="9">
        <f t="shared" si="3"/>
        <v>2.6478000000000002</v>
      </c>
      <c r="J16" s="10">
        <f t="shared" si="0"/>
        <v>2</v>
      </c>
      <c r="K16" s="10">
        <f t="shared" si="4"/>
        <v>0</v>
      </c>
      <c r="L16" s="10">
        <f t="shared" si="5"/>
        <v>2.9595999999999996</v>
      </c>
      <c r="M16" s="11">
        <f t="shared" si="6"/>
        <v>0.70710678118654757</v>
      </c>
      <c r="N16" s="11">
        <f t="shared" si="7"/>
        <v>0</v>
      </c>
      <c r="O16" s="11">
        <f t="shared" si="8"/>
        <v>1.2588739443548171</v>
      </c>
    </row>
    <row r="17" spans="1:15" x14ac:dyDescent="0.25">
      <c r="A17" s="7">
        <v>15</v>
      </c>
      <c r="B17" s="8">
        <v>1</v>
      </c>
      <c r="C17" s="8">
        <v>2</v>
      </c>
      <c r="D17" s="8">
        <v>1</v>
      </c>
      <c r="E17" s="8">
        <v>2</v>
      </c>
      <c r="F17" s="8">
        <v>2</v>
      </c>
      <c r="G17" s="9">
        <f t="shared" si="1"/>
        <v>1.6</v>
      </c>
      <c r="H17" s="9">
        <f t="shared" si="2"/>
        <v>1.0322000000000005</v>
      </c>
      <c r="I17" s="9">
        <f t="shared" si="3"/>
        <v>2.6478000000000002</v>
      </c>
      <c r="J17" s="10">
        <f t="shared" si="0"/>
        <v>1</v>
      </c>
      <c r="K17" s="10">
        <f t="shared" si="4"/>
        <v>0</v>
      </c>
      <c r="L17" s="10">
        <f t="shared" si="5"/>
        <v>2.9595999999999996</v>
      </c>
      <c r="M17" s="11">
        <f t="shared" si="6"/>
        <v>0.54772255750516596</v>
      </c>
      <c r="N17" s="11">
        <f t="shared" si="7"/>
        <v>0</v>
      </c>
      <c r="O17" s="11">
        <f t="shared" si="8"/>
        <v>1.2588739443548171</v>
      </c>
    </row>
    <row r="18" spans="1:15" x14ac:dyDescent="0.25">
      <c r="A18" s="7">
        <v>16</v>
      </c>
      <c r="B18" s="8">
        <v>1</v>
      </c>
      <c r="C18" s="8">
        <v>2</v>
      </c>
      <c r="D18" s="8">
        <v>2</v>
      </c>
      <c r="E18" s="8">
        <v>2</v>
      </c>
      <c r="F18" s="8">
        <v>2</v>
      </c>
      <c r="G18" s="9">
        <f t="shared" si="1"/>
        <v>1.8</v>
      </c>
      <c r="H18" s="9">
        <f t="shared" si="2"/>
        <v>1.0322000000000005</v>
      </c>
      <c r="I18" s="9">
        <f t="shared" si="3"/>
        <v>2.6478000000000002</v>
      </c>
      <c r="J18" s="10">
        <f t="shared" si="0"/>
        <v>1</v>
      </c>
      <c r="K18" s="10">
        <f t="shared" si="4"/>
        <v>0</v>
      </c>
      <c r="L18" s="10">
        <f t="shared" si="5"/>
        <v>2.9595999999999996</v>
      </c>
      <c r="M18" s="11">
        <f t="shared" si="6"/>
        <v>0.44721359549995815</v>
      </c>
      <c r="N18" s="11">
        <f t="shared" si="7"/>
        <v>0</v>
      </c>
      <c r="O18" s="11">
        <f t="shared" si="8"/>
        <v>1.2588739443548171</v>
      </c>
    </row>
    <row r="19" spans="1:15" x14ac:dyDescent="0.25">
      <c r="A19" s="7">
        <v>17</v>
      </c>
      <c r="B19" s="8">
        <v>1</v>
      </c>
      <c r="C19" s="8">
        <v>2</v>
      </c>
      <c r="D19" s="8">
        <v>1</v>
      </c>
      <c r="E19" s="8">
        <v>1</v>
      </c>
      <c r="F19" s="8">
        <v>2</v>
      </c>
      <c r="G19" s="9">
        <f t="shared" si="1"/>
        <v>1.4</v>
      </c>
      <c r="H19" s="9">
        <f t="shared" si="2"/>
        <v>1.0322000000000005</v>
      </c>
      <c r="I19" s="9">
        <f t="shared" si="3"/>
        <v>2.6478000000000002</v>
      </c>
      <c r="J19" s="10">
        <f t="shared" si="0"/>
        <v>1</v>
      </c>
      <c r="K19" s="10">
        <f t="shared" si="4"/>
        <v>0</v>
      </c>
      <c r="L19" s="10">
        <f t="shared" si="5"/>
        <v>2.9595999999999996</v>
      </c>
      <c r="M19" s="11">
        <f t="shared" si="6"/>
        <v>0.54772255750516596</v>
      </c>
      <c r="N19" s="11">
        <f t="shared" si="7"/>
        <v>0</v>
      </c>
      <c r="O19" s="11">
        <f t="shared" si="8"/>
        <v>1.2588739443548171</v>
      </c>
    </row>
    <row r="20" spans="1:15" x14ac:dyDescent="0.25">
      <c r="A20" s="7">
        <v>18</v>
      </c>
      <c r="B20" s="8">
        <v>2</v>
      </c>
      <c r="C20" s="8">
        <v>1</v>
      </c>
      <c r="D20" s="8">
        <v>2</v>
      </c>
      <c r="E20" s="8">
        <v>1</v>
      </c>
      <c r="F20" s="8">
        <v>4</v>
      </c>
      <c r="G20" s="9">
        <f t="shared" si="1"/>
        <v>2</v>
      </c>
      <c r="H20" s="9">
        <f t="shared" si="2"/>
        <v>1.0322000000000005</v>
      </c>
      <c r="I20" s="9">
        <f t="shared" si="3"/>
        <v>2.6478000000000002</v>
      </c>
      <c r="J20" s="10">
        <f t="shared" si="0"/>
        <v>3</v>
      </c>
      <c r="K20" s="10">
        <f t="shared" si="4"/>
        <v>0</v>
      </c>
      <c r="L20" s="10">
        <f t="shared" si="5"/>
        <v>2.9595999999999996</v>
      </c>
      <c r="M20" s="11">
        <f t="shared" si="6"/>
        <v>1.2247448713915889</v>
      </c>
      <c r="N20" s="11">
        <f t="shared" si="7"/>
        <v>0</v>
      </c>
      <c r="O20" s="11">
        <f t="shared" si="8"/>
        <v>1.2588739443548171</v>
      </c>
    </row>
    <row r="21" spans="1:15" x14ac:dyDescent="0.25">
      <c r="A21" s="7">
        <v>19</v>
      </c>
      <c r="B21" s="8">
        <v>2</v>
      </c>
      <c r="C21" s="8">
        <v>1</v>
      </c>
      <c r="D21" s="8">
        <v>1</v>
      </c>
      <c r="E21" s="8">
        <v>1</v>
      </c>
      <c r="F21" s="8">
        <v>3</v>
      </c>
      <c r="G21" s="9">
        <f t="shared" si="1"/>
        <v>1.6</v>
      </c>
      <c r="H21" s="9">
        <f t="shared" si="2"/>
        <v>1.0322000000000005</v>
      </c>
      <c r="I21" s="9">
        <f t="shared" si="3"/>
        <v>2.6478000000000002</v>
      </c>
      <c r="J21" s="10">
        <f t="shared" si="0"/>
        <v>2</v>
      </c>
      <c r="K21" s="10">
        <f t="shared" si="4"/>
        <v>0</v>
      </c>
      <c r="L21" s="10">
        <f t="shared" si="5"/>
        <v>2.9595999999999996</v>
      </c>
      <c r="M21" s="11">
        <f t="shared" si="6"/>
        <v>0.89442719099991574</v>
      </c>
      <c r="N21" s="11">
        <f t="shared" si="7"/>
        <v>0</v>
      </c>
      <c r="O21" s="11">
        <f t="shared" si="8"/>
        <v>1.2588739443548171</v>
      </c>
    </row>
    <row r="22" spans="1:15" x14ac:dyDescent="0.25">
      <c r="A22" s="7">
        <v>20</v>
      </c>
      <c r="B22" s="8">
        <v>1</v>
      </c>
      <c r="C22" s="8">
        <v>1</v>
      </c>
      <c r="D22" s="8">
        <v>2</v>
      </c>
      <c r="E22" s="8">
        <v>2</v>
      </c>
      <c r="F22" s="8">
        <v>2</v>
      </c>
      <c r="G22" s="9">
        <f t="shared" si="1"/>
        <v>1.6</v>
      </c>
      <c r="H22" s="9">
        <f t="shared" si="2"/>
        <v>1.0322000000000005</v>
      </c>
      <c r="I22" s="9">
        <f t="shared" si="3"/>
        <v>2.6478000000000002</v>
      </c>
      <c r="J22" s="10">
        <f t="shared" si="0"/>
        <v>1</v>
      </c>
      <c r="K22" s="10">
        <f t="shared" si="4"/>
        <v>0</v>
      </c>
      <c r="L22" s="10">
        <f t="shared" si="5"/>
        <v>2.9595999999999996</v>
      </c>
      <c r="M22" s="11">
        <f t="shared" si="6"/>
        <v>0.54772255750516596</v>
      </c>
      <c r="N22" s="11">
        <f t="shared" si="7"/>
        <v>0</v>
      </c>
      <c r="O22" s="11">
        <f t="shared" si="8"/>
        <v>1.2588739443548171</v>
      </c>
    </row>
    <row r="23" spans="1:15" x14ac:dyDescent="0.25">
      <c r="G23" s="8">
        <f>SUM(G3:G22)</f>
        <v>36.800000000000004</v>
      </c>
      <c r="J23" s="8">
        <f>SUM(J3:J22)</f>
        <v>28</v>
      </c>
      <c r="M23" s="8">
        <f>SUM(M3:M22)</f>
        <v>12.819490268378994</v>
      </c>
    </row>
    <row r="24" spans="1:15" ht="93.75" customHeight="1" x14ac:dyDescent="0.25">
      <c r="D24" s="22" t="s">
        <v>12</v>
      </c>
      <c r="E24" s="22"/>
      <c r="F24" s="22"/>
    </row>
    <row r="25" spans="1:15" x14ac:dyDescent="0.25">
      <c r="G25" s="14"/>
      <c r="H25" s="7" t="s">
        <v>13</v>
      </c>
      <c r="I25" s="7" t="s">
        <v>14</v>
      </c>
      <c r="J25" s="7" t="s">
        <v>15</v>
      </c>
    </row>
    <row r="26" spans="1:15" x14ac:dyDescent="0.25">
      <c r="G26" s="15" t="s">
        <v>16</v>
      </c>
      <c r="H26" s="9">
        <f>G23/A22</f>
        <v>1.8400000000000003</v>
      </c>
      <c r="I26" s="9">
        <f>H26+0.577*H27</f>
        <v>2.6478000000000002</v>
      </c>
      <c r="J26" s="9">
        <f>H26-0.577*H27</f>
        <v>1.0322000000000005</v>
      </c>
    </row>
    <row r="27" spans="1:15" x14ac:dyDescent="0.25">
      <c r="G27" s="16" t="s">
        <v>10</v>
      </c>
      <c r="H27" s="10">
        <f>J23/A22</f>
        <v>1.4</v>
      </c>
      <c r="I27" s="10">
        <f>2.114*H27</f>
        <v>2.9595999999999996</v>
      </c>
      <c r="J27" s="10">
        <f>0*H27</f>
        <v>0</v>
      </c>
    </row>
    <row r="28" spans="1:15" x14ac:dyDescent="0.25">
      <c r="G28" s="17" t="s">
        <v>11</v>
      </c>
      <c r="H28" s="11">
        <f>M23/A22</f>
        <v>0.64097451341894973</v>
      </c>
      <c r="I28" s="11">
        <f>H28*1.964</f>
        <v>1.2588739443548171</v>
      </c>
      <c r="J28" s="11">
        <f>H28*0</f>
        <v>0</v>
      </c>
    </row>
    <row r="30" spans="1:15" ht="69.75" customHeight="1" x14ac:dyDescent="0.25">
      <c r="A30" s="22" t="s">
        <v>17</v>
      </c>
      <c r="B30" s="22"/>
      <c r="C30" s="22"/>
      <c r="D30" s="22"/>
      <c r="E30" s="22"/>
      <c r="F30" s="22"/>
      <c r="G30" s="22"/>
      <c r="H30" s="22"/>
      <c r="I30" s="22"/>
      <c r="J30" s="22"/>
      <c r="K30" s="22"/>
      <c r="L30" s="22"/>
      <c r="M30" s="22"/>
      <c r="N30" s="22"/>
      <c r="O30" s="22"/>
    </row>
  </sheetData>
  <mergeCells count="2">
    <mergeCell ref="D24:F24"/>
    <mergeCell ref="A30:O3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65283-27C4-4BA1-8038-A1F258BC09BE}">
  <dimension ref="A1:O30"/>
  <sheetViews>
    <sheetView zoomScale="70" zoomScaleNormal="70" workbookViewId="0">
      <selection activeCell="E12" sqref="E12"/>
    </sheetView>
  </sheetViews>
  <sheetFormatPr baseColWidth="10" defaultRowHeight="15" x14ac:dyDescent="0.25"/>
  <cols>
    <col min="1" max="1" width="11.42578125" style="12"/>
    <col min="2" max="6" width="11.42578125" style="13"/>
    <col min="7" max="7" width="15.85546875" customWidth="1"/>
    <col min="8" max="15" width="11.42578125" style="13"/>
  </cols>
  <sheetData>
    <row r="1" spans="1:15" ht="29.25" customHeight="1" x14ac:dyDescent="0.25">
      <c r="A1" s="20" t="s">
        <v>18</v>
      </c>
      <c r="B1" s="21"/>
      <c r="C1" s="21"/>
      <c r="D1" s="21"/>
      <c r="E1" s="21"/>
      <c r="F1" s="21"/>
      <c r="G1" s="21"/>
      <c r="H1" s="21"/>
      <c r="I1" s="21"/>
      <c r="J1" s="21"/>
      <c r="K1" s="21"/>
      <c r="L1" s="21"/>
      <c r="M1" s="21"/>
      <c r="N1" s="21"/>
      <c r="O1" s="21"/>
    </row>
    <row r="2" spans="1:15" ht="30" x14ac:dyDescent="0.25">
      <c r="A2" s="19" t="s">
        <v>19</v>
      </c>
      <c r="B2" s="18" t="s">
        <v>20</v>
      </c>
      <c r="C2" s="18" t="s">
        <v>21</v>
      </c>
      <c r="D2" s="18" t="s">
        <v>22</v>
      </c>
      <c r="E2" s="18" t="s">
        <v>23</v>
      </c>
      <c r="F2" s="18" t="s">
        <v>24</v>
      </c>
      <c r="G2" s="3" t="s">
        <v>7</v>
      </c>
      <c r="H2" s="4" t="s">
        <v>8</v>
      </c>
      <c r="I2" s="4" t="s">
        <v>9</v>
      </c>
      <c r="J2" s="5" t="s">
        <v>10</v>
      </c>
      <c r="K2" s="5" t="s">
        <v>8</v>
      </c>
      <c r="L2" s="5" t="s">
        <v>9</v>
      </c>
      <c r="M2" s="6" t="s">
        <v>11</v>
      </c>
      <c r="N2" s="6" t="s">
        <v>8</v>
      </c>
      <c r="O2" s="6" t="s">
        <v>9</v>
      </c>
    </row>
    <row r="3" spans="1:15" x14ac:dyDescent="0.25">
      <c r="A3" s="7">
        <v>1</v>
      </c>
      <c r="B3" s="8"/>
      <c r="C3" s="8"/>
      <c r="D3" s="8"/>
      <c r="E3" s="8"/>
      <c r="F3" s="8"/>
      <c r="G3" s="9" t="e">
        <f>AVERAGE(B3:F3)</f>
        <v>#DIV/0!</v>
      </c>
      <c r="H3" s="9" t="e">
        <f>$J$26</f>
        <v>#DIV/0!</v>
      </c>
      <c r="I3" s="9" t="e">
        <f>$I$26</f>
        <v>#DIV/0!</v>
      </c>
      <c r="J3" s="10">
        <f t="shared" ref="J3:J22" si="0">MAX(B3:F3)-MIN(B3:F3)</f>
        <v>0</v>
      </c>
      <c r="K3" s="10">
        <f>J27</f>
        <v>0</v>
      </c>
      <c r="L3" s="10">
        <f>$I$27</f>
        <v>0</v>
      </c>
      <c r="M3" s="11" t="e">
        <f>STDEVA(B3:F3)</f>
        <v>#DIV/0!</v>
      </c>
      <c r="N3" s="11" t="e">
        <f>J28</f>
        <v>#DIV/0!</v>
      </c>
      <c r="O3" s="11" t="e">
        <f>$I$28</f>
        <v>#DIV/0!</v>
      </c>
    </row>
    <row r="4" spans="1:15" x14ac:dyDescent="0.25">
      <c r="A4" s="7">
        <v>2</v>
      </c>
      <c r="B4" s="8"/>
      <c r="C4" s="8"/>
      <c r="D4" s="8"/>
      <c r="E4" s="8"/>
      <c r="F4" s="8"/>
      <c r="G4" s="9" t="e">
        <f t="shared" ref="G4:G22" si="1">AVERAGE(B4:F4)</f>
        <v>#DIV/0!</v>
      </c>
      <c r="H4" s="9" t="e">
        <f t="shared" ref="H4:H22" si="2">$J$26</f>
        <v>#DIV/0!</v>
      </c>
      <c r="I4" s="9" t="e">
        <f t="shared" ref="I4:I22" si="3">$I$26</f>
        <v>#DIV/0!</v>
      </c>
      <c r="J4" s="10">
        <f t="shared" si="0"/>
        <v>0</v>
      </c>
      <c r="K4" s="10" t="e">
        <f t="shared" ref="K4:K22" si="4">J28</f>
        <v>#DIV/0!</v>
      </c>
      <c r="L4" s="10">
        <f t="shared" ref="L4:L22" si="5">$I$27</f>
        <v>0</v>
      </c>
      <c r="M4" s="11" t="e">
        <f t="shared" ref="M4:M22" si="6">STDEVA(B4:F4)</f>
        <v>#DIV/0!</v>
      </c>
      <c r="N4" s="11">
        <f t="shared" ref="N4:N22" si="7">J29</f>
        <v>0</v>
      </c>
      <c r="O4" s="11" t="e">
        <f t="shared" ref="O4:O22" si="8">$I$28</f>
        <v>#DIV/0!</v>
      </c>
    </row>
    <row r="5" spans="1:15" x14ac:dyDescent="0.25">
      <c r="A5" s="7">
        <v>3</v>
      </c>
      <c r="B5" s="8"/>
      <c r="C5" s="8"/>
      <c r="D5" s="8"/>
      <c r="E5" s="8"/>
      <c r="F5" s="8"/>
      <c r="G5" s="9" t="e">
        <f t="shared" si="1"/>
        <v>#DIV/0!</v>
      </c>
      <c r="H5" s="9" t="e">
        <f t="shared" si="2"/>
        <v>#DIV/0!</v>
      </c>
      <c r="I5" s="9" t="e">
        <f t="shared" si="3"/>
        <v>#DIV/0!</v>
      </c>
      <c r="J5" s="10">
        <f t="shared" si="0"/>
        <v>0</v>
      </c>
      <c r="K5" s="10">
        <f t="shared" si="4"/>
        <v>0</v>
      </c>
      <c r="L5" s="10">
        <f t="shared" si="5"/>
        <v>0</v>
      </c>
      <c r="M5" s="11" t="e">
        <f t="shared" si="6"/>
        <v>#DIV/0!</v>
      </c>
      <c r="N5" s="11">
        <f t="shared" si="7"/>
        <v>0</v>
      </c>
      <c r="O5" s="11" t="e">
        <f t="shared" si="8"/>
        <v>#DIV/0!</v>
      </c>
    </row>
    <row r="6" spans="1:15" x14ac:dyDescent="0.25">
      <c r="A6" s="7">
        <v>4</v>
      </c>
      <c r="B6" s="8"/>
      <c r="C6" s="8"/>
      <c r="D6" s="8"/>
      <c r="E6" s="8"/>
      <c r="F6" s="8"/>
      <c r="G6" s="9" t="e">
        <f t="shared" si="1"/>
        <v>#DIV/0!</v>
      </c>
      <c r="H6" s="9" t="e">
        <f t="shared" si="2"/>
        <v>#DIV/0!</v>
      </c>
      <c r="I6" s="9" t="e">
        <f t="shared" si="3"/>
        <v>#DIV/0!</v>
      </c>
      <c r="J6" s="10">
        <f t="shared" si="0"/>
        <v>0</v>
      </c>
      <c r="K6" s="10">
        <f t="shared" si="4"/>
        <v>0</v>
      </c>
      <c r="L6" s="10">
        <f t="shared" si="5"/>
        <v>0</v>
      </c>
      <c r="M6" s="11" t="e">
        <f t="shared" si="6"/>
        <v>#DIV/0!</v>
      </c>
      <c r="N6" s="11">
        <f t="shared" si="7"/>
        <v>0</v>
      </c>
      <c r="O6" s="11" t="e">
        <f t="shared" si="8"/>
        <v>#DIV/0!</v>
      </c>
    </row>
    <row r="7" spans="1:15" x14ac:dyDescent="0.25">
      <c r="A7" s="7">
        <v>5</v>
      </c>
      <c r="B7" s="8"/>
      <c r="C7" s="8"/>
      <c r="D7" s="8"/>
      <c r="E7" s="8"/>
      <c r="F7" s="8"/>
      <c r="G7" s="9" t="e">
        <f t="shared" si="1"/>
        <v>#DIV/0!</v>
      </c>
      <c r="H7" s="9" t="e">
        <f t="shared" si="2"/>
        <v>#DIV/0!</v>
      </c>
      <c r="I7" s="9" t="e">
        <f t="shared" si="3"/>
        <v>#DIV/0!</v>
      </c>
      <c r="J7" s="10">
        <f t="shared" si="0"/>
        <v>0</v>
      </c>
      <c r="K7" s="10">
        <f t="shared" si="4"/>
        <v>0</v>
      </c>
      <c r="L7" s="10">
        <f t="shared" si="5"/>
        <v>0</v>
      </c>
      <c r="M7" s="11" t="e">
        <f t="shared" si="6"/>
        <v>#DIV/0!</v>
      </c>
      <c r="N7" s="11">
        <f t="shared" si="7"/>
        <v>0</v>
      </c>
      <c r="O7" s="11" t="e">
        <f t="shared" si="8"/>
        <v>#DIV/0!</v>
      </c>
    </row>
    <row r="8" spans="1:15" x14ac:dyDescent="0.25">
      <c r="A8" s="7">
        <v>6</v>
      </c>
      <c r="B8" s="8"/>
      <c r="C8" s="8"/>
      <c r="D8" s="8"/>
      <c r="E8" s="8"/>
      <c r="F8" s="8"/>
      <c r="G8" s="9" t="e">
        <f t="shared" si="1"/>
        <v>#DIV/0!</v>
      </c>
      <c r="H8" s="9" t="e">
        <f t="shared" si="2"/>
        <v>#DIV/0!</v>
      </c>
      <c r="I8" s="9" t="e">
        <f t="shared" si="3"/>
        <v>#DIV/0!</v>
      </c>
      <c r="J8" s="10">
        <f t="shared" si="0"/>
        <v>0</v>
      </c>
      <c r="K8" s="10">
        <f t="shared" si="4"/>
        <v>0</v>
      </c>
      <c r="L8" s="10">
        <f t="shared" si="5"/>
        <v>0</v>
      </c>
      <c r="M8" s="11" t="e">
        <f t="shared" si="6"/>
        <v>#DIV/0!</v>
      </c>
      <c r="N8" s="11">
        <f t="shared" si="7"/>
        <v>0</v>
      </c>
      <c r="O8" s="11" t="e">
        <f t="shared" si="8"/>
        <v>#DIV/0!</v>
      </c>
    </row>
    <row r="9" spans="1:15" x14ac:dyDescent="0.25">
      <c r="A9" s="7">
        <v>7</v>
      </c>
      <c r="B9" s="8"/>
      <c r="C9" s="8"/>
      <c r="D9" s="8"/>
      <c r="E9" s="8"/>
      <c r="F9" s="8"/>
      <c r="G9" s="9" t="e">
        <f t="shared" si="1"/>
        <v>#DIV/0!</v>
      </c>
      <c r="H9" s="9" t="e">
        <f t="shared" si="2"/>
        <v>#DIV/0!</v>
      </c>
      <c r="I9" s="9" t="e">
        <f t="shared" si="3"/>
        <v>#DIV/0!</v>
      </c>
      <c r="J9" s="10">
        <f t="shared" si="0"/>
        <v>0</v>
      </c>
      <c r="K9" s="10">
        <f t="shared" si="4"/>
        <v>0</v>
      </c>
      <c r="L9" s="10">
        <f t="shared" si="5"/>
        <v>0</v>
      </c>
      <c r="M9" s="11" t="e">
        <f t="shared" si="6"/>
        <v>#DIV/0!</v>
      </c>
      <c r="N9" s="11">
        <f t="shared" si="7"/>
        <v>0</v>
      </c>
      <c r="O9" s="11" t="e">
        <f t="shared" si="8"/>
        <v>#DIV/0!</v>
      </c>
    </row>
    <row r="10" spans="1:15" x14ac:dyDescent="0.25">
      <c r="A10" s="7">
        <v>8</v>
      </c>
      <c r="B10" s="8"/>
      <c r="C10" s="8"/>
      <c r="D10" s="8"/>
      <c r="E10" s="8"/>
      <c r="F10" s="8"/>
      <c r="G10" s="9" t="e">
        <f t="shared" si="1"/>
        <v>#DIV/0!</v>
      </c>
      <c r="H10" s="9" t="e">
        <f t="shared" si="2"/>
        <v>#DIV/0!</v>
      </c>
      <c r="I10" s="9" t="e">
        <f t="shared" si="3"/>
        <v>#DIV/0!</v>
      </c>
      <c r="J10" s="10">
        <f t="shared" si="0"/>
        <v>0</v>
      </c>
      <c r="K10" s="10">
        <f t="shared" si="4"/>
        <v>0</v>
      </c>
      <c r="L10" s="10">
        <f t="shared" si="5"/>
        <v>0</v>
      </c>
      <c r="M10" s="11" t="e">
        <f t="shared" si="6"/>
        <v>#DIV/0!</v>
      </c>
      <c r="N10" s="11">
        <f t="shared" si="7"/>
        <v>0</v>
      </c>
      <c r="O10" s="11" t="e">
        <f t="shared" si="8"/>
        <v>#DIV/0!</v>
      </c>
    </row>
    <row r="11" spans="1:15" x14ac:dyDescent="0.25">
      <c r="A11" s="7">
        <v>9</v>
      </c>
      <c r="B11" s="8"/>
      <c r="C11" s="8"/>
      <c r="D11" s="8"/>
      <c r="E11" s="8"/>
      <c r="F11" s="8"/>
      <c r="G11" s="9" t="e">
        <f t="shared" si="1"/>
        <v>#DIV/0!</v>
      </c>
      <c r="H11" s="9" t="e">
        <f t="shared" si="2"/>
        <v>#DIV/0!</v>
      </c>
      <c r="I11" s="9" t="e">
        <f t="shared" si="3"/>
        <v>#DIV/0!</v>
      </c>
      <c r="J11" s="10">
        <f t="shared" si="0"/>
        <v>0</v>
      </c>
      <c r="K11" s="10">
        <f t="shared" si="4"/>
        <v>0</v>
      </c>
      <c r="L11" s="10">
        <f t="shared" si="5"/>
        <v>0</v>
      </c>
      <c r="M11" s="11" t="e">
        <f t="shared" si="6"/>
        <v>#DIV/0!</v>
      </c>
      <c r="N11" s="11">
        <f t="shared" si="7"/>
        <v>0</v>
      </c>
      <c r="O11" s="11" t="e">
        <f t="shared" si="8"/>
        <v>#DIV/0!</v>
      </c>
    </row>
    <row r="12" spans="1:15" x14ac:dyDescent="0.25">
      <c r="A12" s="7">
        <v>10</v>
      </c>
      <c r="B12" s="8"/>
      <c r="C12" s="8"/>
      <c r="D12" s="8"/>
      <c r="E12" s="8"/>
      <c r="F12" s="8"/>
      <c r="G12" s="9" t="e">
        <f t="shared" si="1"/>
        <v>#DIV/0!</v>
      </c>
      <c r="H12" s="9" t="e">
        <f t="shared" si="2"/>
        <v>#DIV/0!</v>
      </c>
      <c r="I12" s="9" t="e">
        <f t="shared" si="3"/>
        <v>#DIV/0!</v>
      </c>
      <c r="J12" s="10">
        <f t="shared" si="0"/>
        <v>0</v>
      </c>
      <c r="K12" s="10">
        <f t="shared" si="4"/>
        <v>0</v>
      </c>
      <c r="L12" s="10">
        <f t="shared" si="5"/>
        <v>0</v>
      </c>
      <c r="M12" s="11" t="e">
        <f t="shared" si="6"/>
        <v>#DIV/0!</v>
      </c>
      <c r="N12" s="11">
        <f t="shared" si="7"/>
        <v>0</v>
      </c>
      <c r="O12" s="11" t="e">
        <f t="shared" si="8"/>
        <v>#DIV/0!</v>
      </c>
    </row>
    <row r="13" spans="1:15" x14ac:dyDescent="0.25">
      <c r="A13" s="7">
        <v>11</v>
      </c>
      <c r="B13" s="8"/>
      <c r="C13" s="8"/>
      <c r="D13" s="8"/>
      <c r="E13" s="8"/>
      <c r="F13" s="8"/>
      <c r="G13" s="9" t="e">
        <f t="shared" si="1"/>
        <v>#DIV/0!</v>
      </c>
      <c r="H13" s="9" t="e">
        <f t="shared" si="2"/>
        <v>#DIV/0!</v>
      </c>
      <c r="I13" s="9" t="e">
        <f t="shared" si="3"/>
        <v>#DIV/0!</v>
      </c>
      <c r="J13" s="10">
        <f t="shared" si="0"/>
        <v>0</v>
      </c>
      <c r="K13" s="10">
        <f t="shared" si="4"/>
        <v>0</v>
      </c>
      <c r="L13" s="10">
        <f t="shared" si="5"/>
        <v>0</v>
      </c>
      <c r="M13" s="11" t="e">
        <f t="shared" si="6"/>
        <v>#DIV/0!</v>
      </c>
      <c r="N13" s="11">
        <f t="shared" si="7"/>
        <v>0</v>
      </c>
      <c r="O13" s="11" t="e">
        <f t="shared" si="8"/>
        <v>#DIV/0!</v>
      </c>
    </row>
    <row r="14" spans="1:15" x14ac:dyDescent="0.25">
      <c r="A14" s="7">
        <v>12</v>
      </c>
      <c r="B14" s="8"/>
      <c r="C14" s="8"/>
      <c r="D14" s="8"/>
      <c r="E14" s="8"/>
      <c r="F14" s="8"/>
      <c r="G14" s="9" t="e">
        <f t="shared" si="1"/>
        <v>#DIV/0!</v>
      </c>
      <c r="H14" s="9" t="e">
        <f t="shared" si="2"/>
        <v>#DIV/0!</v>
      </c>
      <c r="I14" s="9" t="e">
        <f t="shared" si="3"/>
        <v>#DIV/0!</v>
      </c>
      <c r="J14" s="10">
        <f t="shared" si="0"/>
        <v>0</v>
      </c>
      <c r="K14" s="10">
        <f t="shared" si="4"/>
        <v>0</v>
      </c>
      <c r="L14" s="10">
        <f t="shared" si="5"/>
        <v>0</v>
      </c>
      <c r="M14" s="11" t="e">
        <f t="shared" si="6"/>
        <v>#DIV/0!</v>
      </c>
      <c r="N14" s="11">
        <f t="shared" si="7"/>
        <v>0</v>
      </c>
      <c r="O14" s="11" t="e">
        <f t="shared" si="8"/>
        <v>#DIV/0!</v>
      </c>
    </row>
    <row r="15" spans="1:15" x14ac:dyDescent="0.25">
      <c r="A15" s="7">
        <v>13</v>
      </c>
      <c r="B15" s="8"/>
      <c r="C15" s="8"/>
      <c r="D15" s="8"/>
      <c r="E15" s="8"/>
      <c r="F15" s="8"/>
      <c r="G15" s="9" t="e">
        <f t="shared" si="1"/>
        <v>#DIV/0!</v>
      </c>
      <c r="H15" s="9" t="e">
        <f t="shared" si="2"/>
        <v>#DIV/0!</v>
      </c>
      <c r="I15" s="9" t="e">
        <f t="shared" si="3"/>
        <v>#DIV/0!</v>
      </c>
      <c r="J15" s="10">
        <f t="shared" si="0"/>
        <v>0</v>
      </c>
      <c r="K15" s="10">
        <f t="shared" si="4"/>
        <v>0</v>
      </c>
      <c r="L15" s="10">
        <f t="shared" si="5"/>
        <v>0</v>
      </c>
      <c r="M15" s="11" t="e">
        <f t="shared" si="6"/>
        <v>#DIV/0!</v>
      </c>
      <c r="N15" s="11">
        <f t="shared" si="7"/>
        <v>0</v>
      </c>
      <c r="O15" s="11" t="e">
        <f t="shared" si="8"/>
        <v>#DIV/0!</v>
      </c>
    </row>
    <row r="16" spans="1:15" x14ac:dyDescent="0.25">
      <c r="A16" s="7">
        <v>14</v>
      </c>
      <c r="B16" s="8"/>
      <c r="C16" s="8"/>
      <c r="D16" s="8"/>
      <c r="E16" s="8"/>
      <c r="F16" s="8"/>
      <c r="G16" s="9" t="e">
        <f t="shared" si="1"/>
        <v>#DIV/0!</v>
      </c>
      <c r="H16" s="9" t="e">
        <f t="shared" si="2"/>
        <v>#DIV/0!</v>
      </c>
      <c r="I16" s="9" t="e">
        <f t="shared" si="3"/>
        <v>#DIV/0!</v>
      </c>
      <c r="J16" s="10">
        <f t="shared" si="0"/>
        <v>0</v>
      </c>
      <c r="K16" s="10">
        <f t="shared" si="4"/>
        <v>0</v>
      </c>
      <c r="L16" s="10">
        <f t="shared" si="5"/>
        <v>0</v>
      </c>
      <c r="M16" s="11" t="e">
        <f t="shared" si="6"/>
        <v>#DIV/0!</v>
      </c>
      <c r="N16" s="11">
        <f t="shared" si="7"/>
        <v>0</v>
      </c>
      <c r="O16" s="11" t="e">
        <f t="shared" si="8"/>
        <v>#DIV/0!</v>
      </c>
    </row>
    <row r="17" spans="1:15" x14ac:dyDescent="0.25">
      <c r="A17" s="7">
        <v>15</v>
      </c>
      <c r="B17" s="8"/>
      <c r="C17" s="8"/>
      <c r="D17" s="8"/>
      <c r="E17" s="8"/>
      <c r="F17" s="8"/>
      <c r="G17" s="9" t="e">
        <f t="shared" si="1"/>
        <v>#DIV/0!</v>
      </c>
      <c r="H17" s="9" t="e">
        <f t="shared" si="2"/>
        <v>#DIV/0!</v>
      </c>
      <c r="I17" s="9" t="e">
        <f t="shared" si="3"/>
        <v>#DIV/0!</v>
      </c>
      <c r="J17" s="10">
        <f t="shared" si="0"/>
        <v>0</v>
      </c>
      <c r="K17" s="10">
        <f t="shared" si="4"/>
        <v>0</v>
      </c>
      <c r="L17" s="10">
        <f t="shared" si="5"/>
        <v>0</v>
      </c>
      <c r="M17" s="11" t="e">
        <f t="shared" si="6"/>
        <v>#DIV/0!</v>
      </c>
      <c r="N17" s="11">
        <f t="shared" si="7"/>
        <v>0</v>
      </c>
      <c r="O17" s="11" t="e">
        <f t="shared" si="8"/>
        <v>#DIV/0!</v>
      </c>
    </row>
    <row r="18" spans="1:15" x14ac:dyDescent="0.25">
      <c r="A18" s="7">
        <v>16</v>
      </c>
      <c r="B18" s="8"/>
      <c r="C18" s="8"/>
      <c r="D18" s="8"/>
      <c r="E18" s="8"/>
      <c r="F18" s="8"/>
      <c r="G18" s="9" t="e">
        <f t="shared" si="1"/>
        <v>#DIV/0!</v>
      </c>
      <c r="H18" s="9" t="e">
        <f t="shared" si="2"/>
        <v>#DIV/0!</v>
      </c>
      <c r="I18" s="9" t="e">
        <f t="shared" si="3"/>
        <v>#DIV/0!</v>
      </c>
      <c r="J18" s="10">
        <f t="shared" si="0"/>
        <v>0</v>
      </c>
      <c r="K18" s="10">
        <f t="shared" si="4"/>
        <v>0</v>
      </c>
      <c r="L18" s="10">
        <f t="shared" si="5"/>
        <v>0</v>
      </c>
      <c r="M18" s="11" t="e">
        <f t="shared" si="6"/>
        <v>#DIV/0!</v>
      </c>
      <c r="N18" s="11">
        <f t="shared" si="7"/>
        <v>0</v>
      </c>
      <c r="O18" s="11" t="e">
        <f t="shared" si="8"/>
        <v>#DIV/0!</v>
      </c>
    </row>
    <row r="19" spans="1:15" x14ac:dyDescent="0.25">
      <c r="A19" s="7">
        <v>17</v>
      </c>
      <c r="B19" s="8"/>
      <c r="C19" s="8"/>
      <c r="D19" s="8"/>
      <c r="E19" s="8"/>
      <c r="F19" s="8"/>
      <c r="G19" s="9" t="e">
        <f t="shared" si="1"/>
        <v>#DIV/0!</v>
      </c>
      <c r="H19" s="9" t="e">
        <f t="shared" si="2"/>
        <v>#DIV/0!</v>
      </c>
      <c r="I19" s="9" t="e">
        <f t="shared" si="3"/>
        <v>#DIV/0!</v>
      </c>
      <c r="J19" s="10">
        <f t="shared" si="0"/>
        <v>0</v>
      </c>
      <c r="K19" s="10">
        <f t="shared" si="4"/>
        <v>0</v>
      </c>
      <c r="L19" s="10">
        <f t="shared" si="5"/>
        <v>0</v>
      </c>
      <c r="M19" s="11" t="e">
        <f t="shared" si="6"/>
        <v>#DIV/0!</v>
      </c>
      <c r="N19" s="11">
        <f t="shared" si="7"/>
        <v>0</v>
      </c>
      <c r="O19" s="11" t="e">
        <f t="shared" si="8"/>
        <v>#DIV/0!</v>
      </c>
    </row>
    <row r="20" spans="1:15" x14ac:dyDescent="0.25">
      <c r="A20" s="7">
        <v>18</v>
      </c>
      <c r="B20" s="8"/>
      <c r="C20" s="8"/>
      <c r="D20" s="8"/>
      <c r="E20" s="8"/>
      <c r="F20" s="8"/>
      <c r="G20" s="9" t="e">
        <f t="shared" si="1"/>
        <v>#DIV/0!</v>
      </c>
      <c r="H20" s="9" t="e">
        <f t="shared" si="2"/>
        <v>#DIV/0!</v>
      </c>
      <c r="I20" s="9" t="e">
        <f t="shared" si="3"/>
        <v>#DIV/0!</v>
      </c>
      <c r="J20" s="10">
        <f t="shared" si="0"/>
        <v>0</v>
      </c>
      <c r="K20" s="10">
        <f t="shared" si="4"/>
        <v>0</v>
      </c>
      <c r="L20" s="10">
        <f t="shared" si="5"/>
        <v>0</v>
      </c>
      <c r="M20" s="11" t="e">
        <f t="shared" si="6"/>
        <v>#DIV/0!</v>
      </c>
      <c r="N20" s="11">
        <f t="shared" si="7"/>
        <v>0</v>
      </c>
      <c r="O20" s="11" t="e">
        <f t="shared" si="8"/>
        <v>#DIV/0!</v>
      </c>
    </row>
    <row r="21" spans="1:15" x14ac:dyDescent="0.25">
      <c r="A21" s="7">
        <v>19</v>
      </c>
      <c r="B21" s="8"/>
      <c r="C21" s="8"/>
      <c r="D21" s="8"/>
      <c r="E21" s="8"/>
      <c r="F21" s="8"/>
      <c r="G21" s="9" t="e">
        <f t="shared" si="1"/>
        <v>#DIV/0!</v>
      </c>
      <c r="H21" s="9" t="e">
        <f t="shared" si="2"/>
        <v>#DIV/0!</v>
      </c>
      <c r="I21" s="9" t="e">
        <f t="shared" si="3"/>
        <v>#DIV/0!</v>
      </c>
      <c r="J21" s="10">
        <f t="shared" si="0"/>
        <v>0</v>
      </c>
      <c r="K21" s="10">
        <f t="shared" si="4"/>
        <v>0</v>
      </c>
      <c r="L21" s="10">
        <f t="shared" si="5"/>
        <v>0</v>
      </c>
      <c r="M21" s="11" t="e">
        <f t="shared" si="6"/>
        <v>#DIV/0!</v>
      </c>
      <c r="N21" s="11">
        <f t="shared" si="7"/>
        <v>0</v>
      </c>
      <c r="O21" s="11" t="e">
        <f t="shared" si="8"/>
        <v>#DIV/0!</v>
      </c>
    </row>
    <row r="22" spans="1:15" x14ac:dyDescent="0.25">
      <c r="A22" s="7">
        <v>20</v>
      </c>
      <c r="B22" s="8"/>
      <c r="C22" s="8"/>
      <c r="D22" s="8"/>
      <c r="E22" s="8"/>
      <c r="F22" s="8"/>
      <c r="G22" s="9" t="e">
        <f t="shared" si="1"/>
        <v>#DIV/0!</v>
      </c>
      <c r="H22" s="9" t="e">
        <f t="shared" si="2"/>
        <v>#DIV/0!</v>
      </c>
      <c r="I22" s="9" t="e">
        <f t="shared" si="3"/>
        <v>#DIV/0!</v>
      </c>
      <c r="J22" s="10">
        <f t="shared" si="0"/>
        <v>0</v>
      </c>
      <c r="K22" s="10">
        <f t="shared" si="4"/>
        <v>0</v>
      </c>
      <c r="L22" s="10">
        <f t="shared" si="5"/>
        <v>0</v>
      </c>
      <c r="M22" s="11" t="e">
        <f t="shared" si="6"/>
        <v>#DIV/0!</v>
      </c>
      <c r="N22" s="11">
        <f t="shared" si="7"/>
        <v>0</v>
      </c>
      <c r="O22" s="11" t="e">
        <f t="shared" si="8"/>
        <v>#DIV/0!</v>
      </c>
    </row>
    <row r="23" spans="1:15" x14ac:dyDescent="0.25">
      <c r="G23" s="8" t="e">
        <f>SUM(G3:G22)</f>
        <v>#DIV/0!</v>
      </c>
      <c r="J23" s="8">
        <f>SUM(J3:J22)</f>
        <v>0</v>
      </c>
      <c r="M23" s="8" t="e">
        <f>SUM(M3:M22)</f>
        <v>#DIV/0!</v>
      </c>
    </row>
    <row r="24" spans="1:15" ht="93.75" customHeight="1" x14ac:dyDescent="0.25">
      <c r="D24" s="22" t="s">
        <v>12</v>
      </c>
      <c r="E24" s="22"/>
      <c r="F24" s="22"/>
    </row>
    <row r="25" spans="1:15" x14ac:dyDescent="0.25">
      <c r="G25" s="14"/>
      <c r="H25" s="7" t="s">
        <v>13</v>
      </c>
      <c r="I25" s="7" t="s">
        <v>14</v>
      </c>
      <c r="J25" s="7" t="s">
        <v>15</v>
      </c>
    </row>
    <row r="26" spans="1:15" x14ac:dyDescent="0.25">
      <c r="G26" s="15" t="s">
        <v>16</v>
      </c>
      <c r="H26" s="9" t="e">
        <f>G23/A22</f>
        <v>#DIV/0!</v>
      </c>
      <c r="I26" s="9" t="e">
        <f>H26+0.577*H27</f>
        <v>#DIV/0!</v>
      </c>
      <c r="J26" s="9" t="e">
        <f>H26-0.577*H27</f>
        <v>#DIV/0!</v>
      </c>
    </row>
    <row r="27" spans="1:15" x14ac:dyDescent="0.25">
      <c r="G27" s="16" t="s">
        <v>10</v>
      </c>
      <c r="H27" s="10">
        <f>J23/A22</f>
        <v>0</v>
      </c>
      <c r="I27" s="10">
        <f>2.114*H27</f>
        <v>0</v>
      </c>
      <c r="J27" s="10">
        <f>0*H27</f>
        <v>0</v>
      </c>
    </row>
    <row r="28" spans="1:15" x14ac:dyDescent="0.25">
      <c r="G28" s="17" t="s">
        <v>11</v>
      </c>
      <c r="H28" s="11" t="e">
        <f>M23/A22</f>
        <v>#DIV/0!</v>
      </c>
      <c r="I28" s="11" t="e">
        <f>H28*1.964</f>
        <v>#DIV/0!</v>
      </c>
      <c r="J28" s="11" t="e">
        <f>H28*0</f>
        <v>#DIV/0!</v>
      </c>
    </row>
    <row r="30" spans="1:15" ht="69.75" customHeight="1" x14ac:dyDescent="0.25">
      <c r="A30" s="22" t="s">
        <v>17</v>
      </c>
      <c r="B30" s="22"/>
      <c r="C30" s="22"/>
      <c r="D30" s="22"/>
      <c r="E30" s="22"/>
      <c r="F30" s="22"/>
      <c r="G30" s="22"/>
      <c r="H30" s="22"/>
      <c r="I30" s="22"/>
      <c r="J30" s="22"/>
      <c r="K30" s="22"/>
      <c r="L30" s="22"/>
      <c r="M30" s="22"/>
      <c r="N30" s="22"/>
      <c r="O30" s="22"/>
    </row>
  </sheetData>
  <mergeCells count="3">
    <mergeCell ref="A1:O1"/>
    <mergeCell ref="D24:F24"/>
    <mergeCell ref="A30:O30"/>
  </mergeCells>
  <phoneticPr fontId="2" type="noConversion"/>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31C2E-43D3-4CE2-9A95-6B222C30E116}">
  <dimension ref="A1"/>
  <sheetViews>
    <sheetView workbookViewId="0">
      <selection activeCell="H27" sqref="H27"/>
    </sheetView>
  </sheetViews>
  <sheetFormatPr baseColWidth="10"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GRAFICO DE CONTROL (2)</vt:lpstr>
      <vt:lpstr>GRAFICO DE CONTROL</vt:lpstr>
      <vt:lpstr>PLANTILLA GRAFICO DE CONTROL</vt:lpstr>
      <vt:lpstr>TABLA PARA GRAFICOS DE 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Sandrita G</dc:creator>
  <cp:lastModifiedBy>Sandrita G</cp:lastModifiedBy>
  <dcterms:created xsi:type="dcterms:W3CDTF">2020-10-08T23:37:16Z</dcterms:created>
  <dcterms:modified xsi:type="dcterms:W3CDTF">2020-10-10T01:14:03Z</dcterms:modified>
</cp:coreProperties>
</file>