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.sharepoint.com/sites/ISIS1225/Documentos compartidos/General/2023-10/Laboratorios/Lab 04 - Ordenamientos Iterativos/"/>
    </mc:Choice>
  </mc:AlternateContent>
  <xr:revisionPtr revIDLastSave="4" documentId="13_ncr:1_{E9DE3E99-9EB7-9B43-B8F5-DD989574F618}" xr6:coauthVersionLast="47" xr6:coauthVersionMax="47" xr10:uidLastSave="{CB81F652-8884-4DE9-83E8-FCA361BA099B}"/>
  <bookViews>
    <workbookView xWindow="-93" yWindow="-93" windowWidth="25786" windowHeight="15586" activeTab="5" xr2:uid="{D82936D8-D2C9-4EB2-9CBC-3665F65B95FD}"/>
  </bookViews>
  <sheets>
    <sheet name="Datos Lab4-5" sheetId="1" r:id="rId1"/>
    <sheet name="Graf ARRAY_LIST" sheetId="6" r:id="rId2"/>
    <sheet name="Graf LINKED_LIST" sheetId="13" r:id="rId3"/>
    <sheet name="Graf Insertion Sort" sheetId="8" r:id="rId4"/>
    <sheet name="Graf Selection Sort" sheetId="14" r:id="rId5"/>
    <sheet name="Graf Shell Sort" sheetId="9" r:id="rId6"/>
    <sheet name="Graf Quick Sort" sheetId="11" r:id="rId7"/>
    <sheet name="Graf Merge Sort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F16" i="1" s="1"/>
  <c r="B17" i="1"/>
  <c r="G17" i="1" s="1"/>
  <c r="B18" i="1"/>
  <c r="E18" i="1" s="1"/>
  <c r="B19" i="1"/>
  <c r="G19" i="1" s="1"/>
  <c r="B20" i="1"/>
  <c r="E20" i="1" s="1"/>
  <c r="F15" i="1"/>
  <c r="G2" i="1"/>
  <c r="B9" i="1"/>
  <c r="C2" i="1"/>
  <c r="B2" i="1"/>
  <c r="B3" i="1"/>
  <c r="B4" i="1"/>
  <c r="E4" i="1" s="1"/>
  <c r="B5" i="1"/>
  <c r="E5" i="1" s="1"/>
  <c r="B6" i="1"/>
  <c r="G6" i="1" s="1"/>
  <c r="B7" i="1"/>
  <c r="E7" i="1" s="1"/>
  <c r="B8" i="1"/>
  <c r="E8" i="1" s="1"/>
  <c r="G9" i="1"/>
  <c r="G13" i="1"/>
  <c r="G14" i="1"/>
  <c r="G3" i="1"/>
  <c r="G4" i="1"/>
  <c r="G8" i="1"/>
  <c r="F13" i="1"/>
  <c r="F14" i="1"/>
  <c r="E13" i="1"/>
  <c r="E14" i="1"/>
  <c r="E16" i="1"/>
  <c r="E17" i="1"/>
  <c r="E2" i="1"/>
  <c r="E3" i="1"/>
  <c r="D13" i="1"/>
  <c r="D14" i="1"/>
  <c r="D2" i="1"/>
  <c r="C13" i="1"/>
  <c r="C14" i="1"/>
  <c r="C16" i="1"/>
  <c r="G16" i="1" l="1"/>
  <c r="D16" i="1"/>
  <c r="G20" i="1"/>
  <c r="C20" i="1"/>
  <c r="D20" i="1"/>
  <c r="F20" i="1"/>
  <c r="C19" i="1"/>
  <c r="D19" i="1"/>
  <c r="F18" i="1"/>
  <c r="C18" i="1"/>
  <c r="D18" i="1"/>
  <c r="E19" i="1"/>
  <c r="F17" i="1"/>
  <c r="G18" i="1"/>
  <c r="C17" i="1"/>
  <c r="D17" i="1"/>
  <c r="D15" i="1"/>
  <c r="G15" i="1"/>
  <c r="F19" i="1"/>
  <c r="C15" i="1"/>
  <c r="E15" i="1"/>
  <c r="G7" i="1"/>
  <c r="E6" i="1"/>
  <c r="G5" i="1"/>
  <c r="E9" i="1"/>
  <c r="F2" i="1"/>
  <c r="F3" i="1"/>
  <c r="F4" i="1"/>
  <c r="F5" i="1"/>
  <c r="F6" i="1"/>
  <c r="F7" i="1"/>
  <c r="F8" i="1"/>
  <c r="F9" i="1"/>
  <c r="D3" i="1"/>
  <c r="D4" i="1"/>
  <c r="D5" i="1"/>
  <c r="D6" i="1"/>
  <c r="D7" i="1"/>
  <c r="D8" i="1"/>
  <c r="D9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<sst xmlns="http://schemas.openxmlformats.org/spreadsheetml/2006/main" count="14" uniqueCount="8">
  <si>
    <t>Insertion Sort [ms]</t>
  </si>
  <si>
    <t>Shell Sort [ms]</t>
  </si>
  <si>
    <t>Quick Sort [ms]</t>
  </si>
  <si>
    <t>Merge Sort [ms]</t>
  </si>
  <si>
    <t>Porcentaje de la muestra [pct]</t>
  </si>
  <si>
    <t>Tamaño de la muestra (LINKED_LIST)</t>
  </si>
  <si>
    <t>Selection Sort [ms]</t>
  </si>
  <si>
    <r>
      <t>T</t>
    </r>
    <r>
      <rPr>
        <b/>
        <sz val="11"/>
        <color theme="1"/>
        <rFont val="Dax-Regular"/>
      </rPr>
      <t>amaño de la muestra (ARRAY_LIST)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</si>
</sst>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ustomXml" Target="../customXml/item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ARRAY_LIST</a:t>
            </a:r>
            <a:endParaRPr lang="en-US" sz="1800" b="1">
              <a:effectLst/>
            </a:endParaRP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Lab4-5'!$C$1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0.00</c:formatCode>
                <c:ptCount val="8"/>
                <c:pt idx="0">
                  <c:v>114.51393922999999</c:v>
                </c:pt>
                <c:pt idx="1">
                  <c:v>9471.3939230000015</c:v>
                </c:pt>
                <c:pt idx="2">
                  <c:v>37825.575692000006</c:v>
                </c:pt>
                <c:pt idx="3">
                  <c:v>151242.30276800002</c:v>
                </c:pt>
                <c:pt idx="4">
                  <c:v>340270.18122799997</c:v>
                </c:pt>
                <c:pt idx="5">
                  <c:v>945159.39229999995</c:v>
                </c:pt>
                <c:pt idx="6">
                  <c:v>2419576.8442880004</c:v>
                </c:pt>
                <c:pt idx="7">
                  <c:v>3780442.8607999999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0"/>
          <c:order val="1"/>
          <c:tx>
            <c:strRef>
              <c:f>'Datos Lab4-5'!$D$1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0.00</c:formatCode>
                <c:ptCount val="8"/>
                <c:pt idx="0">
                  <c:v>138.14242403750001</c:v>
                </c:pt>
                <c:pt idx="1">
                  <c:v>11834.242403750002</c:v>
                </c:pt>
                <c:pt idx="2">
                  <c:v>47276.969615000009</c:v>
                </c:pt>
                <c:pt idx="3">
                  <c:v>189047.87846000004</c:v>
                </c:pt>
                <c:pt idx="4">
                  <c:v>425332.72653499997</c:v>
                </c:pt>
                <c:pt idx="5">
                  <c:v>1181444.2403750001</c:v>
                </c:pt>
                <c:pt idx="6">
                  <c:v>3024466.0553600006</c:v>
                </c:pt>
                <c:pt idx="7">
                  <c:v>4725548.5760000004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BD-409F-AD4F-AE6565325CF2}"/>
            </c:ext>
          </c:extLst>
        </c:ser>
        <c:ser>
          <c:idx val="3"/>
          <c:order val="2"/>
          <c:tx>
            <c:strRef>
              <c:f>'Datos Lab4-5'!$E$1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0.00</c:formatCode>
                <c:ptCount val="8"/>
                <c:pt idx="0">
                  <c:v>539.26128586884852</c:v>
                </c:pt>
                <c:pt idx="1">
                  <c:v>103030.48805977884</c:v>
                </c:pt>
                <c:pt idx="2">
                  <c:v>487146.29173938103</c:v>
                </c:pt>
                <c:pt idx="3">
                  <c:v>2273985.8331854516</c:v>
                </c:pt>
                <c:pt idx="4">
                  <c:v>5571007.7959022596</c:v>
                </c:pt>
                <c:pt idx="5">
                  <c:v>17142260.30581728</c:v>
                </c:pt>
                <c:pt idx="6">
                  <c:v>48004133.445150442</c:v>
                </c:pt>
                <c:pt idx="7">
                  <c:v>78160820.950055704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2-4A10-BB27-BF2CF30161F7}"/>
            </c:ext>
          </c:extLst>
        </c:ser>
        <c:ser>
          <c:idx val="4"/>
          <c:order val="3"/>
          <c:tx>
            <c:strRef>
              <c:f>'Datos Lab4-5'!$F$1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2004525827233"/>
                  <c:y val="-2.9261910443012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067898953979726"/>
                  <c:y val="-2.749972162570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0.00</c:formatCode>
                <c:ptCount val="8"/>
                <c:pt idx="0">
                  <c:v>153.89474724249999</c:v>
                </c:pt>
                <c:pt idx="1">
                  <c:v>13409.474724250003</c:v>
                </c:pt>
                <c:pt idx="2">
                  <c:v>53577.898897000014</c:v>
                </c:pt>
                <c:pt idx="3">
                  <c:v>214251.59558800005</c:v>
                </c:pt>
                <c:pt idx="4">
                  <c:v>482041.09007299994</c:v>
                </c:pt>
                <c:pt idx="5">
                  <c:v>1338967.472425</c:v>
                </c:pt>
                <c:pt idx="6">
                  <c:v>3427725.5294080009</c:v>
                </c:pt>
                <c:pt idx="7">
                  <c:v>5355619.0528000006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62-4A10-BB27-BF2CF30161F7}"/>
            </c:ext>
          </c:extLst>
        </c:ser>
        <c:ser>
          <c:idx val="5"/>
          <c:order val="4"/>
          <c:tx>
            <c:strRef>
              <c:f>'Datos Lab4-5'!$G$1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235054379199669"/>
                  <c:y val="-2.75552374135051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Lab4-5'!$G$2:$G$9</c:f>
              <c:numCache>
                <c:formatCode>0.00</c:formatCode>
                <c:ptCount val="8"/>
                <c:pt idx="0">
                  <c:v>480.96188835125258</c:v>
                </c:pt>
                <c:pt idx="1">
                  <c:v>493.54791351252578</c:v>
                </c:pt>
                <c:pt idx="2">
                  <c:v>509.46133879277886</c:v>
                </c:pt>
                <c:pt idx="3">
                  <c:v>543.65370112101232</c:v>
                </c:pt>
                <c:pt idx="4">
                  <c:v>579.63175871892372</c:v>
                </c:pt>
                <c:pt idx="5">
                  <c:v>654.76943512525781</c:v>
                </c:pt>
                <c:pt idx="6">
                  <c:v>772.46299276768627</c:v>
                </c:pt>
                <c:pt idx="7">
                  <c:v>853.18673105870346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95-464E-BFE0-8FEF0CD3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LINKED_LIST</a:t>
            </a:r>
            <a:endParaRPr lang="en-US" sz="1800" b="1">
              <a:effectLst/>
            </a:endParaRPr>
          </a:p>
        </c:rich>
      </c:tx>
      <c:layout>
        <c:manualLayout>
          <c:xMode val="edge"/>
          <c:yMode val="edge"/>
          <c:x val="0.2031634608723763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011337659039"/>
          <c:y val="0.1332829078183409"/>
          <c:w val="0.84440367608007938"/>
          <c:h val="0.745343036665871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909541182718729"/>
                  <c:y val="-2.35533285612025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Lab4-5'!$C$13:$C$20</c:f>
              <c:numCache>
                <c:formatCode>0.00</c:formatCode>
                <c:ptCount val="8"/>
                <c:pt idx="0">
                  <c:v>152.38645248</c:v>
                </c:pt>
                <c:pt idx="1">
                  <c:v>10288.645248000001</c:v>
                </c:pt>
                <c:pt idx="2">
                  <c:v>41004.580992000003</c:v>
                </c:pt>
                <c:pt idx="3">
                  <c:v>163868.32396800001</c:v>
                </c:pt>
                <c:pt idx="4">
                  <c:v>368641.22892799991</c:v>
                </c:pt>
                <c:pt idx="5">
                  <c:v>1023914.5248</c:v>
                </c:pt>
                <c:pt idx="6">
                  <c:v>2621143.1834880002</c:v>
                </c:pt>
                <c:pt idx="7">
                  <c:v>4095508.0992000001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CA-4F6D-A3D9-CBDDAE5EDD6E}"/>
            </c:ext>
          </c:extLst>
        </c:ser>
        <c:ser>
          <c:idx val="0"/>
          <c:order val="1"/>
          <c:tx>
            <c:strRef>
              <c:f>'Datos Lab4-5'!$D$12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Lab4-5'!$D$13:$D$20</c:f>
              <c:numCache>
                <c:formatCode>0.00</c:formatCode>
                <c:ptCount val="8"/>
                <c:pt idx="0">
                  <c:v>176.01409536</c:v>
                </c:pt>
                <c:pt idx="1">
                  <c:v>12651.409536000003</c:v>
                </c:pt>
                <c:pt idx="2">
                  <c:v>50455.638144000011</c:v>
                </c:pt>
                <c:pt idx="3">
                  <c:v>201672.55257600005</c:v>
                </c:pt>
                <c:pt idx="4">
                  <c:v>453700.74329599994</c:v>
                </c:pt>
                <c:pt idx="5">
                  <c:v>1260190.9536000001</c:v>
                </c:pt>
                <c:pt idx="6">
                  <c:v>3226010.8412160007</c:v>
                </c:pt>
                <c:pt idx="7">
                  <c:v>5040613.8144000005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CA-4F6D-A3D9-CBDDAE5EDD6E}"/>
            </c:ext>
          </c:extLst>
        </c:ser>
        <c:ser>
          <c:idx val="3"/>
          <c:order val="2"/>
          <c:tx>
            <c:strRef>
              <c:f>'Datos Lab4-5'!$E$12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Lab4-5'!$E$13:$E$20</c:f>
              <c:numCache>
                <c:formatCode>0.00</c:formatCode>
                <c:ptCount val="8"/>
                <c:pt idx="0">
                  <c:v>616.44309247718695</c:v>
                </c:pt>
                <c:pt idx="1">
                  <c:v>112420.56943701512</c:v>
                </c:pt>
                <c:pt idx="2">
                  <c:v>531439.37157043826</c:v>
                </c:pt>
                <c:pt idx="3">
                  <c:v>2480642.1303377952</c:v>
                </c:pt>
                <c:pt idx="4">
                  <c:v>6077252.4289118089</c:v>
                </c:pt>
                <c:pt idx="5">
                  <c:v>18699944.39303115</c:v>
                </c:pt>
                <c:pt idx="6">
                  <c:v>52366133.595991507</c:v>
                </c:pt>
                <c:pt idx="7">
                  <c:v>85266378.309151679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CA-4F6D-A3D9-CBDDAE5EDD6E}"/>
            </c:ext>
          </c:extLst>
        </c:ser>
        <c:ser>
          <c:idx val="4"/>
          <c:order val="3"/>
          <c:tx>
            <c:strRef>
              <c:f>'Datos Lab4-5'!$F$12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2004525827233"/>
                  <c:y val="-2.92619104430128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0067898953979726"/>
                  <c:y val="-2.7499721625705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Lab4-5'!$F$13:$F$20</c:f>
              <c:numCache>
                <c:formatCode>0.00</c:formatCode>
                <c:ptCount val="8"/>
                <c:pt idx="0">
                  <c:v>191.76585728000001</c:v>
                </c:pt>
                <c:pt idx="1">
                  <c:v>14226.585728000002</c:v>
                </c:pt>
                <c:pt idx="2">
                  <c:v>56756.342912000007</c:v>
                </c:pt>
                <c:pt idx="3">
                  <c:v>226875.37164800003</c:v>
                </c:pt>
                <c:pt idx="4">
                  <c:v>510407.08620799991</c:v>
                </c:pt>
                <c:pt idx="5">
                  <c:v>1417708.5728</c:v>
                </c:pt>
                <c:pt idx="6">
                  <c:v>3629255.9463680005</c:v>
                </c:pt>
                <c:pt idx="7">
                  <c:v>5670684.2911999999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ACA-4F6D-A3D9-CBDDAE5EDD6E}"/>
            </c:ext>
          </c:extLst>
        </c:ser>
        <c:ser>
          <c:idx val="5"/>
          <c:order val="4"/>
          <c:tx>
            <c:strRef>
              <c:f>'Datos Lab4-5'!$G$12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4235054379199669"/>
                  <c:y val="-2.75552374135051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Lab4-5'!$G$13:$G$20</c:f>
              <c:numCache>
                <c:formatCode>0.00</c:formatCode>
                <c:ptCount val="8"/>
                <c:pt idx="0">
                  <c:v>601.0305730436969</c:v>
                </c:pt>
                <c:pt idx="1">
                  <c:v>614.51533043696918</c:v>
                </c:pt>
                <c:pt idx="2">
                  <c:v>631.56509261343251</c:v>
                </c:pt>
                <c:pt idx="3">
                  <c:v>668.19904870585344</c:v>
                </c:pt>
                <c:pt idx="4">
                  <c:v>706.74621564350491</c:v>
                </c:pt>
                <c:pt idx="5">
                  <c:v>787.24930436969157</c:v>
                </c:pt>
                <c:pt idx="6">
                  <c:v>913.34710265532067</c:v>
                </c:pt>
                <c:pt idx="7">
                  <c:v>999.84292613432513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ACA-4F6D-A3D9-CBDDAE5ED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4324243193940923E-2"/>
          <c:y val="0.91893867811978047"/>
          <c:w val="0.95774447548895103"/>
          <c:h val="6.8940109759007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0.00</c:formatCode>
                <c:ptCount val="8"/>
                <c:pt idx="0">
                  <c:v>114.51393922999999</c:v>
                </c:pt>
                <c:pt idx="1">
                  <c:v>9471.3939230000015</c:v>
                </c:pt>
                <c:pt idx="2">
                  <c:v>37825.575692000006</c:v>
                </c:pt>
                <c:pt idx="3">
                  <c:v>151242.30276800002</c:v>
                </c:pt>
                <c:pt idx="4">
                  <c:v>340270.18122799997</c:v>
                </c:pt>
                <c:pt idx="5">
                  <c:v>945159.39229999995</c:v>
                </c:pt>
                <c:pt idx="6">
                  <c:v>2419576.8442880004</c:v>
                </c:pt>
                <c:pt idx="7">
                  <c:v>3780442.8607999999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Lab4-5'!$C$13:$C$20</c:f>
              <c:numCache>
                <c:formatCode>0.00</c:formatCode>
                <c:ptCount val="8"/>
                <c:pt idx="0">
                  <c:v>152.38645248</c:v>
                </c:pt>
                <c:pt idx="1">
                  <c:v>10288.645248000001</c:v>
                </c:pt>
                <c:pt idx="2">
                  <c:v>41004.580992000003</c:v>
                </c:pt>
                <c:pt idx="3">
                  <c:v>163868.32396800001</c:v>
                </c:pt>
                <c:pt idx="4">
                  <c:v>368641.22892799991</c:v>
                </c:pt>
                <c:pt idx="5">
                  <c:v>1023914.5248</c:v>
                </c:pt>
                <c:pt idx="6">
                  <c:v>2621143.1834880002</c:v>
                </c:pt>
                <c:pt idx="7">
                  <c:v>4095508.0992000001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Lab4-5'!$D$1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0.00</c:formatCode>
                <c:ptCount val="8"/>
                <c:pt idx="0">
                  <c:v>138.14242403750001</c:v>
                </c:pt>
                <c:pt idx="1">
                  <c:v>11834.242403750002</c:v>
                </c:pt>
                <c:pt idx="2">
                  <c:v>47276.969615000009</c:v>
                </c:pt>
                <c:pt idx="3">
                  <c:v>189047.87846000004</c:v>
                </c:pt>
                <c:pt idx="4">
                  <c:v>425332.72653499997</c:v>
                </c:pt>
                <c:pt idx="5">
                  <c:v>1181444.2403750001</c:v>
                </c:pt>
                <c:pt idx="6">
                  <c:v>3024466.0553600006</c:v>
                </c:pt>
                <c:pt idx="7">
                  <c:v>4725548.5760000004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'Datos Lab4-5'!$D$12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Lab4-5'!$D$13:$D$20</c:f>
              <c:numCache>
                <c:formatCode>0.00</c:formatCode>
                <c:ptCount val="8"/>
                <c:pt idx="0">
                  <c:v>176.01409536</c:v>
                </c:pt>
                <c:pt idx="1">
                  <c:v>12651.409536000003</c:v>
                </c:pt>
                <c:pt idx="2">
                  <c:v>50455.638144000011</c:v>
                </c:pt>
                <c:pt idx="3">
                  <c:v>201672.55257600005</c:v>
                </c:pt>
                <c:pt idx="4">
                  <c:v>453700.74329599994</c:v>
                </c:pt>
                <c:pt idx="5">
                  <c:v>1260190.9536000001</c:v>
                </c:pt>
                <c:pt idx="6">
                  <c:v>3226010.8412160007</c:v>
                </c:pt>
                <c:pt idx="7">
                  <c:v>5040613.8144000005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</a:t>
            </a:r>
            <a:r>
              <a:rPr lang="en-US" b="1" baseline="0"/>
              <a:t> de ejecucion</a:t>
            </a:r>
            <a:r>
              <a:rPr lang="en-US" b="1"/>
              <a:t>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Lab4-5'!$E$1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2059643017248029E-2"/>
                  <c:y val="2.00036575572288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0.00</c:formatCode>
                <c:ptCount val="8"/>
                <c:pt idx="0">
                  <c:v>539.26128586884852</c:v>
                </c:pt>
                <c:pt idx="1">
                  <c:v>103030.48805977884</c:v>
                </c:pt>
                <c:pt idx="2">
                  <c:v>487146.29173938103</c:v>
                </c:pt>
                <c:pt idx="3">
                  <c:v>2273985.8331854516</c:v>
                </c:pt>
                <c:pt idx="4">
                  <c:v>5571007.7959022596</c:v>
                </c:pt>
                <c:pt idx="5">
                  <c:v>17142260.30581728</c:v>
                </c:pt>
                <c:pt idx="6">
                  <c:v>48004133.445150442</c:v>
                </c:pt>
                <c:pt idx="7">
                  <c:v>78160820.950055704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Lab4-5'!$E$12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7823398755394192E-2"/>
                  <c:y val="-1.60013358035096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Lab4-5'!$E$13:$E$20</c:f>
              <c:numCache>
                <c:formatCode>0.00</c:formatCode>
                <c:ptCount val="8"/>
                <c:pt idx="0">
                  <c:v>616.44309247718695</c:v>
                </c:pt>
                <c:pt idx="1">
                  <c:v>112420.56943701512</c:v>
                </c:pt>
                <c:pt idx="2">
                  <c:v>531439.37157043826</c:v>
                </c:pt>
                <c:pt idx="3">
                  <c:v>2480642.1303377952</c:v>
                </c:pt>
                <c:pt idx="4">
                  <c:v>6077252.4289118089</c:v>
                </c:pt>
                <c:pt idx="5">
                  <c:v>18699944.39303115</c:v>
                </c:pt>
                <c:pt idx="6">
                  <c:v>52366133.595991507</c:v>
                </c:pt>
                <c:pt idx="7">
                  <c:v>85266378.309151679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Lab4-5'!$F$1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0.00</c:formatCode>
                <c:ptCount val="8"/>
                <c:pt idx="0">
                  <c:v>153.89474724249999</c:v>
                </c:pt>
                <c:pt idx="1">
                  <c:v>13409.474724250003</c:v>
                </c:pt>
                <c:pt idx="2">
                  <c:v>53577.898897000014</c:v>
                </c:pt>
                <c:pt idx="3">
                  <c:v>214251.59558800005</c:v>
                </c:pt>
                <c:pt idx="4">
                  <c:v>482041.09007299994</c:v>
                </c:pt>
                <c:pt idx="5">
                  <c:v>1338967.472425</c:v>
                </c:pt>
                <c:pt idx="6">
                  <c:v>3427725.5294080009</c:v>
                </c:pt>
                <c:pt idx="7">
                  <c:v>5355619.0528000006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ser>
          <c:idx val="1"/>
          <c:order val="1"/>
          <c:tx>
            <c:strRef>
              <c:f>'Datos Lab4-5'!$F$12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Lab4-5'!$F$13:$F$20</c:f>
              <c:numCache>
                <c:formatCode>0.00</c:formatCode>
                <c:ptCount val="8"/>
                <c:pt idx="0">
                  <c:v>191.76585728000001</c:v>
                </c:pt>
                <c:pt idx="1">
                  <c:v>14226.585728000002</c:v>
                </c:pt>
                <c:pt idx="2">
                  <c:v>56756.342912000007</c:v>
                </c:pt>
                <c:pt idx="3">
                  <c:v>226875.37164800003</c:v>
                </c:pt>
                <c:pt idx="4">
                  <c:v>510407.08620799991</c:v>
                </c:pt>
                <c:pt idx="5">
                  <c:v>1417708.5728</c:v>
                </c:pt>
                <c:pt idx="6">
                  <c:v>3629255.9463680005</c:v>
                </c:pt>
                <c:pt idx="7">
                  <c:v>5670684.2911999999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ejecución para Merge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Lab4-5'!$G$1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Lab4-5'!$G$2:$G$9</c:f>
              <c:numCache>
                <c:formatCode>0.00</c:formatCode>
                <c:ptCount val="8"/>
                <c:pt idx="0">
                  <c:v>480.96188835125258</c:v>
                </c:pt>
                <c:pt idx="1">
                  <c:v>493.54791351252578</c:v>
                </c:pt>
                <c:pt idx="2">
                  <c:v>509.46133879277886</c:v>
                </c:pt>
                <c:pt idx="3">
                  <c:v>543.65370112101232</c:v>
                </c:pt>
                <c:pt idx="4">
                  <c:v>579.63175871892372</c:v>
                </c:pt>
                <c:pt idx="5">
                  <c:v>654.76943512525781</c:v>
                </c:pt>
                <c:pt idx="6">
                  <c:v>772.46299276768627</c:v>
                </c:pt>
                <c:pt idx="7">
                  <c:v>853.18673105870346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ser>
          <c:idx val="1"/>
          <c:order val="1"/>
          <c:tx>
            <c:strRef>
              <c:f>'Datos Lab4-5'!$G$12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Lab4-5'!$G$13:$G$20</c:f>
              <c:numCache>
                <c:formatCode>0.00</c:formatCode>
                <c:ptCount val="8"/>
                <c:pt idx="0">
                  <c:v>601.0305730436969</c:v>
                </c:pt>
                <c:pt idx="1">
                  <c:v>614.51533043696918</c:v>
                </c:pt>
                <c:pt idx="2">
                  <c:v>631.56509261343251</c:v>
                </c:pt>
                <c:pt idx="3">
                  <c:v>668.19904870585344</c:v>
                </c:pt>
                <c:pt idx="4">
                  <c:v>706.74621564350491</c:v>
                </c:pt>
                <c:pt idx="5">
                  <c:v>787.24930436969157</c:v>
                </c:pt>
                <c:pt idx="6">
                  <c:v>913.34710265532067</c:v>
                </c:pt>
                <c:pt idx="7">
                  <c:v>999.84292613432513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D1D623-F0B6-4C1A-913F-35E2F001B69E}">
  <sheetPr/>
  <sheetViews>
    <sheetView zoomScale="169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156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tabSelected="1" zoomScale="14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948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73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09CB7-6B9C-47D1-9CA7-0D240F42F3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338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948" cy="62883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G9" totalsRowShown="0" headerRowDxfId="17" dataDxfId="16">
  <autoFilter ref="A1:G9" xr:uid="{B245DDE7-54F2-4A7A-AC17-5CA17DD7B03F}"/>
  <tableColumns count="7">
    <tableColumn id="1" xr3:uid="{A7AF2A2F-BC4B-404E-9B8B-256DA178E68B}" name="Porcentaje de la muestra [pct]" dataDxfId="15"/>
    <tableColumn id="2" xr3:uid="{23CECC62-35E0-466E-9502-4F5CC2E6F7A7}" name="Tamaño de la muestra (ARRAY_LIST)" dataDxfId="14">
      <calculatedColumnFormula>Table1[[#This Row],[Porcentaje de la muestra '[pct']]]*56129</calculatedColumnFormula>
    </tableColumn>
    <tableColumn id="3" xr3:uid="{19B1D273-887B-4392-991E-015D36D99E5B}" name="Insertion Sort [ms]" dataDxfId="13">
      <calculatedColumnFormula>(1.2*Table1[[#This Row],[Tamaño de la muestra (ARRAY_LIST)]]^2)/1000+20</calculatedColumnFormula>
    </tableColumn>
    <tableColumn id="4" xr3:uid="{56471E76-DCC6-4EED-8237-BCC256B57E91}" name="Selection Sort [ms]" dataDxfId="12">
      <calculatedColumnFormula>(1.5*Table1[[#This Row],[Tamaño de la muestra (ARRAY_LIST)]]^2)/1000+20</calculatedColumnFormula>
    </tableColumn>
    <tableColumn id="5" xr3:uid="{61DF25D7-A2A3-4D39-B0C6-29804C1B33DB}" name="Shell Sort [ms]" dataDxfId="11">
      <calculatedColumnFormula>(1.1*(Table1[[#This Row],[Tamaño de la muestra (ARRAY_LIST)]]*LOG10(Table1[[#This Row],[Tamaño de la muestra (ARRAY_LIST)]]))^2)/1000+20</calculatedColumnFormula>
    </tableColumn>
    <tableColumn id="6" xr3:uid="{6FC8F4B7-6274-4B14-98D8-0E00E479351A}" name="Quick Sort [ms]" dataDxfId="10">
      <calculatedColumnFormula>(1.7*Table1[[#This Row],[Tamaño de la muestra (ARRAY_LIST)]]^2)/1000+20</calculatedColumnFormula>
    </tableColumn>
    <tableColumn id="7" xr3:uid="{524CD22F-67E8-4B70-A570-216FFE243DC7}" name="Merge Sort [ms]" dataDxfId="9">
      <calculatedColumnFormula>(1.4*(Table1[[#This Row],[Tamaño de la muestra (ARRAY_LIST)]]*LOG10(Table1[[#This Row],[Tamaño de la muestra (ARRAY_LIST)]])))/1000+120*4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2:G20" totalsRowShown="0" headerRowDxfId="8" dataDxfId="7">
  <autoFilter ref="A12:G20" xr:uid="{5C24B5A8-1B8E-4092-B34A-66FF5413D106}"/>
  <tableColumns count="7">
    <tableColumn id="1" xr3:uid="{16584851-71BC-4FF5-B248-C3F46BA653AF}" name="Porcentaje de la muestra [pct]" dataDxfId="6"/>
    <tableColumn id="2" xr3:uid="{4F9B7329-040C-4D35-96E7-B9181424DC65}" name="Tamaño de la muestra (LINKED_LIST)" dataDxfId="5">
      <calculatedColumnFormula>Table13[[#This Row],[Porcentaje de la muestra '[pct']]]*56128</calculatedColumnFormula>
    </tableColumn>
    <tableColumn id="3" xr3:uid="{BDA028DF-4CED-4928-B040-96AD8F8A43EB}" name="Insertion Sort [ms]" dataDxfId="4">
      <calculatedColumnFormula>(1.3*Table13[[#This Row],[Tamaño de la muestra (LINKED_LIST)]]^2)/1000+50</calculatedColumnFormula>
    </tableColumn>
    <tableColumn id="4" xr3:uid="{A5E99D51-DD73-48A7-AE0D-601A8EE89AFA}" name="Selection Sort [ms]" dataDxfId="3">
      <calculatedColumnFormula>(1.6*Table13[[#This Row],[Tamaño de la muestra (LINKED_LIST)]]^2)/1000+50</calculatedColumnFormula>
    </tableColumn>
    <tableColumn id="5" xr3:uid="{EE99E4CD-A6F0-492B-B754-38221659D42F}" name="Shell Sort [ms]" dataDxfId="2">
      <calculatedColumnFormula>(1.2*(Table13[[#This Row],[Tamaño de la muestra (LINKED_LIST)]]*LOG10(Table13[[#This Row],[Tamaño de la muestra (LINKED_LIST)]]))^2)/1000+50</calculatedColumnFormula>
    </tableColumn>
    <tableColumn id="6" xr3:uid="{21628D13-D0BA-41D1-8E51-AB02437FBDE5}" name="Quick Sort [ms]" dataDxfId="1">
      <calculatedColumnFormula>(1.8*Table13[[#This Row],[Tamaño de la muestra (LINKED_LIST)]]^2)/1000+50</calculatedColumnFormula>
    </tableColumn>
    <tableColumn id="7" xr3:uid="{9D39A429-DE1C-4A1F-A145-F13D2916E496}" name="Merge Sort [ms]" dataDxfId="0">
      <calculatedColumnFormula>(1.5*(Table13[[#This Row],[Tamaño de la muestra (LINKED_LIST)]]*LOG10(Table13[[#This Row],[Tamaño de la muestra (LINKED_LIST)]])))/1000+150*4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G20"/>
  <sheetViews>
    <sheetView topLeftCell="A3" zoomScale="150" zoomScaleNormal="90" workbookViewId="0">
      <selection activeCell="D2" sqref="D2"/>
    </sheetView>
  </sheetViews>
  <sheetFormatPr defaultColWidth="8.8203125" defaultRowHeight="14.35" x14ac:dyDescent="0.5"/>
  <cols>
    <col min="1" max="1" width="19.17578125" style="1" bestFit="1" customWidth="1"/>
    <col min="2" max="2" width="25.64453125" style="1" bestFit="1" customWidth="1"/>
    <col min="3" max="3" width="22.3515625" style="1" bestFit="1" customWidth="1"/>
    <col min="4" max="4" width="22.46875" style="1" bestFit="1" customWidth="1"/>
    <col min="5" max="5" width="19.17578125" bestFit="1" customWidth="1"/>
    <col min="6" max="7" width="20" customWidth="1"/>
  </cols>
  <sheetData>
    <row r="1" spans="1:7" s="6" customFormat="1" ht="27.35" x14ac:dyDescent="0.4">
      <c r="A1" s="5" t="s">
        <v>4</v>
      </c>
      <c r="B1" s="5" t="s">
        <v>7</v>
      </c>
      <c r="C1" s="5" t="s">
        <v>0</v>
      </c>
      <c r="D1" s="5" t="s">
        <v>6</v>
      </c>
      <c r="E1" s="5" t="s">
        <v>1</v>
      </c>
      <c r="F1" s="5" t="s">
        <v>2</v>
      </c>
      <c r="G1" s="5" t="s">
        <v>3</v>
      </c>
    </row>
    <row r="2" spans="1:7" x14ac:dyDescent="0.5">
      <c r="A2" s="3">
        <v>5.0000000000000001E-3</v>
      </c>
      <c r="B2" s="4">
        <f>Table1[[#This Row],[Porcentaje de la muestra '[pct']]]*56129</f>
        <v>280.64499999999998</v>
      </c>
      <c r="C2" s="2">
        <f>(1.2*Table1[[#This Row],[Tamaño de la muestra (ARRAY_LIST)]]^2)/1000+20</f>
        <v>114.51393922999999</v>
      </c>
      <c r="D2" s="2">
        <f>(1.5*Table1[[#This Row],[Tamaño de la muestra (ARRAY_LIST)]]^2)/1000+20</f>
        <v>138.14242403750001</v>
      </c>
      <c r="E2" s="2">
        <f>(1.1*(Table1[[#This Row],[Tamaño de la muestra (ARRAY_LIST)]]*LOG10(Table1[[#This Row],[Tamaño de la muestra (ARRAY_LIST)]]))^2)/1000+20</f>
        <v>539.26128586884852</v>
      </c>
      <c r="F2" s="2">
        <f>(1.7*Table1[[#This Row],[Tamaño de la muestra (ARRAY_LIST)]]^2)/1000+20</f>
        <v>153.89474724249999</v>
      </c>
      <c r="G2" s="2">
        <f>(1.4*(Table1[[#This Row],[Tamaño de la muestra (ARRAY_LIST)]]*LOG10(Table1[[#This Row],[Tamaño de la muestra (ARRAY_LIST)]])))/1000+120*4</f>
        <v>480.96188835125258</v>
      </c>
    </row>
    <row r="3" spans="1:7" x14ac:dyDescent="0.5">
      <c r="A3" s="3">
        <v>0.05</v>
      </c>
      <c r="B3" s="4">
        <f>Table1[[#This Row],[Porcentaje de la muestra '[pct']]]*56129</f>
        <v>2806.4500000000003</v>
      </c>
      <c r="C3" s="2">
        <f>(1.2*Table1[[#This Row],[Tamaño de la muestra (ARRAY_LIST)]]^2)/1000+20</f>
        <v>9471.3939230000015</v>
      </c>
      <c r="D3" s="2">
        <f>(1.5*Table1[[#This Row],[Tamaño de la muestra (ARRAY_LIST)]]^2)/1000+20</f>
        <v>11834.242403750002</v>
      </c>
      <c r="E3" s="2">
        <f>(1.1*(Table1[[#This Row],[Tamaño de la muestra (ARRAY_LIST)]]*LOG10(Table1[[#This Row],[Tamaño de la muestra (ARRAY_LIST)]]))^2)/1000+20</f>
        <v>103030.48805977884</v>
      </c>
      <c r="F3" s="2">
        <f>(1.7*Table1[[#This Row],[Tamaño de la muestra (ARRAY_LIST)]]^2)/1000+20</f>
        <v>13409.474724250003</v>
      </c>
      <c r="G3" s="2">
        <f>(1.4*(Table1[[#This Row],[Tamaño de la muestra (ARRAY_LIST)]]*LOG10(Table1[[#This Row],[Tamaño de la muestra (ARRAY_LIST)]])))/1000+120*4</f>
        <v>493.54791351252578</v>
      </c>
    </row>
    <row r="4" spans="1:7" x14ac:dyDescent="0.5">
      <c r="A4" s="3">
        <v>0.1</v>
      </c>
      <c r="B4" s="4">
        <f>Table1[[#This Row],[Porcentaje de la muestra '[pct']]]*56129</f>
        <v>5612.9000000000005</v>
      </c>
      <c r="C4" s="2">
        <f>(1.2*Table1[[#This Row],[Tamaño de la muestra (ARRAY_LIST)]]^2)/1000+20</f>
        <v>37825.575692000006</v>
      </c>
      <c r="D4" s="2">
        <f>(1.5*Table1[[#This Row],[Tamaño de la muestra (ARRAY_LIST)]]^2)/1000+20</f>
        <v>47276.969615000009</v>
      </c>
      <c r="E4" s="2">
        <f>(1.1*(Table1[[#This Row],[Tamaño de la muestra (ARRAY_LIST)]]*LOG10(Table1[[#This Row],[Tamaño de la muestra (ARRAY_LIST)]]))^2)/1000+20</f>
        <v>487146.29173938103</v>
      </c>
      <c r="F4" s="2">
        <f>(1.7*Table1[[#This Row],[Tamaño de la muestra (ARRAY_LIST)]]^2)/1000+20</f>
        <v>53577.898897000014</v>
      </c>
      <c r="G4" s="2">
        <f>(1.4*(Table1[[#This Row],[Tamaño de la muestra (ARRAY_LIST)]]*LOG10(Table1[[#This Row],[Tamaño de la muestra (ARRAY_LIST)]])))/1000+120*4</f>
        <v>509.46133879277886</v>
      </c>
    </row>
    <row r="5" spans="1:7" x14ac:dyDescent="0.5">
      <c r="A5" s="3">
        <v>0.2</v>
      </c>
      <c r="B5" s="4">
        <f>Table1[[#This Row],[Porcentaje de la muestra '[pct']]]*56129</f>
        <v>11225.800000000001</v>
      </c>
      <c r="C5" s="2">
        <f>(1.2*Table1[[#This Row],[Tamaño de la muestra (ARRAY_LIST)]]^2)/1000+20</f>
        <v>151242.30276800002</v>
      </c>
      <c r="D5" s="2">
        <f>(1.5*Table1[[#This Row],[Tamaño de la muestra (ARRAY_LIST)]]^2)/1000+20</f>
        <v>189047.87846000004</v>
      </c>
      <c r="E5" s="2">
        <f>(1.1*(Table1[[#This Row],[Tamaño de la muestra (ARRAY_LIST)]]*LOG10(Table1[[#This Row],[Tamaño de la muestra (ARRAY_LIST)]]))^2)/1000+20</f>
        <v>2273985.8331854516</v>
      </c>
      <c r="F5" s="2">
        <f>(1.7*Table1[[#This Row],[Tamaño de la muestra (ARRAY_LIST)]]^2)/1000+20</f>
        <v>214251.59558800005</v>
      </c>
      <c r="G5" s="2">
        <f>(1.4*(Table1[[#This Row],[Tamaño de la muestra (ARRAY_LIST)]]*LOG10(Table1[[#This Row],[Tamaño de la muestra (ARRAY_LIST)]])))/1000+120*4</f>
        <v>543.65370112101232</v>
      </c>
    </row>
    <row r="6" spans="1:7" x14ac:dyDescent="0.5">
      <c r="A6" s="3">
        <v>0.3</v>
      </c>
      <c r="B6" s="4">
        <f>Table1[[#This Row],[Porcentaje de la muestra '[pct']]]*56129</f>
        <v>16838.7</v>
      </c>
      <c r="C6" s="2">
        <f>(1.2*Table1[[#This Row],[Tamaño de la muestra (ARRAY_LIST)]]^2)/1000+20</f>
        <v>340270.18122799997</v>
      </c>
      <c r="D6" s="2">
        <f>(1.5*Table1[[#This Row],[Tamaño de la muestra (ARRAY_LIST)]]^2)/1000+20</f>
        <v>425332.72653499997</v>
      </c>
      <c r="E6" s="2">
        <f>(1.1*(Table1[[#This Row],[Tamaño de la muestra (ARRAY_LIST)]]*LOG10(Table1[[#This Row],[Tamaño de la muestra (ARRAY_LIST)]]))^2)/1000+20</f>
        <v>5571007.7959022596</v>
      </c>
      <c r="F6" s="2">
        <f>(1.7*Table1[[#This Row],[Tamaño de la muestra (ARRAY_LIST)]]^2)/1000+20</f>
        <v>482041.09007299994</v>
      </c>
      <c r="G6" s="2">
        <f>(1.4*(Table1[[#This Row],[Tamaño de la muestra (ARRAY_LIST)]]*LOG10(Table1[[#This Row],[Tamaño de la muestra (ARRAY_LIST)]])))/1000+120*4</f>
        <v>579.63175871892372</v>
      </c>
    </row>
    <row r="7" spans="1:7" x14ac:dyDescent="0.5">
      <c r="A7" s="3">
        <v>0.5</v>
      </c>
      <c r="B7" s="4">
        <f>Table1[[#This Row],[Porcentaje de la muestra '[pct']]]*56129</f>
        <v>28064.5</v>
      </c>
      <c r="C7" s="2">
        <f>(1.2*Table1[[#This Row],[Tamaño de la muestra (ARRAY_LIST)]]^2)/1000+20</f>
        <v>945159.39229999995</v>
      </c>
      <c r="D7" s="2">
        <f>(1.5*Table1[[#This Row],[Tamaño de la muestra (ARRAY_LIST)]]^2)/1000+20</f>
        <v>1181444.2403750001</v>
      </c>
      <c r="E7" s="2">
        <f>(1.1*(Table1[[#This Row],[Tamaño de la muestra (ARRAY_LIST)]]*LOG10(Table1[[#This Row],[Tamaño de la muestra (ARRAY_LIST)]]))^2)/1000+20</f>
        <v>17142260.30581728</v>
      </c>
      <c r="F7" s="2">
        <f>(1.7*Table1[[#This Row],[Tamaño de la muestra (ARRAY_LIST)]]^2)/1000+20</f>
        <v>1338967.472425</v>
      </c>
      <c r="G7" s="2">
        <f>(1.4*(Table1[[#This Row],[Tamaño de la muestra (ARRAY_LIST)]]*LOG10(Table1[[#This Row],[Tamaño de la muestra (ARRAY_LIST)]])))/1000+120*4</f>
        <v>654.76943512525781</v>
      </c>
    </row>
    <row r="8" spans="1:7" x14ac:dyDescent="0.5">
      <c r="A8" s="3">
        <v>0.8</v>
      </c>
      <c r="B8" s="4">
        <f>80%*56129</f>
        <v>44903.200000000004</v>
      </c>
      <c r="C8" s="2">
        <f>(1.2*Table1[[#This Row],[Tamaño de la muestra (ARRAY_LIST)]]^2)/1000+20</f>
        <v>2419576.8442880004</v>
      </c>
      <c r="D8" s="2">
        <f>(1.5*Table1[[#This Row],[Tamaño de la muestra (ARRAY_LIST)]]^2)/1000+20</f>
        <v>3024466.0553600006</v>
      </c>
      <c r="E8" s="2">
        <f>(1.1*(Table1[[#This Row],[Tamaño de la muestra (ARRAY_LIST)]]*LOG10(Table1[[#This Row],[Tamaño de la muestra (ARRAY_LIST)]]))^2)/1000+20</f>
        <v>48004133.445150442</v>
      </c>
      <c r="F8" s="2">
        <f>(1.7*Table1[[#This Row],[Tamaño de la muestra (ARRAY_LIST)]]^2)/1000+20</f>
        <v>3427725.5294080009</v>
      </c>
      <c r="G8" s="2">
        <f>(1.4*(Table1[[#This Row],[Tamaño de la muestra (ARRAY_LIST)]]*LOG10(Table1[[#This Row],[Tamaño de la muestra (ARRAY_LIST)]])))/1000+120*4</f>
        <v>772.46299276768627</v>
      </c>
    </row>
    <row r="9" spans="1:7" x14ac:dyDescent="0.5">
      <c r="A9" s="3">
        <v>1</v>
      </c>
      <c r="B9" s="4">
        <f>Table1[[#This Row],[Porcentaje de la muestra '[pct']]]*56128</f>
        <v>56128</v>
      </c>
      <c r="C9" s="2">
        <f>(1.2*Table1[[#This Row],[Tamaño de la muestra (ARRAY_LIST)]]^2)/1000+20</f>
        <v>3780442.8607999999</v>
      </c>
      <c r="D9" s="2">
        <f>(1.5*Table1[[#This Row],[Tamaño de la muestra (ARRAY_LIST)]]^2)/1000+20</f>
        <v>4725548.5760000004</v>
      </c>
      <c r="E9" s="2">
        <f>(1.1*(Table1[[#This Row],[Tamaño de la muestra (ARRAY_LIST)]]*LOG10(Table1[[#This Row],[Tamaño de la muestra (ARRAY_LIST)]]))^2)/1000+20</f>
        <v>78160820.950055704</v>
      </c>
      <c r="F9" s="2">
        <f>(1.7*Table1[[#This Row],[Tamaño de la muestra (ARRAY_LIST)]]^2)/1000+20</f>
        <v>5355619.0528000006</v>
      </c>
      <c r="G9" s="2">
        <f>(1.4*(Table1[[#This Row],[Tamaño de la muestra (ARRAY_LIST)]]*LOG10(Table1[[#This Row],[Tamaño de la muestra (ARRAY_LIST)]])))/1000+120*4</f>
        <v>853.18673105870346</v>
      </c>
    </row>
    <row r="12" spans="1:7" s="6" customFormat="1" ht="27.35" x14ac:dyDescent="0.4">
      <c r="A12" s="5" t="s">
        <v>4</v>
      </c>
      <c r="B12" s="5" t="s">
        <v>5</v>
      </c>
      <c r="C12" s="5" t="s">
        <v>0</v>
      </c>
      <c r="D12" s="5" t="s">
        <v>6</v>
      </c>
      <c r="E12" s="5" t="s">
        <v>1</v>
      </c>
      <c r="F12" s="5" t="s">
        <v>2</v>
      </c>
      <c r="G12" s="5" t="s">
        <v>3</v>
      </c>
    </row>
    <row r="13" spans="1:7" x14ac:dyDescent="0.5">
      <c r="A13" s="3">
        <v>5.0000000000000001E-3</v>
      </c>
      <c r="B13" s="4">
        <f>Table13[[#This Row],[Porcentaje de la muestra '[pct']]]*56128</f>
        <v>280.64</v>
      </c>
      <c r="C13" s="2">
        <f>(1.3*Table13[[#This Row],[Tamaño de la muestra (LINKED_LIST)]]^2)/1000+50</f>
        <v>152.38645248</v>
      </c>
      <c r="D13" s="2">
        <f>(1.6*Table13[[#This Row],[Tamaño de la muestra (LINKED_LIST)]]^2)/1000+50</f>
        <v>176.01409536</v>
      </c>
      <c r="E13" s="2">
        <f>(1.2*(Table13[[#This Row],[Tamaño de la muestra (LINKED_LIST)]]*LOG10(Table13[[#This Row],[Tamaño de la muestra (LINKED_LIST)]]))^2)/1000+50</f>
        <v>616.44309247718695</v>
      </c>
      <c r="F13" s="2">
        <f>(1.8*Table13[[#This Row],[Tamaño de la muestra (LINKED_LIST)]]^2)/1000+50</f>
        <v>191.76585728000001</v>
      </c>
      <c r="G13" s="2">
        <f>(1.5*(Table13[[#This Row],[Tamaño de la muestra (LINKED_LIST)]]*LOG10(Table13[[#This Row],[Tamaño de la muestra (LINKED_LIST)]])))/1000+150*4</f>
        <v>601.0305730436969</v>
      </c>
    </row>
    <row r="14" spans="1:7" x14ac:dyDescent="0.5">
      <c r="A14" s="3">
        <v>0.05</v>
      </c>
      <c r="B14" s="4">
        <f>Table13[[#This Row],[Porcentaje de la muestra '[pct']]]*56128</f>
        <v>2806.4</v>
      </c>
      <c r="C14" s="2">
        <f>(1.3*Table13[[#This Row],[Tamaño de la muestra (LINKED_LIST)]]^2)/1000+50</f>
        <v>10288.645248000001</v>
      </c>
      <c r="D14" s="2">
        <f>(1.6*Table13[[#This Row],[Tamaño de la muestra (LINKED_LIST)]]^2)/1000+50</f>
        <v>12651.409536000003</v>
      </c>
      <c r="E14" s="2">
        <f>(1.2*(Table13[[#This Row],[Tamaño de la muestra (LINKED_LIST)]]*LOG10(Table13[[#This Row],[Tamaño de la muestra (LINKED_LIST)]]))^2)/1000+50</f>
        <v>112420.56943701512</v>
      </c>
      <c r="F14" s="2">
        <f>(1.8*Table13[[#This Row],[Tamaño de la muestra (LINKED_LIST)]]^2)/1000+50</f>
        <v>14226.585728000002</v>
      </c>
      <c r="G14" s="2">
        <f>(1.5*(Table13[[#This Row],[Tamaño de la muestra (LINKED_LIST)]]*LOG10(Table13[[#This Row],[Tamaño de la muestra (LINKED_LIST)]])))/1000+150*4</f>
        <v>614.51533043696918</v>
      </c>
    </row>
    <row r="15" spans="1:7" x14ac:dyDescent="0.5">
      <c r="A15" s="3">
        <v>0.1</v>
      </c>
      <c r="B15" s="4">
        <f>Table13[[#This Row],[Porcentaje de la muestra '[pct']]]*56128</f>
        <v>5612.8</v>
      </c>
      <c r="C15" s="4">
        <f>(1.3*Table13[[#This Row],[Tamaño de la muestra (LINKED_LIST)]]^2)/1000+50</f>
        <v>41004.580992000003</v>
      </c>
      <c r="D15" s="4">
        <f>(1.6*Table13[[#This Row],[Tamaño de la muestra (LINKED_LIST)]]^2)/1000+50</f>
        <v>50455.638144000011</v>
      </c>
      <c r="E15" s="4">
        <f>(1.2*(Table13[[#This Row],[Tamaño de la muestra (LINKED_LIST)]]*LOG10(Table13[[#This Row],[Tamaño de la muestra (LINKED_LIST)]]))^2)/1000+50</f>
        <v>531439.37157043826</v>
      </c>
      <c r="F15" s="4">
        <f>(1.8*Table13[[#This Row],[Tamaño de la muestra (LINKED_LIST)]]^2)/1000+50</f>
        <v>56756.342912000007</v>
      </c>
      <c r="G15" s="4">
        <f>(1.5*(Table13[[#This Row],[Tamaño de la muestra (LINKED_LIST)]]*LOG10(Table13[[#This Row],[Tamaño de la muestra (LINKED_LIST)]])))/1000+150*4</f>
        <v>631.56509261343251</v>
      </c>
    </row>
    <row r="16" spans="1:7" x14ac:dyDescent="0.5">
      <c r="A16" s="3">
        <v>0.2</v>
      </c>
      <c r="B16" s="4">
        <f>Table13[[#This Row],[Porcentaje de la muestra '[pct']]]*56128</f>
        <v>11225.6</v>
      </c>
      <c r="C16" s="4">
        <f>(1.3*Table13[[#This Row],[Tamaño de la muestra (LINKED_LIST)]]^2)/1000+50</f>
        <v>163868.32396800001</v>
      </c>
      <c r="D16" s="4">
        <f>(1.6*Table13[[#This Row],[Tamaño de la muestra (LINKED_LIST)]]^2)/1000+50</f>
        <v>201672.55257600005</v>
      </c>
      <c r="E16" s="4">
        <f>(1.2*(Table13[[#This Row],[Tamaño de la muestra (LINKED_LIST)]]*LOG10(Table13[[#This Row],[Tamaño de la muestra (LINKED_LIST)]]))^2)/1000+50</f>
        <v>2480642.1303377952</v>
      </c>
      <c r="F16" s="4">
        <f>(1.8*Table13[[#This Row],[Tamaño de la muestra (LINKED_LIST)]]^2)/1000+50</f>
        <v>226875.37164800003</v>
      </c>
      <c r="G16" s="4">
        <f>(1.5*(Table13[[#This Row],[Tamaño de la muestra (LINKED_LIST)]]*LOG10(Table13[[#This Row],[Tamaño de la muestra (LINKED_LIST)]])))/1000+150*4</f>
        <v>668.19904870585344</v>
      </c>
    </row>
    <row r="17" spans="1:7" x14ac:dyDescent="0.5">
      <c r="A17" s="3">
        <v>0.3</v>
      </c>
      <c r="B17" s="4">
        <f>Table13[[#This Row],[Porcentaje de la muestra '[pct']]]*56128</f>
        <v>16838.399999999998</v>
      </c>
      <c r="C17" s="4">
        <f>(1.3*Table13[[#This Row],[Tamaño de la muestra (LINKED_LIST)]]^2)/1000+50</f>
        <v>368641.22892799991</v>
      </c>
      <c r="D17" s="4">
        <f>(1.6*Table13[[#This Row],[Tamaño de la muestra (LINKED_LIST)]]^2)/1000+50</f>
        <v>453700.74329599994</v>
      </c>
      <c r="E17" s="4">
        <f>(1.2*(Table13[[#This Row],[Tamaño de la muestra (LINKED_LIST)]]*LOG10(Table13[[#This Row],[Tamaño de la muestra (LINKED_LIST)]]))^2)/1000+50</f>
        <v>6077252.4289118089</v>
      </c>
      <c r="F17" s="4">
        <f>(1.8*Table13[[#This Row],[Tamaño de la muestra (LINKED_LIST)]]^2)/1000+50</f>
        <v>510407.08620799991</v>
      </c>
      <c r="G17" s="4">
        <f>(1.5*(Table13[[#This Row],[Tamaño de la muestra (LINKED_LIST)]]*LOG10(Table13[[#This Row],[Tamaño de la muestra (LINKED_LIST)]])))/1000+150*4</f>
        <v>706.74621564350491</v>
      </c>
    </row>
    <row r="18" spans="1:7" x14ac:dyDescent="0.5">
      <c r="A18" s="3">
        <v>0.5</v>
      </c>
      <c r="B18" s="4">
        <f>Table13[[#This Row],[Porcentaje de la muestra '[pct']]]*56128</f>
        <v>28064</v>
      </c>
      <c r="C18" s="4">
        <f>(1.3*Table13[[#This Row],[Tamaño de la muestra (LINKED_LIST)]]^2)/1000+50</f>
        <v>1023914.5248</v>
      </c>
      <c r="D18" s="4">
        <f>(1.6*Table13[[#This Row],[Tamaño de la muestra (LINKED_LIST)]]^2)/1000+50</f>
        <v>1260190.9536000001</v>
      </c>
      <c r="E18" s="4">
        <f>(1.2*(Table13[[#This Row],[Tamaño de la muestra (LINKED_LIST)]]*LOG10(Table13[[#This Row],[Tamaño de la muestra (LINKED_LIST)]]))^2)/1000+50</f>
        <v>18699944.39303115</v>
      </c>
      <c r="F18" s="4">
        <f>(1.8*Table13[[#This Row],[Tamaño de la muestra (LINKED_LIST)]]^2)/1000+50</f>
        <v>1417708.5728</v>
      </c>
      <c r="G18" s="4">
        <f>(1.5*(Table13[[#This Row],[Tamaño de la muestra (LINKED_LIST)]]*LOG10(Table13[[#This Row],[Tamaño de la muestra (LINKED_LIST)]])))/1000+150*4</f>
        <v>787.24930436969157</v>
      </c>
    </row>
    <row r="19" spans="1:7" x14ac:dyDescent="0.5">
      <c r="A19" s="3">
        <v>0.8</v>
      </c>
      <c r="B19" s="4">
        <f>Table13[[#This Row],[Porcentaje de la muestra '[pct']]]*56128</f>
        <v>44902.400000000001</v>
      </c>
      <c r="C19" s="4">
        <f>(1.3*Table13[[#This Row],[Tamaño de la muestra (LINKED_LIST)]]^2)/1000+50</f>
        <v>2621143.1834880002</v>
      </c>
      <c r="D19" s="4">
        <f>(1.6*Table13[[#This Row],[Tamaño de la muestra (LINKED_LIST)]]^2)/1000+50</f>
        <v>3226010.8412160007</v>
      </c>
      <c r="E19" s="4">
        <f>(1.2*(Table13[[#This Row],[Tamaño de la muestra (LINKED_LIST)]]*LOG10(Table13[[#This Row],[Tamaño de la muestra (LINKED_LIST)]]))^2)/1000+50</f>
        <v>52366133.595991507</v>
      </c>
      <c r="F19" s="4">
        <f>(1.8*Table13[[#This Row],[Tamaño de la muestra (LINKED_LIST)]]^2)/1000+50</f>
        <v>3629255.9463680005</v>
      </c>
      <c r="G19" s="4">
        <f>(1.5*(Table13[[#This Row],[Tamaño de la muestra (LINKED_LIST)]]*LOG10(Table13[[#This Row],[Tamaño de la muestra (LINKED_LIST)]])))/1000+150*4</f>
        <v>913.34710265532067</v>
      </c>
    </row>
    <row r="20" spans="1:7" x14ac:dyDescent="0.5">
      <c r="A20" s="3">
        <v>1</v>
      </c>
      <c r="B20" s="4">
        <f>Table13[[#This Row],[Porcentaje de la muestra '[pct']]]*56128</f>
        <v>56128</v>
      </c>
      <c r="C20" s="4">
        <f>(1.3*Table13[[#This Row],[Tamaño de la muestra (LINKED_LIST)]]^2)/1000+50</f>
        <v>4095508.0992000001</v>
      </c>
      <c r="D20" s="4">
        <f>(1.6*Table13[[#This Row],[Tamaño de la muestra (LINKED_LIST)]]^2)/1000+50</f>
        <v>5040613.8144000005</v>
      </c>
      <c r="E20" s="4">
        <f>(1.2*(Table13[[#This Row],[Tamaño de la muestra (LINKED_LIST)]]*LOG10(Table13[[#This Row],[Tamaño de la muestra (LINKED_LIST)]]))^2)/1000+50</f>
        <v>85266378.309151679</v>
      </c>
      <c r="F20" s="4">
        <f>(1.8*Table13[[#This Row],[Tamaño de la muestra (LINKED_LIST)]]^2)/1000+50</f>
        <v>5670684.2911999999</v>
      </c>
      <c r="G20" s="4">
        <f>(1.5*(Table13[[#This Row],[Tamaño de la muestra (LINKED_LIST)]]*LOG10(Table13[[#This Row],[Tamaño de la muestra (LINKED_LIST)]])))/1000+150*4</f>
        <v>999.84292613432513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858CF01A2EF24688B692775F4C60A4" ma:contentTypeVersion="16" ma:contentTypeDescription="Create a new document." ma:contentTypeScope="" ma:versionID="f5fe34e4fce1f8a4cfe176df7387d27b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7c14f1e8079962fe22036e49bccc2e6d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0595C4-6F61-4B8A-8EA8-9A2326FBB2A6}"/>
</file>

<file path=customXml/itemProps3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Datos Lab4-5</vt:lpstr>
      <vt:lpstr>Graf ARRAY_LIST</vt:lpstr>
      <vt:lpstr>Graf LINKED_LIST</vt:lpstr>
      <vt:lpstr>Graf Insertion Sort</vt:lpstr>
      <vt:lpstr>Graf Selection Sort</vt:lpstr>
      <vt:lpstr>Graf Shell Sort</vt:lpstr>
      <vt:lpstr>Graf Quick Sort</vt:lpstr>
      <vt:lpstr>Graf 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Santiago Felipe Arteaga Martin</cp:lastModifiedBy>
  <dcterms:created xsi:type="dcterms:W3CDTF">2021-02-18T03:17:26Z</dcterms:created>
  <dcterms:modified xsi:type="dcterms:W3CDTF">2023-02-22T04:52:56Z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