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4428830306c10d/Documents/GitHub/ISIS1225DEVS/ISIS1225-SampleSorts/Docs/"/>
    </mc:Choice>
  </mc:AlternateContent>
  <xr:revisionPtr revIDLastSave="165" documentId="8_{D9F3EF8E-9153-42A5-8ACF-6285D7DFF156}" xr6:coauthVersionLast="47" xr6:coauthVersionMax="47" xr10:uidLastSave="{98C2BCE3-F10F-468E-A683-4219F3755E9A}"/>
  <bookViews>
    <workbookView xWindow="57480" yWindow="-120" windowWidth="19440" windowHeight="11640" activeTab="1" xr2:uid="{D82936D8-D2C9-4EB2-9CBC-3665F65B95FD}"/>
  </bookViews>
  <sheets>
    <sheet name="Datos Lab4-5" sheetId="1" r:id="rId1"/>
    <sheet name="Graf ARRAY_LIST" sheetId="6" r:id="rId2"/>
    <sheet name="Graf LINKED_LIST" sheetId="13" r:id="rId3"/>
    <sheet name="Graf Insertion Sort" sheetId="8" r:id="rId4"/>
    <sheet name="Graf Selection Sort" sheetId="14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" i="1"/>
  <c r="G3" i="1"/>
  <c r="G4" i="1"/>
  <c r="G5" i="1"/>
  <c r="G6" i="1"/>
  <c r="G7" i="1"/>
  <c r="G8" i="1"/>
  <c r="G9" i="1"/>
  <c r="F13" i="1"/>
  <c r="F14" i="1"/>
  <c r="F15" i="1"/>
  <c r="F16" i="1"/>
  <c r="F17" i="1"/>
  <c r="F18" i="1"/>
  <c r="F19" i="1"/>
  <c r="F20" i="1"/>
  <c r="E13" i="1"/>
  <c r="E14" i="1"/>
  <c r="E15" i="1"/>
  <c r="E16" i="1"/>
  <c r="E17" i="1"/>
  <c r="E18" i="1"/>
  <c r="E19" i="1"/>
  <c r="E20" i="1"/>
  <c r="E2" i="1"/>
  <c r="E3" i="1"/>
  <c r="E4" i="1"/>
  <c r="E5" i="1"/>
  <c r="E6" i="1"/>
  <c r="E7" i="1"/>
  <c r="E8" i="1"/>
  <c r="E9" i="1"/>
  <c r="D13" i="1"/>
  <c r="D14" i="1"/>
  <c r="D15" i="1"/>
  <c r="D16" i="1"/>
  <c r="D17" i="1"/>
  <c r="D18" i="1"/>
  <c r="D19" i="1"/>
  <c r="D20" i="1"/>
  <c r="D2" i="1"/>
  <c r="C13" i="1"/>
  <c r="C14" i="1"/>
  <c r="C15" i="1"/>
  <c r="C16" i="1"/>
  <c r="C17" i="1"/>
  <c r="C18" i="1"/>
  <c r="C19" i="1"/>
  <c r="C20" i="1"/>
  <c r="F2" i="1" l="1"/>
  <c r="F3" i="1"/>
  <c r="F4" i="1"/>
  <c r="F5" i="1"/>
  <c r="F6" i="1"/>
  <c r="F7" i="1"/>
  <c r="F8" i="1"/>
  <c r="F9" i="1"/>
  <c r="D3" i="1"/>
  <c r="D4" i="1"/>
  <c r="D5" i="1"/>
  <c r="D6" i="1"/>
  <c r="D7" i="1"/>
  <c r="D8" i="1"/>
  <c r="D9" i="1"/>
  <c r="C2" i="1"/>
  <c r="C3" i="1"/>
  <c r="C4" i="1"/>
  <c r="C5" i="1"/>
  <c r="C6" i="1"/>
  <c r="C7" i="1"/>
  <c r="C8" i="1"/>
  <c r="C9" i="1"/>
  <c r="B2" i="1"/>
  <c r="B3" i="1"/>
  <c r="B4" i="1"/>
  <c r="B5" i="1"/>
  <c r="B6" i="1"/>
  <c r="B7" i="1"/>
  <c r="B8" i="1"/>
  <c r="B9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<sst xmlns="http://schemas.openxmlformats.org/spreadsheetml/2006/main" count="14" uniqueCount="8">
  <si>
    <t>Insertion Sort [ms]</t>
  </si>
  <si>
    <t>Shell Sort [ms]</t>
  </si>
  <si>
    <t>Quick Sort [ms]</t>
  </si>
  <si>
    <t>Merge Sort [ms]</t>
  </si>
  <si>
    <t>Porcentaje de la muestra [pct]</t>
  </si>
  <si>
    <t>Tamaño de la muestra (LINKED_LIST)</t>
  </si>
  <si>
    <t>Selection Sort [ms]</t>
  </si>
  <si>
    <r>
      <t>T</t>
    </r>
    <r>
      <rPr>
        <b/>
        <sz val="11"/>
        <color theme="1"/>
        <rFont val="Dax-Regular"/>
      </rPr>
      <t>amaño de la muestra (ARRAY_LIST)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</si>
</sst>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23</c:v>
                </c:pt>
                <c:pt idx="1">
                  <c:v>320</c:v>
                </c:pt>
                <c:pt idx="2">
                  <c:v>1220</c:v>
                </c:pt>
                <c:pt idx="3">
                  <c:v>4820</c:v>
                </c:pt>
                <c:pt idx="4">
                  <c:v>10820</c:v>
                </c:pt>
                <c:pt idx="5">
                  <c:v>30020</c:v>
                </c:pt>
                <c:pt idx="6">
                  <c:v>76820</c:v>
                </c:pt>
                <c:pt idx="7">
                  <c:v>120020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0"/>
          <c:order val="1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23.75</c:v>
                </c:pt>
                <c:pt idx="1">
                  <c:v>395</c:v>
                </c:pt>
                <c:pt idx="2">
                  <c:v>1520</c:v>
                </c:pt>
                <c:pt idx="3">
                  <c:v>6020</c:v>
                </c:pt>
                <c:pt idx="4">
                  <c:v>13520</c:v>
                </c:pt>
                <c:pt idx="5">
                  <c:v>37520</c:v>
                </c:pt>
                <c:pt idx="6">
                  <c:v>96020</c:v>
                </c:pt>
                <c:pt idx="7">
                  <c:v>150020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D-409F-AD4F-AE6565325CF2}"/>
            </c:ext>
          </c:extLst>
        </c:ser>
        <c:ser>
          <c:idx val="3"/>
          <c:order val="2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27.937872457992214</c:v>
                </c:pt>
                <c:pt idx="1">
                  <c:v>2023.2207481840321</c:v>
                </c:pt>
                <c:pt idx="2">
                  <c:v>9920</c:v>
                </c:pt>
                <c:pt idx="3">
                  <c:v>47965.915742002711</c:v>
                </c:pt>
                <c:pt idx="4">
                  <c:v>119714.68497823011</c:v>
                </c:pt>
                <c:pt idx="5">
                  <c:v>376285.42505688418</c:v>
                </c:pt>
                <c:pt idx="6">
                  <c:v>1072501.4458375969</c:v>
                </c:pt>
                <c:pt idx="7">
                  <c:v>1760020.0000000002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3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24.25</c:v>
                </c:pt>
                <c:pt idx="1">
                  <c:v>445</c:v>
                </c:pt>
                <c:pt idx="2">
                  <c:v>1720</c:v>
                </c:pt>
                <c:pt idx="3">
                  <c:v>6820</c:v>
                </c:pt>
                <c:pt idx="4">
                  <c:v>15320</c:v>
                </c:pt>
                <c:pt idx="5">
                  <c:v>42520</c:v>
                </c:pt>
                <c:pt idx="6">
                  <c:v>108820</c:v>
                </c:pt>
                <c:pt idx="7">
                  <c:v>170020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4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480.1189279003035</c:v>
                </c:pt>
                <c:pt idx="1">
                  <c:v>481.8892790030352</c:v>
                </c:pt>
                <c:pt idx="2">
                  <c:v>484.2</c:v>
                </c:pt>
                <c:pt idx="3">
                  <c:v>489.24288398785916</c:v>
                </c:pt>
                <c:pt idx="4">
                  <c:v>494.60390926982257</c:v>
                </c:pt>
                <c:pt idx="5">
                  <c:v>505.8927900303521</c:v>
                </c:pt>
                <c:pt idx="6">
                  <c:v>523.71460785430975</c:v>
                </c:pt>
                <c:pt idx="7">
                  <c:v>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53.25</c:v>
                </c:pt>
                <c:pt idx="1">
                  <c:v>375</c:v>
                </c:pt>
                <c:pt idx="2">
                  <c:v>1350</c:v>
                </c:pt>
                <c:pt idx="3">
                  <c:v>5250</c:v>
                </c:pt>
                <c:pt idx="4">
                  <c:v>11750</c:v>
                </c:pt>
                <c:pt idx="5">
                  <c:v>32550</c:v>
                </c:pt>
                <c:pt idx="6">
                  <c:v>83250</c:v>
                </c:pt>
                <c:pt idx="7">
                  <c:v>130050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A-4F6D-A3D9-CBDDAE5EDD6E}"/>
            </c:ext>
          </c:extLst>
        </c:ser>
        <c:ser>
          <c:idx val="0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54</c:v>
                </c:pt>
                <c:pt idx="1">
                  <c:v>450</c:v>
                </c:pt>
                <c:pt idx="2">
                  <c:v>1650</c:v>
                </c:pt>
                <c:pt idx="3">
                  <c:v>6450</c:v>
                </c:pt>
                <c:pt idx="4">
                  <c:v>14450</c:v>
                </c:pt>
                <c:pt idx="5">
                  <c:v>40050</c:v>
                </c:pt>
                <c:pt idx="6">
                  <c:v>102450</c:v>
                </c:pt>
                <c:pt idx="7">
                  <c:v>160050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A-4F6D-A3D9-CBDDAE5EDD6E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58.659497226900598</c:v>
                </c:pt>
                <c:pt idx="1">
                  <c:v>2235.3317252916713</c:v>
                </c:pt>
                <c:pt idx="2">
                  <c:v>10850</c:v>
                </c:pt>
                <c:pt idx="3">
                  <c:v>52354.635354912039</c:v>
                </c:pt>
                <c:pt idx="4">
                  <c:v>130626.01997625102</c:v>
                </c:pt>
                <c:pt idx="5">
                  <c:v>410521.37278932816</c:v>
                </c:pt>
                <c:pt idx="6">
                  <c:v>1170029.7590955601</c:v>
                </c:pt>
                <c:pt idx="7">
                  <c:v>1920050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CA-4F6D-A3D9-CBDDAE5EDD6E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54.5</c:v>
                </c:pt>
                <c:pt idx="1">
                  <c:v>500</c:v>
                </c:pt>
                <c:pt idx="2">
                  <c:v>1850</c:v>
                </c:pt>
                <c:pt idx="3">
                  <c:v>7250</c:v>
                </c:pt>
                <c:pt idx="4">
                  <c:v>16250</c:v>
                </c:pt>
                <c:pt idx="5">
                  <c:v>45050</c:v>
                </c:pt>
                <c:pt idx="6">
                  <c:v>115250</c:v>
                </c:pt>
                <c:pt idx="7">
                  <c:v>180050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CA-4F6D-A3D9-CBDDAE5EDD6E}"/>
            </c:ext>
          </c:extLst>
        </c:ser>
        <c:ser>
          <c:idx val="5"/>
          <c:order val="4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600.1274227503252</c:v>
                </c:pt>
                <c:pt idx="1">
                  <c:v>602.02422750325206</c:v>
                </c:pt>
                <c:pt idx="2">
                  <c:v>604.5</c:v>
                </c:pt>
                <c:pt idx="3">
                  <c:v>609.90308998699197</c:v>
                </c:pt>
                <c:pt idx="4">
                  <c:v>615.64704564623844</c:v>
                </c:pt>
                <c:pt idx="5">
                  <c:v>627.74227503252018</c:v>
                </c:pt>
                <c:pt idx="6">
                  <c:v>646.83707984390333</c:v>
                </c:pt>
                <c:pt idx="7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CA-4F6D-A3D9-CBDDAE5E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23</c:v>
                </c:pt>
                <c:pt idx="1">
                  <c:v>320</c:v>
                </c:pt>
                <c:pt idx="2">
                  <c:v>1220</c:v>
                </c:pt>
                <c:pt idx="3">
                  <c:v>4820</c:v>
                </c:pt>
                <c:pt idx="4">
                  <c:v>10820</c:v>
                </c:pt>
                <c:pt idx="5">
                  <c:v>30020</c:v>
                </c:pt>
                <c:pt idx="6">
                  <c:v>76820</c:v>
                </c:pt>
                <c:pt idx="7">
                  <c:v>120020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53.25</c:v>
                </c:pt>
                <c:pt idx="1">
                  <c:v>375</c:v>
                </c:pt>
                <c:pt idx="2">
                  <c:v>1350</c:v>
                </c:pt>
                <c:pt idx="3">
                  <c:v>5250</c:v>
                </c:pt>
                <c:pt idx="4">
                  <c:v>11750</c:v>
                </c:pt>
                <c:pt idx="5">
                  <c:v>32550</c:v>
                </c:pt>
                <c:pt idx="6">
                  <c:v>83250</c:v>
                </c:pt>
                <c:pt idx="7">
                  <c:v>130050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23.75</c:v>
                </c:pt>
                <c:pt idx="1">
                  <c:v>395</c:v>
                </c:pt>
                <c:pt idx="2">
                  <c:v>1520</c:v>
                </c:pt>
                <c:pt idx="3">
                  <c:v>6020</c:v>
                </c:pt>
                <c:pt idx="4">
                  <c:v>13520</c:v>
                </c:pt>
                <c:pt idx="5">
                  <c:v>37520</c:v>
                </c:pt>
                <c:pt idx="6">
                  <c:v>96020</c:v>
                </c:pt>
                <c:pt idx="7">
                  <c:v>150020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54</c:v>
                </c:pt>
                <c:pt idx="1">
                  <c:v>450</c:v>
                </c:pt>
                <c:pt idx="2">
                  <c:v>1650</c:v>
                </c:pt>
                <c:pt idx="3">
                  <c:v>6450</c:v>
                </c:pt>
                <c:pt idx="4">
                  <c:v>14450</c:v>
                </c:pt>
                <c:pt idx="5">
                  <c:v>40050</c:v>
                </c:pt>
                <c:pt idx="6">
                  <c:v>102450</c:v>
                </c:pt>
                <c:pt idx="7">
                  <c:v>160050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27.937872457992214</c:v>
                </c:pt>
                <c:pt idx="1">
                  <c:v>2023.2207481840321</c:v>
                </c:pt>
                <c:pt idx="2">
                  <c:v>9920</c:v>
                </c:pt>
                <c:pt idx="3">
                  <c:v>47965.915742002711</c:v>
                </c:pt>
                <c:pt idx="4">
                  <c:v>119714.68497823011</c:v>
                </c:pt>
                <c:pt idx="5">
                  <c:v>376285.42505688418</c:v>
                </c:pt>
                <c:pt idx="6">
                  <c:v>1072501.4458375969</c:v>
                </c:pt>
                <c:pt idx="7">
                  <c:v>1760020.0000000002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58.659497226900598</c:v>
                </c:pt>
                <c:pt idx="1">
                  <c:v>2235.3317252916713</c:v>
                </c:pt>
                <c:pt idx="2">
                  <c:v>10850</c:v>
                </c:pt>
                <c:pt idx="3">
                  <c:v>52354.635354912039</c:v>
                </c:pt>
                <c:pt idx="4">
                  <c:v>130626.01997625102</c:v>
                </c:pt>
                <c:pt idx="5">
                  <c:v>410521.37278932816</c:v>
                </c:pt>
                <c:pt idx="6">
                  <c:v>1170029.7590955601</c:v>
                </c:pt>
                <c:pt idx="7">
                  <c:v>1920050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24.25</c:v>
                </c:pt>
                <c:pt idx="1">
                  <c:v>445</c:v>
                </c:pt>
                <c:pt idx="2">
                  <c:v>1720</c:v>
                </c:pt>
                <c:pt idx="3">
                  <c:v>6820</c:v>
                </c:pt>
                <c:pt idx="4">
                  <c:v>15320</c:v>
                </c:pt>
                <c:pt idx="5">
                  <c:v>42520</c:v>
                </c:pt>
                <c:pt idx="6">
                  <c:v>108820</c:v>
                </c:pt>
                <c:pt idx="7">
                  <c:v>170020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54.5</c:v>
                </c:pt>
                <c:pt idx="1">
                  <c:v>500</c:v>
                </c:pt>
                <c:pt idx="2">
                  <c:v>1850</c:v>
                </c:pt>
                <c:pt idx="3">
                  <c:v>7250</c:v>
                </c:pt>
                <c:pt idx="4">
                  <c:v>16250</c:v>
                </c:pt>
                <c:pt idx="5">
                  <c:v>45050</c:v>
                </c:pt>
                <c:pt idx="6">
                  <c:v>115250</c:v>
                </c:pt>
                <c:pt idx="7">
                  <c:v>180050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480.1189279003035</c:v>
                </c:pt>
                <c:pt idx="1">
                  <c:v>481.8892790030352</c:v>
                </c:pt>
                <c:pt idx="2">
                  <c:v>484.2</c:v>
                </c:pt>
                <c:pt idx="3">
                  <c:v>489.24288398785916</c:v>
                </c:pt>
                <c:pt idx="4">
                  <c:v>494.60390926982257</c:v>
                </c:pt>
                <c:pt idx="5">
                  <c:v>505.8927900303521</c:v>
                </c:pt>
                <c:pt idx="6">
                  <c:v>523.71460785430975</c:v>
                </c:pt>
                <c:pt idx="7">
                  <c:v>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600.1274227503252</c:v>
                </c:pt>
                <c:pt idx="1">
                  <c:v>602.02422750325206</c:v>
                </c:pt>
                <c:pt idx="2">
                  <c:v>604.5</c:v>
                </c:pt>
                <c:pt idx="3">
                  <c:v>609.90308998699197</c:v>
                </c:pt>
                <c:pt idx="4">
                  <c:v>615.64704564623844</c:v>
                </c:pt>
                <c:pt idx="5">
                  <c:v>627.74227503252018</c:v>
                </c:pt>
                <c:pt idx="6">
                  <c:v>646.83707984390333</c:v>
                </c:pt>
                <c:pt idx="7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tabSelected="1"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1D623-F0B6-4C1A-913F-35E2F001B69E}">
  <sheetPr/>
  <sheetViews>
    <sheetView zoomScale="3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3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9482955" cy="141431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9482955" cy="141431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9CB7-6B9C-47D1-9CA7-0D240F42F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9488150" cy="1414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9488150" cy="1414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9482955" cy="141431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768" cy="62837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17" dataDxfId="16">
  <autoFilter ref="A1:G9" xr:uid="{B245DDE7-54F2-4A7A-AC17-5CA17DD7B03F}"/>
  <tableColumns count="7">
    <tableColumn id="1" xr3:uid="{A7AF2A2F-BC4B-404E-9B8B-256DA178E68B}" name="Porcentaje de la muestra [pct]" dataDxfId="15"/>
    <tableColumn id="2" xr3:uid="{23CECC62-35E0-466E-9502-4F5CC2E6F7A7}" name="Tamaño de la muestra (ARRAY_LIST)" dataDxfId="14">
      <calculatedColumnFormula>Table1[[#This Row],[Porcentaje de la muestra '[pct']]]*10000</calculatedColumnFormula>
    </tableColumn>
    <tableColumn id="3" xr3:uid="{19B1D273-887B-4392-991E-015D36D99E5B}" name="Insertion Sort [ms]" dataDxfId="13">
      <calculatedColumnFormula>(1.2*Table1[[#This Row],[Tamaño de la muestra (ARRAY_LIST)]]^2)/1000+20</calculatedColumnFormula>
    </tableColumn>
    <tableColumn id="4" xr3:uid="{56471E76-DCC6-4EED-8237-BCC256B57E91}" name="Selection Sort [ms]" dataDxfId="12">
      <calculatedColumnFormula>(1.5*Table1[[#This Row],[Tamaño de la muestra (ARRAY_LIST)]]^2)/1000+20</calculatedColumnFormula>
    </tableColumn>
    <tableColumn id="5" xr3:uid="{61DF25D7-A2A3-4D39-B0C6-29804C1B33DB}" name="Shell Sort [ms]" dataDxfId="11">
      <calculatedColumnFormula>(1.1*(Table1[[#This Row],[Tamaño de la muestra (ARRAY_LIST)]]*LOG10(Table1[[#This Row],[Tamaño de la muestra (ARRAY_LIST)]]))^2)/1000+20</calculatedColumnFormula>
    </tableColumn>
    <tableColumn id="6" xr3:uid="{6FC8F4B7-6274-4B14-98D8-0E00E479351A}" name="Quick Sort [ms]" dataDxfId="10">
      <calculatedColumnFormula>(1.7*Table1[[#This Row],[Tamaño de la muestra (ARRAY_LIST)]]^2)/1000+20</calculatedColumnFormula>
    </tableColumn>
    <tableColumn id="7" xr3:uid="{524CD22F-67E8-4B70-A570-216FFE243DC7}" name="Merge Sort [ms]" dataDxfId="9">
      <calculatedColumnFormula>(1.4*(Table1[[#This Row],[Tamaño de la muestra (ARRAY_LIST)]]*LOG10(Table1[[#This Row],[Tamaño de la muestra (ARRAY_LIST)]])))/1000+120*4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G20" totalsRowShown="0" headerRowDxfId="8" dataDxfId="7">
  <autoFilter ref="A12:G20" xr:uid="{5C24B5A8-1B8E-4092-B34A-66FF5413D106}"/>
  <tableColumns count="7">
    <tableColumn id="1" xr3:uid="{16584851-71BC-4FF5-B248-C3F46BA653AF}" name="Porcentaje de la muestra [pct]" dataDxfId="6"/>
    <tableColumn id="2" xr3:uid="{4F9B7329-040C-4D35-96E7-B9181424DC65}" name="Tamaño de la muestra (LINKED_LIST)" dataDxfId="5">
      <calculatedColumnFormula>Table13[[#This Row],[Porcentaje de la muestra '[pct']]]*10000</calculatedColumnFormula>
    </tableColumn>
    <tableColumn id="3" xr3:uid="{BDA028DF-4CED-4928-B040-96AD8F8A43EB}" name="Insertion Sort [ms]" dataDxfId="4">
      <calculatedColumnFormula>(1.3*Table13[[#This Row],[Tamaño de la muestra (LINKED_LIST)]]^2)/1000+50</calculatedColumnFormula>
    </tableColumn>
    <tableColumn id="4" xr3:uid="{A5E99D51-DD73-48A7-AE0D-601A8EE89AFA}" name="Selection Sort [ms]" dataDxfId="3">
      <calculatedColumnFormula>(1.6*Table13[[#This Row],[Tamaño de la muestra (LINKED_LIST)]]^2)/1000+50</calculatedColumnFormula>
    </tableColumn>
    <tableColumn id="5" xr3:uid="{EE99E4CD-A6F0-492B-B754-38221659D42F}" name="Shell Sort [ms]" dataDxfId="2">
      <calculatedColumnFormula>(1.2*(Table13[[#This Row],[Tamaño de la muestra (LINKED_LIST)]]*LOG10(Table13[[#This Row],[Tamaño de la muestra (LINKED_LIST)]]))^2)/1000+50</calculatedColumnFormula>
    </tableColumn>
    <tableColumn id="6" xr3:uid="{21628D13-D0BA-41D1-8E51-AB02437FBDE5}" name="Quick Sort [ms]" dataDxfId="1">
      <calculatedColumnFormula>(1.8*Table13[[#This Row],[Tamaño de la muestra (LINKED_LIST)]]^2)/1000+50</calculatedColumnFormula>
    </tableColumn>
    <tableColumn id="7" xr3:uid="{9D39A429-DE1C-4A1F-A145-F13D2916E496}" name="Merge Sort [ms]" dataDxfId="0">
      <calculatedColumnFormula>(1.5*(Table13[[#This Row],[Tamaño de la muestra (LINKED_LIST)]]*LOG10(Table13[[#This Row],[Tamaño de la muestra (LINKED_LIST)]])))/1000+150*4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0"/>
  <sheetViews>
    <sheetView zoomScale="90" zoomScaleNormal="90" workbookViewId="0">
      <selection activeCell="B2" sqref="B2"/>
    </sheetView>
  </sheetViews>
  <sheetFormatPr defaultRowHeight="14.35" x14ac:dyDescent="0.5"/>
  <cols>
    <col min="1" max="1" width="19.17578125" style="1" bestFit="1" customWidth="1"/>
    <col min="2" max="2" width="25.5859375" style="1" bestFit="1" customWidth="1"/>
    <col min="3" max="3" width="22.3515625" style="1" bestFit="1" customWidth="1"/>
    <col min="4" max="4" width="22.52734375" style="1" bestFit="1" customWidth="1"/>
    <col min="5" max="5" width="19.1171875" bestFit="1" customWidth="1"/>
    <col min="6" max="7" width="20" customWidth="1"/>
  </cols>
  <sheetData>
    <row r="1" spans="1:7" s="8" customFormat="1" ht="27.35" x14ac:dyDescent="0.4">
      <c r="A1" s="6" t="s">
        <v>4</v>
      </c>
      <c r="B1" s="7" t="s">
        <v>7</v>
      </c>
      <c r="C1" s="7" t="s">
        <v>0</v>
      </c>
      <c r="D1" s="6" t="s">
        <v>6</v>
      </c>
      <c r="E1" s="7" t="s">
        <v>1</v>
      </c>
      <c r="F1" s="7" t="s">
        <v>2</v>
      </c>
      <c r="G1" s="7" t="s">
        <v>3</v>
      </c>
    </row>
    <row r="2" spans="1:7" x14ac:dyDescent="0.5">
      <c r="A2" s="4">
        <v>5.0000000000000001E-3</v>
      </c>
      <c r="B2" s="5">
        <f>Table1[[#This Row],[Porcentaje de la muestra '[pct']]]*10000</f>
        <v>50</v>
      </c>
      <c r="C2" s="2">
        <f>(1.2*Table1[[#This Row],[Tamaño de la muestra (ARRAY_LIST)]]^2)/1000+20</f>
        <v>23</v>
      </c>
      <c r="D2" s="2">
        <f>(1.5*Table1[[#This Row],[Tamaño de la muestra (ARRAY_LIST)]]^2)/1000+20</f>
        <v>23.75</v>
      </c>
      <c r="E2" s="2">
        <f>(1.1*(Table1[[#This Row],[Tamaño de la muestra (ARRAY_LIST)]]*LOG10(Table1[[#This Row],[Tamaño de la muestra (ARRAY_LIST)]]))^2)/1000+20</f>
        <v>27.937872457992214</v>
      </c>
      <c r="F2" s="2">
        <f>(1.7*Table1[[#This Row],[Tamaño de la muestra (ARRAY_LIST)]]^2)/1000+20</f>
        <v>24.25</v>
      </c>
      <c r="G2" s="2">
        <f>(1.4*(Table1[[#This Row],[Tamaño de la muestra (ARRAY_LIST)]]*LOG10(Table1[[#This Row],[Tamaño de la muestra (ARRAY_LIST)]])))/1000+120*4</f>
        <v>480.1189279003035</v>
      </c>
    </row>
    <row r="3" spans="1:7" x14ac:dyDescent="0.5">
      <c r="A3" s="4">
        <v>0.05</v>
      </c>
      <c r="B3" s="5">
        <f>Table1[[#This Row],[Porcentaje de la muestra '[pct']]]*10000</f>
        <v>500</v>
      </c>
      <c r="C3" s="2">
        <f>(1.2*Table1[[#This Row],[Tamaño de la muestra (ARRAY_LIST)]]^2)/1000+20</f>
        <v>320</v>
      </c>
      <c r="D3" s="2">
        <f>(1.5*Table1[[#This Row],[Tamaño de la muestra (ARRAY_LIST)]]^2)/1000+20</f>
        <v>395</v>
      </c>
      <c r="E3" s="2">
        <f>(1.1*(Table1[[#This Row],[Tamaño de la muestra (ARRAY_LIST)]]*LOG10(Table1[[#This Row],[Tamaño de la muestra (ARRAY_LIST)]]))^2)/1000+20</f>
        <v>2023.2207481840321</v>
      </c>
      <c r="F3" s="3">
        <f>(1.7*Table1[[#This Row],[Tamaño de la muestra (ARRAY_LIST)]]^2)/1000+20</f>
        <v>445</v>
      </c>
      <c r="G3" s="3">
        <f>(1.4*(Table1[[#This Row],[Tamaño de la muestra (ARRAY_LIST)]]*LOG10(Table1[[#This Row],[Tamaño de la muestra (ARRAY_LIST)]])))/1000+120*4</f>
        <v>481.8892790030352</v>
      </c>
    </row>
    <row r="4" spans="1:7" x14ac:dyDescent="0.5">
      <c r="A4" s="4">
        <v>0.1</v>
      </c>
      <c r="B4" s="5">
        <f>Table1[[#This Row],[Porcentaje de la muestra '[pct']]]*10000</f>
        <v>1000</v>
      </c>
      <c r="C4" s="2">
        <f>(1.2*Table1[[#This Row],[Tamaño de la muestra (ARRAY_LIST)]]^2)/1000+20</f>
        <v>1220</v>
      </c>
      <c r="D4" s="2">
        <f>(1.5*Table1[[#This Row],[Tamaño de la muestra (ARRAY_LIST)]]^2)/1000+20</f>
        <v>1520</v>
      </c>
      <c r="E4" s="2">
        <f>(1.1*(Table1[[#This Row],[Tamaño de la muestra (ARRAY_LIST)]]*LOG10(Table1[[#This Row],[Tamaño de la muestra (ARRAY_LIST)]]))^2)/1000+20</f>
        <v>9920</v>
      </c>
      <c r="F4" s="3">
        <f>(1.7*Table1[[#This Row],[Tamaño de la muestra (ARRAY_LIST)]]^2)/1000+20</f>
        <v>1720</v>
      </c>
      <c r="G4" s="3">
        <f>(1.4*(Table1[[#This Row],[Tamaño de la muestra (ARRAY_LIST)]]*LOG10(Table1[[#This Row],[Tamaño de la muestra (ARRAY_LIST)]])))/1000+120*4</f>
        <v>484.2</v>
      </c>
    </row>
    <row r="5" spans="1:7" x14ac:dyDescent="0.5">
      <c r="A5" s="4">
        <v>0.2</v>
      </c>
      <c r="B5" s="5">
        <f>Table1[[#This Row],[Porcentaje de la muestra '[pct']]]*10000</f>
        <v>2000</v>
      </c>
      <c r="C5" s="2">
        <f>(1.2*Table1[[#This Row],[Tamaño de la muestra (ARRAY_LIST)]]^2)/1000+20</f>
        <v>4820</v>
      </c>
      <c r="D5" s="2">
        <f>(1.5*Table1[[#This Row],[Tamaño de la muestra (ARRAY_LIST)]]^2)/1000+20</f>
        <v>6020</v>
      </c>
      <c r="E5" s="2">
        <f>(1.1*(Table1[[#This Row],[Tamaño de la muestra (ARRAY_LIST)]]*LOG10(Table1[[#This Row],[Tamaño de la muestra (ARRAY_LIST)]]))^2)/1000+20</f>
        <v>47965.915742002711</v>
      </c>
      <c r="F5" s="3">
        <f>(1.7*Table1[[#This Row],[Tamaño de la muestra (ARRAY_LIST)]]^2)/1000+20</f>
        <v>6820</v>
      </c>
      <c r="G5" s="3">
        <f>(1.4*(Table1[[#This Row],[Tamaño de la muestra (ARRAY_LIST)]]*LOG10(Table1[[#This Row],[Tamaño de la muestra (ARRAY_LIST)]])))/1000+120*4</f>
        <v>489.24288398785916</v>
      </c>
    </row>
    <row r="6" spans="1:7" x14ac:dyDescent="0.5">
      <c r="A6" s="4">
        <v>0.3</v>
      </c>
      <c r="B6" s="5">
        <f>Table1[[#This Row],[Porcentaje de la muestra '[pct']]]*10000</f>
        <v>3000</v>
      </c>
      <c r="C6" s="2">
        <f>(1.2*Table1[[#This Row],[Tamaño de la muestra (ARRAY_LIST)]]^2)/1000+20</f>
        <v>10820</v>
      </c>
      <c r="D6" s="2">
        <f>(1.5*Table1[[#This Row],[Tamaño de la muestra (ARRAY_LIST)]]^2)/1000+20</f>
        <v>13520</v>
      </c>
      <c r="E6" s="2">
        <f>(1.1*(Table1[[#This Row],[Tamaño de la muestra (ARRAY_LIST)]]*LOG10(Table1[[#This Row],[Tamaño de la muestra (ARRAY_LIST)]]))^2)/1000+20</f>
        <v>119714.68497823011</v>
      </c>
      <c r="F6" s="3">
        <f>(1.7*Table1[[#This Row],[Tamaño de la muestra (ARRAY_LIST)]]^2)/1000+20</f>
        <v>15320</v>
      </c>
      <c r="G6" s="3">
        <f>(1.4*(Table1[[#This Row],[Tamaño de la muestra (ARRAY_LIST)]]*LOG10(Table1[[#This Row],[Tamaño de la muestra (ARRAY_LIST)]])))/1000+120*4</f>
        <v>494.60390926982257</v>
      </c>
    </row>
    <row r="7" spans="1:7" x14ac:dyDescent="0.5">
      <c r="A7" s="4">
        <v>0.5</v>
      </c>
      <c r="B7" s="5">
        <f>Table1[[#This Row],[Porcentaje de la muestra '[pct']]]*10000</f>
        <v>5000</v>
      </c>
      <c r="C7" s="2">
        <f>(1.2*Table1[[#This Row],[Tamaño de la muestra (ARRAY_LIST)]]^2)/1000+20</f>
        <v>30020</v>
      </c>
      <c r="D7" s="2">
        <f>(1.5*Table1[[#This Row],[Tamaño de la muestra (ARRAY_LIST)]]^2)/1000+20</f>
        <v>37520</v>
      </c>
      <c r="E7" s="2">
        <f>(1.1*(Table1[[#This Row],[Tamaño de la muestra (ARRAY_LIST)]]*LOG10(Table1[[#This Row],[Tamaño de la muestra (ARRAY_LIST)]]))^2)/1000+20</f>
        <v>376285.42505688418</v>
      </c>
      <c r="F7" s="3">
        <f>(1.7*Table1[[#This Row],[Tamaño de la muestra (ARRAY_LIST)]]^2)/1000+20</f>
        <v>42520</v>
      </c>
      <c r="G7" s="3">
        <f>(1.4*(Table1[[#This Row],[Tamaño de la muestra (ARRAY_LIST)]]*LOG10(Table1[[#This Row],[Tamaño de la muestra (ARRAY_LIST)]])))/1000+120*4</f>
        <v>505.8927900303521</v>
      </c>
    </row>
    <row r="8" spans="1:7" x14ac:dyDescent="0.5">
      <c r="A8" s="4">
        <v>0.8</v>
      </c>
      <c r="B8" s="5">
        <f>Table1[[#This Row],[Porcentaje de la muestra '[pct']]]*10000</f>
        <v>8000</v>
      </c>
      <c r="C8" s="2">
        <f>(1.2*Table1[[#This Row],[Tamaño de la muestra (ARRAY_LIST)]]^2)/1000+20</f>
        <v>76820</v>
      </c>
      <c r="D8" s="2">
        <f>(1.5*Table1[[#This Row],[Tamaño de la muestra (ARRAY_LIST)]]^2)/1000+20</f>
        <v>96020</v>
      </c>
      <c r="E8" s="2">
        <f>(1.1*(Table1[[#This Row],[Tamaño de la muestra (ARRAY_LIST)]]*LOG10(Table1[[#This Row],[Tamaño de la muestra (ARRAY_LIST)]]))^2)/1000+20</f>
        <v>1072501.4458375969</v>
      </c>
      <c r="F8" s="3">
        <f>(1.7*Table1[[#This Row],[Tamaño de la muestra (ARRAY_LIST)]]^2)/1000+20</f>
        <v>108820</v>
      </c>
      <c r="G8" s="3">
        <f>(1.4*(Table1[[#This Row],[Tamaño de la muestra (ARRAY_LIST)]]*LOG10(Table1[[#This Row],[Tamaño de la muestra (ARRAY_LIST)]])))/1000+120*4</f>
        <v>523.71460785430975</v>
      </c>
    </row>
    <row r="9" spans="1:7" x14ac:dyDescent="0.5">
      <c r="A9" s="4">
        <v>1</v>
      </c>
      <c r="B9" s="5">
        <f>Table1[[#This Row],[Porcentaje de la muestra '[pct']]]*10000</f>
        <v>10000</v>
      </c>
      <c r="C9" s="2">
        <f>(1.2*Table1[[#This Row],[Tamaño de la muestra (ARRAY_LIST)]]^2)/1000+20</f>
        <v>120020</v>
      </c>
      <c r="D9" s="2">
        <f>(1.5*Table1[[#This Row],[Tamaño de la muestra (ARRAY_LIST)]]^2)/1000+20</f>
        <v>150020</v>
      </c>
      <c r="E9" s="2">
        <f>(1.1*(Table1[[#This Row],[Tamaño de la muestra (ARRAY_LIST)]]*LOG10(Table1[[#This Row],[Tamaño de la muestra (ARRAY_LIST)]]))^2)/1000+20</f>
        <v>1760020.0000000002</v>
      </c>
      <c r="F9" s="3">
        <f>(1.7*Table1[[#This Row],[Tamaño de la muestra (ARRAY_LIST)]]^2)/1000+20</f>
        <v>170020</v>
      </c>
      <c r="G9" s="3">
        <f>(1.4*(Table1[[#This Row],[Tamaño de la muestra (ARRAY_LIST)]]*LOG10(Table1[[#This Row],[Tamaño de la muestra (ARRAY_LIST)]])))/1000+120*4</f>
        <v>536</v>
      </c>
    </row>
    <row r="12" spans="1:7" s="8" customFormat="1" ht="27.35" x14ac:dyDescent="0.4">
      <c r="A12" s="6" t="s">
        <v>4</v>
      </c>
      <c r="B12" s="7" t="s">
        <v>5</v>
      </c>
      <c r="C12" s="7" t="s">
        <v>0</v>
      </c>
      <c r="D12" s="6" t="s">
        <v>6</v>
      </c>
      <c r="E12" s="7" t="s">
        <v>1</v>
      </c>
      <c r="F12" s="7" t="s">
        <v>2</v>
      </c>
      <c r="G12" s="7" t="s">
        <v>3</v>
      </c>
    </row>
    <row r="13" spans="1:7" x14ac:dyDescent="0.5">
      <c r="A13" s="4">
        <v>5.0000000000000001E-3</v>
      </c>
      <c r="B13" s="5">
        <f>Table13[[#This Row],[Porcentaje de la muestra '[pct']]]*10000</f>
        <v>50</v>
      </c>
      <c r="C13" s="2">
        <f>(1.3*Table13[[#This Row],[Tamaño de la muestra (LINKED_LIST)]]^2)/1000+50</f>
        <v>53.25</v>
      </c>
      <c r="D13" s="2">
        <f>(1.6*Table13[[#This Row],[Tamaño de la muestra (LINKED_LIST)]]^2)/1000+50</f>
        <v>54</v>
      </c>
      <c r="E13" s="2">
        <f>(1.2*(Table13[[#This Row],[Tamaño de la muestra (LINKED_LIST)]]*LOG10(Table13[[#This Row],[Tamaño de la muestra (LINKED_LIST)]]))^2)/1000+50</f>
        <v>58.659497226900598</v>
      </c>
      <c r="F13" s="2">
        <f>(1.8*Table13[[#This Row],[Tamaño de la muestra (LINKED_LIST)]]^2)/1000+50</f>
        <v>54.5</v>
      </c>
      <c r="G13" s="2">
        <f>(1.5*(Table13[[#This Row],[Tamaño de la muestra (LINKED_LIST)]]*LOG10(Table13[[#This Row],[Tamaño de la muestra (LINKED_LIST)]])))/1000+150*4</f>
        <v>600.1274227503252</v>
      </c>
    </row>
    <row r="14" spans="1:7" x14ac:dyDescent="0.5">
      <c r="A14" s="4">
        <v>0.05</v>
      </c>
      <c r="B14" s="5">
        <f>Table13[[#This Row],[Porcentaje de la muestra '[pct']]]*10000</f>
        <v>500</v>
      </c>
      <c r="C14" s="2">
        <f>(1.3*Table13[[#This Row],[Tamaño de la muestra (LINKED_LIST)]]^2)/1000+50</f>
        <v>375</v>
      </c>
      <c r="D14" s="2">
        <f>(1.6*Table13[[#This Row],[Tamaño de la muestra (LINKED_LIST)]]^2)/1000+50</f>
        <v>450</v>
      </c>
      <c r="E14" s="2">
        <f>(1.2*(Table13[[#This Row],[Tamaño de la muestra (LINKED_LIST)]]*LOG10(Table13[[#This Row],[Tamaño de la muestra (LINKED_LIST)]]))^2)/1000+50</f>
        <v>2235.3317252916713</v>
      </c>
      <c r="F14" s="2">
        <f>(1.8*Table13[[#This Row],[Tamaño de la muestra (LINKED_LIST)]]^2)/1000+50</f>
        <v>500</v>
      </c>
      <c r="G14" s="2">
        <f>(1.5*(Table13[[#This Row],[Tamaño de la muestra (LINKED_LIST)]]*LOG10(Table13[[#This Row],[Tamaño de la muestra (LINKED_LIST)]])))/1000+150*4</f>
        <v>602.02422750325206</v>
      </c>
    </row>
    <row r="15" spans="1:7" x14ac:dyDescent="0.5">
      <c r="A15" s="4">
        <v>0.1</v>
      </c>
      <c r="B15" s="5">
        <f>Table13[[#This Row],[Porcentaje de la muestra '[pct']]]*10000</f>
        <v>1000</v>
      </c>
      <c r="C15" s="5">
        <f>(1.3*Table13[[#This Row],[Tamaño de la muestra (LINKED_LIST)]]^2)/1000+50</f>
        <v>1350</v>
      </c>
      <c r="D15" s="5">
        <f>(1.6*Table13[[#This Row],[Tamaño de la muestra (LINKED_LIST)]]^2)/1000+50</f>
        <v>1650</v>
      </c>
      <c r="E15" s="5">
        <f>(1.2*(Table13[[#This Row],[Tamaño de la muestra (LINKED_LIST)]]*LOG10(Table13[[#This Row],[Tamaño de la muestra (LINKED_LIST)]]))^2)/1000+50</f>
        <v>10850</v>
      </c>
      <c r="F15" s="5">
        <f>(1.8*Table13[[#This Row],[Tamaño de la muestra (LINKED_LIST)]]^2)/1000+50</f>
        <v>1850</v>
      </c>
      <c r="G15" s="5">
        <f>(1.5*(Table13[[#This Row],[Tamaño de la muestra (LINKED_LIST)]]*LOG10(Table13[[#This Row],[Tamaño de la muestra (LINKED_LIST)]])))/1000+150*4</f>
        <v>604.5</v>
      </c>
    </row>
    <row r="16" spans="1:7" x14ac:dyDescent="0.5">
      <c r="A16" s="4">
        <v>0.2</v>
      </c>
      <c r="B16" s="5">
        <f>Table13[[#This Row],[Porcentaje de la muestra '[pct']]]*10000</f>
        <v>2000</v>
      </c>
      <c r="C16" s="5">
        <f>(1.3*Table13[[#This Row],[Tamaño de la muestra (LINKED_LIST)]]^2)/1000+50</f>
        <v>5250</v>
      </c>
      <c r="D16" s="5">
        <f>(1.6*Table13[[#This Row],[Tamaño de la muestra (LINKED_LIST)]]^2)/1000+50</f>
        <v>6450</v>
      </c>
      <c r="E16" s="5">
        <f>(1.2*(Table13[[#This Row],[Tamaño de la muestra (LINKED_LIST)]]*LOG10(Table13[[#This Row],[Tamaño de la muestra (LINKED_LIST)]]))^2)/1000+50</f>
        <v>52354.635354912039</v>
      </c>
      <c r="F16" s="5">
        <f>(1.8*Table13[[#This Row],[Tamaño de la muestra (LINKED_LIST)]]^2)/1000+50</f>
        <v>7250</v>
      </c>
      <c r="G16" s="5">
        <f>(1.5*(Table13[[#This Row],[Tamaño de la muestra (LINKED_LIST)]]*LOG10(Table13[[#This Row],[Tamaño de la muestra (LINKED_LIST)]])))/1000+150*4</f>
        <v>609.90308998699197</v>
      </c>
    </row>
    <row r="17" spans="1:7" x14ac:dyDescent="0.5">
      <c r="A17" s="4">
        <v>0.3</v>
      </c>
      <c r="B17" s="5">
        <f>Table13[[#This Row],[Porcentaje de la muestra '[pct']]]*10000</f>
        <v>3000</v>
      </c>
      <c r="C17" s="5">
        <f>(1.3*Table13[[#This Row],[Tamaño de la muestra (LINKED_LIST)]]^2)/1000+50</f>
        <v>11750</v>
      </c>
      <c r="D17" s="5">
        <f>(1.6*Table13[[#This Row],[Tamaño de la muestra (LINKED_LIST)]]^2)/1000+50</f>
        <v>14450</v>
      </c>
      <c r="E17" s="5">
        <f>(1.2*(Table13[[#This Row],[Tamaño de la muestra (LINKED_LIST)]]*LOG10(Table13[[#This Row],[Tamaño de la muestra (LINKED_LIST)]]))^2)/1000+50</f>
        <v>130626.01997625102</v>
      </c>
      <c r="F17" s="5">
        <f>(1.8*Table13[[#This Row],[Tamaño de la muestra (LINKED_LIST)]]^2)/1000+50</f>
        <v>16250</v>
      </c>
      <c r="G17" s="5">
        <f>(1.5*(Table13[[#This Row],[Tamaño de la muestra (LINKED_LIST)]]*LOG10(Table13[[#This Row],[Tamaño de la muestra (LINKED_LIST)]])))/1000+150*4</f>
        <v>615.64704564623844</v>
      </c>
    </row>
    <row r="18" spans="1:7" x14ac:dyDescent="0.5">
      <c r="A18" s="4">
        <v>0.5</v>
      </c>
      <c r="B18" s="5">
        <f>Table13[[#This Row],[Porcentaje de la muestra '[pct']]]*10000</f>
        <v>5000</v>
      </c>
      <c r="C18" s="5">
        <f>(1.3*Table13[[#This Row],[Tamaño de la muestra (LINKED_LIST)]]^2)/1000+50</f>
        <v>32550</v>
      </c>
      <c r="D18" s="5">
        <f>(1.6*Table13[[#This Row],[Tamaño de la muestra (LINKED_LIST)]]^2)/1000+50</f>
        <v>40050</v>
      </c>
      <c r="E18" s="5">
        <f>(1.2*(Table13[[#This Row],[Tamaño de la muestra (LINKED_LIST)]]*LOG10(Table13[[#This Row],[Tamaño de la muestra (LINKED_LIST)]]))^2)/1000+50</f>
        <v>410521.37278932816</v>
      </c>
      <c r="F18" s="5">
        <f>(1.8*Table13[[#This Row],[Tamaño de la muestra (LINKED_LIST)]]^2)/1000+50</f>
        <v>45050</v>
      </c>
      <c r="G18" s="5">
        <f>(1.5*(Table13[[#This Row],[Tamaño de la muestra (LINKED_LIST)]]*LOG10(Table13[[#This Row],[Tamaño de la muestra (LINKED_LIST)]])))/1000+150*4</f>
        <v>627.74227503252018</v>
      </c>
    </row>
    <row r="19" spans="1:7" x14ac:dyDescent="0.5">
      <c r="A19" s="4">
        <v>0.8</v>
      </c>
      <c r="B19" s="5">
        <f>Table13[[#This Row],[Porcentaje de la muestra '[pct']]]*10000</f>
        <v>8000</v>
      </c>
      <c r="C19" s="5">
        <f>(1.3*Table13[[#This Row],[Tamaño de la muestra (LINKED_LIST)]]^2)/1000+50</f>
        <v>83250</v>
      </c>
      <c r="D19" s="5">
        <f>(1.6*Table13[[#This Row],[Tamaño de la muestra (LINKED_LIST)]]^2)/1000+50</f>
        <v>102450</v>
      </c>
      <c r="E19" s="5">
        <f>(1.2*(Table13[[#This Row],[Tamaño de la muestra (LINKED_LIST)]]*LOG10(Table13[[#This Row],[Tamaño de la muestra (LINKED_LIST)]]))^2)/1000+50</f>
        <v>1170029.7590955601</v>
      </c>
      <c r="F19" s="5">
        <f>(1.8*Table13[[#This Row],[Tamaño de la muestra (LINKED_LIST)]]^2)/1000+50</f>
        <v>115250</v>
      </c>
      <c r="G19" s="5">
        <f>(1.5*(Table13[[#This Row],[Tamaño de la muestra (LINKED_LIST)]]*LOG10(Table13[[#This Row],[Tamaño de la muestra (LINKED_LIST)]])))/1000+150*4</f>
        <v>646.83707984390333</v>
      </c>
    </row>
    <row r="20" spans="1:7" x14ac:dyDescent="0.5">
      <c r="A20" s="4">
        <v>1</v>
      </c>
      <c r="B20" s="5">
        <f>Table13[[#This Row],[Porcentaje de la muestra '[pct']]]*10000</f>
        <v>10000</v>
      </c>
      <c r="C20" s="5">
        <f>(1.3*Table13[[#This Row],[Tamaño de la muestra (LINKED_LIST)]]^2)/1000+50</f>
        <v>130050</v>
      </c>
      <c r="D20" s="5">
        <f>(1.6*Table13[[#This Row],[Tamaño de la muestra (LINKED_LIST)]]^2)/1000+50</f>
        <v>160050</v>
      </c>
      <c r="E20" s="5">
        <f>(1.2*(Table13[[#This Row],[Tamaño de la muestra (LINKED_LIST)]]*LOG10(Table13[[#This Row],[Tamaño de la muestra (LINKED_LIST)]]))^2)/1000+50</f>
        <v>1920050</v>
      </c>
      <c r="F20" s="5">
        <f>(1.8*Table13[[#This Row],[Tamaño de la muestra (LINKED_LIST)]]^2)/1000+50</f>
        <v>180050</v>
      </c>
      <c r="G20" s="5">
        <f>(1.5*(Table13[[#This Row],[Tamaño de la muestra (LINKED_LIST)]]*LOG10(Table13[[#This Row],[Tamaño de la muestra (LINKED_LIST)]])))/1000+150*4</f>
        <v>660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2" ma:contentTypeDescription="Create a new document." ma:contentTypeScope="" ma:versionID="b7514a57228e1ec4fd10d00283bc8dd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581261643acbb38c481ad6091da5c7ed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9E059C0-65BF-48C8-8113-32DD82DA9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Datos Lab4-5</vt:lpstr>
      <vt:lpstr>Graf ARRAY_LIST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Felipe Arteaga Martin</cp:lastModifiedBy>
  <dcterms:created xsi:type="dcterms:W3CDTF">2021-02-18T03:17:26Z</dcterms:created>
  <dcterms:modified xsi:type="dcterms:W3CDTF">2022-02-19T12:19:08Z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