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90" windowWidth="28020" windowHeight="145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3" i="1" l="1"/>
  <c r="F53" i="1"/>
  <c r="E42" i="1"/>
  <c r="C13" i="1"/>
  <c r="F1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13" i="1"/>
  <c r="H54" i="1" l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F44" i="1"/>
  <c r="F45" i="1"/>
  <c r="F46" i="1"/>
  <c r="F47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5" i="1"/>
  <c r="I6" i="1"/>
  <c r="I7" i="1"/>
  <c r="H53" i="1"/>
  <c r="F42" i="1"/>
  <c r="I13" i="1"/>
  <c r="I4" i="1"/>
  <c r="I3" i="1"/>
  <c r="B54" i="1" l="1"/>
  <c r="B55" i="1"/>
  <c r="B56" i="1"/>
  <c r="B57" i="1"/>
  <c r="B58" i="1"/>
  <c r="G58" i="1" s="1"/>
  <c r="B59" i="1"/>
  <c r="G59" i="1" s="1"/>
  <c r="B60" i="1"/>
  <c r="G60" i="1" s="1"/>
  <c r="B61" i="1"/>
  <c r="G61" i="1" s="1"/>
  <c r="B62" i="1"/>
  <c r="B63" i="1"/>
  <c r="B64" i="1"/>
  <c r="B65" i="1"/>
  <c r="B66" i="1"/>
  <c r="G66" i="1" s="1"/>
  <c r="B67" i="1"/>
  <c r="G67" i="1" s="1"/>
  <c r="B68" i="1"/>
  <c r="G68" i="1" s="1"/>
  <c r="B69" i="1"/>
  <c r="B70" i="1"/>
  <c r="B71" i="1"/>
  <c r="B72" i="1"/>
  <c r="B53" i="1"/>
  <c r="G53" i="1" s="1"/>
  <c r="G54" i="1"/>
  <c r="G55" i="1"/>
  <c r="G56" i="1"/>
  <c r="G57" i="1"/>
  <c r="G62" i="1"/>
  <c r="G63" i="1"/>
  <c r="G64" i="1"/>
  <c r="G65" i="1"/>
  <c r="G69" i="1"/>
  <c r="G70" i="1"/>
  <c r="G71" i="1"/>
  <c r="G72" i="1"/>
  <c r="C54" i="1" l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53" i="1"/>
  <c r="E43" i="1"/>
  <c r="E44" i="1"/>
  <c r="E45" i="1"/>
  <c r="E46" i="1"/>
  <c r="E47" i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F61" i="1"/>
  <c r="D61" i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C40" i="1"/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3" i="1"/>
  <c r="E3" i="1"/>
  <c r="F15" i="1"/>
  <c r="F17" i="1"/>
  <c r="F18" i="1"/>
  <c r="F19" i="1"/>
  <c r="F23" i="1"/>
  <c r="F24" i="1"/>
  <c r="F25" i="1"/>
  <c r="F26" i="1"/>
  <c r="F27" i="1"/>
  <c r="F31" i="1"/>
  <c r="F32" i="1"/>
  <c r="F13" i="1"/>
  <c r="D14" i="1"/>
  <c r="F14" i="1" s="1"/>
  <c r="D15" i="1"/>
  <c r="D16" i="1"/>
  <c r="F16" i="1" s="1"/>
  <c r="D17" i="1"/>
  <c r="D18" i="1"/>
  <c r="D19" i="1"/>
  <c r="D20" i="1"/>
  <c r="F20" i="1" s="1"/>
  <c r="D21" i="1"/>
  <c r="F21" i="1" s="1"/>
  <c r="D22" i="1"/>
  <c r="F22" i="1" s="1"/>
  <c r="D23" i="1"/>
  <c r="D24" i="1"/>
  <c r="D25" i="1"/>
  <c r="D26" i="1"/>
  <c r="D27" i="1"/>
  <c r="D28" i="1"/>
  <c r="F28" i="1" s="1"/>
  <c r="D29" i="1"/>
  <c r="F29" i="1" s="1"/>
  <c r="D30" i="1"/>
  <c r="F30" i="1" s="1"/>
  <c r="D31" i="1"/>
  <c r="D32" i="1"/>
  <c r="D13" i="1"/>
  <c r="E4" i="1"/>
  <c r="E5" i="1"/>
  <c r="E6" i="1"/>
  <c r="E7" i="1"/>
  <c r="E8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" i="1"/>
  <c r="B8" i="1" l="1"/>
  <c r="D8" i="1" s="1"/>
  <c r="B7" i="1"/>
  <c r="D7" i="1" s="1"/>
  <c r="B6" i="1"/>
  <c r="D6" i="1" s="1"/>
  <c r="B5" i="1"/>
  <c r="D5" i="1" s="1"/>
  <c r="B4" i="1"/>
  <c r="D4" i="1" s="1"/>
  <c r="B3" i="1"/>
  <c r="D3" i="1" s="1"/>
</calcChain>
</file>

<file path=xl/sharedStrings.xml><?xml version="1.0" encoding="utf-8"?>
<sst xmlns="http://schemas.openxmlformats.org/spreadsheetml/2006/main" count="38" uniqueCount="27">
  <si>
    <t>직선</t>
    <phoneticPr fontId="1" type="noConversion"/>
  </si>
  <si>
    <t>Iac(A)</t>
    <phoneticPr fontId="1" type="noConversion"/>
  </si>
  <si>
    <t>Eac(V)</t>
    <phoneticPr fontId="1" type="noConversion"/>
  </si>
  <si>
    <t>Bac(T)</t>
    <phoneticPr fontId="1" type="noConversion"/>
  </si>
  <si>
    <t>Bac이론(T)</t>
    <phoneticPr fontId="1" type="noConversion"/>
  </si>
  <si>
    <t>r(mm)</t>
    <phoneticPr fontId="1" type="noConversion"/>
  </si>
  <si>
    <t>1/r(mm-1)</t>
    <phoneticPr fontId="1" type="noConversion"/>
  </si>
  <si>
    <t>Eac(V)</t>
    <phoneticPr fontId="1" type="noConversion"/>
  </si>
  <si>
    <t>Bac(T)</t>
    <phoneticPr fontId="1" type="noConversion"/>
  </si>
  <si>
    <t>Bac이론(T)</t>
    <phoneticPr fontId="1" type="noConversion"/>
  </si>
  <si>
    <t>Eac(mV)</t>
    <phoneticPr fontId="1" type="noConversion"/>
  </si>
  <si>
    <t>Eac(mV</t>
    <phoneticPr fontId="1" type="noConversion"/>
  </si>
  <si>
    <t>Ap=</t>
    <phoneticPr fontId="1" type="noConversion"/>
  </si>
  <si>
    <t>Np=</t>
    <phoneticPr fontId="1" type="noConversion"/>
  </si>
  <si>
    <t>r=</t>
    <phoneticPr fontId="1" type="noConversion"/>
  </si>
  <si>
    <t>16mm</t>
    <phoneticPr fontId="1" type="noConversion"/>
  </si>
  <si>
    <t>r(m)</t>
    <phoneticPr fontId="1" type="noConversion"/>
  </si>
  <si>
    <t>원형</t>
    <phoneticPr fontId="1" type="noConversion"/>
  </si>
  <si>
    <t>z=0</t>
    <phoneticPr fontId="1" type="noConversion"/>
  </si>
  <si>
    <t>R=0.09m</t>
    <phoneticPr fontId="1" type="noConversion"/>
  </si>
  <si>
    <t>z(mm)</t>
    <phoneticPr fontId="1" type="noConversion"/>
  </si>
  <si>
    <t>(R2+z2)-3/2(mm-3)</t>
    <phoneticPr fontId="1" type="noConversion"/>
  </si>
  <si>
    <t>z(m)</t>
    <phoneticPr fontId="1" type="noConversion"/>
  </si>
  <si>
    <t>i=2A</t>
    <phoneticPr fontId="1" type="noConversion"/>
  </si>
  <si>
    <t>상대오차</t>
    <phoneticPr fontId="1" type="noConversion"/>
  </si>
  <si>
    <t>(</t>
    <phoneticPr fontId="1" type="noConversion"/>
  </si>
  <si>
    <t>1/r(m-1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</si>
</sst>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0000_ "/>
    <numFmt numFmtId="177" formatCode="0.00000_ "/>
    <numFmt numFmtId="178" formatCode="0.0_ "/>
    <numFmt numFmtId="179" formatCode="0.000_ "/>
    <numFmt numFmtId="180" formatCode="0.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바탕"/>
      <family val="1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전류</a:t>
            </a:r>
            <a:r>
              <a:rPr lang="en-US" altLang="ko-KR"/>
              <a:t>-</a:t>
            </a:r>
            <a:r>
              <a:rPr lang="ko-KR" altLang="en-US"/>
              <a:t>자기장 그래프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Bac(T)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Sheet1!$A$3:$A$8</c:f>
              <c:numCache>
                <c:formatCode>0.0_ 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cat>
          <c:val>
            <c:numRef>
              <c:f>Sheet1!$D$3:$D$8</c:f>
              <c:numCache>
                <c:formatCode>0.00000000_ </c:formatCode>
                <c:ptCount val="6"/>
                <c:pt idx="0">
                  <c:v>1.6174282834542208E-7</c:v>
                </c:pt>
                <c:pt idx="1">
                  <c:v>4.097484984750693E-6</c:v>
                </c:pt>
                <c:pt idx="2">
                  <c:v>8.2488842456165267E-6</c:v>
                </c:pt>
                <c:pt idx="3">
                  <c:v>1.2238540678136938E-5</c:v>
                </c:pt>
                <c:pt idx="4">
                  <c:v>1.622819711065735E-5</c:v>
                </c:pt>
                <c:pt idx="5">
                  <c:v>2.0056110714832341E-5</c:v>
                </c:pt>
              </c:numCache>
            </c:numRef>
          </c:val>
          <c:smooth val="0"/>
        </c:ser>
        <c:ser>
          <c:idx val="1"/>
          <c:order val="1"/>
          <c:tx>
            <c:v>Bac(이론)(T)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Sheet1!$A$3:$A$8</c:f>
              <c:numCache>
                <c:formatCode>0.0_ 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cat>
          <c:val>
            <c:numRef>
              <c:f>Sheet1!$E$3:$E$8</c:f>
              <c:numCache>
                <c:formatCode>0.00000000_ </c:formatCode>
                <c:ptCount val="6"/>
                <c:pt idx="0">
                  <c:v>0</c:v>
                </c:pt>
                <c:pt idx="1">
                  <c:v>6.2499999999999995E-6</c:v>
                </c:pt>
                <c:pt idx="2">
                  <c:v>1.2499999999999999E-5</c:v>
                </c:pt>
                <c:pt idx="3">
                  <c:v>1.8749999999999998E-5</c:v>
                </c:pt>
                <c:pt idx="4">
                  <c:v>2.4999999999999998E-5</c:v>
                </c:pt>
                <c:pt idx="5">
                  <c:v>3.1250000000000001E-5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89408"/>
        <c:axId val="115091328"/>
      </c:lineChart>
      <c:catAx>
        <c:axId val="11508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전류</a:t>
                </a:r>
                <a:r>
                  <a:rPr lang="en-US" altLang="ko-KR"/>
                  <a:t>(A)</a:t>
                </a:r>
                <a:endParaRPr lang="ko-KR" altLang="en-US"/>
              </a:p>
            </c:rich>
          </c:tx>
          <c:layout/>
          <c:overlay val="0"/>
        </c:title>
        <c:numFmt formatCode="0.0_ " sourceLinked="1"/>
        <c:majorTickMark val="out"/>
        <c:minorTickMark val="none"/>
        <c:tickLblPos val="nextTo"/>
        <c:crossAx val="115091328"/>
        <c:crosses val="autoZero"/>
        <c:auto val="1"/>
        <c:lblAlgn val="ctr"/>
        <c:lblOffset val="100"/>
        <c:noMultiLvlLbl val="0"/>
      </c:catAx>
      <c:valAx>
        <c:axId val="11509132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 altLang="en-US"/>
                  <a:t>자기장</a:t>
                </a:r>
                <a:r>
                  <a:rPr lang="en-US" altLang="ko-KR"/>
                  <a:t>(T)</a:t>
                </a:r>
                <a:endParaRPr lang="ko-KR" altLang="en-US"/>
              </a:p>
            </c:rich>
          </c:tx>
          <c:layout/>
          <c:overlay val="0"/>
        </c:title>
        <c:numFmt formatCode="0.00000000_ " sourceLinked="1"/>
        <c:majorTickMark val="out"/>
        <c:minorTickMark val="none"/>
        <c:tickLblPos val="nextTo"/>
        <c:crossAx val="115089408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1/r-</a:t>
            </a:r>
            <a:r>
              <a:rPr lang="ko-KR" altLang="en-US"/>
              <a:t>자기장 그래프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078352357989512"/>
          <c:y val="0.14149867316309217"/>
          <c:w val="0.58355258055269854"/>
          <c:h val="0.730863096532823"/>
        </c:manualLayout>
      </c:layout>
      <c:lineChart>
        <c:grouping val="standard"/>
        <c:varyColors val="0"/>
        <c:ser>
          <c:idx val="0"/>
          <c:order val="0"/>
          <c:tx>
            <c:v>Bac(T)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Sheet1!$C$13:$C$32</c:f>
              <c:numCache>
                <c:formatCode>0.00000_ </c:formatCode>
                <c:ptCount val="20"/>
                <c:pt idx="0">
                  <c:v>0.1</c:v>
                </c:pt>
                <c:pt idx="1">
                  <c:v>6.6666666666666666E-2</c:v>
                </c:pt>
                <c:pt idx="2">
                  <c:v>0.05</c:v>
                </c:pt>
                <c:pt idx="3">
                  <c:v>0.04</c:v>
                </c:pt>
                <c:pt idx="4">
                  <c:v>3.3333333333333333E-2</c:v>
                </c:pt>
                <c:pt idx="5">
                  <c:v>2.8571428571428571E-2</c:v>
                </c:pt>
                <c:pt idx="6">
                  <c:v>2.5000000000000001E-2</c:v>
                </c:pt>
                <c:pt idx="7">
                  <c:v>2.2222222222222223E-2</c:v>
                </c:pt>
                <c:pt idx="8">
                  <c:v>0.02</c:v>
                </c:pt>
                <c:pt idx="9">
                  <c:v>1.8181818181818181E-2</c:v>
                </c:pt>
                <c:pt idx="10">
                  <c:v>1.6666666666666666E-2</c:v>
                </c:pt>
                <c:pt idx="11">
                  <c:v>1.5384615384615385E-2</c:v>
                </c:pt>
                <c:pt idx="12">
                  <c:v>1.4285714285714285E-2</c:v>
                </c:pt>
                <c:pt idx="13">
                  <c:v>1.3333333333333334E-2</c:v>
                </c:pt>
                <c:pt idx="14">
                  <c:v>1.2500000000000001E-2</c:v>
                </c:pt>
                <c:pt idx="15">
                  <c:v>1.1764705882352941E-2</c:v>
                </c:pt>
                <c:pt idx="16">
                  <c:v>1.1111111111111112E-2</c:v>
                </c:pt>
                <c:pt idx="17">
                  <c:v>1.0526315789473684E-2</c:v>
                </c:pt>
                <c:pt idx="18">
                  <c:v>0.01</c:v>
                </c:pt>
                <c:pt idx="19">
                  <c:v>9.5238095238095247E-3</c:v>
                </c:pt>
              </c:numCache>
            </c:numRef>
          </c:cat>
          <c:val>
            <c:numRef>
              <c:f>Sheet1!$F$13:$F$32</c:f>
              <c:numCache>
                <c:formatCode>0.00000000_ </c:formatCode>
                <c:ptCount val="20"/>
                <c:pt idx="0">
                  <c:v>2.4854481289079862E-5</c:v>
                </c:pt>
                <c:pt idx="1">
                  <c:v>1.6012540006196787E-5</c:v>
                </c:pt>
                <c:pt idx="2">
                  <c:v>1.1268083708064405E-5</c:v>
                </c:pt>
                <c:pt idx="3">
                  <c:v>9.1115126634587766E-6</c:v>
                </c:pt>
                <c:pt idx="4">
                  <c:v>7.2245129994288539E-6</c:v>
                </c:pt>
                <c:pt idx="5">
                  <c:v>5.9844846487806174E-6</c:v>
                </c:pt>
                <c:pt idx="6">
                  <c:v>5.1218562309383658E-6</c:v>
                </c:pt>
                <c:pt idx="7">
                  <c:v>4.3670563653263966E-6</c:v>
                </c:pt>
                <c:pt idx="8">
                  <c:v>3.8279136041749894E-6</c:v>
                </c:pt>
                <c:pt idx="9">
                  <c:v>3.3426851191387238E-6</c:v>
                </c:pt>
                <c:pt idx="10">
                  <c:v>2.9652851863327383E-6</c:v>
                </c:pt>
                <c:pt idx="11">
                  <c:v>2.5878852535267533E-6</c:v>
                </c:pt>
                <c:pt idx="12">
                  <c:v>2.3722281490661908E-6</c:v>
                </c:pt>
                <c:pt idx="13">
                  <c:v>2.1565710446056279E-6</c:v>
                </c:pt>
                <c:pt idx="14">
                  <c:v>1.9409139401450655E-6</c:v>
                </c:pt>
                <c:pt idx="15">
                  <c:v>1.7791711117996431E-6</c:v>
                </c:pt>
                <c:pt idx="16">
                  <c:v>1.617428283454221E-6</c:v>
                </c:pt>
                <c:pt idx="17">
                  <c:v>1.455685455108799E-6</c:v>
                </c:pt>
                <c:pt idx="18">
                  <c:v>1.3478569028785176E-6</c:v>
                </c:pt>
                <c:pt idx="19">
                  <c:v>1.2400283506482359E-6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8032"/>
        <c:axId val="50270208"/>
      </c:lineChart>
      <c:catAx>
        <c:axId val="5026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1/r(mm-1)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7308936186919376"/>
              <c:y val="0.94534556704863826"/>
            </c:manualLayout>
          </c:layout>
          <c:overlay val="0"/>
        </c:title>
        <c:numFmt formatCode="0.00000_ " sourceLinked="1"/>
        <c:majorTickMark val="out"/>
        <c:minorTickMark val="none"/>
        <c:tickLblPos val="nextTo"/>
        <c:crossAx val="50270208"/>
        <c:crosses val="autoZero"/>
        <c:auto val="1"/>
        <c:lblAlgn val="ctr"/>
        <c:lblOffset val="100"/>
        <c:noMultiLvlLbl val="0"/>
      </c:catAx>
      <c:valAx>
        <c:axId val="5027020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 altLang="en-US"/>
                  <a:t>자기장</a:t>
                </a:r>
                <a:r>
                  <a:rPr lang="en-US" altLang="ko-KR"/>
                  <a:t>(T)</a:t>
                </a:r>
                <a:endParaRPr lang="ko-KR" altLang="en-US"/>
              </a:p>
            </c:rich>
          </c:tx>
          <c:layout/>
          <c:overlay val="0"/>
        </c:title>
        <c:numFmt formatCode="0.00000000_ " sourceLinked="1"/>
        <c:majorTickMark val="out"/>
        <c:minorTickMark val="none"/>
        <c:tickLblPos val="nextTo"/>
        <c:crossAx val="50268032"/>
        <c:crosses val="autoZero"/>
        <c:crossBetween val="between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전류</a:t>
            </a:r>
            <a:r>
              <a:rPr lang="en-US" altLang="ko-KR"/>
              <a:t>-</a:t>
            </a:r>
            <a:r>
              <a:rPr lang="ko-KR" altLang="en-US"/>
              <a:t>자기장 그래프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Bac(T)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Sheet1!$A$3:$A$8</c:f>
              <c:numCache>
                <c:formatCode>0.0_ 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cat>
          <c:val>
            <c:numRef>
              <c:f>Sheet1!$D$42:$D$47</c:f>
              <c:numCache>
                <c:formatCode>0.00000000_ </c:formatCode>
                <c:ptCount val="6"/>
                <c:pt idx="0">
                  <c:v>5.39142761151407E-8</c:v>
                </c:pt>
                <c:pt idx="1">
                  <c:v>2.533970977411613E-6</c:v>
                </c:pt>
                <c:pt idx="2">
                  <c:v>5.0140276787080852E-6</c:v>
                </c:pt>
                <c:pt idx="3">
                  <c:v>7.4940843800045575E-6</c:v>
                </c:pt>
                <c:pt idx="4">
                  <c:v>9.9202268051858874E-6</c:v>
                </c:pt>
                <c:pt idx="5">
                  <c:v>1.234636923036722E-5</c:v>
                </c:pt>
              </c:numCache>
            </c:numRef>
          </c:val>
          <c:smooth val="0"/>
        </c:ser>
        <c:ser>
          <c:idx val="1"/>
          <c:order val="1"/>
          <c:tx>
            <c:v>Bac(이론)(T)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Sheet1!$A$3:$A$8</c:f>
              <c:numCache>
                <c:formatCode>0.0_ 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cat>
          <c:val>
            <c:numRef>
              <c:f>Sheet1!$E$42:$E$47</c:f>
              <c:numCache>
                <c:formatCode>0.00000000_ </c:formatCode>
                <c:ptCount val="6"/>
                <c:pt idx="0">
                  <c:v>0</c:v>
                </c:pt>
                <c:pt idx="1">
                  <c:v>3.4906585039886592E-6</c:v>
                </c:pt>
                <c:pt idx="2">
                  <c:v>6.9813170079773184E-6</c:v>
                </c:pt>
                <c:pt idx="3">
                  <c:v>1.0471975511965977E-5</c:v>
                </c:pt>
                <c:pt idx="4">
                  <c:v>1.3962634015954637E-5</c:v>
                </c:pt>
                <c:pt idx="5">
                  <c:v>1.7453292519943296E-5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88000"/>
        <c:axId val="42751488"/>
      </c:lineChart>
      <c:catAx>
        <c:axId val="310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전류</a:t>
                </a:r>
                <a:r>
                  <a:rPr lang="en-US" altLang="ko-KR"/>
                  <a:t>(A)</a:t>
                </a:r>
                <a:endParaRPr lang="ko-KR" altLang="en-US"/>
              </a:p>
            </c:rich>
          </c:tx>
          <c:layout/>
          <c:overlay val="0"/>
        </c:title>
        <c:numFmt formatCode="0.0_ " sourceLinked="1"/>
        <c:majorTickMark val="out"/>
        <c:minorTickMark val="none"/>
        <c:tickLblPos val="nextTo"/>
        <c:crossAx val="42751488"/>
        <c:crosses val="autoZero"/>
        <c:auto val="1"/>
        <c:lblAlgn val="ctr"/>
        <c:lblOffset val="100"/>
        <c:noMultiLvlLbl val="0"/>
      </c:catAx>
      <c:valAx>
        <c:axId val="4275148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 altLang="en-US"/>
                  <a:t>자기장</a:t>
                </a:r>
                <a:r>
                  <a:rPr lang="en-US" altLang="ko-KR"/>
                  <a:t>(T)</a:t>
                </a:r>
                <a:endParaRPr lang="ko-KR" altLang="en-US"/>
              </a:p>
            </c:rich>
          </c:tx>
          <c:layout/>
          <c:overlay val="0"/>
        </c:title>
        <c:numFmt formatCode="0.00000000_ " sourceLinked="1"/>
        <c:majorTickMark val="out"/>
        <c:minorTickMark val="none"/>
        <c:tickLblPos val="nextTo"/>
        <c:crossAx val="31088000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baseline="0"/>
              <a:t>                        </a:t>
            </a:r>
            <a:r>
              <a:rPr lang="en-US" altLang="ko-KR"/>
              <a:t>-</a:t>
            </a:r>
            <a:r>
              <a:rPr lang="ko-KR" altLang="en-US"/>
              <a:t>자기장 그래프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078352357989512"/>
          <c:y val="0.14149867316309217"/>
          <c:w val="0.58355258055269854"/>
          <c:h val="0.730863096532823"/>
        </c:manualLayout>
      </c:layout>
      <c:lineChart>
        <c:grouping val="standard"/>
        <c:varyColors val="0"/>
        <c:ser>
          <c:idx val="0"/>
          <c:order val="0"/>
          <c:tx>
            <c:v>Bac(T)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Sheet1!$C$53:$C$72</c:f>
              <c:numCache>
                <c:formatCode>0.00000000_ </c:formatCode>
                <c:ptCount val="20"/>
                <c:pt idx="0">
                  <c:v>1.3717421124828535E-6</c:v>
                </c:pt>
                <c:pt idx="1">
                  <c:v>1.365415867631333E-6</c:v>
                </c:pt>
                <c:pt idx="2">
                  <c:v>1.3467259277420302E-6</c:v>
                </c:pt>
                <c:pt idx="3">
                  <c:v>1.3165084068497085E-6</c:v>
                </c:pt>
                <c:pt idx="4">
                  <c:v>1.2760615165803291E-6</c:v>
                </c:pt>
                <c:pt idx="5">
                  <c:v>1.2270205789620371E-6</c:v>
                </c:pt>
                <c:pt idx="6">
                  <c:v>1.1712139482105113E-6</c:v>
                </c:pt>
                <c:pt idx="7">
                  <c:v>1.1105209074069652E-6</c:v>
                </c:pt>
                <c:pt idx="8">
                  <c:v>1.046748623849092E-6</c:v>
                </c:pt>
                <c:pt idx="9">
                  <c:v>9.8153875555546125E-7</c:v>
                </c:pt>
                <c:pt idx="10">
                  <c:v>9.1630741731817472E-7</c:v>
                </c:pt>
                <c:pt idx="11">
                  <c:v>8.5221656294827457E-7</c:v>
                </c:pt>
                <c:pt idx="12">
                  <c:v>7.9017121969405791E-7</c:v>
                </c:pt>
                <c:pt idx="13">
                  <c:v>7.308354549469296E-7</c:v>
                </c:pt>
                <c:pt idx="14">
                  <c:v>6.7466001485156169E-7</c:v>
                </c:pt>
                <c:pt idx="15">
                  <c:v>6.2191562808935496E-7</c:v>
                </c:pt>
                <c:pt idx="16">
                  <c:v>5.7272744726717153E-7</c:v>
                </c:pt>
                <c:pt idx="17">
                  <c:v>5.2710759655596683E-7</c:v>
                </c:pt>
                <c:pt idx="18">
                  <c:v>4.8498407488789313E-7</c:v>
                </c:pt>
                <c:pt idx="19">
                  <c:v>4.4622523789831791E-7</c:v>
                </c:pt>
              </c:numCache>
            </c:numRef>
          </c:cat>
          <c:val>
            <c:numRef>
              <c:f>Sheet1!$F$53:$F$72</c:f>
              <c:numCache>
                <c:formatCode>0.00000000_ </c:formatCode>
                <c:ptCount val="20"/>
                <c:pt idx="0">
                  <c:v>9.9202268051858874E-6</c:v>
                </c:pt>
                <c:pt idx="1">
                  <c:v>9.8663125290707483E-6</c:v>
                </c:pt>
                <c:pt idx="2">
                  <c:v>9.7584839768404669E-6</c:v>
                </c:pt>
                <c:pt idx="3">
                  <c:v>9.542826872379904E-6</c:v>
                </c:pt>
                <c:pt idx="4">
                  <c:v>9.2732554918042004E-6</c:v>
                </c:pt>
                <c:pt idx="5">
                  <c:v>8.8958555589982154E-6</c:v>
                </c:pt>
                <c:pt idx="6">
                  <c:v>8.5184556261922303E-6</c:v>
                </c:pt>
                <c:pt idx="7">
                  <c:v>8.0871414172711046E-6</c:v>
                </c:pt>
                <c:pt idx="8">
                  <c:v>7.6019129322348381E-6</c:v>
                </c:pt>
                <c:pt idx="9">
                  <c:v>7.1705987233137132E-6</c:v>
                </c:pt>
                <c:pt idx="10">
                  <c:v>6.631455962162306E-6</c:v>
                </c:pt>
                <c:pt idx="11">
                  <c:v>6.2001417532411802E-6</c:v>
                </c:pt>
                <c:pt idx="12">
                  <c:v>5.7688275443200545E-6</c:v>
                </c:pt>
                <c:pt idx="13">
                  <c:v>5.3375133353989296E-6</c:v>
                </c:pt>
                <c:pt idx="14">
                  <c:v>4.9061991264778038E-6</c:v>
                </c:pt>
                <c:pt idx="15">
                  <c:v>4.5287991936718196E-6</c:v>
                </c:pt>
                <c:pt idx="16">
                  <c:v>4.1513992608658337E-6</c:v>
                </c:pt>
                <c:pt idx="17">
                  <c:v>3.8279136041749894E-6</c:v>
                </c:pt>
                <c:pt idx="18">
                  <c:v>3.5044279474841455E-6</c:v>
                </c:pt>
                <c:pt idx="19">
                  <c:v>3.2348565669084419E-6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880"/>
        <c:axId val="42752640"/>
      </c:lineChart>
      <c:catAx>
        <c:axId val="516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baseline="0"/>
                  <a:t>                  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7308936186919376"/>
              <c:y val="0.94534556704863826"/>
            </c:manualLayout>
          </c:layout>
          <c:overlay val="0"/>
        </c:title>
        <c:numFmt formatCode="0.00000000_ " sourceLinked="1"/>
        <c:majorTickMark val="out"/>
        <c:minorTickMark val="none"/>
        <c:tickLblPos val="nextTo"/>
        <c:crossAx val="42752640"/>
        <c:crosses val="autoZero"/>
        <c:auto val="1"/>
        <c:lblAlgn val="ctr"/>
        <c:lblOffset val="100"/>
        <c:noMultiLvlLbl val="0"/>
      </c:catAx>
      <c:valAx>
        <c:axId val="42752640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 altLang="en-US"/>
                  <a:t>자기장</a:t>
                </a:r>
                <a:r>
                  <a:rPr lang="en-US" altLang="ko-KR"/>
                  <a:t>(T)</a:t>
                </a:r>
                <a:endParaRPr lang="ko-KR" altLang="en-US"/>
              </a:p>
            </c:rich>
          </c:tx>
          <c:layout/>
          <c:overlay val="0"/>
        </c:title>
        <c:numFmt formatCode="0.00000000_ " sourceLinked="1"/>
        <c:majorTickMark val="out"/>
        <c:minorTickMark val="none"/>
        <c:tickLblPos val="nextTo"/>
        <c:crossAx val="5162880"/>
        <c:crosses val="autoZero"/>
        <c:crossBetween val="between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0</xdr:row>
      <xdr:rowOff>171450</xdr:rowOff>
    </xdr:from>
    <xdr:to>
      <xdr:col>18</xdr:col>
      <xdr:colOff>641350</xdr:colOff>
      <xdr:row>18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19</xdr:col>
      <xdr:colOff>647700</xdr:colOff>
      <xdr:row>42</xdr:row>
      <xdr:rowOff>50800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52</xdr:row>
      <xdr:rowOff>0</xdr:rowOff>
    </xdr:from>
    <xdr:to>
      <xdr:col>18</xdr:col>
      <xdr:colOff>422276</xdr:colOff>
      <xdr:row>69</xdr:row>
      <xdr:rowOff>82550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73</xdr:row>
      <xdr:rowOff>0</xdr:rowOff>
    </xdr:from>
    <xdr:to>
      <xdr:col>18</xdr:col>
      <xdr:colOff>647700</xdr:colOff>
      <xdr:row>94</xdr:row>
      <xdr:rowOff>63500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topLeftCell="A49" workbookViewId="0">
      <selection activeCell="H53" sqref="H53:H72"/>
    </sheetView>
  </sheetViews>
  <sheetFormatPr defaultRowHeight="17" x14ac:dyDescent="0.45"/>
  <cols>
    <col min="3" max="3" width="21" customWidth="1"/>
    <col min="4" max="4" width="12.5" bestFit="1" customWidth="1"/>
    <col min="5" max="5" width="15.4140625" customWidth="1"/>
    <col min="6" max="6" width="20.83203125" customWidth="1"/>
    <col min="7" max="7" width="16" customWidth="1"/>
  </cols>
  <sheetData>
    <row r="1" spans="1:10" x14ac:dyDescent="0.45">
      <c r="A1" t="s">
        <v>0</v>
      </c>
      <c r="B1" t="s">
        <v>12</v>
      </c>
      <c r="C1">
        <f>((0.017+0.008)/4)^(2)*PI()</f>
        <v>1.227184630308513E-4</v>
      </c>
      <c r="D1" t="s">
        <v>13</v>
      </c>
      <c r="E1">
        <v>6000</v>
      </c>
      <c r="F1">
        <f>(17+8)/4</f>
        <v>6.25</v>
      </c>
      <c r="I1" t="s">
        <v>24</v>
      </c>
    </row>
    <row r="2" spans="1:10" x14ac:dyDescent="0.45">
      <c r="A2" t="s">
        <v>1</v>
      </c>
      <c r="B2" t="s">
        <v>2</v>
      </c>
      <c r="C2" t="s">
        <v>11</v>
      </c>
      <c r="D2" t="s">
        <v>3</v>
      </c>
      <c r="E2" t="s">
        <v>4</v>
      </c>
      <c r="F2" t="s">
        <v>14</v>
      </c>
      <c r="G2" t="s">
        <v>15</v>
      </c>
      <c r="H2">
        <v>1.6E-2</v>
      </c>
    </row>
    <row r="3" spans="1:10" x14ac:dyDescent="0.45">
      <c r="A3" s="6">
        <v>0</v>
      </c>
      <c r="B3">
        <f t="shared" ref="B3:B8" si="0">C3*0.001</f>
        <v>2.9999999999999997E-4</v>
      </c>
      <c r="C3">
        <v>0.3</v>
      </c>
      <c r="D3" s="4">
        <f>B3/(2*PI()*400*6000*0.000123)</f>
        <v>1.6174282834542208E-7</v>
      </c>
      <c r="E3" s="4">
        <f>(4*PI()*10^(-7)*A3)/(2*PI()*0.016)</f>
        <v>0</v>
      </c>
      <c r="I3" t="e">
        <f>(E3-D3)/E3*100</f>
        <v>#DIV/0!</v>
      </c>
    </row>
    <row r="4" spans="1:10" x14ac:dyDescent="0.45">
      <c r="A4" s="6">
        <v>0.5</v>
      </c>
      <c r="B4">
        <f t="shared" si="0"/>
        <v>7.6E-3</v>
      </c>
      <c r="C4">
        <v>7.6</v>
      </c>
      <c r="D4" s="4">
        <f>B4/(2*PI()*400*6000*0.000123)</f>
        <v>4.097484984750693E-6</v>
      </c>
      <c r="E4" s="4">
        <f t="shared" ref="E4:E8" si="1">(4*PI()*10^(-7)*A4)/(2*PI()*0.016)</f>
        <v>6.2499999999999995E-6</v>
      </c>
      <c r="I4" s="8">
        <f t="shared" ref="I4:I7" si="2">(E4-D4)/E4*100</f>
        <v>34.44024024398891</v>
      </c>
    </row>
    <row r="5" spans="1:10" x14ac:dyDescent="0.45">
      <c r="A5" s="6">
        <v>1</v>
      </c>
      <c r="B5">
        <f t="shared" si="0"/>
        <v>1.5300000000000001E-2</v>
      </c>
      <c r="C5">
        <v>15.3</v>
      </c>
      <c r="D5" s="4">
        <f t="shared" ref="D5:D8" si="3">B5/(2*PI()*400*6000*0.000123)</f>
        <v>8.2488842456165267E-6</v>
      </c>
      <c r="E5" s="4">
        <f t="shared" si="1"/>
        <v>1.2499999999999999E-5</v>
      </c>
      <c r="I5" s="8">
        <f t="shared" si="2"/>
        <v>34.00892603506778</v>
      </c>
    </row>
    <row r="6" spans="1:10" x14ac:dyDescent="0.45">
      <c r="A6" s="6">
        <v>1.5</v>
      </c>
      <c r="B6">
        <f t="shared" si="0"/>
        <v>2.2700000000000001E-2</v>
      </c>
      <c r="C6">
        <v>22.7</v>
      </c>
      <c r="D6" s="4">
        <f t="shared" si="3"/>
        <v>1.2238540678136938E-5</v>
      </c>
      <c r="E6" s="4">
        <f t="shared" si="1"/>
        <v>1.8749999999999998E-5</v>
      </c>
      <c r="I6" s="8">
        <f t="shared" si="2"/>
        <v>34.72778304993632</v>
      </c>
    </row>
    <row r="7" spans="1:10" x14ac:dyDescent="0.45">
      <c r="A7" s="6">
        <v>2</v>
      </c>
      <c r="B7">
        <f t="shared" si="0"/>
        <v>3.0100000000000002E-2</v>
      </c>
      <c r="C7">
        <v>30.1</v>
      </c>
      <c r="D7" s="4">
        <f t="shared" si="3"/>
        <v>1.622819711065735E-5</v>
      </c>
      <c r="E7" s="4">
        <f t="shared" si="1"/>
        <v>2.4999999999999998E-5</v>
      </c>
      <c r="I7" s="8">
        <f t="shared" si="2"/>
        <v>35.087211557370594</v>
      </c>
    </row>
    <row r="8" spans="1:10" x14ac:dyDescent="0.45">
      <c r="A8" s="6">
        <v>2.5</v>
      </c>
      <c r="B8">
        <f t="shared" si="0"/>
        <v>3.7200000000000004E-2</v>
      </c>
      <c r="C8">
        <v>37.200000000000003</v>
      </c>
      <c r="D8" s="4">
        <f t="shared" si="3"/>
        <v>2.0056110714832341E-5</v>
      </c>
      <c r="E8" s="4">
        <f t="shared" si="1"/>
        <v>3.1250000000000001E-5</v>
      </c>
    </row>
    <row r="12" spans="1:10" ht="17.5" thickBot="1" x14ac:dyDescent="0.5">
      <c r="A12" t="s">
        <v>5</v>
      </c>
      <c r="B12" t="s">
        <v>16</v>
      </c>
      <c r="C12" t="s">
        <v>6</v>
      </c>
      <c r="D12" t="s">
        <v>7</v>
      </c>
      <c r="E12" t="s">
        <v>10</v>
      </c>
      <c r="F12" t="s">
        <v>8</v>
      </c>
      <c r="G12" t="s">
        <v>9</v>
      </c>
      <c r="J12" t="s">
        <v>26</v>
      </c>
    </row>
    <row r="13" spans="1:10" ht="17.5" thickTop="1" x14ac:dyDescent="0.45">
      <c r="A13" s="1">
        <v>10</v>
      </c>
      <c r="B13" s="7">
        <f>10^(-3)*A13</f>
        <v>0.01</v>
      </c>
      <c r="C13" s="5">
        <f>1/A13</f>
        <v>0.1</v>
      </c>
      <c r="D13" s="5">
        <f>E13*0.001</f>
        <v>4.6100000000000002E-2</v>
      </c>
      <c r="E13" s="6">
        <v>46.1</v>
      </c>
      <c r="F13" s="4">
        <f>D13/(2*PI()*400*6000*0.000123)</f>
        <v>2.4854481289079862E-5</v>
      </c>
      <c r="G13" s="4">
        <f>(4*PI()*10^(-7)*2)/(2*PI()*B13)</f>
        <v>3.9999999999999996E-5</v>
      </c>
      <c r="I13" s="8">
        <f>(G13-F13)/G13*100</f>
        <v>37.863796777300337</v>
      </c>
      <c r="J13">
        <f>1/B13</f>
        <v>100</v>
      </c>
    </row>
    <row r="14" spans="1:10" x14ac:dyDescent="0.45">
      <c r="A14" s="2">
        <v>15</v>
      </c>
      <c r="B14" s="7">
        <f t="shared" ref="B14:B32" si="4">10^(-3)*A14</f>
        <v>1.4999999999999999E-2</v>
      </c>
      <c r="C14" s="5">
        <f t="shared" ref="C13:C32" si="5">1/A14</f>
        <v>6.6666666666666666E-2</v>
      </c>
      <c r="D14" s="5">
        <f t="shared" ref="D14:D32" si="6">E14*0.001</f>
        <v>2.9700000000000001E-2</v>
      </c>
      <c r="E14">
        <v>29.7</v>
      </c>
      <c r="F14" s="4">
        <f t="shared" ref="F14:F32" si="7">D14/(2*PI()*400*6000*0.000123)</f>
        <v>1.6012540006196787E-5</v>
      </c>
      <c r="G14" s="4">
        <f t="shared" ref="G14:G32" si="8">(4*PI()*10^(-7)*2)/(2*PI()*B14)</f>
        <v>2.666666666666667E-5</v>
      </c>
      <c r="I14" s="8">
        <f t="shared" ref="I14:I32" si="9">(G14-F14)/G14*100</f>
        <v>39.952974976762057</v>
      </c>
      <c r="J14">
        <f t="shared" ref="J14:J32" si="10">1/B14</f>
        <v>66.666666666666671</v>
      </c>
    </row>
    <row r="15" spans="1:10" x14ac:dyDescent="0.45">
      <c r="A15" s="2">
        <v>20</v>
      </c>
      <c r="B15" s="7">
        <f t="shared" si="4"/>
        <v>0.02</v>
      </c>
      <c r="C15" s="5">
        <f t="shared" si="5"/>
        <v>0.05</v>
      </c>
      <c r="D15" s="5">
        <f t="shared" si="6"/>
        <v>2.0899999999999998E-2</v>
      </c>
      <c r="E15">
        <v>20.9</v>
      </c>
      <c r="F15" s="4">
        <f t="shared" si="7"/>
        <v>1.1268083708064405E-5</v>
      </c>
      <c r="G15" s="4">
        <f t="shared" si="8"/>
        <v>1.9999999999999998E-5</v>
      </c>
      <c r="I15" s="8">
        <f t="shared" si="9"/>
        <v>43.659581459677973</v>
      </c>
      <c r="J15">
        <f t="shared" si="10"/>
        <v>50</v>
      </c>
    </row>
    <row r="16" spans="1:10" x14ac:dyDescent="0.45">
      <c r="A16" s="2">
        <v>25</v>
      </c>
      <c r="B16" s="7">
        <f t="shared" si="4"/>
        <v>2.5000000000000001E-2</v>
      </c>
      <c r="C16" s="5">
        <f t="shared" si="5"/>
        <v>0.04</v>
      </c>
      <c r="D16" s="5">
        <f t="shared" si="6"/>
        <v>1.6899999999999998E-2</v>
      </c>
      <c r="E16">
        <v>16.899999999999999</v>
      </c>
      <c r="F16" s="4">
        <f t="shared" si="7"/>
        <v>9.1115126634587766E-6</v>
      </c>
      <c r="G16" s="4">
        <f t="shared" si="8"/>
        <v>1.5999999999999999E-5</v>
      </c>
      <c r="I16" s="8">
        <f t="shared" si="9"/>
        <v>43.053045853382642</v>
      </c>
      <c r="J16">
        <f t="shared" si="10"/>
        <v>40</v>
      </c>
    </row>
    <row r="17" spans="1:10" x14ac:dyDescent="0.45">
      <c r="A17" s="2">
        <v>30</v>
      </c>
      <c r="B17" s="7">
        <f t="shared" si="4"/>
        <v>0.03</v>
      </c>
      <c r="C17" s="5">
        <f t="shared" si="5"/>
        <v>3.3333333333333333E-2</v>
      </c>
      <c r="D17" s="5">
        <f t="shared" si="6"/>
        <v>1.34E-2</v>
      </c>
      <c r="E17">
        <v>13.4</v>
      </c>
      <c r="F17" s="4">
        <f t="shared" si="7"/>
        <v>7.2245129994288539E-6</v>
      </c>
      <c r="G17" s="4">
        <f t="shared" si="8"/>
        <v>1.3333333333333335E-5</v>
      </c>
      <c r="I17" s="8">
        <f t="shared" si="9"/>
        <v>45.8161525042836</v>
      </c>
      <c r="J17">
        <f t="shared" si="10"/>
        <v>33.333333333333336</v>
      </c>
    </row>
    <row r="18" spans="1:10" x14ac:dyDescent="0.45">
      <c r="A18" s="2">
        <v>35</v>
      </c>
      <c r="B18" s="7">
        <f t="shared" si="4"/>
        <v>3.5000000000000003E-2</v>
      </c>
      <c r="C18" s="5">
        <f t="shared" si="5"/>
        <v>2.8571428571428571E-2</v>
      </c>
      <c r="D18" s="5">
        <f t="shared" si="6"/>
        <v>1.11E-2</v>
      </c>
      <c r="E18">
        <v>11.1</v>
      </c>
      <c r="F18" s="4">
        <f t="shared" si="7"/>
        <v>5.9844846487806174E-6</v>
      </c>
      <c r="G18" s="4">
        <f t="shared" si="8"/>
        <v>1.1428571428571427E-5</v>
      </c>
      <c r="I18" s="8">
        <f t="shared" si="9"/>
        <v>47.635759323169594</v>
      </c>
      <c r="J18">
        <f t="shared" si="10"/>
        <v>28.571428571428569</v>
      </c>
    </row>
    <row r="19" spans="1:10" x14ac:dyDescent="0.45">
      <c r="A19" s="2">
        <v>40</v>
      </c>
      <c r="B19" s="7">
        <f t="shared" si="4"/>
        <v>0.04</v>
      </c>
      <c r="C19" s="5">
        <f t="shared" si="5"/>
        <v>2.5000000000000001E-2</v>
      </c>
      <c r="D19" s="5">
        <f t="shared" si="6"/>
        <v>9.4999999999999998E-3</v>
      </c>
      <c r="E19">
        <v>9.5</v>
      </c>
      <c r="F19" s="4">
        <f t="shared" si="7"/>
        <v>5.1218562309383658E-6</v>
      </c>
      <c r="G19" s="4">
        <f t="shared" si="8"/>
        <v>9.9999999999999991E-6</v>
      </c>
      <c r="I19" s="8">
        <f t="shared" si="9"/>
        <v>48.781437690616336</v>
      </c>
      <c r="J19">
        <f t="shared" si="10"/>
        <v>25</v>
      </c>
    </row>
    <row r="20" spans="1:10" x14ac:dyDescent="0.45">
      <c r="A20" s="2">
        <v>45</v>
      </c>
      <c r="B20" s="7">
        <f t="shared" si="4"/>
        <v>4.4999999999999998E-2</v>
      </c>
      <c r="C20" s="5">
        <f t="shared" si="5"/>
        <v>2.2222222222222223E-2</v>
      </c>
      <c r="D20" s="5">
        <f t="shared" si="6"/>
        <v>8.0999999999999996E-3</v>
      </c>
      <c r="E20">
        <v>8.1</v>
      </c>
      <c r="F20" s="4">
        <f t="shared" si="7"/>
        <v>4.3670563653263966E-6</v>
      </c>
      <c r="G20" s="4">
        <f t="shared" si="8"/>
        <v>8.8888888888888883E-6</v>
      </c>
      <c r="I20" s="8">
        <f t="shared" si="9"/>
        <v>50.870615890078028</v>
      </c>
      <c r="J20">
        <f t="shared" si="10"/>
        <v>22.222222222222221</v>
      </c>
    </row>
    <row r="21" spans="1:10" x14ac:dyDescent="0.45">
      <c r="A21" s="2">
        <v>50</v>
      </c>
      <c r="B21" s="7">
        <f t="shared" si="4"/>
        <v>0.05</v>
      </c>
      <c r="C21" s="5">
        <f t="shared" si="5"/>
        <v>0.02</v>
      </c>
      <c r="D21" s="5">
        <f t="shared" si="6"/>
        <v>7.0999999999999995E-3</v>
      </c>
      <c r="E21">
        <v>7.1</v>
      </c>
      <c r="F21" s="4">
        <f t="shared" si="7"/>
        <v>3.8279136041749894E-6</v>
      </c>
      <c r="G21" s="4">
        <f t="shared" si="8"/>
        <v>7.9999999999999996E-6</v>
      </c>
      <c r="I21" s="8">
        <f t="shared" si="9"/>
        <v>52.151079947812626</v>
      </c>
      <c r="J21">
        <f t="shared" si="10"/>
        <v>20</v>
      </c>
    </row>
    <row r="22" spans="1:10" x14ac:dyDescent="0.45">
      <c r="A22" s="2">
        <v>55</v>
      </c>
      <c r="B22" s="7">
        <f t="shared" si="4"/>
        <v>5.5E-2</v>
      </c>
      <c r="C22" s="5">
        <f t="shared" si="5"/>
        <v>1.8181818181818181E-2</v>
      </c>
      <c r="D22" s="5">
        <f t="shared" si="6"/>
        <v>6.2000000000000006E-3</v>
      </c>
      <c r="E22">
        <v>6.2</v>
      </c>
      <c r="F22" s="4">
        <f t="shared" si="7"/>
        <v>3.3426851191387238E-6</v>
      </c>
      <c r="G22" s="4">
        <f t="shared" si="8"/>
        <v>7.2727272727272732E-6</v>
      </c>
      <c r="I22" s="8">
        <f t="shared" si="9"/>
        <v>54.038079611842548</v>
      </c>
      <c r="J22">
        <f t="shared" si="10"/>
        <v>18.181818181818183</v>
      </c>
    </row>
    <row r="23" spans="1:10" x14ac:dyDescent="0.45">
      <c r="A23" s="2">
        <v>60</v>
      </c>
      <c r="B23" s="7">
        <f t="shared" si="4"/>
        <v>0.06</v>
      </c>
      <c r="C23" s="5">
        <f t="shared" si="5"/>
        <v>1.6666666666666666E-2</v>
      </c>
      <c r="D23" s="5">
        <f t="shared" si="6"/>
        <v>5.4999999999999997E-3</v>
      </c>
      <c r="E23">
        <v>5.5</v>
      </c>
      <c r="F23" s="4">
        <f t="shared" si="7"/>
        <v>2.9652851863327383E-6</v>
      </c>
      <c r="G23" s="4">
        <f t="shared" si="8"/>
        <v>6.6666666666666675E-6</v>
      </c>
      <c r="I23" s="8">
        <f t="shared" si="9"/>
        <v>55.52072220500893</v>
      </c>
      <c r="J23">
        <f t="shared" si="10"/>
        <v>16.666666666666668</v>
      </c>
    </row>
    <row r="24" spans="1:10" x14ac:dyDescent="0.45">
      <c r="A24" s="2">
        <v>65</v>
      </c>
      <c r="B24" s="7">
        <f t="shared" si="4"/>
        <v>6.5000000000000002E-2</v>
      </c>
      <c r="C24" s="5">
        <f t="shared" si="5"/>
        <v>1.5384615384615385E-2</v>
      </c>
      <c r="D24" s="5">
        <f t="shared" si="6"/>
        <v>4.7999999999999996E-3</v>
      </c>
      <c r="E24">
        <v>4.8</v>
      </c>
      <c r="F24" s="4">
        <f t="shared" si="7"/>
        <v>2.5878852535267533E-6</v>
      </c>
      <c r="G24" s="4">
        <f t="shared" si="8"/>
        <v>6.153846153846154E-6</v>
      </c>
      <c r="I24" s="8">
        <f t="shared" si="9"/>
        <v>57.946864630190262</v>
      </c>
      <c r="J24">
        <f t="shared" si="10"/>
        <v>15.384615384615383</v>
      </c>
    </row>
    <row r="25" spans="1:10" x14ac:dyDescent="0.45">
      <c r="A25" s="2">
        <v>70</v>
      </c>
      <c r="B25" s="7">
        <f t="shared" si="4"/>
        <v>7.0000000000000007E-2</v>
      </c>
      <c r="C25" s="5">
        <f t="shared" si="5"/>
        <v>1.4285714285714285E-2</v>
      </c>
      <c r="D25" s="5">
        <f t="shared" si="6"/>
        <v>4.4000000000000003E-3</v>
      </c>
      <c r="E25">
        <v>4.4000000000000004</v>
      </c>
      <c r="F25" s="4">
        <f t="shared" si="7"/>
        <v>2.3722281490661908E-6</v>
      </c>
      <c r="G25" s="4">
        <f t="shared" si="8"/>
        <v>5.7142857142857137E-6</v>
      </c>
      <c r="I25" s="8">
        <f t="shared" si="9"/>
        <v>58.486007391341651</v>
      </c>
      <c r="J25">
        <f t="shared" si="10"/>
        <v>14.285714285714285</v>
      </c>
    </row>
    <row r="26" spans="1:10" x14ac:dyDescent="0.45">
      <c r="A26" s="2">
        <v>75</v>
      </c>
      <c r="B26" s="7">
        <f t="shared" si="4"/>
        <v>7.4999999999999997E-2</v>
      </c>
      <c r="C26" s="5">
        <f t="shared" si="5"/>
        <v>1.3333333333333334E-2</v>
      </c>
      <c r="D26" s="5">
        <f t="shared" si="6"/>
        <v>4.0000000000000001E-3</v>
      </c>
      <c r="E26" s="6">
        <v>4</v>
      </c>
      <c r="F26" s="4">
        <f t="shared" si="7"/>
        <v>2.1565710446056279E-6</v>
      </c>
      <c r="G26" s="4">
        <f t="shared" si="8"/>
        <v>5.3333333333333337E-6</v>
      </c>
      <c r="I26" s="8">
        <f t="shared" si="9"/>
        <v>59.564292913644479</v>
      </c>
      <c r="J26">
        <f t="shared" si="10"/>
        <v>13.333333333333334</v>
      </c>
    </row>
    <row r="27" spans="1:10" x14ac:dyDescent="0.45">
      <c r="A27" s="2">
        <v>80</v>
      </c>
      <c r="B27" s="7">
        <f t="shared" si="4"/>
        <v>0.08</v>
      </c>
      <c r="C27" s="5">
        <f t="shared" si="5"/>
        <v>1.2500000000000001E-2</v>
      </c>
      <c r="D27" s="5">
        <f t="shared" si="6"/>
        <v>3.6000000000000003E-3</v>
      </c>
      <c r="E27">
        <v>3.6</v>
      </c>
      <c r="F27" s="4">
        <f t="shared" si="7"/>
        <v>1.9409139401450655E-6</v>
      </c>
      <c r="G27" s="4">
        <f t="shared" si="8"/>
        <v>4.9999999999999996E-6</v>
      </c>
      <c r="I27" s="8">
        <f t="shared" si="9"/>
        <v>61.181721197098682</v>
      </c>
      <c r="J27">
        <f t="shared" si="10"/>
        <v>12.5</v>
      </c>
    </row>
    <row r="28" spans="1:10" x14ac:dyDescent="0.45">
      <c r="A28" s="2">
        <v>85</v>
      </c>
      <c r="B28" s="7">
        <f t="shared" si="4"/>
        <v>8.5000000000000006E-2</v>
      </c>
      <c r="C28" s="5">
        <f t="shared" si="5"/>
        <v>1.1764705882352941E-2</v>
      </c>
      <c r="D28" s="5">
        <f t="shared" si="6"/>
        <v>3.3E-3</v>
      </c>
      <c r="E28">
        <v>3.3</v>
      </c>
      <c r="F28" s="4">
        <f t="shared" si="7"/>
        <v>1.7791711117996431E-6</v>
      </c>
      <c r="G28" s="4">
        <f t="shared" si="8"/>
        <v>4.7058823529411761E-6</v>
      </c>
      <c r="I28" s="8">
        <f t="shared" si="9"/>
        <v>62.192613874257589</v>
      </c>
      <c r="J28">
        <f t="shared" si="10"/>
        <v>11.76470588235294</v>
      </c>
    </row>
    <row r="29" spans="1:10" x14ac:dyDescent="0.45">
      <c r="A29" s="2">
        <v>90</v>
      </c>
      <c r="B29" s="7">
        <f t="shared" si="4"/>
        <v>0.09</v>
      </c>
      <c r="C29" s="5">
        <f t="shared" si="5"/>
        <v>1.1111111111111112E-2</v>
      </c>
      <c r="D29" s="5">
        <f t="shared" si="6"/>
        <v>3.0000000000000001E-3</v>
      </c>
      <c r="E29" s="6">
        <v>3</v>
      </c>
      <c r="F29" s="4">
        <f t="shared" si="7"/>
        <v>1.617428283454221E-6</v>
      </c>
      <c r="G29" s="4">
        <f t="shared" si="8"/>
        <v>4.4444444444444441E-6</v>
      </c>
      <c r="I29" s="8">
        <f t="shared" si="9"/>
        <v>63.607863622280028</v>
      </c>
      <c r="J29">
        <f t="shared" si="10"/>
        <v>11.111111111111111</v>
      </c>
    </row>
    <row r="30" spans="1:10" x14ac:dyDescent="0.45">
      <c r="A30" s="2">
        <v>95</v>
      </c>
      <c r="B30" s="7">
        <f t="shared" si="4"/>
        <v>9.5000000000000001E-2</v>
      </c>
      <c r="C30" s="5">
        <f t="shared" si="5"/>
        <v>1.0526315789473684E-2</v>
      </c>
      <c r="D30" s="5">
        <f t="shared" si="6"/>
        <v>2.7000000000000001E-3</v>
      </c>
      <c r="E30">
        <v>2.7</v>
      </c>
      <c r="F30" s="4">
        <f t="shared" si="7"/>
        <v>1.455685455108799E-6</v>
      </c>
      <c r="G30" s="4">
        <f t="shared" si="8"/>
        <v>4.2105263157894741E-6</v>
      </c>
      <c r="I30" s="8">
        <f t="shared" si="9"/>
        <v>65.427470441166022</v>
      </c>
      <c r="J30">
        <f t="shared" si="10"/>
        <v>10.526315789473685</v>
      </c>
    </row>
    <row r="31" spans="1:10" x14ac:dyDescent="0.45">
      <c r="A31" s="2">
        <v>100</v>
      </c>
      <c r="B31" s="7">
        <f t="shared" si="4"/>
        <v>0.1</v>
      </c>
      <c r="C31" s="5">
        <f t="shared" si="5"/>
        <v>0.01</v>
      </c>
      <c r="D31" s="5">
        <f t="shared" si="6"/>
        <v>2.5000000000000001E-3</v>
      </c>
      <c r="E31">
        <v>2.5</v>
      </c>
      <c r="F31" s="4">
        <f t="shared" si="7"/>
        <v>1.3478569028785176E-6</v>
      </c>
      <c r="G31" s="4">
        <f t="shared" si="8"/>
        <v>3.9999999999999998E-6</v>
      </c>
      <c r="I31" s="8">
        <f t="shared" si="9"/>
        <v>66.303577428037059</v>
      </c>
      <c r="J31">
        <f t="shared" si="10"/>
        <v>10</v>
      </c>
    </row>
    <row r="32" spans="1:10" ht="17.5" thickBot="1" x14ac:dyDescent="0.5">
      <c r="A32" s="3">
        <v>105</v>
      </c>
      <c r="B32" s="7">
        <f t="shared" si="4"/>
        <v>0.105</v>
      </c>
      <c r="C32" s="5">
        <f t="shared" si="5"/>
        <v>9.5238095238095247E-3</v>
      </c>
      <c r="D32" s="5">
        <f t="shared" si="6"/>
        <v>2.3E-3</v>
      </c>
      <c r="E32">
        <v>2.2999999999999998</v>
      </c>
      <c r="F32" s="4">
        <f t="shared" si="7"/>
        <v>1.2400283506482359E-6</v>
      </c>
      <c r="G32" s="4">
        <f t="shared" si="8"/>
        <v>3.8095238095238102E-6</v>
      </c>
      <c r="I32" s="8">
        <f t="shared" si="9"/>
        <v>67.449255795483822</v>
      </c>
      <c r="J32">
        <f t="shared" si="10"/>
        <v>9.5238095238095237</v>
      </c>
    </row>
    <row r="33" spans="1:7" ht="17.5" thickTop="1" x14ac:dyDescent="0.45"/>
    <row r="40" spans="1:7" x14ac:dyDescent="0.45">
      <c r="A40" t="s">
        <v>17</v>
      </c>
      <c r="B40" t="s">
        <v>12</v>
      </c>
      <c r="C40">
        <f>((0.017+0.008)/4)^(2)*PI()</f>
        <v>1.227184630308513E-4</v>
      </c>
      <c r="D40" t="s">
        <v>13</v>
      </c>
      <c r="E40">
        <v>6000</v>
      </c>
      <c r="F40" t="s">
        <v>18</v>
      </c>
      <c r="G40" t="s">
        <v>19</v>
      </c>
    </row>
    <row r="41" spans="1:7" x14ac:dyDescent="0.45">
      <c r="A41" t="s">
        <v>1</v>
      </c>
      <c r="B41" t="s">
        <v>2</v>
      </c>
      <c r="C41" t="s">
        <v>11</v>
      </c>
      <c r="D41" t="s">
        <v>3</v>
      </c>
      <c r="E41" t="s">
        <v>4</v>
      </c>
      <c r="F41" t="s">
        <v>25</v>
      </c>
    </row>
    <row r="42" spans="1:7" x14ac:dyDescent="0.45">
      <c r="A42" s="6">
        <v>0</v>
      </c>
      <c r="B42">
        <f t="shared" ref="B42:B47" si="11">C42*0.001</f>
        <v>1E-4</v>
      </c>
      <c r="C42">
        <v>0.1</v>
      </c>
      <c r="D42" s="4">
        <f>B42/(2*PI()*400*6000*0.000123)</f>
        <v>5.39142761151407E-8</v>
      </c>
      <c r="E42" s="4">
        <f>(4*PI()*10^(-7)*A42*(0.09)^2)/(2*(0.09)^3)</f>
        <v>0</v>
      </c>
      <c r="F42" t="e">
        <f>(E42-D42)/E42*100</f>
        <v>#DIV/0!</v>
      </c>
    </row>
    <row r="43" spans="1:7" x14ac:dyDescent="0.45">
      <c r="A43" s="6">
        <v>0.5</v>
      </c>
      <c r="B43">
        <f t="shared" si="11"/>
        <v>4.7000000000000002E-3</v>
      </c>
      <c r="C43">
        <v>4.7</v>
      </c>
      <c r="D43" s="4">
        <f>B43/(2*PI()*400*6000*0.000123)</f>
        <v>2.533970977411613E-6</v>
      </c>
      <c r="E43" s="4">
        <f t="shared" ref="E43:E47" si="12">(4*PI()*10^(-7)*A43*(0.09)^2)/(2*(0.09)^3)</f>
        <v>3.4906585039886592E-6</v>
      </c>
      <c r="F43" s="8">
        <f>(E43-D43)/E43*100</f>
        <v>27.407078792837265</v>
      </c>
    </row>
    <row r="44" spans="1:7" x14ac:dyDescent="0.45">
      <c r="A44" s="6">
        <v>1</v>
      </c>
      <c r="B44">
        <f t="shared" si="11"/>
        <v>9.300000000000001E-3</v>
      </c>
      <c r="C44">
        <v>9.3000000000000007</v>
      </c>
      <c r="D44" s="4">
        <f t="shared" ref="D44:D47" si="13">B44/(2*PI()*400*6000*0.000123)</f>
        <v>5.0140276787080852E-6</v>
      </c>
      <c r="E44" s="4">
        <f t="shared" si="12"/>
        <v>6.9813170079773184E-6</v>
      </c>
      <c r="F44" s="8">
        <f t="shared" ref="F43:F47" si="14">(E44-D44)/E44*100</f>
        <v>28.1793439120624</v>
      </c>
    </row>
    <row r="45" spans="1:7" x14ac:dyDescent="0.45">
      <c r="A45" s="6">
        <v>1.5</v>
      </c>
      <c r="B45">
        <f t="shared" si="11"/>
        <v>1.3900000000000001E-2</v>
      </c>
      <c r="C45">
        <v>13.9</v>
      </c>
      <c r="D45" s="4">
        <f t="shared" si="13"/>
        <v>7.4940843800045575E-6</v>
      </c>
      <c r="E45" s="4">
        <f t="shared" si="12"/>
        <v>1.0471975511965977E-5</v>
      </c>
      <c r="F45" s="8">
        <f t="shared" si="14"/>
        <v>28.436765618470773</v>
      </c>
    </row>
    <row r="46" spans="1:7" x14ac:dyDescent="0.45">
      <c r="A46" s="6">
        <v>2</v>
      </c>
      <c r="B46">
        <f t="shared" si="11"/>
        <v>1.84E-2</v>
      </c>
      <c r="C46">
        <v>18.399999999999999</v>
      </c>
      <c r="D46" s="4">
        <f t="shared" si="13"/>
        <v>9.9202268051858874E-6</v>
      </c>
      <c r="E46" s="4">
        <f t="shared" si="12"/>
        <v>1.3962634015954637E-5</v>
      </c>
      <c r="F46" s="8">
        <f t="shared" si="14"/>
        <v>28.951609031287546</v>
      </c>
    </row>
    <row r="47" spans="1:7" x14ac:dyDescent="0.45">
      <c r="A47" s="6">
        <v>2.5</v>
      </c>
      <c r="B47">
        <f t="shared" si="11"/>
        <v>2.29E-2</v>
      </c>
      <c r="C47">
        <v>22.9</v>
      </c>
      <c r="D47" s="4">
        <f t="shared" si="13"/>
        <v>1.234636923036722E-5</v>
      </c>
      <c r="E47" s="4">
        <f t="shared" si="12"/>
        <v>1.7453292519943296E-5</v>
      </c>
      <c r="F47" s="8">
        <f t="shared" si="14"/>
        <v>29.260515078977594</v>
      </c>
    </row>
    <row r="51" spans="1:8" x14ac:dyDescent="0.45">
      <c r="A51" t="s">
        <v>23</v>
      </c>
    </row>
    <row r="52" spans="1:8" x14ac:dyDescent="0.45">
      <c r="A52" t="s">
        <v>20</v>
      </c>
      <c r="B52" t="s">
        <v>22</v>
      </c>
      <c r="C52" t="s">
        <v>21</v>
      </c>
      <c r="D52" t="s">
        <v>2</v>
      </c>
      <c r="E52" t="s">
        <v>10</v>
      </c>
      <c r="F52" t="s">
        <v>3</v>
      </c>
      <c r="G52" t="s">
        <v>4</v>
      </c>
    </row>
    <row r="53" spans="1:8" x14ac:dyDescent="0.45">
      <c r="A53">
        <v>0</v>
      </c>
      <c r="B53" s="7">
        <f>10^(-3)*A53</f>
        <v>0</v>
      </c>
      <c r="C53" s="4">
        <f>(90^2+A53^2)^(-3/2)</f>
        <v>1.3717421124828535E-6</v>
      </c>
      <c r="D53" s="5">
        <f>E53*0.001</f>
        <v>1.84E-2</v>
      </c>
      <c r="E53" s="6">
        <v>18.399999999999999</v>
      </c>
      <c r="F53" s="4">
        <f>D53/(2*PI()*400*6000*0.000123)</f>
        <v>9.9202268051858874E-6</v>
      </c>
      <c r="G53" s="4">
        <f>(4*PI()*10^(-7)*2*0.09^2)/(2*((0.09^2+B53^2)^(3/2)))</f>
        <v>1.3962634015954628E-5</v>
      </c>
      <c r="H53" s="8">
        <f>(G53-F53)/G53*100</f>
        <v>28.9516090312875</v>
      </c>
    </row>
    <row r="54" spans="1:8" ht="17.5" thickBot="1" x14ac:dyDescent="0.5">
      <c r="A54">
        <v>5</v>
      </c>
      <c r="B54" s="7">
        <f t="shared" ref="B54:B72" si="15">10^(-3)*A54</f>
        <v>5.0000000000000001E-3</v>
      </c>
      <c r="C54" s="4">
        <f t="shared" ref="C54:C72" si="16">(90^2+A54^2)^(-3/2)</f>
        <v>1.365415867631333E-6</v>
      </c>
      <c r="D54" s="5">
        <f t="shared" ref="D54:D72" si="17">E54*0.001</f>
        <v>1.83E-2</v>
      </c>
      <c r="E54">
        <v>18.3</v>
      </c>
      <c r="F54" s="4">
        <f t="shared" ref="F54:F72" si="18">D54/(2*PI()*400*6000*0.000123)</f>
        <v>9.8663125290707483E-6</v>
      </c>
      <c r="G54" s="4">
        <f t="shared" ref="G54:G72" si="19">(4*PI()*10^(-7)*2*0.09^2)/(2*((0.09^2+B54^2)^(3/2)))</f>
        <v>1.389824068665953E-5</v>
      </c>
      <c r="H54" s="8">
        <f t="shared" ref="H54:H72" si="20">(G54-F54)/G54*100</f>
        <v>29.010349212464703</v>
      </c>
    </row>
    <row r="55" spans="1:8" ht="17.5" thickTop="1" x14ac:dyDescent="0.45">
      <c r="A55" s="1">
        <v>10</v>
      </c>
      <c r="B55" s="7">
        <f t="shared" si="15"/>
        <v>0.01</v>
      </c>
      <c r="C55" s="4">
        <f t="shared" si="16"/>
        <v>1.3467259277420302E-6</v>
      </c>
      <c r="D55" s="5">
        <f t="shared" si="17"/>
        <v>1.8100000000000002E-2</v>
      </c>
      <c r="E55">
        <v>18.100000000000001</v>
      </c>
      <c r="F55" s="4">
        <f t="shared" si="18"/>
        <v>9.7584839768404669E-6</v>
      </c>
      <c r="G55" s="4">
        <f t="shared" si="19"/>
        <v>1.3708000270418167E-5</v>
      </c>
      <c r="H55" s="8">
        <f t="shared" si="20"/>
        <v>28.81176112974514</v>
      </c>
    </row>
    <row r="56" spans="1:8" x14ac:dyDescent="0.45">
      <c r="A56" s="2">
        <v>15</v>
      </c>
      <c r="B56" s="7">
        <f t="shared" si="15"/>
        <v>1.4999999999999999E-2</v>
      </c>
      <c r="C56" s="4">
        <f t="shared" si="16"/>
        <v>1.3165084068497085E-6</v>
      </c>
      <c r="D56" s="5">
        <f t="shared" si="17"/>
        <v>1.77E-2</v>
      </c>
      <c r="E56">
        <v>17.7</v>
      </c>
      <c r="F56" s="4">
        <f t="shared" si="18"/>
        <v>9.542826872379904E-6</v>
      </c>
      <c r="G56" s="4">
        <f t="shared" si="19"/>
        <v>1.3400423371488309E-5</v>
      </c>
      <c r="H56" s="8">
        <f t="shared" si="20"/>
        <v>28.78712404949907</v>
      </c>
    </row>
    <row r="57" spans="1:8" x14ac:dyDescent="0.45">
      <c r="A57" s="2">
        <v>20</v>
      </c>
      <c r="B57" s="7">
        <f t="shared" si="15"/>
        <v>0.02</v>
      </c>
      <c r="C57" s="4">
        <f t="shared" si="16"/>
        <v>1.2760615165803291E-6</v>
      </c>
      <c r="D57" s="5">
        <f t="shared" si="17"/>
        <v>1.72E-2</v>
      </c>
      <c r="E57">
        <v>17.2</v>
      </c>
      <c r="F57" s="4">
        <f t="shared" si="18"/>
        <v>9.2732554918042004E-6</v>
      </c>
      <c r="G57" s="4">
        <f t="shared" si="19"/>
        <v>1.2988724174696429E-5</v>
      </c>
      <c r="H57" s="8">
        <f t="shared" si="20"/>
        <v>28.605339777176891</v>
      </c>
    </row>
    <row r="58" spans="1:8" x14ac:dyDescent="0.45">
      <c r="A58" s="2">
        <v>25</v>
      </c>
      <c r="B58" s="7">
        <f t="shared" si="15"/>
        <v>2.5000000000000001E-2</v>
      </c>
      <c r="C58" s="4">
        <f t="shared" si="16"/>
        <v>1.2270205789620371E-6</v>
      </c>
      <c r="D58" s="5">
        <f t="shared" si="17"/>
        <v>1.6500000000000001E-2</v>
      </c>
      <c r="E58">
        <v>16.5</v>
      </c>
      <c r="F58" s="4">
        <f t="shared" si="18"/>
        <v>8.8958555589982154E-6</v>
      </c>
      <c r="G58" s="4">
        <f t="shared" si="19"/>
        <v>1.2489548230812855E-5</v>
      </c>
      <c r="H58" s="8">
        <f t="shared" si="20"/>
        <v>28.773600176735552</v>
      </c>
    </row>
    <row r="59" spans="1:8" x14ac:dyDescent="0.45">
      <c r="A59" s="2">
        <v>30</v>
      </c>
      <c r="B59" s="7">
        <f t="shared" si="15"/>
        <v>0.03</v>
      </c>
      <c r="C59" s="4">
        <f t="shared" si="16"/>
        <v>1.1712139482105113E-6</v>
      </c>
      <c r="D59" s="5">
        <f t="shared" si="17"/>
        <v>1.5800000000000002E-2</v>
      </c>
      <c r="E59">
        <v>15.8</v>
      </c>
      <c r="F59" s="4">
        <f t="shared" si="18"/>
        <v>8.5184556261922303E-6</v>
      </c>
      <c r="G59" s="4">
        <f t="shared" si="19"/>
        <v>1.1921505918955316E-5</v>
      </c>
      <c r="H59" s="8">
        <f t="shared" si="20"/>
        <v>28.545473331118355</v>
      </c>
    </row>
    <row r="60" spans="1:8" x14ac:dyDescent="0.45">
      <c r="A60" s="2">
        <v>35</v>
      </c>
      <c r="B60" s="7">
        <f t="shared" si="15"/>
        <v>3.5000000000000003E-2</v>
      </c>
      <c r="C60" s="4">
        <f t="shared" si="16"/>
        <v>1.1105209074069652E-6</v>
      </c>
      <c r="D60" s="5">
        <f t="shared" si="17"/>
        <v>1.4999999999999999E-2</v>
      </c>
      <c r="E60">
        <v>15</v>
      </c>
      <c r="F60" s="4">
        <f t="shared" si="18"/>
        <v>8.0871414172711046E-6</v>
      </c>
      <c r="G60" s="4">
        <f t="shared" si="19"/>
        <v>1.1303726010951002E-5</v>
      </c>
      <c r="H60" s="8">
        <f t="shared" si="20"/>
        <v>28.455967444395625</v>
      </c>
    </row>
    <row r="61" spans="1:8" x14ac:dyDescent="0.45">
      <c r="A61" s="2">
        <v>40</v>
      </c>
      <c r="B61" s="7">
        <f t="shared" si="15"/>
        <v>0.04</v>
      </c>
      <c r="C61" s="4">
        <f t="shared" si="16"/>
        <v>1.046748623849092E-6</v>
      </c>
      <c r="D61" s="5">
        <f t="shared" si="17"/>
        <v>1.41E-2</v>
      </c>
      <c r="E61">
        <v>14.1</v>
      </c>
      <c r="F61" s="4">
        <f t="shared" si="18"/>
        <v>7.6019129322348381E-6</v>
      </c>
      <c r="G61" s="4">
        <f t="shared" si="19"/>
        <v>1.0654603229360081E-5</v>
      </c>
      <c r="H61" s="8">
        <f t="shared" si="20"/>
        <v>28.651374728935714</v>
      </c>
    </row>
    <row r="62" spans="1:8" x14ac:dyDescent="0.45">
      <c r="A62" s="2">
        <v>45</v>
      </c>
      <c r="B62" s="7">
        <f t="shared" si="15"/>
        <v>4.4999999999999998E-2</v>
      </c>
      <c r="C62" s="4">
        <f t="shared" si="16"/>
        <v>9.8153875555546125E-7</v>
      </c>
      <c r="D62" s="5">
        <f t="shared" si="17"/>
        <v>1.3300000000000001E-2</v>
      </c>
      <c r="E62">
        <v>13.3</v>
      </c>
      <c r="F62" s="4">
        <f t="shared" si="18"/>
        <v>7.1705987233137132E-6</v>
      </c>
      <c r="G62" s="4">
        <f t="shared" si="19"/>
        <v>9.990847617480152E-6</v>
      </c>
      <c r="H62" s="8">
        <f t="shared" si="20"/>
        <v>28.228324584113214</v>
      </c>
    </row>
    <row r="63" spans="1:8" x14ac:dyDescent="0.45">
      <c r="A63" s="2">
        <v>50</v>
      </c>
      <c r="B63" s="7">
        <f t="shared" si="15"/>
        <v>0.05</v>
      </c>
      <c r="C63" s="4">
        <f t="shared" si="16"/>
        <v>9.1630741731817472E-7</v>
      </c>
      <c r="D63" s="5">
        <f t="shared" si="17"/>
        <v>1.23E-2</v>
      </c>
      <c r="E63">
        <v>12.3</v>
      </c>
      <c r="F63" s="4">
        <f t="shared" si="18"/>
        <v>6.631455962162306E-6</v>
      </c>
      <c r="G63" s="4">
        <f t="shared" si="19"/>
        <v>9.3268734681922234E-6</v>
      </c>
      <c r="H63" s="8">
        <f t="shared" si="20"/>
        <v>28.899475426810472</v>
      </c>
    </row>
    <row r="64" spans="1:8" x14ac:dyDescent="0.45">
      <c r="A64" s="2">
        <v>55</v>
      </c>
      <c r="B64" s="7">
        <f t="shared" si="15"/>
        <v>5.5E-2</v>
      </c>
      <c r="C64" s="4">
        <f t="shared" si="16"/>
        <v>8.5221656294827457E-7</v>
      </c>
      <c r="D64" s="5">
        <f t="shared" si="17"/>
        <v>1.15E-2</v>
      </c>
      <c r="E64">
        <v>11.5</v>
      </c>
      <c r="F64" s="4">
        <f t="shared" si="18"/>
        <v>6.2001417532411802E-6</v>
      </c>
      <c r="G64" s="4">
        <f t="shared" si="19"/>
        <v>8.6745080306997231E-6</v>
      </c>
      <c r="H64" s="8">
        <f t="shared" si="20"/>
        <v>28.524571868532234</v>
      </c>
    </row>
    <row r="65" spans="1:8" x14ac:dyDescent="0.45">
      <c r="A65" s="2">
        <v>60</v>
      </c>
      <c r="B65" s="7">
        <f t="shared" si="15"/>
        <v>0.06</v>
      </c>
      <c r="C65" s="4">
        <f t="shared" si="16"/>
        <v>7.9017121969405791E-7</v>
      </c>
      <c r="D65" s="5">
        <f t="shared" si="17"/>
        <v>1.0699999999999999E-2</v>
      </c>
      <c r="E65">
        <v>10.7</v>
      </c>
      <c r="F65" s="4">
        <f t="shared" si="18"/>
        <v>5.7688275443200545E-6</v>
      </c>
      <c r="G65" s="4">
        <f t="shared" si="19"/>
        <v>8.0429633603353691E-6</v>
      </c>
      <c r="H65" s="8">
        <f t="shared" si="20"/>
        <v>28.274849879715099</v>
      </c>
    </row>
    <row r="66" spans="1:8" x14ac:dyDescent="0.45">
      <c r="A66" s="2">
        <v>65</v>
      </c>
      <c r="B66" s="7">
        <f t="shared" si="15"/>
        <v>6.5000000000000002E-2</v>
      </c>
      <c r="C66" s="4">
        <f t="shared" si="16"/>
        <v>7.308354549469296E-7</v>
      </c>
      <c r="D66" s="5">
        <f t="shared" si="17"/>
        <v>9.9000000000000008E-3</v>
      </c>
      <c r="E66" s="6">
        <v>9.9</v>
      </c>
      <c r="F66" s="4">
        <f t="shared" si="18"/>
        <v>5.3375133353989296E-6</v>
      </c>
      <c r="G66" s="4">
        <f t="shared" si="19"/>
        <v>7.4389988398312942E-6</v>
      </c>
      <c r="H66" s="8">
        <f t="shared" si="20"/>
        <v>28.249574299974263</v>
      </c>
    </row>
    <row r="67" spans="1:8" x14ac:dyDescent="0.45">
      <c r="A67" s="2">
        <v>70</v>
      </c>
      <c r="B67" s="7">
        <f t="shared" si="15"/>
        <v>7.0000000000000007E-2</v>
      </c>
      <c r="C67" s="4">
        <f t="shared" si="16"/>
        <v>6.7466001485156169E-7</v>
      </c>
      <c r="D67" s="5">
        <f t="shared" si="17"/>
        <v>9.1000000000000004E-3</v>
      </c>
      <c r="E67">
        <v>9.1</v>
      </c>
      <c r="F67" s="4">
        <f t="shared" si="18"/>
        <v>4.9061991264778038E-6</v>
      </c>
      <c r="G67" s="4">
        <f t="shared" si="19"/>
        <v>6.8672025061041627E-6</v>
      </c>
      <c r="H67" s="8">
        <f t="shared" si="20"/>
        <v>28.556073275591476</v>
      </c>
    </row>
    <row r="68" spans="1:8" x14ac:dyDescent="0.45">
      <c r="A68" s="2">
        <v>75</v>
      </c>
      <c r="B68" s="7">
        <f t="shared" si="15"/>
        <v>7.4999999999999997E-2</v>
      </c>
      <c r="C68" s="4">
        <f t="shared" si="16"/>
        <v>6.2191562808935496E-7</v>
      </c>
      <c r="D68" s="5">
        <f t="shared" si="17"/>
        <v>8.4000000000000012E-3</v>
      </c>
      <c r="E68">
        <v>8.4</v>
      </c>
      <c r="F68" s="4">
        <f t="shared" si="18"/>
        <v>4.5287991936718196E-6</v>
      </c>
      <c r="G68" s="4">
        <f t="shared" si="19"/>
        <v>6.3303300414805728E-6</v>
      </c>
      <c r="H68" s="8">
        <f t="shared" si="20"/>
        <v>28.458719150564242</v>
      </c>
    </row>
    <row r="69" spans="1:8" x14ac:dyDescent="0.45">
      <c r="A69" s="2">
        <v>80</v>
      </c>
      <c r="B69" s="7">
        <f t="shared" si="15"/>
        <v>0.08</v>
      </c>
      <c r="C69" s="4">
        <f t="shared" si="16"/>
        <v>5.7272744726717153E-7</v>
      </c>
      <c r="D69" s="5">
        <f t="shared" si="17"/>
        <v>7.7000000000000002E-3</v>
      </c>
      <c r="E69" s="6">
        <v>7.7</v>
      </c>
      <c r="F69" s="4">
        <f t="shared" si="18"/>
        <v>4.1513992608658337E-6</v>
      </c>
      <c r="G69" s="4">
        <f t="shared" si="19"/>
        <v>5.8296553443338581E-6</v>
      </c>
      <c r="H69" s="8">
        <f t="shared" si="20"/>
        <v>28.788255640176185</v>
      </c>
    </row>
    <row r="70" spans="1:8" x14ac:dyDescent="0.45">
      <c r="A70" s="2">
        <v>85</v>
      </c>
      <c r="B70" s="7">
        <f t="shared" si="15"/>
        <v>8.5000000000000006E-2</v>
      </c>
      <c r="C70" s="4">
        <f t="shared" si="16"/>
        <v>5.2710759655596683E-7</v>
      </c>
      <c r="D70" s="5">
        <f t="shared" si="17"/>
        <v>7.0999999999999995E-3</v>
      </c>
      <c r="E70">
        <v>7.1</v>
      </c>
      <c r="F70" s="4">
        <f t="shared" si="18"/>
        <v>3.8279136041749894E-6</v>
      </c>
      <c r="G70" s="4">
        <f t="shared" si="19"/>
        <v>5.3653018236927786E-6</v>
      </c>
      <c r="H70" s="8">
        <f t="shared" si="20"/>
        <v>28.654272770430094</v>
      </c>
    </row>
    <row r="71" spans="1:8" x14ac:dyDescent="0.45">
      <c r="A71" s="2">
        <v>90</v>
      </c>
      <c r="B71" s="7">
        <f t="shared" si="15"/>
        <v>0.09</v>
      </c>
      <c r="C71" s="4">
        <f t="shared" si="16"/>
        <v>4.8498407488789313E-7</v>
      </c>
      <c r="D71" s="5">
        <f t="shared" si="17"/>
        <v>6.5000000000000006E-3</v>
      </c>
      <c r="E71">
        <v>6.5</v>
      </c>
      <c r="F71" s="4">
        <f t="shared" si="18"/>
        <v>3.5044279474841455E-6</v>
      </c>
      <c r="G71" s="4">
        <f t="shared" si="19"/>
        <v>4.9365365979537411E-6</v>
      </c>
      <c r="H71" s="8">
        <f t="shared" si="20"/>
        <v>29.010392651868987</v>
      </c>
    </row>
    <row r="72" spans="1:8" x14ac:dyDescent="0.45">
      <c r="A72" s="2">
        <v>95</v>
      </c>
      <c r="B72" s="7">
        <f t="shared" si="15"/>
        <v>9.5000000000000001E-2</v>
      </c>
      <c r="C72" s="4">
        <f t="shared" si="16"/>
        <v>4.4622523789831791E-7</v>
      </c>
      <c r="D72" s="5">
        <f t="shared" si="17"/>
        <v>6.0000000000000001E-3</v>
      </c>
      <c r="E72">
        <v>6</v>
      </c>
      <c r="F72" s="4">
        <f t="shared" si="18"/>
        <v>3.2348565669084419E-6</v>
      </c>
      <c r="G72" s="4">
        <f t="shared" si="19"/>
        <v>4.5420196906977959E-6</v>
      </c>
      <c r="H72" s="8">
        <f t="shared" si="20"/>
        <v>28.779336348243195</v>
      </c>
    </row>
    <row r="73" spans="1:8" x14ac:dyDescent="0.45">
      <c r="A73" s="2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2015-11-30T01:42:03Z</dcterms:created>
  <dcterms:modified xsi:type="dcterms:W3CDTF">2015-12-01T01:27:39Z</dcterms:modified>
</cp:coreProperties>
</file>