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10" windowWidth="18260" windowHeight="82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  <c r="E1" i="2"/>
  <c r="B14" i="2"/>
  <c r="B13" i="2"/>
  <c r="B15" i="2"/>
  <c r="B12" i="2"/>
  <c r="B11" i="2"/>
  <c r="B10" i="2"/>
  <c r="B9" i="2"/>
  <c r="B7" i="2"/>
  <c r="B6" i="2"/>
  <c r="B5" i="2"/>
  <c r="B4" i="2"/>
  <c r="B3" i="2"/>
  <c r="B2" i="2"/>
  <c r="B1" i="2"/>
  <c r="C46" i="1" l="1"/>
  <c r="B46" i="1"/>
  <c r="F48" i="1" s="1"/>
  <c r="I45" i="1"/>
  <c r="E45" i="1"/>
  <c r="D45" i="1"/>
  <c r="I44" i="1"/>
  <c r="E44" i="1"/>
  <c r="D44" i="1"/>
  <c r="I43" i="1"/>
  <c r="J43" i="1" s="1"/>
  <c r="K43" i="1" s="1"/>
  <c r="L43" i="1" s="1"/>
  <c r="E43" i="1"/>
  <c r="D43" i="1"/>
  <c r="I42" i="1"/>
  <c r="E42" i="1"/>
  <c r="D42" i="1"/>
  <c r="I41" i="1"/>
  <c r="E41" i="1"/>
  <c r="D41" i="1"/>
  <c r="I40" i="1"/>
  <c r="E40" i="1"/>
  <c r="D40" i="1"/>
  <c r="I39" i="1"/>
  <c r="E39" i="1"/>
  <c r="D39" i="1"/>
  <c r="C28" i="1"/>
  <c r="B28" i="1"/>
  <c r="F30" i="1" s="1"/>
  <c r="I27" i="1"/>
  <c r="E27" i="1"/>
  <c r="D27" i="1"/>
  <c r="I26" i="1"/>
  <c r="E26" i="1"/>
  <c r="D26" i="1"/>
  <c r="I25" i="1"/>
  <c r="J25" i="1" s="1"/>
  <c r="K25" i="1" s="1"/>
  <c r="L25" i="1" s="1"/>
  <c r="E25" i="1"/>
  <c r="D25" i="1"/>
  <c r="I24" i="1"/>
  <c r="E24" i="1"/>
  <c r="D24" i="1"/>
  <c r="I23" i="1"/>
  <c r="E23" i="1"/>
  <c r="D23" i="1"/>
  <c r="I22" i="1"/>
  <c r="E22" i="1"/>
  <c r="D22" i="1"/>
  <c r="I21" i="1"/>
  <c r="E21" i="1"/>
  <c r="D21" i="1"/>
  <c r="I9" i="1"/>
  <c r="I8" i="1"/>
  <c r="I7" i="1"/>
  <c r="J7" i="1" s="1"/>
  <c r="K7" i="1" s="1"/>
  <c r="L7" i="1" s="1"/>
  <c r="I6" i="1"/>
  <c r="I5" i="1"/>
  <c r="I4" i="1"/>
  <c r="I3" i="1"/>
  <c r="E9" i="1"/>
  <c r="E8" i="1"/>
  <c r="E7" i="1"/>
  <c r="E5" i="1"/>
  <c r="E6" i="1"/>
  <c r="E4" i="1"/>
  <c r="E3" i="1"/>
  <c r="D9" i="1"/>
  <c r="D8" i="1"/>
  <c r="D7" i="1"/>
  <c r="D6" i="1"/>
  <c r="D5" i="1"/>
  <c r="D4" i="1"/>
  <c r="D3" i="1"/>
  <c r="C10" i="1"/>
  <c r="B10" i="1"/>
  <c r="F12" i="1" s="1"/>
  <c r="D10" i="1" l="1"/>
  <c r="B12" i="1" s="1"/>
  <c r="E10" i="1"/>
  <c r="E11" i="1" s="1"/>
  <c r="E46" i="1"/>
  <c r="E48" i="1" s="1"/>
  <c r="G48" i="1" s="1"/>
  <c r="S49" i="1" s="1"/>
  <c r="T49" i="1" s="1"/>
  <c r="D46" i="1"/>
  <c r="B48" i="1" s="1"/>
  <c r="D28" i="1"/>
  <c r="B30" i="1" s="1"/>
  <c r="E28" i="1"/>
  <c r="E30" i="1" s="1"/>
  <c r="G30" i="1" s="1"/>
  <c r="S31" i="1" s="1"/>
  <c r="T31" i="1" s="1"/>
  <c r="E47" i="1"/>
  <c r="F47" i="1"/>
  <c r="C48" i="1"/>
  <c r="E29" i="1"/>
  <c r="F29" i="1"/>
  <c r="C30" i="1"/>
  <c r="C11" i="1"/>
  <c r="F11" i="1"/>
  <c r="C12" i="1"/>
  <c r="D12" i="1" s="1"/>
  <c r="E12" i="1" l="1"/>
  <c r="G12" i="1" s="1"/>
  <c r="S13" i="1" s="1"/>
  <c r="T13" i="1" s="1"/>
  <c r="B11" i="1"/>
  <c r="D48" i="1"/>
  <c r="H48" i="1" s="1"/>
  <c r="B50" i="1" s="1"/>
  <c r="C50" i="1" s="1"/>
  <c r="D50" i="1" s="1"/>
  <c r="B47" i="1"/>
  <c r="C47" i="1"/>
  <c r="D30" i="1"/>
  <c r="H30" i="1" s="1"/>
  <c r="B32" i="1" s="1"/>
  <c r="C32" i="1" s="1"/>
  <c r="D32" i="1" s="1"/>
  <c r="C29" i="1"/>
  <c r="B29" i="1"/>
  <c r="G29" i="1"/>
  <c r="O31" i="1" s="1"/>
  <c r="P31" i="1" s="1"/>
  <c r="G47" i="1"/>
  <c r="O49" i="1" s="1"/>
  <c r="P49" i="1" s="1"/>
  <c r="G11" i="1"/>
  <c r="O13" i="1" s="1"/>
  <c r="P13" i="1" s="1"/>
  <c r="D11" i="1"/>
  <c r="H11" i="1" s="1"/>
  <c r="H12" i="1" l="1"/>
  <c r="B14" i="1" s="1"/>
  <c r="C14" i="1" s="1"/>
  <c r="D14" i="1" s="1"/>
  <c r="D47" i="1"/>
  <c r="H47" i="1" s="1"/>
  <c r="J45" i="1" s="1"/>
  <c r="K45" i="1" s="1"/>
  <c r="L45" i="1" s="1"/>
  <c r="D29" i="1"/>
  <c r="H29" i="1" s="1"/>
  <c r="J21" i="1" s="1"/>
  <c r="K21" i="1" s="1"/>
  <c r="L21" i="1" s="1"/>
  <c r="J27" i="1"/>
  <c r="K27" i="1" s="1"/>
  <c r="L27" i="1" s="1"/>
  <c r="J22" i="1"/>
  <c r="K22" i="1" s="1"/>
  <c r="L22" i="1" s="1"/>
  <c r="J9" i="1"/>
  <c r="K9" i="1" s="1"/>
  <c r="L9" i="1" s="1"/>
  <c r="J8" i="1"/>
  <c r="K8" i="1" s="1"/>
  <c r="L8" i="1" s="1"/>
  <c r="J4" i="1"/>
  <c r="K4" i="1" s="1"/>
  <c r="L4" i="1" s="1"/>
  <c r="J6" i="1"/>
  <c r="K6" i="1" s="1"/>
  <c r="L6" i="1" s="1"/>
  <c r="J5" i="1"/>
  <c r="K5" i="1" s="1"/>
  <c r="L5" i="1" s="1"/>
  <c r="J3" i="1"/>
  <c r="K3" i="1" s="1"/>
  <c r="L3" i="1" s="1"/>
  <c r="J42" i="1" l="1"/>
  <c r="K42" i="1" s="1"/>
  <c r="L42" i="1" s="1"/>
  <c r="J41" i="1"/>
  <c r="K41" i="1" s="1"/>
  <c r="L41" i="1" s="1"/>
  <c r="J39" i="1"/>
  <c r="K39" i="1" s="1"/>
  <c r="L39" i="1" s="1"/>
  <c r="J40" i="1"/>
  <c r="K40" i="1" s="1"/>
  <c r="L40" i="1" s="1"/>
  <c r="J44" i="1"/>
  <c r="K44" i="1" s="1"/>
  <c r="L44" i="1" s="1"/>
  <c r="J23" i="1"/>
  <c r="K23" i="1" s="1"/>
  <c r="L23" i="1" s="1"/>
  <c r="J26" i="1"/>
  <c r="K26" i="1" s="1"/>
  <c r="L26" i="1" s="1"/>
  <c r="J24" i="1"/>
  <c r="K24" i="1" s="1"/>
  <c r="L24" i="1" s="1"/>
  <c r="L10" i="1"/>
  <c r="M10" i="1" s="1"/>
  <c r="N10" i="1" s="1"/>
  <c r="L46" i="1" l="1"/>
  <c r="M46" i="1" s="1"/>
  <c r="N46" i="1" s="1"/>
  <c r="U49" i="1" s="1"/>
  <c r="V49" i="1" s="1"/>
  <c r="L28" i="1"/>
  <c r="M28" i="1" s="1"/>
  <c r="N28" i="1" s="1"/>
  <c r="Q31" i="1" s="1"/>
  <c r="R31" i="1" s="1"/>
  <c r="U13" i="1"/>
  <c r="V13" i="1" s="1"/>
  <c r="Q13" i="1"/>
  <c r="R13" i="1" s="1"/>
  <c r="W13" i="1" s="1"/>
  <c r="X13" i="1" s="1"/>
  <c r="Q49" i="1" l="1"/>
  <c r="R49" i="1" s="1"/>
  <c r="W49" i="1"/>
  <c r="X49" i="1" s="1"/>
  <c r="U31" i="1"/>
  <c r="V31" i="1" s="1"/>
  <c r="W31" i="1" s="1"/>
  <c r="X31" i="1" s="1"/>
</calcChain>
</file>

<file path=xl/sharedStrings.xml><?xml version="1.0" encoding="utf-8"?>
<sst xmlns="http://schemas.openxmlformats.org/spreadsheetml/2006/main" count="60" uniqueCount="20">
  <si>
    <t>시행</t>
    <phoneticPr fontId="2" type="noConversion"/>
  </si>
  <si>
    <t>t^2/2(x축)</t>
    <phoneticPr fontId="2" type="noConversion"/>
  </si>
  <si>
    <t>h(y축)</t>
    <phoneticPr fontId="2" type="noConversion"/>
  </si>
  <si>
    <t>x*y</t>
    <phoneticPr fontId="2" type="noConversion"/>
  </si>
  <si>
    <t>X^2</t>
    <phoneticPr fontId="2" type="noConversion"/>
  </si>
  <si>
    <t>합</t>
    <phoneticPr fontId="2" type="noConversion"/>
  </si>
  <si>
    <t>a</t>
    <phoneticPr fontId="2" type="noConversion"/>
  </si>
  <si>
    <t>b</t>
    <phoneticPr fontId="2" type="noConversion"/>
  </si>
  <si>
    <t>함수Y값</t>
    <phoneticPr fontId="2" type="noConversion"/>
  </si>
  <si>
    <t>Y-YI</t>
    <phoneticPr fontId="2" type="noConversion"/>
  </si>
  <si>
    <t>^2</t>
    <phoneticPr fontId="2" type="noConversion"/>
  </si>
  <si>
    <t>SY</t>
    <phoneticPr fontId="2" type="noConversion"/>
  </si>
  <si>
    <t>Sa</t>
    <phoneticPr fontId="2" type="noConversion"/>
  </si>
  <si>
    <t>Sb</t>
    <phoneticPr fontId="2" type="noConversion"/>
  </si>
  <si>
    <t>제곱+제곱</t>
    <phoneticPr fontId="2" type="noConversion"/>
  </si>
  <si>
    <t>불확도</t>
    <phoneticPr fontId="2" type="noConversion"/>
  </si>
  <si>
    <t>(플라스틱공)최소제곱법을 이용한 y=a+bx와 불확도 구하기</t>
    <phoneticPr fontId="2" type="noConversion"/>
  </si>
  <si>
    <t>오차</t>
    <phoneticPr fontId="2" type="noConversion"/>
  </si>
  <si>
    <t>(진짜골프공)최소제곱법을 이용한 y=a+bx와 불확도 구하기</t>
    <phoneticPr fontId="2" type="noConversion"/>
  </si>
  <si>
    <t>(가짜골프공)최소제곱법을 이용한 y=a+bx와 불확도 구하기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</si>
</sst>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176" fontId="5" fillId="8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B64" sqref="B64"/>
    </sheetView>
  </sheetViews>
  <sheetFormatPr defaultRowHeight="17" x14ac:dyDescent="0.45"/>
  <cols>
    <col min="12" max="12" width="13.08203125" bestFit="1" customWidth="1"/>
    <col min="24" max="24" width="12.08203125" bestFit="1" customWidth="1"/>
  </cols>
  <sheetData>
    <row r="1" spans="1:24" x14ac:dyDescent="0.45">
      <c r="A1" t="s">
        <v>16</v>
      </c>
    </row>
    <row r="2" spans="1:24" ht="17.5" x14ac:dyDescent="0.4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J2" t="s">
        <v>8</v>
      </c>
      <c r="K2" t="s">
        <v>9</v>
      </c>
      <c r="L2" t="s">
        <v>10</v>
      </c>
      <c r="N2" t="s">
        <v>11</v>
      </c>
      <c r="Q2" t="s">
        <v>12</v>
      </c>
      <c r="R2" t="s">
        <v>10</v>
      </c>
      <c r="U2" t="s">
        <v>13</v>
      </c>
      <c r="V2" t="s">
        <v>10</v>
      </c>
      <c r="W2" t="s">
        <v>14</v>
      </c>
      <c r="X2" t="s">
        <v>15</v>
      </c>
    </row>
    <row r="3" spans="1:24" ht="17.5" x14ac:dyDescent="0.45">
      <c r="A3" s="2">
        <v>1</v>
      </c>
      <c r="B3" s="2">
        <v>2.0799999999999999E-2</v>
      </c>
      <c r="C3" s="2">
        <v>0.2</v>
      </c>
      <c r="D3" s="2">
        <f t="shared" ref="D3:D9" si="0">PRODUCT(B3:C3)</f>
        <v>4.1599999999999996E-3</v>
      </c>
      <c r="E3" s="2">
        <f t="shared" ref="E3:E9" si="1">POWER(B3,2)</f>
        <v>4.3263999999999998E-4</v>
      </c>
      <c r="F3" s="2"/>
      <c r="G3" s="2"/>
      <c r="H3" s="2"/>
      <c r="I3">
        <f t="shared" ref="I3:I9" si="2">PRODUCT(8.97237,B3)</f>
        <v>0.186625296</v>
      </c>
      <c r="J3">
        <f>SUM(I3,H11)</f>
        <v>0.19570361207759968</v>
      </c>
      <c r="K3">
        <f t="shared" ref="K3:K9" si="3">J3-C3</f>
        <v>-4.2963879224003354E-3</v>
      </c>
      <c r="L3">
        <f t="shared" ref="L3:L9" si="4">POWER(K3,2)</f>
        <v>1.845894917974747E-5</v>
      </c>
    </row>
    <row r="4" spans="1:24" ht="17.5" x14ac:dyDescent="0.45">
      <c r="A4" s="2">
        <v>2</v>
      </c>
      <c r="B4" s="2">
        <v>3.9399999999999998E-2</v>
      </c>
      <c r="C4" s="2">
        <v>0.4</v>
      </c>
      <c r="D4" s="2">
        <f t="shared" si="0"/>
        <v>1.576E-2</v>
      </c>
      <c r="E4" s="2">
        <f t="shared" si="1"/>
        <v>1.5523599999999998E-3</v>
      </c>
      <c r="F4" s="2"/>
      <c r="G4" s="2"/>
      <c r="H4" s="2"/>
      <c r="I4">
        <f t="shared" si="2"/>
        <v>0.35351137799999999</v>
      </c>
      <c r="J4">
        <f>SUM(I4,H11)</f>
        <v>0.36258969407759967</v>
      </c>
      <c r="K4">
        <f t="shared" si="3"/>
        <v>-3.7410305922400355E-2</v>
      </c>
      <c r="L4">
        <f t="shared" si="4"/>
        <v>1.3995309892075832E-3</v>
      </c>
    </row>
    <row r="5" spans="1:24" ht="17.5" x14ac:dyDescent="0.45">
      <c r="A5" s="2">
        <v>3</v>
      </c>
      <c r="B5" s="2">
        <v>6.2899999999999998E-2</v>
      </c>
      <c r="C5" s="2">
        <v>0.6</v>
      </c>
      <c r="D5" s="2">
        <f t="shared" si="0"/>
        <v>3.7739999999999996E-2</v>
      </c>
      <c r="E5" s="2">
        <f t="shared" si="1"/>
        <v>3.9564099999999996E-3</v>
      </c>
      <c r="F5" s="2"/>
      <c r="G5" s="2"/>
      <c r="H5" s="2"/>
      <c r="I5">
        <f t="shared" si="2"/>
        <v>0.56436207299999996</v>
      </c>
      <c r="J5">
        <f>SUM(I5,H11)</f>
        <v>0.57344038907759964</v>
      </c>
      <c r="K5">
        <f t="shared" si="3"/>
        <v>-2.6559610922400334E-2</v>
      </c>
      <c r="L5">
        <f t="shared" si="4"/>
        <v>7.0541293234928717E-4</v>
      </c>
    </row>
    <row r="6" spans="1:24" ht="17.5" x14ac:dyDescent="0.45">
      <c r="A6" s="2">
        <v>4</v>
      </c>
      <c r="B6" s="2">
        <v>8.3500000000000005E-2</v>
      </c>
      <c r="C6" s="2">
        <v>0.8</v>
      </c>
      <c r="D6" s="2">
        <f t="shared" si="0"/>
        <v>6.6800000000000012E-2</v>
      </c>
      <c r="E6" s="2">
        <f t="shared" si="1"/>
        <v>6.972250000000001E-3</v>
      </c>
      <c r="F6" s="2"/>
      <c r="G6" s="2"/>
      <c r="H6" s="2"/>
      <c r="I6">
        <f t="shared" si="2"/>
        <v>0.74919289499999997</v>
      </c>
      <c r="J6">
        <f>SUM(I6,H11)</f>
        <v>0.75827121107759965</v>
      </c>
      <c r="K6">
        <f t="shared" si="3"/>
        <v>-4.1728788922400395E-2</v>
      </c>
      <c r="L6">
        <f t="shared" si="4"/>
        <v>1.7412918249302459E-3</v>
      </c>
    </row>
    <row r="7" spans="1:24" ht="17.5" x14ac:dyDescent="0.45">
      <c r="A7" s="2">
        <v>5</v>
      </c>
      <c r="B7" s="2">
        <v>0.1079</v>
      </c>
      <c r="C7" s="2">
        <v>1</v>
      </c>
      <c r="D7" s="2">
        <f t="shared" si="0"/>
        <v>0.1079</v>
      </c>
      <c r="E7" s="2">
        <f t="shared" si="1"/>
        <v>1.1642409999999999E-2</v>
      </c>
      <c r="F7" s="2"/>
      <c r="G7" s="2"/>
      <c r="H7" s="2"/>
      <c r="I7">
        <f t="shared" si="2"/>
        <v>0.9681187229999999</v>
      </c>
      <c r="J7">
        <f t="shared" ref="J7" si="5">SUM(I7,0.00908)</f>
        <v>0.97719872299999988</v>
      </c>
      <c r="K7">
        <f t="shared" si="3"/>
        <v>-2.280127700000012E-2</v>
      </c>
      <c r="L7">
        <f t="shared" si="4"/>
        <v>5.1989823283073448E-4</v>
      </c>
    </row>
    <row r="8" spans="1:24" ht="17.5" x14ac:dyDescent="0.45">
      <c r="A8" s="2">
        <v>6</v>
      </c>
      <c r="B8" s="2">
        <v>0.13100000000000001</v>
      </c>
      <c r="C8" s="2">
        <v>1.2</v>
      </c>
      <c r="D8" s="2">
        <f t="shared" si="0"/>
        <v>0.15720000000000001</v>
      </c>
      <c r="E8" s="2">
        <f t="shared" si="1"/>
        <v>1.7161000000000003E-2</v>
      </c>
      <c r="F8" s="2"/>
      <c r="G8" s="2"/>
      <c r="H8" s="2"/>
      <c r="I8">
        <f t="shared" si="2"/>
        <v>1.1753804700000001</v>
      </c>
      <c r="J8">
        <f>SUM(I8,H11)</f>
        <v>1.1844587860775999</v>
      </c>
      <c r="K8">
        <f t="shared" si="3"/>
        <v>-1.5541213922400043E-2</v>
      </c>
      <c r="L8">
        <f t="shared" si="4"/>
        <v>2.4152933018180094E-4</v>
      </c>
    </row>
    <row r="9" spans="1:24" ht="17.5" x14ac:dyDescent="0.45">
      <c r="A9" s="2">
        <v>7</v>
      </c>
      <c r="B9" s="2">
        <v>0.15260000000000001</v>
      </c>
      <c r="C9" s="2">
        <v>1.4</v>
      </c>
      <c r="D9" s="2">
        <f t="shared" si="0"/>
        <v>0.21364</v>
      </c>
      <c r="E9" s="2">
        <f t="shared" si="1"/>
        <v>2.3286760000000004E-2</v>
      </c>
      <c r="F9" s="2"/>
      <c r="G9" s="2"/>
      <c r="H9" s="2"/>
      <c r="I9">
        <f t="shared" si="2"/>
        <v>1.3691836620000002</v>
      </c>
      <c r="J9">
        <f>SUM(I9,H11)</f>
        <v>1.3782619780776</v>
      </c>
      <c r="K9">
        <f t="shared" si="3"/>
        <v>-2.173802192239993E-2</v>
      </c>
      <c r="L9">
        <f t="shared" si="4"/>
        <v>4.7254159709873996E-4</v>
      </c>
    </row>
    <row r="10" spans="1:24" ht="17.5" x14ac:dyDescent="0.45">
      <c r="A10" s="2" t="s">
        <v>5</v>
      </c>
      <c r="B10" s="4">
        <f>SUM(B3:B9)</f>
        <v>0.59810000000000008</v>
      </c>
      <c r="C10" s="4">
        <f>SUM(C3:C9)</f>
        <v>5.6</v>
      </c>
      <c r="D10" s="4">
        <f>SUM(D3:D9)</f>
        <v>0.60319999999999996</v>
      </c>
      <c r="E10" s="4">
        <f>SUM(E3:E9)</f>
        <v>6.5003830000000012E-2</v>
      </c>
      <c r="F10" s="4"/>
      <c r="G10" s="4"/>
      <c r="H10" s="4"/>
      <c r="I10" s="1"/>
      <c r="J10" s="1"/>
      <c r="K10" s="8"/>
      <c r="L10" s="8">
        <f>SUM(L3:L9)</f>
        <v>5.0986638557781391E-3</v>
      </c>
      <c r="M10" s="8">
        <f>L10/5</f>
        <v>1.0197327711556278E-3</v>
      </c>
      <c r="N10" s="8">
        <f>SQRT(M10)</f>
        <v>3.1933254941449794E-2</v>
      </c>
      <c r="O10" s="8"/>
      <c r="P10" s="8"/>
      <c r="Q10" s="8"/>
    </row>
    <row r="11" spans="1:24" ht="17.5" x14ac:dyDescent="0.45">
      <c r="A11" s="2" t="s">
        <v>6</v>
      </c>
      <c r="B11" s="2">
        <f>PRODUCT(E10,C10)</f>
        <v>0.36402144800000003</v>
      </c>
      <c r="C11" s="2">
        <f>PRODUCT(B10,D10)</f>
        <v>0.36077392000000003</v>
      </c>
      <c r="D11" s="5">
        <f>B11-C11</f>
        <v>3.2475279999999995E-3</v>
      </c>
      <c r="E11" s="2">
        <f>PRODUCT(7,E10)</f>
        <v>0.45502681000000011</v>
      </c>
      <c r="F11" s="2">
        <f>POWER(B10,2)</f>
        <v>0.35772361000000008</v>
      </c>
      <c r="G11" s="5">
        <f>E11-F11</f>
        <v>9.7303200000000034E-2</v>
      </c>
      <c r="H11" s="6">
        <f>D11/F11</f>
        <v>9.0783160775996831E-3</v>
      </c>
    </row>
    <row r="12" spans="1:24" ht="17.5" x14ac:dyDescent="0.45">
      <c r="A12" s="2" t="s">
        <v>7</v>
      </c>
      <c r="B12" s="2">
        <f>PRODUCT(7,D10)</f>
        <v>4.2223999999999995</v>
      </c>
      <c r="C12" s="2">
        <f>PRODUCT(B10,C10)</f>
        <v>3.3493600000000003</v>
      </c>
      <c r="D12" s="5">
        <f>B12-C12</f>
        <v>0.87303999999999915</v>
      </c>
      <c r="E12" s="2">
        <f>PRODUCT(7,E10)</f>
        <v>0.45502681000000011</v>
      </c>
      <c r="F12" s="2">
        <f>POWER(B10,2)</f>
        <v>0.35772361000000008</v>
      </c>
      <c r="G12" s="5">
        <f>E12-F12</f>
        <v>9.7303200000000034E-2</v>
      </c>
      <c r="H12" s="7">
        <f>D12/G12</f>
        <v>8.9723667875259885</v>
      </c>
    </row>
    <row r="13" spans="1:24" ht="17.5" x14ac:dyDescent="0.45">
      <c r="O13">
        <f>E10/G11</f>
        <v>0.66805439081140183</v>
      </c>
      <c r="P13">
        <f>SQRT(O13)</f>
        <v>0.81734594316690767</v>
      </c>
      <c r="Q13">
        <f>PRODUCT(P13,N10)</f>
        <v>2.6100516378508597E-2</v>
      </c>
      <c r="R13" s="9">
        <f>POWER(Q13,2)</f>
        <v>6.8123695522479552E-4</v>
      </c>
      <c r="S13">
        <f>7/G12</f>
        <v>71.940080079586252</v>
      </c>
      <c r="T13">
        <f>SQRT(S13)</f>
        <v>8.4817498241569389</v>
      </c>
      <c r="U13">
        <f>PRODUCT(T13,N10)</f>
        <v>0.27084987948440048</v>
      </c>
      <c r="V13" s="9">
        <f>POWER(U13,2)</f>
        <v>7.3359657216714266E-2</v>
      </c>
      <c r="W13">
        <f>SUM(R13,V13)</f>
        <v>7.4040894171939056E-2</v>
      </c>
      <c r="X13" s="10">
        <f>SQRT(W13)</f>
        <v>0.27210456477600492</v>
      </c>
    </row>
    <row r="14" spans="1:24" ht="17.5" x14ac:dyDescent="0.45">
      <c r="A14" s="2" t="s">
        <v>17</v>
      </c>
      <c r="B14">
        <f>9.8-H12</f>
        <v>0.82763321247401223</v>
      </c>
      <c r="C14">
        <f>B14/9.8</f>
        <v>8.4452368619797158E-2</v>
      </c>
      <c r="D14" s="11">
        <f>PRODUCT(100,C14)</f>
        <v>8.4452368619797156</v>
      </c>
    </row>
    <row r="19" spans="1:24" x14ac:dyDescent="0.45">
      <c r="A19" t="s">
        <v>18</v>
      </c>
    </row>
    <row r="20" spans="1:24" ht="17.5" x14ac:dyDescent="0.45">
      <c r="A20" s="2" t="s">
        <v>0</v>
      </c>
      <c r="B20" s="3" t="s">
        <v>1</v>
      </c>
      <c r="C20" s="2" t="s">
        <v>2</v>
      </c>
      <c r="D20" s="2" t="s">
        <v>3</v>
      </c>
      <c r="E20" s="2" t="s">
        <v>4</v>
      </c>
      <c r="F20" s="2"/>
      <c r="G20" s="2"/>
      <c r="H20" s="2"/>
      <c r="J20" t="s">
        <v>8</v>
      </c>
      <c r="K20" t="s">
        <v>9</v>
      </c>
      <c r="L20" t="s">
        <v>10</v>
      </c>
      <c r="N20" t="s">
        <v>11</v>
      </c>
      <c r="Q20" t="s">
        <v>12</v>
      </c>
      <c r="R20" t="s">
        <v>10</v>
      </c>
      <c r="U20" t="s">
        <v>13</v>
      </c>
      <c r="V20" t="s">
        <v>10</v>
      </c>
      <c r="W20" t="s">
        <v>14</v>
      </c>
      <c r="X20" t="s">
        <v>15</v>
      </c>
    </row>
    <row r="21" spans="1:24" ht="17.5" x14ac:dyDescent="0.45">
      <c r="A21" s="2">
        <v>1</v>
      </c>
      <c r="B21" s="2">
        <v>2.06E-2</v>
      </c>
      <c r="C21" s="2">
        <v>0.2</v>
      </c>
      <c r="D21" s="2">
        <f t="shared" ref="D21:D27" si="6">PRODUCT(B21:C21)</f>
        <v>4.1200000000000004E-3</v>
      </c>
      <c r="E21" s="2">
        <f t="shared" ref="E21:E27" si="7">POWER(B21,2)</f>
        <v>4.2436000000000004E-4</v>
      </c>
      <c r="F21" s="2"/>
      <c r="G21" s="2"/>
      <c r="H21" s="2"/>
      <c r="I21">
        <f t="shared" ref="I21:I27" si="8">PRODUCT(8.97237,B21)</f>
        <v>0.18483082200000001</v>
      </c>
      <c r="J21">
        <f>SUM(I21,H29)</f>
        <v>0.18392573615613869</v>
      </c>
      <c r="K21">
        <f t="shared" ref="K21:K27" si="9">J21-C21</f>
        <v>-1.6074263843861319E-2</v>
      </c>
      <c r="L21">
        <f t="shared" ref="L21:L27" si="10">POWER(K21,2)</f>
        <v>2.5838195812206727E-4</v>
      </c>
    </row>
    <row r="22" spans="1:24" ht="17.5" x14ac:dyDescent="0.45">
      <c r="A22" s="2">
        <v>2</v>
      </c>
      <c r="B22" s="2">
        <v>4.2299999999999997E-2</v>
      </c>
      <c r="C22" s="2">
        <v>0.4</v>
      </c>
      <c r="D22" s="2">
        <f t="shared" si="6"/>
        <v>1.6920000000000001E-2</v>
      </c>
      <c r="E22" s="2">
        <f t="shared" si="7"/>
        <v>1.7892899999999998E-3</v>
      </c>
      <c r="F22" s="2"/>
      <c r="G22" s="2"/>
      <c r="H22" s="2"/>
      <c r="I22">
        <f t="shared" si="8"/>
        <v>0.37953125099999996</v>
      </c>
      <c r="J22">
        <f>SUM(I22,H29)</f>
        <v>0.37862616515613862</v>
      </c>
      <c r="K22">
        <f t="shared" si="9"/>
        <v>-2.1373834843861406E-2</v>
      </c>
      <c r="L22">
        <f t="shared" si="10"/>
        <v>4.5684081593266391E-4</v>
      </c>
    </row>
    <row r="23" spans="1:24" ht="17.5" x14ac:dyDescent="0.45">
      <c r="A23" s="2">
        <v>3</v>
      </c>
      <c r="B23" s="2">
        <v>6.4199999999999993E-2</v>
      </c>
      <c r="C23" s="2">
        <v>0.6</v>
      </c>
      <c r="D23" s="2">
        <f t="shared" si="6"/>
        <v>3.8519999999999992E-2</v>
      </c>
      <c r="E23" s="2">
        <f t="shared" si="7"/>
        <v>4.1216399999999993E-3</v>
      </c>
      <c r="F23" s="2"/>
      <c r="G23" s="2"/>
      <c r="H23" s="2"/>
      <c r="I23">
        <f t="shared" si="8"/>
        <v>0.5760261539999999</v>
      </c>
      <c r="J23">
        <f>SUM(I23,H29)</f>
        <v>0.57512106815613862</v>
      </c>
      <c r="K23">
        <f t="shared" si="9"/>
        <v>-2.4878931843861363E-2</v>
      </c>
      <c r="L23">
        <f t="shared" si="10"/>
        <v>6.1896124969149893E-4</v>
      </c>
    </row>
    <row r="24" spans="1:24" ht="17.5" x14ac:dyDescent="0.45">
      <c r="A24" s="2">
        <v>4</v>
      </c>
      <c r="B24" s="2">
        <v>8.4400000000000003E-2</v>
      </c>
      <c r="C24" s="2">
        <v>0.8</v>
      </c>
      <c r="D24" s="2">
        <f t="shared" si="6"/>
        <v>6.7520000000000011E-2</v>
      </c>
      <c r="E24" s="2">
        <f t="shared" si="7"/>
        <v>7.1233600000000005E-3</v>
      </c>
      <c r="F24" s="2"/>
      <c r="G24" s="2"/>
      <c r="H24" s="2"/>
      <c r="I24">
        <f t="shared" si="8"/>
        <v>0.75726802800000004</v>
      </c>
      <c r="J24">
        <f>SUM(I24,H29)</f>
        <v>0.75636294215613875</v>
      </c>
      <c r="K24">
        <f t="shared" si="9"/>
        <v>-4.3637057843861293E-2</v>
      </c>
      <c r="L24">
        <f t="shared" si="10"/>
        <v>1.9041928172684964E-3</v>
      </c>
    </row>
    <row r="25" spans="1:24" ht="17.5" x14ac:dyDescent="0.45">
      <c r="A25" s="2">
        <v>5</v>
      </c>
      <c r="B25" s="2">
        <v>0.1041</v>
      </c>
      <c r="C25" s="2">
        <v>1</v>
      </c>
      <c r="D25" s="2">
        <f t="shared" si="6"/>
        <v>0.1041</v>
      </c>
      <c r="E25" s="2">
        <f t="shared" si="7"/>
        <v>1.0836809999999999E-2</v>
      </c>
      <c r="F25" s="2"/>
      <c r="G25" s="2"/>
      <c r="H25" s="2"/>
      <c r="I25">
        <f t="shared" si="8"/>
        <v>0.93402371699999998</v>
      </c>
      <c r="J25">
        <f t="shared" ref="J25" si="11">SUM(I25,0.00908)</f>
        <v>0.94310371699999995</v>
      </c>
      <c r="K25">
        <f t="shared" si="9"/>
        <v>-5.6896283000000047E-2</v>
      </c>
      <c r="L25">
        <f t="shared" si="10"/>
        <v>3.2371870192160943E-3</v>
      </c>
    </row>
    <row r="26" spans="1:24" ht="17.5" x14ac:dyDescent="0.45">
      <c r="A26" s="2">
        <v>6</v>
      </c>
      <c r="B26" s="2">
        <v>0.1255</v>
      </c>
      <c r="C26" s="2">
        <v>1.2</v>
      </c>
      <c r="D26" s="2">
        <f t="shared" si="6"/>
        <v>0.15059999999999998</v>
      </c>
      <c r="E26" s="2">
        <f t="shared" si="7"/>
        <v>1.575025E-2</v>
      </c>
      <c r="F26" s="2"/>
      <c r="G26" s="2"/>
      <c r="H26" s="2"/>
      <c r="I26">
        <f t="shared" si="8"/>
        <v>1.1260324349999999</v>
      </c>
      <c r="J26">
        <f>SUM(I26,H29)</f>
        <v>1.1251273491561387</v>
      </c>
      <c r="K26">
        <f t="shared" si="9"/>
        <v>-7.4872650843861299E-2</v>
      </c>
      <c r="L26">
        <f t="shared" si="10"/>
        <v>5.6059138443867642E-3</v>
      </c>
    </row>
    <row r="27" spans="1:24" ht="17.5" x14ac:dyDescent="0.45">
      <c r="A27" s="2">
        <v>7</v>
      </c>
      <c r="B27" s="2">
        <v>0.1469</v>
      </c>
      <c r="C27" s="2">
        <v>1.4</v>
      </c>
      <c r="D27" s="2">
        <f t="shared" si="6"/>
        <v>0.20565999999999998</v>
      </c>
      <c r="E27" s="2">
        <f t="shared" si="7"/>
        <v>2.1579610000000003E-2</v>
      </c>
      <c r="F27" s="2"/>
      <c r="G27" s="2"/>
      <c r="H27" s="2"/>
      <c r="I27">
        <f t="shared" si="8"/>
        <v>1.318041153</v>
      </c>
      <c r="J27">
        <f>SUM(I27,H29)</f>
        <v>1.3171360671561387</v>
      </c>
      <c r="K27">
        <f t="shared" si="9"/>
        <v>-8.2863932843861177E-2</v>
      </c>
      <c r="L27">
        <f t="shared" si="10"/>
        <v>6.866431366351935E-3</v>
      </c>
    </row>
    <row r="28" spans="1:24" ht="17.5" x14ac:dyDescent="0.45">
      <c r="A28" s="2" t="s">
        <v>5</v>
      </c>
      <c r="B28" s="4">
        <f>SUM(B21:B27)</f>
        <v>0.58799999999999997</v>
      </c>
      <c r="C28" s="4">
        <f>SUM(C21:C27)</f>
        <v>5.6</v>
      </c>
      <c r="D28" s="4">
        <f>SUM(D21:D27)</f>
        <v>0.58743999999999996</v>
      </c>
      <c r="E28" s="4">
        <f>SUM(E21:E27)</f>
        <v>6.1625319999999997E-2</v>
      </c>
      <c r="F28" s="4"/>
      <c r="G28" s="4"/>
      <c r="H28" s="4"/>
      <c r="I28" s="1"/>
      <c r="J28" s="1"/>
      <c r="K28" s="8"/>
      <c r="L28" s="8">
        <f>SUM(L21:L27)</f>
        <v>1.8947909070969521E-2</v>
      </c>
      <c r="M28" s="8">
        <f>L28/5</f>
        <v>3.7895818141939043E-3</v>
      </c>
      <c r="N28" s="8">
        <f>SQRT(M28)</f>
        <v>6.1559579386102896E-2</v>
      </c>
      <c r="O28" s="8"/>
      <c r="P28" s="8"/>
      <c r="Q28" s="8"/>
    </row>
    <row r="29" spans="1:24" ht="17.5" x14ac:dyDescent="0.45">
      <c r="A29" s="2" t="s">
        <v>6</v>
      </c>
      <c r="B29" s="2">
        <f>PRODUCT(E28,C28)</f>
        <v>0.34510179199999996</v>
      </c>
      <c r="C29" s="2">
        <f>PRODUCT(B28,D28)</f>
        <v>0.34541471999999995</v>
      </c>
      <c r="D29" s="5">
        <f>B29-C29</f>
        <v>-3.129279999999901E-4</v>
      </c>
      <c r="E29" s="2">
        <f>PRODUCT(7,E28)</f>
        <v>0.43137724</v>
      </c>
      <c r="F29" s="2">
        <f>POWER(B28,2)</f>
        <v>0.34574399999999994</v>
      </c>
      <c r="G29" s="5">
        <f>E29-F29</f>
        <v>8.5633240000000055E-2</v>
      </c>
      <c r="H29" s="6">
        <f>D29/F29</f>
        <v>-9.0508584386132557E-4</v>
      </c>
    </row>
    <row r="30" spans="1:24" ht="17.5" x14ac:dyDescent="0.45">
      <c r="A30" s="2" t="s">
        <v>7</v>
      </c>
      <c r="B30" s="2">
        <f>PRODUCT(7,D28)</f>
        <v>4.1120799999999997</v>
      </c>
      <c r="C30" s="2">
        <f>PRODUCT(B28,C28)</f>
        <v>3.2927999999999997</v>
      </c>
      <c r="D30" s="5">
        <f>B30-C30</f>
        <v>0.81928000000000001</v>
      </c>
      <c r="E30" s="2">
        <f>PRODUCT(7,E28)</f>
        <v>0.43137724</v>
      </c>
      <c r="F30" s="2">
        <f>POWER(B28,2)</f>
        <v>0.34574399999999994</v>
      </c>
      <c r="G30" s="5">
        <f>E30-F30</f>
        <v>8.5633240000000055E-2</v>
      </c>
      <c r="H30" s="7">
        <f>D30/G30</f>
        <v>9.5673128799050406</v>
      </c>
    </row>
    <row r="31" spans="1:24" ht="17.5" x14ac:dyDescent="0.45">
      <c r="O31">
        <f>E28/G29</f>
        <v>0.71964251265046097</v>
      </c>
      <c r="P31">
        <f>SQRT(O31)</f>
        <v>0.84831745982884321</v>
      </c>
      <c r="Q31">
        <f>PRODUCT(P31,N28)</f>
        <v>5.2222066012950825E-2</v>
      </c>
      <c r="R31" s="9">
        <f>POWER(Q31,2)</f>
        <v>2.7271441786609939E-3</v>
      </c>
      <c r="S31">
        <f>7/G30</f>
        <v>81.743958304041698</v>
      </c>
      <c r="T31">
        <f>SQRT(S31)</f>
        <v>9.0412365472894081</v>
      </c>
      <c r="U31">
        <f>PRODUCT(T31,N28)</f>
        <v>0.55657471898139721</v>
      </c>
      <c r="V31" s="9">
        <f>POWER(U31,2)</f>
        <v>0.3097754178092213</v>
      </c>
      <c r="W31">
        <f>SUM(R31,V31)</f>
        <v>0.31250256198788229</v>
      </c>
      <c r="X31" s="10">
        <f>SQRT(W31)</f>
        <v>0.55901928588187566</v>
      </c>
    </row>
    <row r="32" spans="1:24" ht="17.5" x14ac:dyDescent="0.45">
      <c r="A32" s="2" t="s">
        <v>17</v>
      </c>
      <c r="B32">
        <f>9.8-H30</f>
        <v>0.23268712009496006</v>
      </c>
      <c r="C32">
        <f>B32/9.8</f>
        <v>2.3743583683159188E-2</v>
      </c>
      <c r="D32" s="11">
        <f>PRODUCT(100,C32)</f>
        <v>2.3743583683159186</v>
      </c>
    </row>
    <row r="37" spans="1:24" x14ac:dyDescent="0.45">
      <c r="A37" t="s">
        <v>19</v>
      </c>
    </row>
    <row r="38" spans="1:24" ht="17.5" x14ac:dyDescent="0.45">
      <c r="A38" s="2" t="s">
        <v>0</v>
      </c>
      <c r="B38" s="3" t="s">
        <v>1</v>
      </c>
      <c r="C38" s="2" t="s">
        <v>2</v>
      </c>
      <c r="D38" s="2" t="s">
        <v>3</v>
      </c>
      <c r="E38" s="2" t="s">
        <v>4</v>
      </c>
      <c r="F38" s="2"/>
      <c r="G38" s="2"/>
      <c r="H38" s="2"/>
      <c r="J38" t="s">
        <v>8</v>
      </c>
      <c r="K38" t="s">
        <v>9</v>
      </c>
      <c r="L38" t="s">
        <v>10</v>
      </c>
      <c r="N38" t="s">
        <v>11</v>
      </c>
      <c r="Q38" t="s">
        <v>12</v>
      </c>
      <c r="R38" t="s">
        <v>10</v>
      </c>
      <c r="U38" t="s">
        <v>13</v>
      </c>
      <c r="V38" t="s">
        <v>10</v>
      </c>
      <c r="W38" t="s">
        <v>14</v>
      </c>
      <c r="X38" t="s">
        <v>15</v>
      </c>
    </row>
    <row r="39" spans="1:24" ht="17.5" x14ac:dyDescent="0.45">
      <c r="A39" s="2">
        <v>1</v>
      </c>
      <c r="B39" s="2">
        <v>2.06E-2</v>
      </c>
      <c r="C39" s="2">
        <v>0.2</v>
      </c>
      <c r="D39" s="2">
        <f t="shared" ref="D39:D45" si="12">PRODUCT(B39:C39)</f>
        <v>4.1200000000000004E-3</v>
      </c>
      <c r="E39" s="2">
        <f t="shared" ref="E39:E45" si="13">POWER(B39,2)</f>
        <v>4.2436000000000004E-4</v>
      </c>
      <c r="F39" s="2"/>
      <c r="G39" s="2"/>
      <c r="H39" s="2"/>
      <c r="I39">
        <f t="shared" ref="I39:I45" si="14">PRODUCT(8.97237,B39)</f>
        <v>0.18483082200000001</v>
      </c>
      <c r="J39">
        <f>SUM(I39,H47)</f>
        <v>0.18297676286420467</v>
      </c>
      <c r="K39">
        <f t="shared" ref="K39:K45" si="15">J39-C39</f>
        <v>-1.7023237135795344E-2</v>
      </c>
      <c r="L39">
        <f t="shared" ref="L39:L45" si="16">POWER(K39,2)</f>
        <v>2.8979060258152168E-4</v>
      </c>
    </row>
    <row r="40" spans="1:24" ht="17.5" x14ac:dyDescent="0.45">
      <c r="A40" s="2">
        <v>2</v>
      </c>
      <c r="B40" s="2">
        <v>4.4299999999999999E-2</v>
      </c>
      <c r="C40" s="2">
        <v>0.4</v>
      </c>
      <c r="D40" s="2">
        <f t="shared" si="12"/>
        <v>1.772E-2</v>
      </c>
      <c r="E40" s="2">
        <f t="shared" si="13"/>
        <v>1.9624899999999999E-3</v>
      </c>
      <c r="F40" s="2"/>
      <c r="G40" s="2"/>
      <c r="H40" s="2"/>
      <c r="I40">
        <f t="shared" si="14"/>
        <v>0.39747599099999997</v>
      </c>
      <c r="J40">
        <f>SUM(I40,H47)</f>
        <v>0.39562193186420463</v>
      </c>
      <c r="K40">
        <f t="shared" si="15"/>
        <v>-4.3780681357953877E-3</v>
      </c>
      <c r="L40">
        <f t="shared" si="16"/>
        <v>1.91674806016669E-5</v>
      </c>
    </row>
    <row r="41" spans="1:24" ht="17.5" x14ac:dyDescent="0.45">
      <c r="A41" s="2">
        <v>3</v>
      </c>
      <c r="B41" s="2">
        <v>6.7299999999999999E-2</v>
      </c>
      <c r="C41" s="2">
        <v>0.6</v>
      </c>
      <c r="D41" s="2">
        <f t="shared" si="12"/>
        <v>4.0379999999999999E-2</v>
      </c>
      <c r="E41" s="2">
        <f t="shared" si="13"/>
        <v>4.5292900000000001E-3</v>
      </c>
      <c r="F41" s="2"/>
      <c r="G41" s="2"/>
      <c r="H41" s="2"/>
      <c r="I41">
        <f t="shared" si="14"/>
        <v>0.60384050099999997</v>
      </c>
      <c r="J41">
        <f>SUM(I41,H47)</f>
        <v>0.60198644186420458</v>
      </c>
      <c r="K41">
        <f t="shared" si="15"/>
        <v>1.9864418642046022E-3</v>
      </c>
      <c r="L41">
        <f t="shared" si="16"/>
        <v>3.9459512798646554E-6</v>
      </c>
    </row>
    <row r="42" spans="1:24" ht="17.5" x14ac:dyDescent="0.45">
      <c r="A42" s="2">
        <v>4</v>
      </c>
      <c r="B42" s="2">
        <v>8.8700000000000001E-2</v>
      </c>
      <c r="C42" s="2">
        <v>0.8</v>
      </c>
      <c r="D42" s="2">
        <f t="shared" si="12"/>
        <v>7.0960000000000009E-2</v>
      </c>
      <c r="E42" s="2">
        <f t="shared" si="13"/>
        <v>7.8676900000000001E-3</v>
      </c>
      <c r="F42" s="2"/>
      <c r="G42" s="2"/>
      <c r="H42" s="2"/>
      <c r="I42">
        <f t="shared" si="14"/>
        <v>0.79584921899999994</v>
      </c>
      <c r="J42">
        <f>SUM(I42,H47)</f>
        <v>0.79399515986420455</v>
      </c>
      <c r="K42">
        <f t="shared" si="15"/>
        <v>-6.0048401357954972E-3</v>
      </c>
      <c r="L42">
        <f t="shared" si="16"/>
        <v>3.6058105056460485E-5</v>
      </c>
    </row>
    <row r="43" spans="1:24" ht="17.5" x14ac:dyDescent="0.45">
      <c r="A43" s="2">
        <v>5</v>
      </c>
      <c r="B43" s="2">
        <v>0.109</v>
      </c>
      <c r="C43" s="2">
        <v>1</v>
      </c>
      <c r="D43" s="2">
        <f t="shared" si="12"/>
        <v>0.109</v>
      </c>
      <c r="E43" s="2">
        <f t="shared" si="13"/>
        <v>1.1880999999999999E-2</v>
      </c>
      <c r="F43" s="2"/>
      <c r="G43" s="2"/>
      <c r="H43" s="2"/>
      <c r="I43">
        <f t="shared" si="14"/>
        <v>0.97798832999999996</v>
      </c>
      <c r="J43">
        <f t="shared" ref="J43" si="17">SUM(I43,0.00908)</f>
        <v>0.98706832999999994</v>
      </c>
      <c r="K43">
        <f t="shared" si="15"/>
        <v>-1.2931670000000062E-2</v>
      </c>
      <c r="L43">
        <f t="shared" si="16"/>
        <v>1.6722808898890159E-4</v>
      </c>
    </row>
    <row r="44" spans="1:24" ht="17.5" x14ac:dyDescent="0.45">
      <c r="A44" s="2">
        <v>6</v>
      </c>
      <c r="B44" s="2">
        <v>0.126</v>
      </c>
      <c r="C44" s="2">
        <v>1.2</v>
      </c>
      <c r="D44" s="2">
        <f t="shared" si="12"/>
        <v>0.1512</v>
      </c>
      <c r="E44" s="2">
        <f t="shared" si="13"/>
        <v>1.5876000000000001E-2</v>
      </c>
      <c r="F44" s="2"/>
      <c r="G44" s="2"/>
      <c r="H44" s="2"/>
      <c r="I44">
        <f t="shared" si="14"/>
        <v>1.1305186199999999</v>
      </c>
      <c r="J44">
        <f>SUM(I44,H47)</f>
        <v>1.1286645608642045</v>
      </c>
      <c r="K44">
        <f t="shared" si="15"/>
        <v>-7.1335439135795431E-2</v>
      </c>
      <c r="L44">
        <f t="shared" si="16"/>
        <v>5.0887448766967743E-3</v>
      </c>
    </row>
    <row r="45" spans="1:24" ht="17.5" x14ac:dyDescent="0.45">
      <c r="A45" s="2">
        <v>7</v>
      </c>
      <c r="B45" s="2">
        <v>0.15279999999999999</v>
      </c>
      <c r="C45" s="2">
        <v>1.4</v>
      </c>
      <c r="D45" s="2">
        <f t="shared" si="12"/>
        <v>0.21391999999999997</v>
      </c>
      <c r="E45" s="2">
        <f t="shared" si="13"/>
        <v>2.3347839999999998E-2</v>
      </c>
      <c r="F45" s="2"/>
      <c r="G45" s="2"/>
      <c r="H45" s="2"/>
      <c r="I45">
        <f t="shared" si="14"/>
        <v>1.370978136</v>
      </c>
      <c r="J45">
        <f>SUM(I45,H47)</f>
        <v>1.3691240768642046</v>
      </c>
      <c r="K45">
        <f t="shared" si="15"/>
        <v>-3.0875923135795347E-2</v>
      </c>
      <c r="L45">
        <f t="shared" si="16"/>
        <v>9.5332262948754232E-4</v>
      </c>
    </row>
    <row r="46" spans="1:24" ht="17.5" x14ac:dyDescent="0.45">
      <c r="A46" s="2" t="s">
        <v>5</v>
      </c>
      <c r="B46" s="4">
        <f>SUM(B39:B45)</f>
        <v>0.60870000000000002</v>
      </c>
      <c r="C46" s="4">
        <f>SUM(C39:C45)</f>
        <v>5.6</v>
      </c>
      <c r="D46" s="4">
        <f>SUM(D39:D45)</f>
        <v>0.60729999999999995</v>
      </c>
      <c r="E46" s="4">
        <f>SUM(E39:E45)</f>
        <v>6.5888669999999996E-2</v>
      </c>
      <c r="F46" s="4"/>
      <c r="G46" s="4"/>
      <c r="H46" s="4"/>
      <c r="I46" s="1"/>
      <c r="J46" s="1"/>
      <c r="K46" s="8"/>
      <c r="L46" s="8">
        <f>SUM(L39:L45)</f>
        <v>6.5582577346927316E-3</v>
      </c>
      <c r="M46" s="8">
        <f>L46/5</f>
        <v>1.3116515469385464E-3</v>
      </c>
      <c r="N46" s="8">
        <f>SQRT(M46)</f>
        <v>3.6216730207716798E-2</v>
      </c>
      <c r="O46" s="8"/>
      <c r="P46" s="8"/>
      <c r="Q46" s="8"/>
    </row>
    <row r="47" spans="1:24" ht="17.5" x14ac:dyDescent="0.45">
      <c r="A47" s="2" t="s">
        <v>6</v>
      </c>
      <c r="B47" s="2">
        <f>PRODUCT(E46,C46)</f>
        <v>0.36897655199999996</v>
      </c>
      <c r="C47" s="2">
        <f>PRODUCT(B46,D46)</f>
        <v>0.36966350999999997</v>
      </c>
      <c r="D47" s="5">
        <f>B47-C47</f>
        <v>-6.8695800000001528E-4</v>
      </c>
      <c r="E47" s="2">
        <f>PRODUCT(7,E46)</f>
        <v>0.46122068999999999</v>
      </c>
      <c r="F47" s="2">
        <f>POWER(B46,2)</f>
        <v>0.37051569000000001</v>
      </c>
      <c r="G47" s="5">
        <f>E47-F47</f>
        <v>9.070499999999998E-2</v>
      </c>
      <c r="H47" s="6">
        <f>D47/F47</f>
        <v>-1.8540591357953432E-3</v>
      </c>
    </row>
    <row r="48" spans="1:24" ht="17.5" x14ac:dyDescent="0.45">
      <c r="A48" s="2" t="s">
        <v>7</v>
      </c>
      <c r="B48" s="2">
        <f>PRODUCT(7,D46)</f>
        <v>4.2510999999999992</v>
      </c>
      <c r="C48" s="2">
        <f>PRODUCT(B46,C46)</f>
        <v>3.4087199999999998</v>
      </c>
      <c r="D48" s="5">
        <f>B48-C48</f>
        <v>0.84237999999999946</v>
      </c>
      <c r="E48" s="2">
        <f>PRODUCT(7,E46)</f>
        <v>0.46122068999999999</v>
      </c>
      <c r="F48" s="2">
        <f>POWER(B46,2)</f>
        <v>0.37051569000000001</v>
      </c>
      <c r="G48" s="5">
        <f>E48-F48</f>
        <v>9.070499999999998E-2</v>
      </c>
      <c r="H48" s="7">
        <f>D48/G48</f>
        <v>9.2870293809602522</v>
      </c>
    </row>
    <row r="49" spans="1:24" ht="17.5" x14ac:dyDescent="0.45">
      <c r="O49">
        <f>E46/G47</f>
        <v>0.72640615181081536</v>
      </c>
      <c r="P49">
        <f>SQRT(O49)</f>
        <v>0.85229463908370051</v>
      </c>
      <c r="Q49">
        <f>PRODUCT(P49,N46)</f>
        <v>3.0867325001177743E-2</v>
      </c>
      <c r="R49" s="9">
        <f>POWER(Q49,2)</f>
        <v>9.527917527283325E-4</v>
      </c>
      <c r="S49">
        <f>7/G48</f>
        <v>77.173253955129283</v>
      </c>
      <c r="T49">
        <f>SQRT(S49)</f>
        <v>8.7848309007703325</v>
      </c>
      <c r="U49">
        <f>PRODUCT(T49,N46)</f>
        <v>0.31815785065361285</v>
      </c>
      <c r="V49" s="9">
        <f>POWER(U49,2)</f>
        <v>0.10122441793252662</v>
      </c>
      <c r="W49">
        <f>SUM(R49,V49)</f>
        <v>0.10217720968525495</v>
      </c>
      <c r="X49" s="10">
        <f>SQRT(W49)</f>
        <v>0.31965170058245418</v>
      </c>
    </row>
    <row r="50" spans="1:24" ht="17.5" x14ac:dyDescent="0.45">
      <c r="A50" s="2" t="s">
        <v>17</v>
      </c>
      <c r="B50">
        <f>9.8-H48</f>
        <v>0.5129706190397485</v>
      </c>
      <c r="C50">
        <f>B50/9.8</f>
        <v>5.2343940718341676E-2</v>
      </c>
      <c r="D50" s="11">
        <f>PRODUCT(100,C50)</f>
        <v>5.2343940718341679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:E7"/>
    </sheetView>
  </sheetViews>
  <sheetFormatPr defaultRowHeight="17" x14ac:dyDescent="0.45"/>
  <sheetData>
    <row r="1" spans="1:5" x14ac:dyDescent="0.45">
      <c r="A1">
        <v>0.2046</v>
      </c>
      <c r="B1">
        <f>ROUND(A1^2/2,4)</f>
        <v>2.0899999999999998E-2</v>
      </c>
      <c r="D1">
        <v>0.30299999999999999</v>
      </c>
      <c r="E1">
        <f>ROUND(D1^2/2,3)</f>
        <v>4.5999999999999999E-2</v>
      </c>
    </row>
    <row r="2" spans="1:5" x14ac:dyDescent="0.45">
      <c r="A2">
        <v>0.28520000000000001</v>
      </c>
      <c r="B2">
        <f>ROUND(A2^2/2,4)</f>
        <v>4.07E-2</v>
      </c>
      <c r="D2">
        <v>0.503</v>
      </c>
      <c r="E2">
        <f>ROUND(D2^2/2,3)</f>
        <v>0.127</v>
      </c>
    </row>
    <row r="3" spans="1:5" x14ac:dyDescent="0.45">
      <c r="A3">
        <v>0.35160000000000002</v>
      </c>
      <c r="B3">
        <f>ROUND(A3^2/2,4)</f>
        <v>6.1800000000000001E-2</v>
      </c>
      <c r="D3">
        <v>0.70299999999999996</v>
      </c>
      <c r="E3">
        <f>ROUND(D3^2/2,3)</f>
        <v>0.247</v>
      </c>
    </row>
    <row r="4" spans="1:5" x14ac:dyDescent="0.45">
      <c r="A4">
        <v>0.40679999999999999</v>
      </c>
      <c r="B4">
        <f>ROUND(A4^2/2,4)</f>
        <v>8.2699999999999996E-2</v>
      </c>
      <c r="D4">
        <v>0.90300000000000002</v>
      </c>
      <c r="E4">
        <f>ROUND(D4^2/2,3)</f>
        <v>0.40799999999999997</v>
      </c>
    </row>
    <row r="5" spans="1:5" x14ac:dyDescent="0.45">
      <c r="A5">
        <v>0.4536</v>
      </c>
      <c r="B5">
        <f>ROUND(A5^2/2,4)</f>
        <v>0.10290000000000001</v>
      </c>
      <c r="D5">
        <v>1.103</v>
      </c>
      <c r="E5">
        <f>ROUND(D5^2/2,3)</f>
        <v>0.60799999999999998</v>
      </c>
    </row>
    <row r="6" spans="1:5" x14ac:dyDescent="0.45">
      <c r="A6">
        <v>0.49509999999999998</v>
      </c>
      <c r="B6">
        <f>ROUND(A6^2/2,4)</f>
        <v>0.1226</v>
      </c>
      <c r="D6">
        <v>1.3029999999999999</v>
      </c>
      <c r="E6">
        <f>ROUND(D6^2/2,3)</f>
        <v>0.84899999999999998</v>
      </c>
    </row>
    <row r="7" spans="1:5" x14ac:dyDescent="0.45">
      <c r="A7">
        <v>0.53659999999999997</v>
      </c>
      <c r="B7">
        <f>ROUND(A7^2/2,4)</f>
        <v>0.14399999999999999</v>
      </c>
      <c r="D7">
        <v>1.5029999999999999</v>
      </c>
      <c r="E7">
        <f>ROUND(D7^2/2,3)</f>
        <v>1.1299999999999999</v>
      </c>
    </row>
    <row r="9" spans="1:5" x14ac:dyDescent="0.45">
      <c r="A9">
        <v>0.21110000000000001</v>
      </c>
      <c r="B9">
        <f>ROUND(A9^2/2,4)</f>
        <v>2.23E-2</v>
      </c>
    </row>
    <row r="10" spans="1:5" x14ac:dyDescent="0.45">
      <c r="A10">
        <v>0.29210000000000003</v>
      </c>
      <c r="B10">
        <f>ROUND(A10^2/2,4)</f>
        <v>4.2700000000000002E-2</v>
      </c>
    </row>
    <row r="11" spans="1:5" x14ac:dyDescent="0.45">
      <c r="A11">
        <v>0.35499999999999998</v>
      </c>
      <c r="B11">
        <f>ROUND(A11^2/2,4)</f>
        <v>6.3E-2</v>
      </c>
    </row>
    <row r="12" spans="1:5" x14ac:dyDescent="0.45">
      <c r="A12">
        <v>0.41070000000000001</v>
      </c>
      <c r="B12">
        <f>ROUND(A12^2/2,4)</f>
        <v>8.43E-2</v>
      </c>
    </row>
    <row r="13" spans="1:5" x14ac:dyDescent="0.45">
      <c r="A13">
        <v>0.46310000000000001</v>
      </c>
      <c r="B13">
        <f>ROUND(A13^2/2,4)</f>
        <v>0.1072</v>
      </c>
    </row>
    <row r="14" spans="1:5" x14ac:dyDescent="0.45">
      <c r="A14">
        <v>0.50639999999999996</v>
      </c>
      <c r="B14">
        <f>ROUND(A14^2/2,4)</f>
        <v>0.12820000000000001</v>
      </c>
    </row>
    <row r="15" spans="1:5" x14ac:dyDescent="0.45">
      <c r="A15">
        <v>0.55049999999999999</v>
      </c>
      <c r="B15">
        <f>ROUND(A15^2/2,4)</f>
        <v>0.1515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1</cp:lastModifiedBy>
  <dcterms:created xsi:type="dcterms:W3CDTF">2014-03-23T14:57:43Z</dcterms:created>
  <dcterms:modified xsi:type="dcterms:W3CDTF">2015-04-01T01:52:00Z</dcterms:modified>
</cp:coreProperties>
</file>