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425" windowHeight="11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H3" i="1"/>
  <c r="I10" i="1"/>
  <c r="H10" i="1"/>
  <c r="F10" i="1"/>
  <c r="F9" i="1"/>
  <c r="F3" i="1"/>
  <c r="K3" i="1" s="1"/>
  <c r="F2" i="1"/>
  <c r="D3" i="1"/>
  <c r="D4" i="1"/>
  <c r="D5" i="1"/>
  <c r="D6" i="1"/>
  <c r="D7" i="1"/>
  <c r="D8" i="1"/>
  <c r="D9" i="1"/>
  <c r="D10" i="1"/>
  <c r="D11" i="1"/>
  <c r="D2" i="1"/>
  <c r="F4" i="1"/>
  <c r="H6" i="1"/>
  <c r="O9" i="1"/>
  <c r="O8" i="1"/>
  <c r="J3" i="1" l="1"/>
  <c r="B30" i="1"/>
  <c r="C30" i="1"/>
  <c r="D30" i="1"/>
  <c r="A30" i="1"/>
  <c r="D29" i="1"/>
  <c r="C29" i="1"/>
  <c r="B29" i="1"/>
  <c r="A29" i="1"/>
  <c r="C22" i="1"/>
  <c r="D22" i="1"/>
  <c r="D21" i="1"/>
  <c r="C21" i="1"/>
  <c r="B22" i="1"/>
  <c r="B21" i="1"/>
  <c r="A22" i="1"/>
  <c r="A21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<sst xmlns="http://schemas.openxmlformats.org/spreadsheetml/2006/main" count="13" uniqueCount="12">
  <si>
    <t>m</t>
    <phoneticPr fontId="1" type="noConversion"/>
  </si>
  <si>
    <t>F</t>
    <phoneticPr fontId="1" type="noConversion"/>
  </si>
  <si>
    <t>수레의위치</t>
    <phoneticPr fontId="1" type="noConversion"/>
  </si>
  <si>
    <t>x</t>
    <phoneticPr fontId="1" type="noConversion"/>
  </si>
  <si>
    <t>10cm</t>
    <phoneticPr fontId="1" type="noConversion"/>
  </si>
  <si>
    <t>20cm</t>
    <phoneticPr fontId="1" type="noConversion"/>
  </si>
  <si>
    <t>10cm</t>
    <phoneticPr fontId="1" type="noConversion"/>
  </si>
  <si>
    <t>.</t>
    <phoneticPr fontId="1" type="noConversion"/>
  </si>
  <si>
    <t>가벼운거</t>
    <phoneticPr fontId="1" type="noConversion"/>
  </si>
  <si>
    <t>가벼운이론</t>
    <phoneticPr fontId="1" type="noConversion"/>
  </si>
  <si>
    <t>무거운이론</t>
    <phoneticPr fontId="1" type="noConversion"/>
  </si>
  <si>
    <t>무거운거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</si>
</sst>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446850393700788E-2"/>
          <c:y val="5.6030183727034118E-2"/>
          <c:w val="0.8658101487314086"/>
          <c:h val="0.8326195683872849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6.0000000000000053E-3</c:v>
                </c:pt>
                <c:pt idx="1">
                  <c:v>1.2000000000000011E-2</c:v>
                </c:pt>
                <c:pt idx="2">
                  <c:v>1.7000000000000015E-2</c:v>
                </c:pt>
                <c:pt idx="3">
                  <c:v>2.300000000000002E-2</c:v>
                </c:pt>
                <c:pt idx="4">
                  <c:v>2.9000000000000026E-2</c:v>
                </c:pt>
                <c:pt idx="5">
                  <c:v>3.5000000000000031E-2</c:v>
                </c:pt>
                <c:pt idx="6">
                  <c:v>4.1000000000000036E-2</c:v>
                </c:pt>
                <c:pt idx="7">
                  <c:v>4.8000000000000043E-2</c:v>
                </c:pt>
                <c:pt idx="8">
                  <c:v>5.5000000000000049E-2</c:v>
                </c:pt>
                <c:pt idx="9">
                  <c:v>6.1000000000000054E-2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0.10290000000000002</c:v>
                </c:pt>
                <c:pt idx="1">
                  <c:v>0.20090000000000002</c:v>
                </c:pt>
                <c:pt idx="2">
                  <c:v>0.2989</c:v>
                </c:pt>
                <c:pt idx="3">
                  <c:v>0.39690000000000003</c:v>
                </c:pt>
                <c:pt idx="4">
                  <c:v>0.49490000000000006</c:v>
                </c:pt>
                <c:pt idx="5">
                  <c:v>0.59289999999999998</c:v>
                </c:pt>
                <c:pt idx="6">
                  <c:v>0.69089999999999996</c:v>
                </c:pt>
                <c:pt idx="7">
                  <c:v>0.78890000000000005</c:v>
                </c:pt>
                <c:pt idx="8">
                  <c:v>0.88690000000000002</c:v>
                </c:pt>
                <c:pt idx="9">
                  <c:v>0.98490000000000011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4016"/>
        <c:axId val="87687552"/>
      </c:scatterChart>
      <c:valAx>
        <c:axId val="870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87552"/>
        <c:crosses val="autoZero"/>
        <c:crossBetween val="midCat"/>
      </c:valAx>
      <c:valAx>
        <c:axId val="876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1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10</xdr:row>
      <xdr:rowOff>47625</xdr:rowOff>
    </xdr:from>
    <xdr:to>
      <xdr:col>15</xdr:col>
      <xdr:colOff>530225</xdr:colOff>
      <xdr:row>22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D1" workbookViewId="0">
      <selection activeCell="G10" sqref="G10"/>
    </sheetView>
  </sheetViews>
  <sheetFormatPr defaultRowHeight="16.5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5" ht="17.100000000000001" x14ac:dyDescent="0.45">
      <c r="A2" s="2">
        <v>1.0500000000000001E-2</v>
      </c>
      <c r="B2" s="2">
        <f>A2*9.8</f>
        <v>0.10290000000000002</v>
      </c>
      <c r="C2" s="2">
        <v>0.59499999999999997</v>
      </c>
      <c r="D2" s="2">
        <f>C2-0.589</f>
        <v>6.0000000000000053E-3</v>
      </c>
      <c r="F2">
        <f>2*PI()*SQRT(0.5125/15.97)</f>
        <v>1.1255747581324154</v>
      </c>
      <c r="G2" t="s">
        <v>8</v>
      </c>
      <c r="H2" s="5">
        <v>1.0840000000000001</v>
      </c>
      <c r="I2" s="5">
        <v>1.0880000000000001</v>
      </c>
      <c r="J2">
        <v>1.9</v>
      </c>
      <c r="K2">
        <v>1.92</v>
      </c>
    </row>
    <row r="3" spans="1:15" ht="17.100000000000001" x14ac:dyDescent="0.45">
      <c r="A3" s="2">
        <v>2.0500000000000001E-2</v>
      </c>
      <c r="B3" s="2">
        <f t="shared" ref="B3:B11" si="0">A3*9.8</f>
        <v>0.20090000000000002</v>
      </c>
      <c r="C3" s="2">
        <v>0.60099999999999998</v>
      </c>
      <c r="D3" s="2">
        <f t="shared" ref="D3:D11" si="1">C3-0.589</f>
        <v>1.2000000000000011E-2</v>
      </c>
      <c r="F3">
        <f>2*PI()*SQRT(0.7539/15.97)</f>
        <v>1.3651622860016202</v>
      </c>
      <c r="H3" s="5">
        <f>(F2-H2)/F2*100</f>
        <v>3.6936469863092238</v>
      </c>
      <c r="I3" s="5">
        <f>(F2-I2)/F2*100</f>
        <v>3.3382729899487407</v>
      </c>
      <c r="J3">
        <f>(F3-J2)/F3</f>
        <v>-0.39177592252775217</v>
      </c>
      <c r="K3">
        <f>(F3-K2)/F3</f>
        <v>-0.40642619539646535</v>
      </c>
      <c r="N3" t="s">
        <v>7</v>
      </c>
    </row>
    <row r="4" spans="1:15" ht="17.100000000000001" x14ac:dyDescent="0.45">
      <c r="A4" s="2">
        <v>3.0499999999999999E-2</v>
      </c>
      <c r="B4" s="2">
        <f t="shared" si="0"/>
        <v>0.2989</v>
      </c>
      <c r="C4" s="2">
        <v>0.60599999999999998</v>
      </c>
      <c r="D4" s="2">
        <f t="shared" si="1"/>
        <v>1.7000000000000015E-2</v>
      </c>
      <c r="F4">
        <f>2*PI()*SQRT(0.6052/7.933)</f>
        <v>1.7354439865927458</v>
      </c>
    </row>
    <row r="5" spans="1:15" ht="17.100000000000001" x14ac:dyDescent="0.45">
      <c r="A5" s="2">
        <v>4.0500000000000001E-2</v>
      </c>
      <c r="B5" s="2">
        <f t="shared" si="0"/>
        <v>0.39690000000000003</v>
      </c>
      <c r="C5" s="2">
        <v>0.61199999999999999</v>
      </c>
      <c r="D5" s="2">
        <f t="shared" si="1"/>
        <v>2.300000000000002E-2</v>
      </c>
      <c r="H5">
        <v>1.72</v>
      </c>
    </row>
    <row r="6" spans="1:15" ht="17.100000000000001" x14ac:dyDescent="0.45">
      <c r="A6" s="2">
        <v>5.0500000000000003E-2</v>
      </c>
      <c r="B6" s="2">
        <f t="shared" si="0"/>
        <v>0.49490000000000006</v>
      </c>
      <c r="C6" s="2">
        <v>0.61799999999999999</v>
      </c>
      <c r="D6" s="2">
        <f t="shared" si="1"/>
        <v>2.9000000000000026E-2</v>
      </c>
      <c r="H6">
        <f>(F4-H5)/H5</f>
        <v>8.9790619725266391E-3</v>
      </c>
    </row>
    <row r="7" spans="1:15" ht="17.100000000000001" x14ac:dyDescent="0.45">
      <c r="A7" s="2">
        <v>6.0499999999999998E-2</v>
      </c>
      <c r="B7" s="2">
        <f t="shared" si="0"/>
        <v>0.59289999999999998</v>
      </c>
      <c r="C7" s="2">
        <v>0.624</v>
      </c>
      <c r="D7" s="2">
        <f t="shared" si="1"/>
        <v>3.5000000000000031E-2</v>
      </c>
    </row>
    <row r="8" spans="1:15" ht="17.100000000000001" x14ac:dyDescent="0.45">
      <c r="A8" s="2">
        <v>7.0499999999999993E-2</v>
      </c>
      <c r="B8" s="2">
        <f t="shared" si="0"/>
        <v>0.69089999999999996</v>
      </c>
      <c r="C8" s="2">
        <v>0.63</v>
      </c>
      <c r="D8" s="2">
        <f t="shared" si="1"/>
        <v>4.1000000000000036E-2</v>
      </c>
      <c r="O8">
        <f>SQRT(0.998)</f>
        <v>0.99899949949937417</v>
      </c>
    </row>
    <row r="9" spans="1:15" ht="17.100000000000001" x14ac:dyDescent="0.45">
      <c r="A9" s="2">
        <v>8.0500000000000002E-2</v>
      </c>
      <c r="B9" s="2">
        <f t="shared" si="0"/>
        <v>0.78890000000000005</v>
      </c>
      <c r="C9" s="2">
        <v>0.63700000000000001</v>
      </c>
      <c r="D9" s="2">
        <f t="shared" si="1"/>
        <v>4.8000000000000043E-2</v>
      </c>
      <c r="E9" t="s">
        <v>9</v>
      </c>
      <c r="F9" s="5">
        <f>2*PI()*SQRT(0.5125/15.97)</f>
        <v>1.1255747581324154</v>
      </c>
      <c r="G9" t="s">
        <v>11</v>
      </c>
      <c r="H9" s="5">
        <v>1.524</v>
      </c>
      <c r="I9" s="5">
        <v>1.538</v>
      </c>
      <c r="O9">
        <f>7.933/2</f>
        <v>3.9664999999999999</v>
      </c>
    </row>
    <row r="10" spans="1:15" ht="17.100000000000001" x14ac:dyDescent="0.45">
      <c r="A10" s="2">
        <v>9.0499999999999997E-2</v>
      </c>
      <c r="B10" s="2">
        <f t="shared" si="0"/>
        <v>0.88690000000000002</v>
      </c>
      <c r="C10" s="2">
        <v>0.64400000000000002</v>
      </c>
      <c r="D10" s="2">
        <f t="shared" si="1"/>
        <v>5.5000000000000049E-2</v>
      </c>
      <c r="E10" t="s">
        <v>10</v>
      </c>
      <c r="F10" s="5">
        <f>2*PI()*SQRT(1.019/15.97)</f>
        <v>1.587137314563918</v>
      </c>
      <c r="H10" s="5">
        <f>(F10-H9)/F10*100</f>
        <v>3.9780625144753547</v>
      </c>
      <c r="I10" s="5">
        <f>(F10-I9)/F10*100</f>
        <v>3.0959712252382512</v>
      </c>
    </row>
    <row r="11" spans="1:15" ht="17.100000000000001" x14ac:dyDescent="0.45">
      <c r="A11" s="2">
        <v>0.10050000000000001</v>
      </c>
      <c r="B11" s="2">
        <f t="shared" si="0"/>
        <v>0.98490000000000011</v>
      </c>
      <c r="C11" s="2">
        <v>0.65</v>
      </c>
      <c r="D11" s="2">
        <f t="shared" si="1"/>
        <v>6.1000000000000054E-2</v>
      </c>
    </row>
    <row r="12" spans="1:15" ht="17.100000000000001" x14ac:dyDescent="0.45">
      <c r="A12" s="2"/>
      <c r="B12" s="2"/>
      <c r="C12" s="2"/>
      <c r="D12" s="2"/>
    </row>
    <row r="14" spans="1:15" ht="17.100000000000001" x14ac:dyDescent="0.45">
      <c r="A14" s="3">
        <v>0.51249999999999996</v>
      </c>
      <c r="B14" s="4"/>
      <c r="C14" s="3">
        <v>1.0189999999999999</v>
      </c>
      <c r="D14" s="4"/>
    </row>
    <row r="15" spans="1:15" ht="17.100000000000001" x14ac:dyDescent="0.45">
      <c r="A15" s="2" t="s">
        <v>4</v>
      </c>
      <c r="B15" s="2" t="s">
        <v>5</v>
      </c>
      <c r="C15" s="2" t="s">
        <v>6</v>
      </c>
      <c r="D15" s="2" t="s">
        <v>5</v>
      </c>
    </row>
    <row r="16" spans="1:15" ht="17.100000000000001" x14ac:dyDescent="0.45">
      <c r="A16" s="2">
        <v>5.36</v>
      </c>
      <c r="B16" s="2">
        <v>5.31</v>
      </c>
      <c r="C16" s="2">
        <v>7.58</v>
      </c>
      <c r="D16" s="2">
        <v>7.61</v>
      </c>
    </row>
    <row r="17" spans="1:4" ht="17.100000000000001" x14ac:dyDescent="0.45">
      <c r="A17" s="2">
        <v>5.37</v>
      </c>
      <c r="B17" s="2">
        <v>5.44</v>
      </c>
      <c r="C17" s="2">
        <v>7.61</v>
      </c>
      <c r="D17" s="2">
        <v>7.68</v>
      </c>
    </row>
    <row r="18" spans="1:4" ht="17.100000000000001" x14ac:dyDescent="0.45">
      <c r="A18" s="2">
        <v>5.57</v>
      </c>
      <c r="B18" s="2">
        <v>5.54</v>
      </c>
      <c r="C18" s="2">
        <v>7.55</v>
      </c>
      <c r="D18" s="2">
        <v>7.72</v>
      </c>
    </row>
    <row r="19" spans="1:4" ht="17.100000000000001" x14ac:dyDescent="0.45">
      <c r="A19" s="2">
        <v>5.4</v>
      </c>
      <c r="B19" s="2">
        <v>5.43</v>
      </c>
      <c r="C19" s="2">
        <v>7.72</v>
      </c>
      <c r="D19" s="2">
        <v>7.72</v>
      </c>
    </row>
    <row r="20" spans="1:4" ht="17.100000000000001" x14ac:dyDescent="0.45">
      <c r="A20" s="2">
        <v>5.4</v>
      </c>
      <c r="B20" s="2">
        <v>5.5</v>
      </c>
      <c r="C20" s="2">
        <v>7.66</v>
      </c>
      <c r="D20" s="2">
        <v>7.71</v>
      </c>
    </row>
    <row r="21" spans="1:4" ht="17.100000000000001" x14ac:dyDescent="0.45">
      <c r="A21" s="2">
        <f>AVERAGE(A16:A20)</f>
        <v>5.42</v>
      </c>
      <c r="B21" s="2">
        <f>AVERAGE(B16:B20)</f>
        <v>5.444</v>
      </c>
      <c r="C21" s="2">
        <f>AVERAGE(C16:C20)</f>
        <v>7.6240000000000006</v>
      </c>
      <c r="D21" s="2">
        <f>AVERAGE(D16:D20)</f>
        <v>7.6879999999999997</v>
      </c>
    </row>
    <row r="22" spans="1:4" ht="17.100000000000001" x14ac:dyDescent="0.45">
      <c r="A22" s="2">
        <f>STDEV(A16:A20)/SQRT(5)</f>
        <v>3.8340579025361636E-2</v>
      </c>
      <c r="B22" s="2">
        <f>STDEV(B16:B20)/SQRT(5)</f>
        <v>3.9064049969249288E-2</v>
      </c>
      <c r="C22" s="2">
        <f t="shared" ref="C22:D22" si="2">STDEV(C16:C20)/SQRT(5)</f>
        <v>3.0099833886584805E-2</v>
      </c>
      <c r="D22" s="2">
        <f t="shared" si="2"/>
        <v>2.0832666655999563E-2</v>
      </c>
    </row>
    <row r="24" spans="1:4" ht="17.100000000000001" x14ac:dyDescent="0.45">
      <c r="A24" s="2">
        <v>15.97</v>
      </c>
      <c r="B24" s="2">
        <v>17.36</v>
      </c>
      <c r="C24" s="2">
        <v>7.78</v>
      </c>
      <c r="D24" s="2">
        <v>8.6300000000000008</v>
      </c>
    </row>
    <row r="25" spans="1:4" x14ac:dyDescent="0.3">
      <c r="A25" s="2">
        <v>15.8</v>
      </c>
      <c r="B25" s="2">
        <v>17.2</v>
      </c>
      <c r="C25" s="2">
        <v>7.81</v>
      </c>
      <c r="D25" s="2">
        <v>8.6</v>
      </c>
    </row>
    <row r="26" spans="1:4" x14ac:dyDescent="0.3">
      <c r="A26" s="2">
        <v>15.72</v>
      </c>
      <c r="B26" s="2">
        <v>17.23</v>
      </c>
      <c r="C26" s="2">
        <v>7.9</v>
      </c>
      <c r="D26" s="2">
        <v>8.5399999999999991</v>
      </c>
    </row>
    <row r="27" spans="1:4" x14ac:dyDescent="0.3">
      <c r="A27" s="2">
        <v>15.84</v>
      </c>
      <c r="B27" s="2">
        <v>17.3</v>
      </c>
      <c r="C27" s="2">
        <v>7.72</v>
      </c>
      <c r="D27" s="2">
        <v>8.61</v>
      </c>
    </row>
    <row r="28" spans="1:4" x14ac:dyDescent="0.3">
      <c r="A28" s="2">
        <v>15.92</v>
      </c>
      <c r="B28" s="2">
        <v>17.29</v>
      </c>
      <c r="C28" s="2">
        <v>7.85</v>
      </c>
      <c r="D28" s="2">
        <v>8.6</v>
      </c>
    </row>
    <row r="29" spans="1:4" x14ac:dyDescent="0.3">
      <c r="A29" s="2">
        <f>AVERAGE(A24:A28)</f>
        <v>15.85</v>
      </c>
      <c r="B29" s="2">
        <f>AVERAGE(B24:B28)</f>
        <v>17.276</v>
      </c>
      <c r="C29" s="2">
        <f>AVERAGE(C24:C28)</f>
        <v>7.8120000000000003</v>
      </c>
      <c r="D29" s="2">
        <f>AVERAGE(D24:D28)</f>
        <v>8.5960000000000001</v>
      </c>
    </row>
    <row r="30" spans="1:4" x14ac:dyDescent="0.3">
      <c r="A30" s="2">
        <f>STDEV(A24:A28)/SQRT(5)</f>
        <v>4.404543109109043E-2</v>
      </c>
      <c r="B30" s="2">
        <f t="shared" ref="B30:D30" si="3">STDEV(B24:B28)/SQRT(5)</f>
        <v>2.8035691537752355E-2</v>
      </c>
      <c r="C30" s="2">
        <f t="shared" si="3"/>
        <v>3.0561413579872306E-2</v>
      </c>
      <c r="D30" s="2">
        <f t="shared" si="3"/>
        <v>1.5033296378373117E-2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EE6201</dc:creator>
  <cp:lastModifiedBy>EE6201</cp:lastModifiedBy>
  <dcterms:created xsi:type="dcterms:W3CDTF">2014-05-01T01:32:04Z</dcterms:created>
  <dcterms:modified xsi:type="dcterms:W3CDTF">2016-06-08T07:21:15Z</dcterms:modified>
</cp:coreProperties>
</file>