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20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1" l="1"/>
  <c r="J38" i="1"/>
  <c r="L36" i="1"/>
  <c r="K36" i="1"/>
  <c r="J36" i="1"/>
  <c r="M31" i="1"/>
  <c r="M32" i="1"/>
  <c r="M33" i="1"/>
  <c r="M34" i="1"/>
  <c r="M30" i="1"/>
  <c r="N31" i="1"/>
  <c r="N32" i="1"/>
  <c r="N33" i="1"/>
  <c r="N34" i="1"/>
  <c r="N30" i="1"/>
  <c r="D31" i="1"/>
  <c r="B39" i="1"/>
  <c r="K31" i="1"/>
  <c r="K32" i="1"/>
  <c r="K33" i="1"/>
  <c r="K34" i="1"/>
  <c r="L30" i="1"/>
  <c r="M36" i="1" l="1"/>
  <c r="K30" i="1"/>
  <c r="B38" i="1" l="1"/>
  <c r="C32" i="1" s="1"/>
  <c r="C35" i="1"/>
  <c r="D19" i="1"/>
  <c r="D20" i="1"/>
  <c r="D21" i="1"/>
  <c r="D22" i="1"/>
  <c r="D18" i="1"/>
  <c r="M6" i="1"/>
  <c r="M7" i="1"/>
  <c r="M8" i="1"/>
  <c r="M9" i="1"/>
  <c r="M5" i="1"/>
  <c r="H7" i="1"/>
  <c r="H8" i="1"/>
  <c r="H9" i="1"/>
  <c r="H10" i="1"/>
  <c r="H6" i="1"/>
  <c r="C7" i="1"/>
  <c r="C8" i="1"/>
  <c r="C9" i="1"/>
  <c r="C10" i="1"/>
  <c r="C6" i="1"/>
  <c r="C31" i="1" l="1"/>
  <c r="C34" i="1"/>
  <c r="C33" i="1"/>
  <c r="D32" i="1" l="1"/>
  <c r="D33" i="1"/>
  <c r="D34" i="1"/>
  <c r="D35" i="1"/>
  <c r="M18" i="1"/>
  <c r="M19" i="1"/>
  <c r="M20" i="1"/>
  <c r="M21" i="1"/>
  <c r="J31" i="1"/>
  <c r="J32" i="1"/>
  <c r="J33" i="1"/>
  <c r="J34" i="1"/>
  <c r="J30" i="1"/>
  <c r="L31" i="1"/>
  <c r="L32" i="1"/>
  <c r="L33" i="1"/>
  <c r="L34" i="1"/>
  <c r="M17" i="1"/>
  <c r="H19" i="1"/>
  <c r="H20" i="1"/>
  <c r="H21" i="1"/>
  <c r="H22" i="1"/>
  <c r="H18" i="1"/>
  <c r="N8" i="1" l="1"/>
  <c r="N9" i="1"/>
  <c r="N5" i="1"/>
  <c r="N6" i="1"/>
  <c r="N7" i="1"/>
  <c r="I9" i="1"/>
  <c r="I10" i="1"/>
  <c r="I6" i="1"/>
  <c r="I7" i="1"/>
  <c r="I8" i="1"/>
  <c r="D6" i="1"/>
  <c r="D7" i="1"/>
  <c r="D8" i="1"/>
  <c r="D9" i="1"/>
  <c r="D10" i="1"/>
  <c r="E32" i="1"/>
  <c r="E33" i="1"/>
  <c r="E34" i="1"/>
  <c r="E35" i="1"/>
  <c r="E31" i="1"/>
  <c r="N18" i="1"/>
  <c r="N19" i="1"/>
  <c r="N20" i="1"/>
  <c r="N21" i="1"/>
  <c r="N17" i="1"/>
  <c r="I19" i="1"/>
  <c r="I20" i="1"/>
  <c r="I21" i="1"/>
  <c r="I22" i="1"/>
  <c r="I18" i="1"/>
  <c r="B37" i="1" l="1"/>
</calcChain>
</file>

<file path=xl/sharedStrings.xml><?xml version="1.0" encoding="utf-8"?>
<sst xmlns="http://schemas.openxmlformats.org/spreadsheetml/2006/main" count="63" uniqueCount="23">
  <si>
    <t>직류실험</t>
    <phoneticPr fontId="1" type="noConversion"/>
  </si>
  <si>
    <t>입실론</t>
    <phoneticPr fontId="1" type="noConversion"/>
  </si>
  <si>
    <t>I</t>
    <phoneticPr fontId="1" type="noConversion"/>
  </si>
  <si>
    <t>I이론</t>
    <phoneticPr fontId="1" type="noConversion"/>
  </si>
  <si>
    <t>R</t>
    <phoneticPr fontId="1" type="noConversion"/>
  </si>
  <si>
    <t>교류실험</t>
    <phoneticPr fontId="1" type="noConversion"/>
  </si>
  <si>
    <t>f</t>
    <phoneticPr fontId="1" type="noConversion"/>
  </si>
  <si>
    <t>Iac</t>
    <phoneticPr fontId="1" type="noConversion"/>
  </si>
  <si>
    <t>Iac이론</t>
    <phoneticPr fontId="1" type="noConversion"/>
  </si>
  <si>
    <t>실험2</t>
    <phoneticPr fontId="1" type="noConversion"/>
  </si>
  <si>
    <t>C</t>
    <phoneticPr fontId="1" type="noConversion"/>
  </si>
  <si>
    <t>1uF</t>
    <phoneticPr fontId="1" type="noConversion"/>
  </si>
  <si>
    <t>실험 3</t>
    <phoneticPr fontId="1" type="noConversion"/>
  </si>
  <si>
    <t>실험1</t>
    <phoneticPr fontId="1" type="noConversion"/>
  </si>
  <si>
    <t>Z</t>
    <phoneticPr fontId="1" type="noConversion"/>
  </si>
  <si>
    <t>Z이론</t>
    <phoneticPr fontId="1" type="noConversion"/>
  </si>
  <si>
    <t>ABS(B18-C18)/C6*100</t>
    <phoneticPr fontId="1" type="noConversion"/>
  </si>
  <si>
    <t>2.2uF</t>
    <phoneticPr fontId="1" type="noConversion"/>
  </si>
  <si>
    <t>2.2uF</t>
    <phoneticPr fontId="1" type="noConversion"/>
  </si>
  <si>
    <t>Z상대오차</t>
    <phoneticPr fontId="1" type="noConversion"/>
  </si>
  <si>
    <t>Iac상대오차</t>
    <phoneticPr fontId="1" type="noConversion"/>
  </si>
  <si>
    <t>상대오차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</si>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</sst>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Eac-Iac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Sheet1!$G$6:$G$10</c:f>
              <c:numCache>
                <c:formatCode>General</c:formatCode>
                <c:ptCount val="5"/>
                <c:pt idx="0">
                  <c:v>0.78</c:v>
                </c:pt>
                <c:pt idx="1">
                  <c:v>1.66</c:v>
                </c:pt>
                <c:pt idx="2">
                  <c:v>2.42</c:v>
                </c:pt>
                <c:pt idx="3">
                  <c:v>3.23</c:v>
                </c:pt>
                <c:pt idx="4">
                  <c:v>4.01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D9-4DBF-A9AD-91225243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9760"/>
        <c:axId val="190151680"/>
      </c:scatterChart>
      <c:valAx>
        <c:axId val="1901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Iac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151680"/>
        <c:crosses val="autoZero"/>
        <c:crossBetween val="midCat"/>
      </c:valAx>
      <c:valAx>
        <c:axId val="1901516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Eac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14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f-Iac</c:v>
          </c:tx>
          <c:spPr>
            <a:ln w="28575">
              <a:noFill/>
            </a:ln>
          </c:spPr>
          <c:xVal>
            <c:numRef>
              <c:f>Sheet1!$K$5:$K$9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Sheet1!$L$5:$L$9</c:f>
              <c:numCache>
                <c:formatCode>General</c:formatCode>
                <c:ptCount val="5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38-46FF-8C07-7E8840BF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9728"/>
        <c:axId val="191051648"/>
      </c:scatterChart>
      <c:valAx>
        <c:axId val="1910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51648"/>
        <c:crosses val="autoZero"/>
        <c:crossBetween val="midCat"/>
      </c:valAx>
      <c:valAx>
        <c:axId val="1910516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Iac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49728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I-E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I-E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FA-4A5F-9F39-73F6FEF0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74688"/>
        <c:axId val="191076608"/>
      </c:scatterChart>
      <c:valAx>
        <c:axId val="1910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E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76608"/>
        <c:crosses val="autoZero"/>
        <c:crossBetween val="midCat"/>
      </c:valAx>
      <c:valAx>
        <c:axId val="1910766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074688"/>
        <c:crosses val="autoZero"/>
        <c:crossBetween val="midCat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Eac-Iac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Sheet1!$G$18:$G$22</c:f>
              <c:numCache>
                <c:formatCode>General</c:formatCode>
                <c:ptCount val="5"/>
                <c:pt idx="0">
                  <c:v>1.47</c:v>
                </c:pt>
                <c:pt idx="1">
                  <c:v>2.89</c:v>
                </c:pt>
                <c:pt idx="2">
                  <c:v>4.32</c:v>
                </c:pt>
                <c:pt idx="3">
                  <c:v>5.79</c:v>
                </c:pt>
                <c:pt idx="4">
                  <c:v>7.28</c:v>
                </c:pt>
              </c:numCache>
            </c:numRef>
          </c:xVal>
          <c:yVal>
            <c:numRef>
              <c:f>Sheet1!$F$18:$F$22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F-4375-819C-323A1D3A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7008"/>
        <c:axId val="190748928"/>
      </c:scatterChart>
      <c:valAx>
        <c:axId val="1907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Iac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48928"/>
        <c:crosses val="autoZero"/>
        <c:crossBetween val="midCat"/>
      </c:valAx>
      <c:valAx>
        <c:axId val="1907489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Eac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74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f-Iac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Sheet1!$K$17:$K$21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Sheet1!$L$17:$L$21</c:f>
              <c:numCache>
                <c:formatCode>General</c:formatCode>
                <c:ptCount val="5"/>
                <c:pt idx="0">
                  <c:v>7.26</c:v>
                </c:pt>
                <c:pt idx="1">
                  <c:v>14.2</c:v>
                </c:pt>
                <c:pt idx="2">
                  <c:v>21</c:v>
                </c:pt>
                <c:pt idx="3">
                  <c:v>27.3</c:v>
                </c:pt>
                <c:pt idx="4">
                  <c:v>33.200000000000003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D-4492-A8C8-6682C5C1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2752"/>
        <c:axId val="190924672"/>
      </c:scatterChart>
      <c:valAx>
        <c:axId val="1909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24672"/>
        <c:crosses val="autoZero"/>
        <c:crossBetween val="midCat"/>
      </c:valAx>
      <c:valAx>
        <c:axId val="1909246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Iac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2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Eac-Iac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Sheet1!$B$31:$B$35</c:f>
              <c:numCache>
                <c:formatCode>General</c:formatCode>
                <c:ptCount val="5"/>
                <c:pt idx="0">
                  <c:v>0.72</c:v>
                </c:pt>
                <c:pt idx="1">
                  <c:v>1.39</c:v>
                </c:pt>
                <c:pt idx="2">
                  <c:v>2.13</c:v>
                </c:pt>
                <c:pt idx="3">
                  <c:v>2.8</c:v>
                </c:pt>
                <c:pt idx="4">
                  <c:v>3.54</c:v>
                </c:pt>
              </c:numCache>
            </c:numRef>
          </c:xVal>
          <c:yVal>
            <c:numRef>
              <c:f>Sheet1!$A$31:$A$35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DB-4C28-BE29-E0EB401F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50784"/>
        <c:axId val="190969344"/>
      </c:scatterChart>
      <c:valAx>
        <c:axId val="1909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69344"/>
        <c:crosses val="autoZero"/>
        <c:crossBetween val="midCat"/>
      </c:valAx>
      <c:valAx>
        <c:axId val="19096934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Eac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5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f-Iac</c:v>
          </c:tx>
          <c:spPr>
            <a:ln w="28575">
              <a:noFill/>
            </a:ln>
          </c:spPr>
          <c:xVal>
            <c:numRef>
              <c:f>Sheet1!$H$30:$H$34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Sheet1!$I$30:$I$34</c:f>
              <c:numCache>
                <c:formatCode>General</c:formatCode>
                <c:ptCount val="5"/>
                <c:pt idx="0">
                  <c:v>3.51</c:v>
                </c:pt>
                <c:pt idx="1">
                  <c:v>3.86</c:v>
                </c:pt>
                <c:pt idx="2">
                  <c:v>3.94</c:v>
                </c:pt>
                <c:pt idx="3">
                  <c:v>3.97</c:v>
                </c:pt>
                <c:pt idx="4">
                  <c:v>3.98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CA-4AC7-968C-2D5CB91E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7712"/>
        <c:axId val="190878080"/>
      </c:scatterChart>
      <c:valAx>
        <c:axId val="1908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78080"/>
        <c:crosses val="autoZero"/>
        <c:crossBetween val="midCat"/>
      </c:valAx>
      <c:valAx>
        <c:axId val="190878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Iac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6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E-I</c:v>
          </c:tx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0.82</c:v>
                </c:pt>
                <c:pt idx="1">
                  <c:v>1.7</c:v>
                </c:pt>
                <c:pt idx="2">
                  <c:v>2.54</c:v>
                </c:pt>
                <c:pt idx="3">
                  <c:v>3.25</c:v>
                </c:pt>
                <c:pt idx="4">
                  <c:v>4.25</c:v>
                </c:pt>
              </c:numCache>
            </c:numRef>
          </c:xVal>
          <c:yVal>
            <c:numRef>
              <c:f>Sheet1!$A$6:$A$10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1-457A-A453-726F983F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7920"/>
        <c:axId val="190980096"/>
      </c:scatterChart>
      <c:valAx>
        <c:axId val="1909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80096"/>
        <c:crosses val="autoZero"/>
        <c:crossBetween val="midCat"/>
      </c:valAx>
      <c:valAx>
        <c:axId val="1909800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97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28575</xdr:rowOff>
    </xdr:from>
    <xdr:to>
      <xdr:col>13</xdr:col>
      <xdr:colOff>476250</xdr:colOff>
      <xdr:row>13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27214</xdr:colOff>
      <xdr:row>0</xdr:row>
      <xdr:rowOff>27214</xdr:rowOff>
    </xdr:from>
    <xdr:to>
      <xdr:col>20</xdr:col>
      <xdr:colOff>517071</xdr:colOff>
      <xdr:row>13</xdr:row>
      <xdr:rowOff>117021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14</xdr:row>
      <xdr:rowOff>108857</xdr:rowOff>
    </xdr:from>
    <xdr:to>
      <xdr:col>6</xdr:col>
      <xdr:colOff>553357</xdr:colOff>
      <xdr:row>27</xdr:row>
      <xdr:rowOff>198664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680356</xdr:colOff>
      <xdr:row>14</xdr:row>
      <xdr:rowOff>95250</xdr:rowOff>
    </xdr:from>
    <xdr:to>
      <xdr:col>13</xdr:col>
      <xdr:colOff>489856</xdr:colOff>
      <xdr:row>27</xdr:row>
      <xdr:rowOff>185057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40821</xdr:colOff>
      <xdr:row>14</xdr:row>
      <xdr:rowOff>108857</xdr:rowOff>
    </xdr:from>
    <xdr:to>
      <xdr:col>20</xdr:col>
      <xdr:colOff>530678</xdr:colOff>
      <xdr:row>27</xdr:row>
      <xdr:rowOff>198664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81643</xdr:colOff>
      <xdr:row>29</xdr:row>
      <xdr:rowOff>40821</xdr:rowOff>
    </xdr:from>
    <xdr:to>
      <xdr:col>6</xdr:col>
      <xdr:colOff>571500</xdr:colOff>
      <xdr:row>42</xdr:row>
      <xdr:rowOff>130628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</xdr:colOff>
      <xdr:row>29</xdr:row>
      <xdr:rowOff>54429</xdr:rowOff>
    </xdr:from>
    <xdr:to>
      <xdr:col>13</xdr:col>
      <xdr:colOff>503464</xdr:colOff>
      <xdr:row>42</xdr:row>
      <xdr:rowOff>144236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0</xdr:row>
      <xdr:rowOff>0</xdr:rowOff>
    </xdr:from>
    <xdr:to>
      <xdr:col>6</xdr:col>
      <xdr:colOff>503465</xdr:colOff>
      <xdr:row>13</xdr:row>
      <xdr:rowOff>89807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Normal="100" workbookViewId="0">
      <selection activeCell="C6" sqref="C6:C10"/>
    </sheetView>
  </sheetViews>
  <sheetFormatPr defaultRowHeight="17" x14ac:dyDescent="0.45"/>
  <sheetData>
    <row r="1" spans="1:14" x14ac:dyDescent="0.45">
      <c r="A1" t="s">
        <v>13</v>
      </c>
    </row>
    <row r="2" spans="1:14" x14ac:dyDescent="0.45">
      <c r="A2" t="s">
        <v>0</v>
      </c>
      <c r="B2" t="s">
        <v>4</v>
      </c>
      <c r="F2" t="s">
        <v>5</v>
      </c>
      <c r="G2" t="s">
        <v>4</v>
      </c>
      <c r="H2" t="s">
        <v>6</v>
      </c>
      <c r="L2" t="s">
        <v>4</v>
      </c>
      <c r="M2" t="s">
        <v>1</v>
      </c>
    </row>
    <row r="3" spans="1:14" ht="16.5" x14ac:dyDescent="0.3">
      <c r="B3">
        <v>1200</v>
      </c>
      <c r="G3">
        <v>1200</v>
      </c>
      <c r="H3">
        <v>100</v>
      </c>
      <c r="L3">
        <v>1200</v>
      </c>
      <c r="M3">
        <v>5</v>
      </c>
    </row>
    <row r="4" spans="1:14" x14ac:dyDescent="0.45">
      <c r="A4" t="s">
        <v>1</v>
      </c>
      <c r="B4" t="s">
        <v>2</v>
      </c>
      <c r="C4" t="s">
        <v>3</v>
      </c>
      <c r="F4" t="s">
        <v>1</v>
      </c>
      <c r="G4" t="s">
        <v>7</v>
      </c>
      <c r="H4" t="s">
        <v>8</v>
      </c>
      <c r="K4" t="s">
        <v>6</v>
      </c>
      <c r="L4" t="s">
        <v>7</v>
      </c>
      <c r="M4" t="s">
        <v>8</v>
      </c>
    </row>
    <row r="5" spans="1:14" x14ac:dyDescent="0.45">
      <c r="A5">
        <v>0</v>
      </c>
      <c r="F5">
        <v>0</v>
      </c>
      <c r="K5">
        <v>100</v>
      </c>
      <c r="L5" s="1">
        <v>4.0199999999999996</v>
      </c>
      <c r="M5">
        <f>5/1200*1000</f>
        <v>4.166666666666667</v>
      </c>
      <c r="N5">
        <f>ABS(L5-M5)/M5*100</f>
        <v>3.5200000000000169</v>
      </c>
    </row>
    <row r="6" spans="1:14" x14ac:dyDescent="0.45">
      <c r="A6">
        <v>1</v>
      </c>
      <c r="B6" s="1">
        <v>0.82</v>
      </c>
      <c r="C6">
        <f>A6/1200*1000</f>
        <v>0.83333333333333337</v>
      </c>
      <c r="D6">
        <f>ABS(B6-C6)/C6*100</f>
        <v>1.6000000000000101</v>
      </c>
      <c r="F6">
        <v>1</v>
      </c>
      <c r="G6" s="1">
        <v>0.78</v>
      </c>
      <c r="H6">
        <f>F6/1200*1000</f>
        <v>0.83333333333333337</v>
      </c>
      <c r="I6">
        <f>ABS(G6-H6)/H6*100</f>
        <v>6.4000000000000012</v>
      </c>
      <c r="K6">
        <v>200</v>
      </c>
      <c r="L6" s="1">
        <v>4.0199999999999996</v>
      </c>
      <c r="M6">
        <f t="shared" ref="M6:M9" si="0">5/1200*1000</f>
        <v>4.166666666666667</v>
      </c>
      <c r="N6">
        <f t="shared" ref="N6:N9" si="1">ABS(L6-M6)/M6*100</f>
        <v>3.5200000000000169</v>
      </c>
    </row>
    <row r="7" spans="1:14" x14ac:dyDescent="0.45">
      <c r="A7">
        <v>2</v>
      </c>
      <c r="B7" s="1">
        <v>1.7</v>
      </c>
      <c r="C7">
        <f t="shared" ref="C7:C10" si="2">A7/1200*1000</f>
        <v>1.6666666666666667</v>
      </c>
      <c r="D7">
        <f t="shared" ref="D7:D10" si="3">ABS(B7-C7)/C7*100</f>
        <v>1.9999999999999927</v>
      </c>
      <c r="F7">
        <v>2</v>
      </c>
      <c r="G7" s="1">
        <v>1.66</v>
      </c>
      <c r="H7">
        <f t="shared" ref="H7:H10" si="4">F7/1200*1000</f>
        <v>1.6666666666666667</v>
      </c>
      <c r="I7">
        <f t="shared" ref="I7:I10" si="5">ABS(G7-H7)/H7*100</f>
        <v>0.40000000000000918</v>
      </c>
      <c r="K7">
        <v>300</v>
      </c>
      <c r="L7" s="1">
        <v>4.0199999999999996</v>
      </c>
      <c r="M7">
        <f t="shared" si="0"/>
        <v>4.166666666666667</v>
      </c>
      <c r="N7">
        <f t="shared" si="1"/>
        <v>3.5200000000000169</v>
      </c>
    </row>
    <row r="8" spans="1:14" x14ac:dyDescent="0.45">
      <c r="A8">
        <v>3</v>
      </c>
      <c r="B8" s="1">
        <v>2.54</v>
      </c>
      <c r="C8">
        <f t="shared" si="2"/>
        <v>2.5</v>
      </c>
      <c r="D8">
        <f t="shared" si="3"/>
        <v>1.6000000000000014</v>
      </c>
      <c r="F8">
        <v>3</v>
      </c>
      <c r="G8" s="1">
        <v>2.42</v>
      </c>
      <c r="H8">
        <f t="shared" si="4"/>
        <v>2.5</v>
      </c>
      <c r="I8">
        <f t="shared" si="5"/>
        <v>3.2000000000000028</v>
      </c>
      <c r="K8">
        <v>400</v>
      </c>
      <c r="L8" s="1">
        <v>4.0199999999999996</v>
      </c>
      <c r="M8">
        <f t="shared" si="0"/>
        <v>4.166666666666667</v>
      </c>
      <c r="N8">
        <f t="shared" si="1"/>
        <v>3.5200000000000169</v>
      </c>
    </row>
    <row r="9" spans="1:14" x14ac:dyDescent="0.45">
      <c r="A9">
        <v>4</v>
      </c>
      <c r="B9" s="1">
        <v>3.25</v>
      </c>
      <c r="C9">
        <f t="shared" si="2"/>
        <v>3.3333333333333335</v>
      </c>
      <c r="D9">
        <f t="shared" si="3"/>
        <v>2.5000000000000044</v>
      </c>
      <c r="F9">
        <v>4</v>
      </c>
      <c r="G9" s="1">
        <v>3.23</v>
      </c>
      <c r="H9">
        <f t="shared" si="4"/>
        <v>3.3333333333333335</v>
      </c>
      <c r="I9">
        <f t="shared" si="5"/>
        <v>3.100000000000005</v>
      </c>
      <c r="K9">
        <v>500</v>
      </c>
      <c r="L9" s="1">
        <v>4.0199999999999996</v>
      </c>
      <c r="M9">
        <f t="shared" si="0"/>
        <v>4.166666666666667</v>
      </c>
      <c r="N9">
        <f t="shared" si="1"/>
        <v>3.5200000000000169</v>
      </c>
    </row>
    <row r="10" spans="1:14" x14ac:dyDescent="0.45">
      <c r="A10">
        <v>5</v>
      </c>
      <c r="B10" s="1">
        <v>4.25</v>
      </c>
      <c r="C10">
        <f t="shared" si="2"/>
        <v>4.166666666666667</v>
      </c>
      <c r="D10">
        <f t="shared" si="3"/>
        <v>1.9999999999999927</v>
      </c>
      <c r="F10">
        <v>5</v>
      </c>
      <c r="G10" s="1">
        <v>4.01</v>
      </c>
      <c r="H10">
        <f t="shared" si="4"/>
        <v>4.166666666666667</v>
      </c>
      <c r="I10">
        <f t="shared" si="5"/>
        <v>3.7600000000000118</v>
      </c>
    </row>
    <row r="12" spans="1:14" ht="16.5" x14ac:dyDescent="0.3">
      <c r="D12" t="s">
        <v>16</v>
      </c>
    </row>
    <row r="13" spans="1:14" x14ac:dyDescent="0.45">
      <c r="A13" t="s">
        <v>9</v>
      </c>
    </row>
    <row r="14" spans="1:14" x14ac:dyDescent="0.45">
      <c r="A14" t="s">
        <v>0</v>
      </c>
      <c r="B14" t="s">
        <v>10</v>
      </c>
      <c r="F14" t="s">
        <v>5</v>
      </c>
      <c r="G14" t="s">
        <v>10</v>
      </c>
      <c r="H14" t="s">
        <v>6</v>
      </c>
      <c r="L14" t="s">
        <v>10</v>
      </c>
      <c r="M14" t="s">
        <v>1</v>
      </c>
    </row>
    <row r="15" spans="1:14" ht="16.5" x14ac:dyDescent="0.3">
      <c r="B15" t="s">
        <v>11</v>
      </c>
      <c r="G15" t="s">
        <v>17</v>
      </c>
      <c r="H15">
        <v>100</v>
      </c>
      <c r="L15" t="s">
        <v>17</v>
      </c>
      <c r="M15">
        <v>5</v>
      </c>
    </row>
    <row r="16" spans="1:14" x14ac:dyDescent="0.45">
      <c r="A16" t="s">
        <v>1</v>
      </c>
      <c r="B16" t="s">
        <v>2</v>
      </c>
      <c r="C16" t="s">
        <v>3</v>
      </c>
      <c r="F16" t="s">
        <v>1</v>
      </c>
      <c r="G16" t="s">
        <v>7</v>
      </c>
      <c r="H16" t="s">
        <v>8</v>
      </c>
      <c r="K16" t="s">
        <v>6</v>
      </c>
      <c r="L16" t="s">
        <v>7</v>
      </c>
      <c r="M16" t="s">
        <v>8</v>
      </c>
    </row>
    <row r="17" spans="1:14" ht="16.5" x14ac:dyDescent="0.3">
      <c r="A17">
        <v>0</v>
      </c>
      <c r="F17">
        <v>0</v>
      </c>
      <c r="K17">
        <v>100</v>
      </c>
      <c r="L17">
        <v>7.26</v>
      </c>
      <c r="M17">
        <f>2*PI()*K17*2.2*10^(-6)*5*1000</f>
        <v>6.9115038378975449</v>
      </c>
      <c r="N17">
        <f>ABS(L17-M17)/M17*100</f>
        <v>5.0422624406509229</v>
      </c>
    </row>
    <row r="18" spans="1:14" ht="16.5" x14ac:dyDescent="0.3">
      <c r="A18">
        <v>1</v>
      </c>
      <c r="B18">
        <v>0</v>
      </c>
      <c r="C18">
        <v>0</v>
      </c>
      <c r="D18" t="e">
        <f>ABS(B18-C18)/C18*100</f>
        <v>#DIV/0!</v>
      </c>
      <c r="F18">
        <v>1</v>
      </c>
      <c r="G18">
        <v>1.47</v>
      </c>
      <c r="H18">
        <f>2*PI()*100*2.2*0.000001*F18*1000</f>
        <v>1.3823007675795089</v>
      </c>
      <c r="I18">
        <f>ABS(G18-H18)/H18*100</f>
        <v>6.3444392477664344</v>
      </c>
      <c r="K18">
        <v>200</v>
      </c>
      <c r="L18">
        <v>14.2</v>
      </c>
      <c r="M18">
        <f t="shared" ref="M18:M21" si="6">2*PI()*K18*2.2*10^(-6)*5*1000</f>
        <v>13.82300767579509</v>
      </c>
      <c r="N18">
        <f t="shared" ref="N18:N21" si="7">ABS(L18-M18)/M18*100</f>
        <v>2.727281450223352</v>
      </c>
    </row>
    <row r="19" spans="1:14" ht="16.5" x14ac:dyDescent="0.3">
      <c r="A19">
        <v>2</v>
      </c>
      <c r="B19">
        <v>0</v>
      </c>
      <c r="C19">
        <v>0</v>
      </c>
      <c r="D19" t="e">
        <f t="shared" ref="D19:D22" si="8">ABS(B19-C19)/C19*100</f>
        <v>#DIV/0!</v>
      </c>
      <c r="F19">
        <v>2</v>
      </c>
      <c r="G19">
        <v>2.89</v>
      </c>
      <c r="H19">
        <f t="shared" ref="H19:H22" si="9">2*PI()*100*2.2*0.000001*F19*1000</f>
        <v>2.7646015351590179</v>
      </c>
      <c r="I19">
        <f t="shared" ref="I19:I22" si="10">ABS(G19-H19)/H19*100</f>
        <v>4.5358603489949028</v>
      </c>
      <c r="K19">
        <v>300</v>
      </c>
      <c r="L19">
        <v>21</v>
      </c>
      <c r="M19">
        <f t="shared" si="6"/>
        <v>20.734511513692635</v>
      </c>
      <c r="N19">
        <f t="shared" si="7"/>
        <v>1.2804183312061268</v>
      </c>
    </row>
    <row r="20" spans="1:14" ht="16.5" x14ac:dyDescent="0.3">
      <c r="A20">
        <v>3</v>
      </c>
      <c r="B20">
        <v>0</v>
      </c>
      <c r="C20">
        <v>0</v>
      </c>
      <c r="D20" t="e">
        <f t="shared" si="8"/>
        <v>#DIV/0!</v>
      </c>
      <c r="F20">
        <v>3</v>
      </c>
      <c r="G20">
        <v>4.32</v>
      </c>
      <c r="H20">
        <f t="shared" si="9"/>
        <v>4.1469023027385274</v>
      </c>
      <c r="I20">
        <f t="shared" si="10"/>
        <v>4.174144569240581</v>
      </c>
      <c r="K20">
        <v>400</v>
      </c>
      <c r="L20">
        <v>27.3</v>
      </c>
      <c r="M20">
        <f t="shared" si="6"/>
        <v>27.646015351590179</v>
      </c>
      <c r="N20">
        <f t="shared" si="7"/>
        <v>1.2515921270740238</v>
      </c>
    </row>
    <row r="21" spans="1:14" ht="16.5" x14ac:dyDescent="0.3">
      <c r="A21">
        <v>4</v>
      </c>
      <c r="B21">
        <v>0</v>
      </c>
      <c r="C21">
        <v>0</v>
      </c>
      <c r="D21" t="e">
        <f t="shared" si="8"/>
        <v>#DIV/0!</v>
      </c>
      <c r="F21">
        <v>4</v>
      </c>
      <c r="G21">
        <v>5.79</v>
      </c>
      <c r="H21">
        <f t="shared" si="9"/>
        <v>5.5292030703180357</v>
      </c>
      <c r="I21">
        <f t="shared" si="10"/>
        <v>4.716718238872053</v>
      </c>
      <c r="K21">
        <v>500</v>
      </c>
      <c r="L21">
        <v>33.200000000000003</v>
      </c>
      <c r="M21">
        <f t="shared" si="6"/>
        <v>34.557519189487728</v>
      </c>
      <c r="N21">
        <f t="shared" si="7"/>
        <v>3.928288897255904</v>
      </c>
    </row>
    <row r="22" spans="1:14" ht="16.5" x14ac:dyDescent="0.3">
      <c r="A22">
        <v>5</v>
      </c>
      <c r="B22">
        <v>0</v>
      </c>
      <c r="C22">
        <v>0</v>
      </c>
      <c r="D22" t="e">
        <f t="shared" si="8"/>
        <v>#DIV/0!</v>
      </c>
      <c r="F22">
        <v>5</v>
      </c>
      <c r="G22">
        <v>7.28</v>
      </c>
      <c r="H22">
        <f t="shared" si="9"/>
        <v>6.9115038378975449</v>
      </c>
      <c r="I22">
        <f t="shared" si="10"/>
        <v>5.3316350644543755</v>
      </c>
    </row>
    <row r="24" spans="1:14" x14ac:dyDescent="0.45">
      <c r="G24" t="s">
        <v>22</v>
      </c>
      <c r="H24">
        <f>(1/(2*PI()*100*2.2*10^(-6)))/1000</f>
        <v>0.72343155950861515</v>
      </c>
    </row>
    <row r="25" spans="1:14" x14ac:dyDescent="0.45">
      <c r="A25" t="s">
        <v>12</v>
      </c>
    </row>
    <row r="26" spans="1:14" x14ac:dyDescent="0.45">
      <c r="A26" t="s">
        <v>5</v>
      </c>
    </row>
    <row r="27" spans="1:14" x14ac:dyDescent="0.45">
      <c r="A27" t="s">
        <v>4</v>
      </c>
      <c r="B27" t="s">
        <v>10</v>
      </c>
      <c r="C27" t="s">
        <v>6</v>
      </c>
      <c r="H27" t="s">
        <v>4</v>
      </c>
      <c r="I27" t="s">
        <v>10</v>
      </c>
      <c r="J27" t="s">
        <v>1</v>
      </c>
    </row>
    <row r="28" spans="1:14" ht="16.5" x14ac:dyDescent="0.3">
      <c r="A28">
        <v>1200</v>
      </c>
      <c r="B28" t="s">
        <v>18</v>
      </c>
      <c r="C28">
        <v>100</v>
      </c>
      <c r="H28">
        <v>1200</v>
      </c>
      <c r="I28" t="s">
        <v>17</v>
      </c>
      <c r="J28">
        <v>5</v>
      </c>
    </row>
    <row r="29" spans="1:14" x14ac:dyDescent="0.45">
      <c r="A29" t="s">
        <v>1</v>
      </c>
      <c r="B29" t="s">
        <v>7</v>
      </c>
      <c r="C29" t="s">
        <v>8</v>
      </c>
      <c r="D29" t="s">
        <v>21</v>
      </c>
      <c r="E29" t="s">
        <v>22</v>
      </c>
      <c r="H29" t="s">
        <v>6</v>
      </c>
      <c r="I29" t="s">
        <v>7</v>
      </c>
      <c r="J29" t="s">
        <v>14</v>
      </c>
      <c r="K29" t="s">
        <v>15</v>
      </c>
      <c r="L29" t="s">
        <v>8</v>
      </c>
      <c r="M29" t="s">
        <v>19</v>
      </c>
      <c r="N29" t="s">
        <v>20</v>
      </c>
    </row>
    <row r="30" spans="1:14" ht="16.5" x14ac:dyDescent="0.3">
      <c r="A30">
        <v>0</v>
      </c>
      <c r="H30">
        <v>100</v>
      </c>
      <c r="I30">
        <v>3.51</v>
      </c>
      <c r="J30">
        <f>5/I30*1000</f>
        <v>1424.5014245014247</v>
      </c>
      <c r="K30">
        <f>SQRT(1200^2+(1/(2*PI()*H30*2.2*10^(-6)))^2)</f>
        <v>1401.1970672582308</v>
      </c>
      <c r="L30">
        <f>5/K30*1000</f>
        <v>3.5683774372891515</v>
      </c>
      <c r="M30">
        <f>ROUND(ABS(J30-K30)/J30*100,4)</f>
        <v>1.6359999999999999</v>
      </c>
      <c r="N30">
        <f>ROUND(ABS(L30-I30)/L30*100,4)</f>
        <v>1.6359999999999999</v>
      </c>
    </row>
    <row r="31" spans="1:14" ht="16.5" x14ac:dyDescent="0.3">
      <c r="A31">
        <v>1</v>
      </c>
      <c r="B31">
        <v>0.72</v>
      </c>
      <c r="C31">
        <f>A31/$B$38*1000</f>
        <v>0.71367548745783016</v>
      </c>
      <c r="D31">
        <f>ABS(B31-C31)/C31*100</f>
        <v>0.88618884259262409</v>
      </c>
      <c r="E31">
        <f>A31/B31*1000</f>
        <v>1388.8888888888889</v>
      </c>
      <c r="H31">
        <v>200</v>
      </c>
      <c r="I31">
        <v>3.86</v>
      </c>
      <c r="J31">
        <f>5/I31*1000</f>
        <v>1295.3367875647668</v>
      </c>
      <c r="K31">
        <f t="shared" ref="K31:K34" si="11">SQRT(1200^2+(1/(2*PI()*H31*2.2*10^(-6)))^2)</f>
        <v>1253.3308842134493</v>
      </c>
      <c r="L31">
        <f>5/K31*1000</f>
        <v>3.9893694976948093</v>
      </c>
      <c r="M31">
        <f t="shared" ref="M31:M35" si="12">ROUND(ABS(J31-K31)/J31*100,4)</f>
        <v>3.2429000000000001</v>
      </c>
      <c r="N31">
        <f t="shared" ref="N31:N34" si="13">ROUND(ABS(L31-I31)/L31*100,4)</f>
        <v>3.2429000000000001</v>
      </c>
    </row>
    <row r="32" spans="1:14" ht="16.5" x14ac:dyDescent="0.3">
      <c r="A32">
        <v>2</v>
      </c>
      <c r="B32">
        <v>1.39</v>
      </c>
      <c r="C32">
        <f>A32/$B$38*1000</f>
        <v>1.4273509749156603</v>
      </c>
      <c r="D32">
        <f>ABS(B32-C32)/C32*100</f>
        <v>2.6168038255529562</v>
      </c>
      <c r="E32">
        <f>A32/B32*1000</f>
        <v>1438.8489208633096</v>
      </c>
      <c r="H32">
        <v>300</v>
      </c>
      <c r="I32">
        <v>3.94</v>
      </c>
      <c r="J32">
        <f>5/I32*1000</f>
        <v>1269.0355329949239</v>
      </c>
      <c r="K32">
        <f t="shared" si="11"/>
        <v>1223.9895252498902</v>
      </c>
      <c r="L32">
        <f>5/K32*1000</f>
        <v>4.0850022789036515</v>
      </c>
      <c r="M32">
        <f t="shared" si="12"/>
        <v>3.5495999999999999</v>
      </c>
      <c r="N32">
        <f t="shared" si="13"/>
        <v>3.5495999999999999</v>
      </c>
    </row>
    <row r="33" spans="1:14" x14ac:dyDescent="0.45">
      <c r="A33">
        <v>3</v>
      </c>
      <c r="B33">
        <v>2.13</v>
      </c>
      <c r="C33">
        <f>A33/$B$38*1000</f>
        <v>2.1410264623734907</v>
      </c>
      <c r="D33">
        <f>ABS(B33-C33)/C33*100</f>
        <v>0.51500822466561835</v>
      </c>
      <c r="E33">
        <f>A33/B33*1000</f>
        <v>1408.4507042253522</v>
      </c>
      <c r="H33">
        <v>400</v>
      </c>
      <c r="I33">
        <v>3.97</v>
      </c>
      <c r="J33">
        <f>5/I33*1000</f>
        <v>1259.4458438287152</v>
      </c>
      <c r="K33">
        <f t="shared" si="11"/>
        <v>1213.5524613014538</v>
      </c>
      <c r="L33">
        <f>5/K33*1000</f>
        <v>4.1201350246019315</v>
      </c>
      <c r="M33">
        <f t="shared" si="12"/>
        <v>3.6438999999999999</v>
      </c>
      <c r="N33">
        <f t="shared" si="13"/>
        <v>3.6438999999999999</v>
      </c>
    </row>
    <row r="34" spans="1:14" x14ac:dyDescent="0.45">
      <c r="A34">
        <v>4</v>
      </c>
      <c r="B34">
        <v>2.8</v>
      </c>
      <c r="C34">
        <f>A34/$B$38*1000</f>
        <v>2.8547019498313206</v>
      </c>
      <c r="D34">
        <f>ABS(B34-C34)/C34*100</f>
        <v>1.9162052919238404</v>
      </c>
      <c r="E34">
        <f>A34/B34*1000</f>
        <v>1428.5714285714287</v>
      </c>
      <c r="H34">
        <v>500</v>
      </c>
      <c r="I34">
        <v>3.98</v>
      </c>
      <c r="J34">
        <f>5/I34*1000</f>
        <v>1256.281407035176</v>
      </c>
      <c r="K34">
        <f t="shared" si="11"/>
        <v>1208.6910808191326</v>
      </c>
      <c r="L34">
        <f>5/K34*1000</f>
        <v>4.1367062927373386</v>
      </c>
      <c r="M34">
        <f t="shared" si="12"/>
        <v>3.7881999999999998</v>
      </c>
      <c r="N34">
        <f t="shared" si="13"/>
        <v>3.7881999999999998</v>
      </c>
    </row>
    <row r="35" spans="1:14" x14ac:dyDescent="0.45">
      <c r="A35">
        <v>5</v>
      </c>
      <c r="B35">
        <v>3.54</v>
      </c>
      <c r="C35">
        <f>A35/$B$38*1000</f>
        <v>3.5683774372891515</v>
      </c>
      <c r="D35">
        <f>ABS(B35-C35)/C35*100</f>
        <v>0.79524763811726684</v>
      </c>
      <c r="E35">
        <f>A35/B35*1000</f>
        <v>1412.4293785310736</v>
      </c>
    </row>
    <row r="36" spans="1:14" x14ac:dyDescent="0.45">
      <c r="J36">
        <f>AVERAGE(J30:J34)</f>
        <v>1300.9201991850014</v>
      </c>
      <c r="K36">
        <f>AVERAGE(K30:K34)</f>
        <v>1260.1522037684313</v>
      </c>
      <c r="L36">
        <f>5/K36*1000</f>
        <v>3.9677746743986275</v>
      </c>
      <c r="M36">
        <f>ROUND(ABS(J36-K36)/J36*100,4)</f>
        <v>3.1337999999999999</v>
      </c>
    </row>
    <row r="37" spans="1:14" x14ac:dyDescent="0.45">
      <c r="A37" t="s">
        <v>14</v>
      </c>
      <c r="B37">
        <f>AVERAGE(E31:E35)</f>
        <v>1415.4378642160107</v>
      </c>
    </row>
    <row r="38" spans="1:14" x14ac:dyDescent="0.45">
      <c r="A38" t="s">
        <v>15</v>
      </c>
      <c r="B38">
        <f>SQRT(1200^2+(1/(2*PI()*100*2.2*10^(-6)))^2)</f>
        <v>1401.1970672582308</v>
      </c>
      <c r="J38">
        <f>ABS(K36-J36)/K36*100</f>
        <v>3.2351643947973234</v>
      </c>
    </row>
    <row r="39" spans="1:14" x14ac:dyDescent="0.45">
      <c r="B39">
        <f>ABS(B38-B37)/B38*100</f>
        <v>1.01633077106315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K30:K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45" sqref="S45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 Edition SP3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user</cp:lastModifiedBy>
  <dcterms:created xsi:type="dcterms:W3CDTF">2014-11-24T11:18:31Z</dcterms:created>
  <dcterms:modified xsi:type="dcterms:W3CDTF">2016-11-23T15:08:30Z</dcterms:modified>
</cp:coreProperties>
</file>