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5" yWindow="90" windowWidth="28020" windowHeight="14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7" i="1" l="1"/>
  <c r="K18" i="1"/>
  <c r="J19" i="1"/>
  <c r="J20" i="1"/>
  <c r="A24" i="1" s="1"/>
  <c r="J21" i="1"/>
  <c r="J22" i="1"/>
  <c r="J23" i="1"/>
  <c r="J18" i="1"/>
  <c r="L6" i="1"/>
  <c r="L7" i="1"/>
  <c r="G11" i="1" s="1"/>
  <c r="L8" i="1"/>
  <c r="L9" i="1"/>
  <c r="L10" i="1"/>
  <c r="L5" i="1"/>
  <c r="K6" i="1"/>
  <c r="K7" i="1"/>
  <c r="K8" i="1"/>
  <c r="D11" i="1" s="1"/>
  <c r="K9" i="1"/>
  <c r="K10" i="1"/>
  <c r="K5" i="1"/>
  <c r="J6" i="1"/>
  <c r="J7" i="1"/>
  <c r="J8" i="1"/>
  <c r="A11" i="1" s="1"/>
  <c r="J9" i="1"/>
  <c r="J10" i="1"/>
  <c r="J5" i="1"/>
  <c r="M19" i="1"/>
  <c r="M20" i="1"/>
  <c r="M21" i="1"/>
  <c r="M22" i="1"/>
  <c r="M23" i="1"/>
  <c r="M18" i="1"/>
  <c r="L19" i="1"/>
  <c r="L20" i="1"/>
  <c r="L21" i="1"/>
  <c r="L22" i="1"/>
  <c r="L23" i="1"/>
  <c r="L18" i="1"/>
  <c r="K19" i="1"/>
  <c r="D24" i="1" s="1"/>
  <c r="K20" i="1"/>
  <c r="K21" i="1"/>
  <c r="K22" i="1"/>
  <c r="K23" i="1"/>
  <c r="I19" i="1"/>
  <c r="I20" i="1"/>
  <c r="I21" i="1"/>
  <c r="I22" i="1"/>
  <c r="I23" i="1"/>
  <c r="I18" i="1"/>
  <c r="F19" i="1"/>
  <c r="F20" i="1"/>
  <c r="F21" i="1"/>
  <c r="F22" i="1"/>
  <c r="F23" i="1"/>
  <c r="F18" i="1"/>
  <c r="C19" i="1"/>
  <c r="C20" i="1"/>
  <c r="C21" i="1"/>
  <c r="C22" i="1"/>
  <c r="C23" i="1"/>
  <c r="C18" i="1"/>
  <c r="I6" i="1"/>
  <c r="I7" i="1"/>
  <c r="I8" i="1"/>
  <c r="I9" i="1"/>
  <c r="I10" i="1"/>
  <c r="I5" i="1"/>
  <c r="F6" i="1"/>
  <c r="F7" i="1"/>
  <c r="F8" i="1"/>
  <c r="F9" i="1"/>
  <c r="F10" i="1"/>
  <c r="F5" i="1"/>
  <c r="C6" i="1"/>
  <c r="C8" i="1"/>
  <c r="C9" i="1"/>
  <c r="C10" i="1"/>
  <c r="C5" i="1"/>
  <c r="G24" i="1" l="1"/>
  <c r="I17" i="1"/>
  <c r="L17" i="1" s="1"/>
  <c r="F17" i="1"/>
  <c r="K17" i="1" s="1"/>
  <c r="C17" i="1"/>
  <c r="J17" i="1" s="1"/>
  <c r="I4" i="1"/>
  <c r="L4" i="1" s="1"/>
  <c r="F4" i="1"/>
  <c r="K4" i="1" s="1"/>
  <c r="C4" i="1"/>
  <c r="J4" i="1" s="1"/>
  <c r="E29" i="1"/>
</calcChain>
</file>

<file path=xl/sharedStrings.xml><?xml version="1.0" encoding="utf-8"?>
<sst xmlns="http://schemas.openxmlformats.org/spreadsheetml/2006/main" count="32" uniqueCount="7">
  <si>
    <t>전류</t>
  </si>
  <si>
    <t>(A)</t>
  </si>
  <si>
    <t>질량</t>
  </si>
  <si>
    <t>(g)</t>
  </si>
  <si>
    <t>힘(N)</t>
  </si>
  <si>
    <t>힘 = mg (kg*m/s2)</t>
    <phoneticPr fontId="4" type="noConversion"/>
  </si>
  <si>
    <t>0.001*9.8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</si>
</sst>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맑은 고딕"/>
      <family val="2"/>
      <charset val="129"/>
      <scheme val="minor"/>
    </font>
    <font>
      <sz val="10"/>
      <color rgb="FF000000"/>
      <name val="바탕"/>
      <family val="1"/>
      <charset val="129"/>
    </font>
    <font>
      <b/>
      <sz val="10"/>
      <color rgb="FF000000"/>
      <name val="한양신명조"/>
      <family val="3"/>
      <charset val="129"/>
    </font>
    <font>
      <sz val="10"/>
      <color rgb="FF000000"/>
      <name val="한양신명조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4E6EB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도선의 길이와 자기력</a:t>
            </a:r>
            <a:r>
              <a:rPr lang="en-US" altLang="ko-KR"/>
              <a:t>(</a:t>
            </a:r>
            <a:r>
              <a:rPr lang="en-US" altLang="en-US"/>
              <a:t>1A</a:t>
            </a:r>
            <a:r>
              <a:rPr lang="ko-KR" altLang="en-US"/>
              <a:t>전류</a:t>
            </a:r>
            <a:r>
              <a:rPr lang="en-US" altLang="ko-KR"/>
              <a:t>)</a:t>
            </a:r>
            <a:endParaRPr lang="ko-KR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1A전류</c:v>
          </c:tx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cat>
            <c:numRef>
              <c:f>(Sheet1!$A$1,Sheet1!$D$1,Sheet1!$G$1,Sheet1!$A$14,Sheet1!$D$14,Sheet1!$G$14)</c:f>
              <c:numCache>
                <c:formatCode>General</c:formatCode>
                <c:ptCount val="6"/>
                <c:pt idx="0">
                  <c:v>1.2E-2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</c:numCache>
            </c:numRef>
          </c:cat>
          <c:val>
            <c:numRef>
              <c:f>(Sheet1!$C$6,Sheet1!$F$6,Sheet1!$I$6,Sheet1!$C$19,Sheet1!$F$19,Sheet1!$I$19)</c:f>
              <c:numCache>
                <c:formatCode>General</c:formatCode>
                <c:ptCount val="6"/>
                <c:pt idx="0">
                  <c:v>9.7999999999999997E-4</c:v>
                </c:pt>
                <c:pt idx="1">
                  <c:v>1.67E-3</c:v>
                </c:pt>
                <c:pt idx="2">
                  <c:v>2.65E-3</c:v>
                </c:pt>
                <c:pt idx="3">
                  <c:v>3.7200000000000002E-3</c:v>
                </c:pt>
                <c:pt idx="4">
                  <c:v>4.7000000000000002E-3</c:v>
                </c:pt>
                <c:pt idx="5">
                  <c:v>6.7600000000000004E-3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59904"/>
        <c:axId val="84547072"/>
      </c:lineChart>
      <c:catAx>
        <c:axId val="8125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도선의 길이</a:t>
                </a:r>
                <a:r>
                  <a:rPr lang="en-US" altLang="ko-KR"/>
                  <a:t>(m)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547072"/>
        <c:crosses val="autoZero"/>
        <c:auto val="1"/>
        <c:lblAlgn val="ctr"/>
        <c:lblOffset val="100"/>
        <c:noMultiLvlLbl val="0"/>
      </c:catAx>
      <c:valAx>
        <c:axId val="8454707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ko-KR" altLang="en-US"/>
                  <a:t>힘</a:t>
                </a:r>
                <a:endParaRPr lang="en-US" altLang="ko-KR"/>
              </a:p>
              <a:p>
                <a:pPr>
                  <a:defRPr/>
                </a:pPr>
                <a:r>
                  <a:rPr lang="en-US" altLang="ko-KR"/>
                  <a:t>(N)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259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도선의 길이와 자기력</a:t>
            </a:r>
            <a:r>
              <a:rPr lang="en-US" altLang="ko-KR"/>
              <a:t>(2</a:t>
            </a:r>
            <a:r>
              <a:rPr lang="en-US" altLang="en-US"/>
              <a:t>A</a:t>
            </a:r>
            <a:r>
              <a:rPr lang="ko-KR" altLang="en-US"/>
              <a:t>전류</a:t>
            </a:r>
            <a:r>
              <a:rPr lang="en-US" altLang="ko-KR"/>
              <a:t>)</a:t>
            </a:r>
            <a:endParaRPr lang="ko-KR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2A전류</c:v>
          </c:tx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cat>
            <c:numRef>
              <c:f>(Sheet1!$A$1,Sheet1!$D$1,Sheet1!$G$1,Sheet1!$A$14,Sheet1!$D$14,Sheet1!$G$14)</c:f>
              <c:numCache>
                <c:formatCode>General</c:formatCode>
                <c:ptCount val="6"/>
                <c:pt idx="0">
                  <c:v>1.2E-2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</c:numCache>
            </c:numRef>
          </c:cat>
          <c:val>
            <c:numRef>
              <c:f>(Sheet1!$C$8,Sheet1!$F$8,Sheet1!$I$8,Sheet1!$C$21,Sheet1!$F$21,Sheet1!$I$21)</c:f>
              <c:numCache>
                <c:formatCode>General</c:formatCode>
                <c:ptCount val="6"/>
                <c:pt idx="0">
                  <c:v>1.9599999999999999E-3</c:v>
                </c:pt>
                <c:pt idx="1">
                  <c:v>3.5300000000000002E-3</c:v>
                </c:pt>
                <c:pt idx="2">
                  <c:v>5.2900000000000004E-3</c:v>
                </c:pt>
                <c:pt idx="3">
                  <c:v>7.1500000000000001E-3</c:v>
                </c:pt>
                <c:pt idx="4">
                  <c:v>9.7000000000000003E-3</c:v>
                </c:pt>
                <c:pt idx="5">
                  <c:v>1.3520000000000001E-2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85856"/>
        <c:axId val="84596224"/>
      </c:lineChart>
      <c:catAx>
        <c:axId val="8458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도선의 길이</a:t>
                </a:r>
                <a:r>
                  <a:rPr lang="en-US" altLang="ko-KR"/>
                  <a:t>(m)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596224"/>
        <c:crosses val="autoZero"/>
        <c:auto val="1"/>
        <c:lblAlgn val="ctr"/>
        <c:lblOffset val="100"/>
        <c:noMultiLvlLbl val="0"/>
      </c:catAx>
      <c:valAx>
        <c:axId val="8459622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ko-KR" altLang="en-US"/>
                  <a:t>힘</a:t>
                </a:r>
                <a:endParaRPr lang="en-US" altLang="ko-KR"/>
              </a:p>
              <a:p>
                <a:pPr>
                  <a:defRPr/>
                </a:pPr>
                <a:r>
                  <a:rPr lang="en-US" altLang="ko-KR"/>
                  <a:t>(N)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585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도선의 길이와 자기력</a:t>
            </a:r>
            <a:r>
              <a:rPr lang="en-US" altLang="ko-KR"/>
              <a:t>(3</a:t>
            </a:r>
            <a:r>
              <a:rPr lang="en-US" altLang="en-US"/>
              <a:t>A</a:t>
            </a:r>
            <a:r>
              <a:rPr lang="ko-KR" altLang="en-US"/>
              <a:t>전류</a:t>
            </a:r>
            <a:r>
              <a:rPr lang="en-US" altLang="ko-KR"/>
              <a:t>)</a:t>
            </a:r>
            <a:endParaRPr lang="ko-KR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3A전류</c:v>
          </c:tx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cat>
            <c:numRef>
              <c:f>(Sheet1!$A$1,Sheet1!$D$1,Sheet1!$G$1,Sheet1!$A$14,Sheet1!$D$14,Sheet1!$G$14)</c:f>
              <c:numCache>
                <c:formatCode>General</c:formatCode>
                <c:ptCount val="6"/>
                <c:pt idx="0">
                  <c:v>1.2E-2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</c:numCache>
            </c:numRef>
          </c:cat>
          <c:val>
            <c:numRef>
              <c:f>(Sheet1!$C$10,Sheet1!$F$10,Sheet1!$I$10,Sheet1!$C$23,Sheet1!$F$23,Sheet1!$I$23)</c:f>
              <c:numCache>
                <c:formatCode>General</c:formatCode>
                <c:ptCount val="6"/>
                <c:pt idx="0">
                  <c:v>2.8400000000000001E-3</c:v>
                </c:pt>
                <c:pt idx="1">
                  <c:v>5.2900000000000004E-3</c:v>
                </c:pt>
                <c:pt idx="2">
                  <c:v>8.0400000000000003E-3</c:v>
                </c:pt>
                <c:pt idx="3">
                  <c:v>1.078E-2</c:v>
                </c:pt>
                <c:pt idx="4">
                  <c:v>1.47E-2</c:v>
                </c:pt>
                <c:pt idx="5">
                  <c:v>2.0480000000000002E-2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550208"/>
        <c:axId val="89560576"/>
      </c:lineChart>
      <c:catAx>
        <c:axId val="8955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도선의 길이</a:t>
                </a:r>
                <a:r>
                  <a:rPr lang="en-US" altLang="ko-KR"/>
                  <a:t>(m)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560576"/>
        <c:crosses val="autoZero"/>
        <c:auto val="1"/>
        <c:lblAlgn val="ctr"/>
        <c:lblOffset val="100"/>
        <c:noMultiLvlLbl val="0"/>
      </c:catAx>
      <c:valAx>
        <c:axId val="8956057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ko-KR" altLang="en-US"/>
                  <a:t>힘</a:t>
                </a:r>
                <a:endParaRPr lang="en-US" altLang="ko-KR"/>
              </a:p>
              <a:p>
                <a:pPr>
                  <a:defRPr/>
                </a:pPr>
                <a:r>
                  <a:rPr lang="en-US" altLang="ko-KR"/>
                  <a:t>(N)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550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전류 </a:t>
            </a:r>
            <a:r>
              <a:rPr lang="en-US" altLang="ko-KR"/>
              <a:t>-</a:t>
            </a:r>
            <a:r>
              <a:rPr lang="ko-KR" altLang="en-US"/>
              <a:t>힘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전류 - 힘</c:v>
          </c:tx>
          <c:trendline>
            <c:trendlineType val="linear"/>
            <c:dispRSqr val="0"/>
            <c:dispEq val="0"/>
          </c:trendline>
          <c:cat>
            <c:numRef>
              <c:f>Sheet1!$A$17:$A$23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cat>
          <c:val>
            <c:numRef>
              <c:f>Sheet1!$C$18:$C$23</c:f>
              <c:numCache>
                <c:formatCode>General</c:formatCode>
                <c:ptCount val="6"/>
                <c:pt idx="0">
                  <c:v>1.8600000000000001E-3</c:v>
                </c:pt>
                <c:pt idx="1">
                  <c:v>3.7200000000000002E-3</c:v>
                </c:pt>
                <c:pt idx="2">
                  <c:v>5.4900000000000001E-3</c:v>
                </c:pt>
                <c:pt idx="3">
                  <c:v>7.1500000000000001E-3</c:v>
                </c:pt>
                <c:pt idx="4">
                  <c:v>8.9200000000000008E-3</c:v>
                </c:pt>
                <c:pt idx="5">
                  <c:v>1.078E-2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09344"/>
        <c:axId val="34810880"/>
      </c:lineChart>
      <c:catAx>
        <c:axId val="3480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810880"/>
        <c:crosses val="autoZero"/>
        <c:auto val="1"/>
        <c:lblAlgn val="ctr"/>
        <c:lblOffset val="100"/>
        <c:noMultiLvlLbl val="0"/>
      </c:catAx>
      <c:valAx>
        <c:axId val="3481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09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631825</xdr:colOff>
      <xdr:row>1</xdr:row>
      <xdr:rowOff>85725</xdr:rowOff>
    </xdr:from>
    <xdr:to>
      <xdr:col>19</xdr:col>
      <xdr:colOff>581025</xdr:colOff>
      <xdr:row>14</xdr:row>
      <xdr:rowOff>22225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292100</xdr:colOff>
      <xdr:row>17</xdr:row>
      <xdr:rowOff>50800</xdr:rowOff>
    </xdr:from>
    <xdr:to>
      <xdr:col>20</xdr:col>
      <xdr:colOff>241300</xdr:colOff>
      <xdr:row>29</xdr:row>
      <xdr:rowOff>196850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139700</xdr:colOff>
      <xdr:row>33</xdr:row>
      <xdr:rowOff>57150</xdr:rowOff>
    </xdr:from>
    <xdr:to>
      <xdr:col>20</xdr:col>
      <xdr:colOff>88900</xdr:colOff>
      <xdr:row>45</xdr:row>
      <xdr:rowOff>209550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419100</xdr:colOff>
      <xdr:row>24</xdr:row>
      <xdr:rowOff>66675</xdr:rowOff>
    </xdr:from>
    <xdr:to>
      <xdr:col>10</xdr:col>
      <xdr:colOff>190500</xdr:colOff>
      <xdr:row>37</xdr:row>
      <xdr:rowOff>85725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C7" sqref="C7"/>
    </sheetView>
  </sheetViews>
  <sheetFormatPr defaultRowHeight="16.5"/>
  <sheetData>
    <row r="1" spans="1:12">
      <c r="A1" s="12">
        <v>1.2E-2</v>
      </c>
      <c r="B1" s="13"/>
      <c r="C1" s="14"/>
      <c r="D1" s="12">
        <v>0.02</v>
      </c>
      <c r="E1" s="13"/>
      <c r="F1" s="14"/>
      <c r="G1" s="12">
        <v>0.03</v>
      </c>
      <c r="H1" s="13"/>
      <c r="I1" s="14"/>
      <c r="J1" t="s">
        <v>5</v>
      </c>
    </row>
    <row r="2" spans="1:12">
      <c r="A2" s="5" t="s">
        <v>0</v>
      </c>
      <c r="B2" s="1" t="s">
        <v>2</v>
      </c>
      <c r="C2" s="7" t="s">
        <v>4</v>
      </c>
      <c r="D2" s="1" t="s">
        <v>0</v>
      </c>
      <c r="E2" s="1" t="s">
        <v>2</v>
      </c>
      <c r="F2" s="7" t="s">
        <v>4</v>
      </c>
      <c r="G2" s="1" t="s">
        <v>0</v>
      </c>
      <c r="H2" s="1" t="s">
        <v>2</v>
      </c>
      <c r="I2" s="7" t="s">
        <v>4</v>
      </c>
      <c r="J2" t="s">
        <v>6</v>
      </c>
    </row>
    <row r="3" spans="1:12">
      <c r="A3" s="6" t="s">
        <v>1</v>
      </c>
      <c r="B3" s="2" t="s">
        <v>3</v>
      </c>
      <c r="C3" s="8"/>
      <c r="D3" s="2" t="s">
        <v>1</v>
      </c>
      <c r="E3" s="2" t="s">
        <v>3</v>
      </c>
      <c r="F3" s="8"/>
      <c r="G3" s="2" t="s">
        <v>1</v>
      </c>
      <c r="H3" s="2" t="s">
        <v>3</v>
      </c>
      <c r="I3" s="8"/>
    </row>
    <row r="4" spans="1:12">
      <c r="A4" s="3">
        <v>0</v>
      </c>
      <c r="B4" s="3">
        <v>0</v>
      </c>
      <c r="C4" s="4">
        <f t="shared" ref="C4:C10" si="0">B4*0.001*9.8</f>
        <v>0</v>
      </c>
      <c r="D4" s="3">
        <v>0</v>
      </c>
      <c r="E4" s="3">
        <v>0</v>
      </c>
      <c r="F4" s="4">
        <f t="shared" ref="F4:F10" si="1">E4*0.001*9.8</f>
        <v>0</v>
      </c>
      <c r="G4" s="3">
        <v>0</v>
      </c>
      <c r="H4" s="3">
        <v>0</v>
      </c>
      <c r="I4" s="4">
        <f t="shared" ref="I4:I10" si="2">H4*0.001*9.8</f>
        <v>0</v>
      </c>
      <c r="J4" t="e">
        <f t="shared" ref="J4:J10" si="3">C4/(A4*0.012)</f>
        <v>#DIV/0!</v>
      </c>
      <c r="K4" t="e">
        <f t="shared" ref="K4:K10" si="4">F4/(A4*0.022)</f>
        <v>#DIV/0!</v>
      </c>
      <c r="L4" t="e">
        <f t="shared" ref="L4:L10" si="5">I4/(A4*0.032)</f>
        <v>#DIV/0!</v>
      </c>
    </row>
    <row r="5" spans="1:12">
      <c r="A5" s="3">
        <v>0.5</v>
      </c>
      <c r="B5" s="3">
        <v>0.05</v>
      </c>
      <c r="C5" s="4">
        <f>ROUND(B5*0.001*9.8,5)</f>
        <v>4.8999999999999998E-4</v>
      </c>
      <c r="D5" s="3">
        <v>0.5</v>
      </c>
      <c r="E5" s="3">
        <v>0.08</v>
      </c>
      <c r="F5" s="4">
        <f>ROUND(E5*0.001*9.8,5)</f>
        <v>7.7999999999999999E-4</v>
      </c>
      <c r="G5" s="3">
        <v>0.5</v>
      </c>
      <c r="H5" s="3">
        <v>0.13</v>
      </c>
      <c r="I5" s="4">
        <f>ROUND(H5*0.001*9.8,5)</f>
        <v>1.2700000000000001E-3</v>
      </c>
      <c r="J5">
        <f>ROUND(C5/(A5*0.012),5)</f>
        <v>8.1670000000000006E-2</v>
      </c>
      <c r="K5">
        <f>ROUND(F5/(A5*0.02),5)</f>
        <v>7.8E-2</v>
      </c>
      <c r="L5">
        <f>ROUND(I5/(A5*0.03),5)</f>
        <v>8.4669999999999995E-2</v>
      </c>
    </row>
    <row r="6" spans="1:12">
      <c r="A6" s="3">
        <v>1</v>
      </c>
      <c r="B6" s="3">
        <v>0.1</v>
      </c>
      <c r="C6" s="4">
        <f t="shared" ref="C6:C10" si="6">ROUND(B6*0.001*9.8,5)</f>
        <v>9.7999999999999997E-4</v>
      </c>
      <c r="D6" s="3">
        <v>1</v>
      </c>
      <c r="E6" s="3">
        <v>0.17</v>
      </c>
      <c r="F6" s="4">
        <f t="shared" ref="F6:F10" si="7">ROUND(E6*0.001*9.8,5)</f>
        <v>1.67E-3</v>
      </c>
      <c r="G6" s="3">
        <v>1</v>
      </c>
      <c r="H6" s="3">
        <v>0.27</v>
      </c>
      <c r="I6" s="4">
        <f t="shared" ref="I6:I10" si="8">ROUND(H6*0.001*9.8,5)</f>
        <v>2.65E-3</v>
      </c>
      <c r="J6">
        <f t="shared" ref="J6:J10" si="9">ROUND(C6/(A6*0.012),5)</f>
        <v>8.1670000000000006E-2</v>
      </c>
      <c r="K6">
        <f t="shared" ref="K6:K10" si="10">ROUND(F6/(A6*0.02),5)</f>
        <v>8.3500000000000005E-2</v>
      </c>
      <c r="L6">
        <f t="shared" ref="L6:L10" si="11">ROUND(I6/(A6*0.03),5)</f>
        <v>8.8330000000000006E-2</v>
      </c>
    </row>
    <row r="7" spans="1:12">
      <c r="A7" s="3">
        <v>1.5</v>
      </c>
      <c r="B7" s="3">
        <v>0.15</v>
      </c>
      <c r="C7" s="4">
        <f>ROUND(B7*0.001*9.8,5)</f>
        <v>1.47E-3</v>
      </c>
      <c r="D7" s="3">
        <v>1.5</v>
      </c>
      <c r="E7" s="3">
        <v>0.27</v>
      </c>
      <c r="F7" s="4">
        <f t="shared" si="7"/>
        <v>2.65E-3</v>
      </c>
      <c r="G7" s="3">
        <v>1.5</v>
      </c>
      <c r="H7" s="3">
        <v>0.4</v>
      </c>
      <c r="I7" s="4">
        <f t="shared" si="8"/>
        <v>3.9199999999999999E-3</v>
      </c>
      <c r="J7">
        <f t="shared" si="9"/>
        <v>8.1670000000000006E-2</v>
      </c>
      <c r="K7">
        <f t="shared" si="10"/>
        <v>8.8330000000000006E-2</v>
      </c>
      <c r="L7">
        <f t="shared" si="11"/>
        <v>8.7110000000000007E-2</v>
      </c>
    </row>
    <row r="8" spans="1:12">
      <c r="A8" s="3">
        <v>2</v>
      </c>
      <c r="B8" s="3">
        <v>0.2</v>
      </c>
      <c r="C8" s="4">
        <f t="shared" si="6"/>
        <v>1.9599999999999999E-3</v>
      </c>
      <c r="D8" s="3">
        <v>2</v>
      </c>
      <c r="E8" s="3">
        <v>0.36</v>
      </c>
      <c r="F8" s="4">
        <f t="shared" si="7"/>
        <v>3.5300000000000002E-3</v>
      </c>
      <c r="G8" s="3">
        <v>2</v>
      </c>
      <c r="H8" s="3">
        <v>0.54</v>
      </c>
      <c r="I8" s="4">
        <f t="shared" si="8"/>
        <v>5.2900000000000004E-3</v>
      </c>
      <c r="J8">
        <f t="shared" si="9"/>
        <v>8.1670000000000006E-2</v>
      </c>
      <c r="K8">
        <f t="shared" si="10"/>
        <v>8.8249999999999995E-2</v>
      </c>
      <c r="L8">
        <f t="shared" si="11"/>
        <v>8.8169999999999998E-2</v>
      </c>
    </row>
    <row r="9" spans="1:12">
      <c r="A9" s="3">
        <v>2.5</v>
      </c>
      <c r="B9" s="3">
        <v>0.25</v>
      </c>
      <c r="C9" s="4">
        <f t="shared" si="6"/>
        <v>2.4499999999999999E-3</v>
      </c>
      <c r="D9" s="3">
        <v>2.5</v>
      </c>
      <c r="E9" s="3">
        <v>0.45</v>
      </c>
      <c r="F9" s="4">
        <f t="shared" si="7"/>
        <v>4.4099999999999999E-3</v>
      </c>
      <c r="G9" s="3">
        <v>2.5</v>
      </c>
      <c r="H9" s="3">
        <v>0.68</v>
      </c>
      <c r="I9" s="4">
        <f t="shared" si="8"/>
        <v>6.6600000000000001E-3</v>
      </c>
      <c r="J9">
        <f t="shared" si="9"/>
        <v>8.1670000000000006E-2</v>
      </c>
      <c r="K9">
        <f t="shared" si="10"/>
        <v>8.8200000000000001E-2</v>
      </c>
      <c r="L9">
        <f t="shared" si="11"/>
        <v>8.8800000000000004E-2</v>
      </c>
    </row>
    <row r="10" spans="1:12">
      <c r="A10" s="3">
        <v>3</v>
      </c>
      <c r="B10" s="3">
        <v>0.28999999999999998</v>
      </c>
      <c r="C10" s="4">
        <f t="shared" si="6"/>
        <v>2.8400000000000001E-3</v>
      </c>
      <c r="D10" s="3">
        <v>3</v>
      </c>
      <c r="E10" s="3">
        <v>0.54</v>
      </c>
      <c r="F10" s="4">
        <f t="shared" si="7"/>
        <v>5.2900000000000004E-3</v>
      </c>
      <c r="G10" s="3">
        <v>3</v>
      </c>
      <c r="H10" s="3">
        <v>0.82</v>
      </c>
      <c r="I10" s="4">
        <f t="shared" si="8"/>
        <v>8.0400000000000003E-3</v>
      </c>
      <c r="J10">
        <f t="shared" si="9"/>
        <v>7.8890000000000002E-2</v>
      </c>
      <c r="K10">
        <f t="shared" si="10"/>
        <v>8.8169999999999998E-2</v>
      </c>
      <c r="L10">
        <f t="shared" si="11"/>
        <v>8.9330000000000007E-2</v>
      </c>
    </row>
    <row r="11" spans="1:12">
      <c r="A11" s="9">
        <f>ROUND(AVERAGE(J5:J10),5)</f>
        <v>8.1210000000000004E-2</v>
      </c>
      <c r="B11" s="10"/>
      <c r="C11" s="11"/>
      <c r="D11" s="9">
        <f>ROUND(AVERAGE(K5:K10),5)</f>
        <v>8.5739999999999997E-2</v>
      </c>
      <c r="E11" s="10"/>
      <c r="F11" s="11"/>
      <c r="G11" s="9">
        <f>ROUND(AVERAGE(L5:L10),5)</f>
        <v>8.7739999999999999E-2</v>
      </c>
      <c r="H11" s="10"/>
      <c r="I11" s="11"/>
    </row>
    <row r="14" spans="1:12">
      <c r="A14" s="12">
        <v>0.04</v>
      </c>
      <c r="B14" s="13"/>
      <c r="C14" s="14"/>
      <c r="D14" s="12">
        <v>0.06</v>
      </c>
      <c r="E14" s="13"/>
      <c r="F14" s="14"/>
      <c r="G14" s="12">
        <v>0.08</v>
      </c>
      <c r="H14" s="13"/>
      <c r="I14" s="14"/>
    </row>
    <row r="15" spans="1:12">
      <c r="A15" s="1" t="s">
        <v>0</v>
      </c>
      <c r="B15" s="1" t="s">
        <v>2</v>
      </c>
      <c r="C15" s="7" t="s">
        <v>4</v>
      </c>
      <c r="D15" s="1" t="s">
        <v>0</v>
      </c>
      <c r="E15" s="1" t="s">
        <v>2</v>
      </c>
      <c r="F15" s="7" t="s">
        <v>4</v>
      </c>
      <c r="G15" s="1" t="s">
        <v>0</v>
      </c>
      <c r="H15" s="1" t="s">
        <v>2</v>
      </c>
      <c r="I15" s="7" t="s">
        <v>4</v>
      </c>
    </row>
    <row r="16" spans="1:12">
      <c r="A16" s="2" t="s">
        <v>1</v>
      </c>
      <c r="B16" s="2" t="s">
        <v>3</v>
      </c>
      <c r="C16" s="8"/>
      <c r="D16" s="2" t="s">
        <v>1</v>
      </c>
      <c r="E16" s="2" t="s">
        <v>3</v>
      </c>
      <c r="F16" s="8"/>
      <c r="G16" s="2" t="s">
        <v>1</v>
      </c>
      <c r="H16" s="2" t="s">
        <v>3</v>
      </c>
      <c r="I16" s="8"/>
    </row>
    <row r="17" spans="1:13">
      <c r="A17" s="3">
        <v>0</v>
      </c>
      <c r="B17" s="3">
        <v>0</v>
      </c>
      <c r="C17" s="4">
        <f t="shared" ref="C17:C23" si="12">B17*0.001*9.8</f>
        <v>0</v>
      </c>
      <c r="D17" s="3">
        <v>0</v>
      </c>
      <c r="E17" s="3">
        <v>0</v>
      </c>
      <c r="F17" s="4">
        <f t="shared" ref="F17:F23" si="13">E17*0.001*9.8</f>
        <v>0</v>
      </c>
      <c r="G17" s="3">
        <v>0</v>
      </c>
      <c r="H17" s="3">
        <v>0</v>
      </c>
      <c r="I17" s="4">
        <f t="shared" ref="I17:I23" si="14">H17*0.001*9.8</f>
        <v>0</v>
      </c>
      <c r="J17" t="e">
        <f t="shared" ref="J17:J23" si="15">C17/(A17*0.042)</f>
        <v>#DIV/0!</v>
      </c>
      <c r="K17" t="e">
        <f t="shared" ref="K17:K23" si="16">F17/(A17*0.064)</f>
        <v>#DIV/0!</v>
      </c>
      <c r="L17" t="e">
        <f t="shared" ref="L17:L23" si="17">I17/(A17*0.084)</f>
        <v>#DIV/0!</v>
      </c>
    </row>
    <row r="18" spans="1:13">
      <c r="A18" s="3">
        <v>0.5</v>
      </c>
      <c r="B18" s="3">
        <v>0.19</v>
      </c>
      <c r="C18" s="4">
        <f>ROUND(B18*0.001*9.8,5)</f>
        <v>1.8600000000000001E-3</v>
      </c>
      <c r="D18" s="3">
        <v>0.5</v>
      </c>
      <c r="E18" s="3">
        <v>0.24</v>
      </c>
      <c r="F18" s="4">
        <f>ROUND(E18*0.001*9.8,5)</f>
        <v>2.3500000000000001E-3</v>
      </c>
      <c r="G18" s="3">
        <v>0.5</v>
      </c>
      <c r="H18" s="3">
        <v>0.33</v>
      </c>
      <c r="I18" s="4">
        <f>ROUND(H18*0.001*9.8,5)</f>
        <v>3.2299999999999998E-3</v>
      </c>
      <c r="J18">
        <f>ROUND(C18/(A18*0.04),5)</f>
        <v>9.2999999999999999E-2</v>
      </c>
      <c r="K18">
        <f>ROUND(F18/(A18*0.06),5)</f>
        <v>7.8329999999999997E-2</v>
      </c>
      <c r="L18">
        <f>I18/(A18*0.08)</f>
        <v>8.0749999999999988E-2</v>
      </c>
      <c r="M18">
        <f>ROUND(C18/4/0.5,5)</f>
        <v>9.3000000000000005E-4</v>
      </c>
    </row>
    <row r="19" spans="1:13">
      <c r="A19" s="3">
        <v>1</v>
      </c>
      <c r="B19" s="3">
        <v>0.38</v>
      </c>
      <c r="C19" s="4">
        <f t="shared" ref="C19:C23" si="18">ROUND(B19*0.001*9.8,5)</f>
        <v>3.7200000000000002E-3</v>
      </c>
      <c r="D19" s="3">
        <v>1</v>
      </c>
      <c r="E19" s="3">
        <v>0.48</v>
      </c>
      <c r="F19" s="4">
        <f t="shared" ref="F19:F23" si="19">ROUND(E19*0.001*9.8,5)</f>
        <v>4.7000000000000002E-3</v>
      </c>
      <c r="G19" s="3">
        <v>1</v>
      </c>
      <c r="H19" s="3">
        <v>0.69</v>
      </c>
      <c r="I19" s="4">
        <f t="shared" ref="I19:I23" si="20">ROUND(H19*0.001*9.8,5)</f>
        <v>6.7600000000000004E-3</v>
      </c>
      <c r="J19">
        <f t="shared" ref="J19:J23" si="21">ROUND(C19/(A19*0.04),5)</f>
        <v>9.2999999999999999E-2</v>
      </c>
      <c r="K19">
        <f t="shared" ref="K19:K23" si="22">F19/(A19*0.06)</f>
        <v>7.8333333333333338E-2</v>
      </c>
      <c r="L19">
        <f t="shared" ref="L19:L23" si="23">I19/(A19*0.08)</f>
        <v>8.4500000000000006E-2</v>
      </c>
      <c r="M19">
        <f t="shared" ref="M19:M23" si="24">ROUND(C19/4/0.5,5)</f>
        <v>1.8600000000000001E-3</v>
      </c>
    </row>
    <row r="20" spans="1:13">
      <c r="A20" s="3">
        <v>1.5</v>
      </c>
      <c r="B20" s="3">
        <v>0.56000000000000005</v>
      </c>
      <c r="C20" s="4">
        <f t="shared" si="18"/>
        <v>5.4900000000000001E-3</v>
      </c>
      <c r="D20" s="3">
        <v>1.5</v>
      </c>
      <c r="E20" s="3">
        <v>0.74</v>
      </c>
      <c r="F20" s="4">
        <f t="shared" si="19"/>
        <v>7.2500000000000004E-3</v>
      </c>
      <c r="G20" s="3">
        <v>1.5</v>
      </c>
      <c r="H20" s="3">
        <v>1.03</v>
      </c>
      <c r="I20" s="4">
        <f t="shared" si="20"/>
        <v>1.009E-2</v>
      </c>
      <c r="J20">
        <f t="shared" si="21"/>
        <v>9.1499999999999998E-2</v>
      </c>
      <c r="K20">
        <f t="shared" si="22"/>
        <v>8.0555555555555561E-2</v>
      </c>
      <c r="L20">
        <f t="shared" si="23"/>
        <v>8.4083333333333343E-2</v>
      </c>
      <c r="M20">
        <f t="shared" si="24"/>
        <v>2.7499999999999998E-3</v>
      </c>
    </row>
    <row r="21" spans="1:13">
      <c r="A21" s="3">
        <v>2</v>
      </c>
      <c r="B21" s="3">
        <v>0.73</v>
      </c>
      <c r="C21" s="4">
        <f t="shared" si="18"/>
        <v>7.1500000000000001E-3</v>
      </c>
      <c r="D21" s="3">
        <v>2</v>
      </c>
      <c r="E21" s="3">
        <v>0.99</v>
      </c>
      <c r="F21" s="4">
        <f t="shared" si="19"/>
        <v>9.7000000000000003E-3</v>
      </c>
      <c r="G21" s="3">
        <v>2</v>
      </c>
      <c r="H21" s="3">
        <v>1.38</v>
      </c>
      <c r="I21" s="4">
        <f t="shared" si="20"/>
        <v>1.3520000000000001E-2</v>
      </c>
      <c r="J21">
        <f t="shared" si="21"/>
        <v>8.9380000000000001E-2</v>
      </c>
      <c r="K21">
        <f t="shared" si="22"/>
        <v>8.083333333333334E-2</v>
      </c>
      <c r="L21">
        <f t="shared" si="23"/>
        <v>8.4500000000000006E-2</v>
      </c>
      <c r="M21">
        <f t="shared" si="24"/>
        <v>3.5799999999999998E-3</v>
      </c>
    </row>
    <row r="22" spans="1:13">
      <c r="A22" s="3">
        <v>2.5</v>
      </c>
      <c r="B22" s="3">
        <v>0.91</v>
      </c>
      <c r="C22" s="4">
        <f t="shared" si="18"/>
        <v>8.9200000000000008E-3</v>
      </c>
      <c r="D22" s="3">
        <v>2.5</v>
      </c>
      <c r="E22" s="3">
        <v>1.25</v>
      </c>
      <c r="F22" s="4">
        <f t="shared" si="19"/>
        <v>1.225E-2</v>
      </c>
      <c r="G22" s="3">
        <v>2.5</v>
      </c>
      <c r="H22" s="3">
        <v>1.73</v>
      </c>
      <c r="I22" s="4">
        <f t="shared" si="20"/>
        <v>1.695E-2</v>
      </c>
      <c r="J22">
        <f t="shared" si="21"/>
        <v>8.9200000000000002E-2</v>
      </c>
      <c r="K22">
        <f t="shared" si="22"/>
        <v>8.1666666666666679E-2</v>
      </c>
      <c r="L22">
        <f t="shared" si="23"/>
        <v>8.4749999999999992E-2</v>
      </c>
      <c r="M22">
        <f t="shared" si="24"/>
        <v>4.4600000000000004E-3</v>
      </c>
    </row>
    <row r="23" spans="1:13">
      <c r="A23" s="3">
        <v>3</v>
      </c>
      <c r="B23" s="3">
        <v>1.1000000000000001</v>
      </c>
      <c r="C23" s="4">
        <f t="shared" si="18"/>
        <v>1.078E-2</v>
      </c>
      <c r="D23" s="3">
        <v>3</v>
      </c>
      <c r="E23" s="3">
        <v>1.5</v>
      </c>
      <c r="F23" s="4">
        <f t="shared" si="19"/>
        <v>1.47E-2</v>
      </c>
      <c r="G23" s="3">
        <v>3</v>
      </c>
      <c r="H23" s="3">
        <v>2.09</v>
      </c>
      <c r="I23" s="4">
        <f t="shared" si="20"/>
        <v>2.0480000000000002E-2</v>
      </c>
      <c r="J23">
        <f t="shared" si="21"/>
        <v>8.9829999999999993E-2</v>
      </c>
      <c r="K23">
        <f t="shared" si="22"/>
        <v>8.1666666666666665E-2</v>
      </c>
      <c r="L23">
        <f t="shared" si="23"/>
        <v>8.5333333333333344E-2</v>
      </c>
      <c r="M23">
        <f t="shared" si="24"/>
        <v>5.3899999999999998E-3</v>
      </c>
    </row>
    <row r="24" spans="1:13">
      <c r="A24" s="9">
        <f>ROUND(AVERAGE(J18:J23),5)</f>
        <v>9.0990000000000001E-2</v>
      </c>
      <c r="B24" s="10"/>
      <c r="C24" s="11"/>
      <c r="D24" s="9">
        <f>ROUND(AVERAGE(K18:K23),5)</f>
        <v>8.0229999999999996E-2</v>
      </c>
      <c r="E24" s="10"/>
      <c r="F24" s="11"/>
      <c r="G24" s="9">
        <f>ROUND(AVERAGE(L18:L23),5)</f>
        <v>8.3989999999999995E-2</v>
      </c>
      <c r="H24" s="10"/>
      <c r="I24" s="11"/>
    </row>
    <row r="29" spans="1:13">
      <c r="E29" t="e">
        <f ca="1">slop(C6,F6,A1,D1)</f>
        <v>#NAME?</v>
      </c>
    </row>
  </sheetData>
  <mergeCells count="18">
    <mergeCell ref="A1:C1"/>
    <mergeCell ref="D1:F1"/>
    <mergeCell ref="G1:I1"/>
    <mergeCell ref="C2:C3"/>
    <mergeCell ref="F2:F3"/>
    <mergeCell ref="I2:I3"/>
    <mergeCell ref="A11:C11"/>
    <mergeCell ref="D11:F11"/>
    <mergeCell ref="G11:I11"/>
    <mergeCell ref="A14:C14"/>
    <mergeCell ref="D14:F14"/>
    <mergeCell ref="G14:I14"/>
    <mergeCell ref="C15:C16"/>
    <mergeCell ref="F15:F16"/>
    <mergeCell ref="I15:I16"/>
    <mergeCell ref="A24:C24"/>
    <mergeCell ref="D24:F24"/>
    <mergeCell ref="G24:I24"/>
  </mergeCells>
  <phoneticPr fontId="4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EE6201</cp:lastModifiedBy>
  <dcterms:created xsi:type="dcterms:W3CDTF">2015-10-05T11:41:37Z</dcterms:created>
  <dcterms:modified xsi:type="dcterms:W3CDTF">2016-11-02T05:58:26Z</dcterms:modified>
</cp:coreProperties>
</file>