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 sheetId="1" r:id="rId4"/>
    <sheet state="visible" name="overview" sheetId="2" r:id="rId5"/>
    <sheet state="visible" name="gender gap" sheetId="3" r:id="rId6"/>
    <sheet state="visible" name="birth- and death places" sheetId="4" r:id="rId7"/>
    <sheet state="visible" name="fields of activity" sheetId="5" r:id="rId8"/>
    <sheet state="visible" name="historical periods" sheetId="6" r:id="rId9"/>
    <sheet state="visible" name="most popular figures" sheetId="7" r:id="rId10"/>
  </sheets>
  <definedNames/>
  <calcPr/>
</workbook>
</file>

<file path=xl/sharedStrings.xml><?xml version="1.0" encoding="utf-8"?>
<sst xmlns="http://schemas.openxmlformats.org/spreadsheetml/2006/main" count="3826" uniqueCount="1529">
  <si>
    <r>
      <rPr>
        <rFont val="Arial"/>
        <sz val="10.0"/>
      </rPr>
      <t xml:space="preserve">These datasets were created by </t>
    </r>
    <r>
      <rPr>
        <rFont val="Arial"/>
        <color rgb="FF1155CC"/>
        <sz val="10.0"/>
        <u/>
      </rPr>
      <t>OBC Transeuropa</t>
    </r>
    <r>
      <rPr>
        <rFont val="Arial"/>
        <sz val="10.0"/>
      </rPr>
      <t xml:space="preserve"> in February 2023 in the context of </t>
    </r>
    <r>
      <rPr>
        <rFont val="Arial"/>
        <color rgb="FF1155CC"/>
        <sz val="10.0"/>
        <u/>
      </rPr>
      <t>Mapping Diversity</t>
    </r>
    <r>
      <rPr>
        <rFont val="Arial"/>
        <sz val="10.0"/>
      </rPr>
      <t xml:space="preserve">, a collaborative investigation on street names and diversity in European cities produced by the </t>
    </r>
    <r>
      <rPr>
        <rFont val="Arial"/>
        <color rgb="FF1155CC"/>
        <sz val="10.0"/>
        <u/>
      </rPr>
      <t>European Data Journalism Network</t>
    </r>
    <r>
      <rPr>
        <rFont val="Arial"/>
        <sz val="10.0"/>
      </rPr>
      <t xml:space="preserve">. The following EDJNet members contributed to the data collection: OBC Transeuropa, BiQdata/Gazeta Wyborcza, Denik Referendum, Divergente, El Orden Mundial, EUrologus/HVG, iMEdD, Voxeurop. </t>
    </r>
  </si>
  <si>
    <t>Content and scope</t>
  </si>
  <si>
    <t xml:space="preserve">The datasets cover 30 cities in 17 European countries: Athens, Barcelona, Berlin, Brussels, Bucharest, Budapest, Chisinau, Copenhagen, Debrecen, Gdansk, Genoa, Katowice, Krakow, Kyiv, Lodz, Lyon, Madrid, Milan, Lisbon, Palermo, Paris, Prague, Rome, Sevilla, Stockholm, Turin, Warsaw, Vienna, Wroclaw, and Zagreb. Some data for male individuals giving their name to streets in Madrid and Lisbon is still provisional, it is missing in all the columns where it isn't sound enough. </t>
  </si>
  <si>
    <t xml:space="preserve">The datasets refers to streets which are named after individuals, in keeping with the approach described here: [link] Data on street names was extracted from OpenStreetMap and then matched with Wikidata; information on each individual was extracted from her/his Wikidata ID. </t>
  </si>
  <si>
    <t xml:space="preserve">Gender is present for all the individuals giving their name to one or more streets, while additional information such as birth place, lifespan, occupation, etc. depend on the possibility of matching successfully individuals with Wikidata IDs and on the availability of such data on Wikidata itself. In the tabs on birth- and death places, historical periods, and fields of activity a column shows the share of a city's individuals for whom relevant information is available on Wikidata. Data for cities where such share is below 50% isn't included; cities where coverage is below 70% are highlighted. </t>
  </si>
  <si>
    <t>Last update</t>
  </si>
  <si>
    <t xml:space="preserve">Data was extracted in February 2023. </t>
  </si>
  <si>
    <t>Worth noting</t>
  </si>
  <si>
    <t xml:space="preserve">We assume that streets named after individuals who are missing on Wikidata are dedicated to individuals who give their name to only one street across the covered cities (they're usually local landowners and such). Numbers in the column "n. of unique individuals giving their name to one or more streets" are based on this assumption, as they sum all the unique individuals that we have found on Wikidata with all the streets named after individuals who are missing or couldn't be matched with Wikidata. The existence of a few duplicates in the latter cannot be ruled out, but it'd be extremely rare. </t>
  </si>
  <si>
    <t xml:space="preserve">Content of most columns is extracted from Wikidata based on the individual's Wikidata ID. The column "field of activity" was compiled by grouping the occupations listed in the "occupation" column into 5 categories. </t>
  </si>
  <si>
    <t xml:space="preserve">Gender was either extracted from Wikidata or manually attributed, typically based on the individual's first name. </t>
  </si>
  <si>
    <t xml:space="preserve">In the tab "historical periods", columns on the peak years of lifespan distribution indicate the year when the largest number of people giving their name to streets were alive at the same time. The median of birth years indicates that 50% of the people giving their name to streets were born before that year and 50% after it. </t>
  </si>
  <si>
    <t xml:space="preserve">The list of individuals presented in the tab "most popular figures" is based on the number of capital cities which dedicated a street to them. In case of a tie, the ranking is based on the number of streets that were dedicated to the individuals at stake, and on their length in turn. </t>
  </si>
  <si>
    <r>
      <rPr>
        <rFont val="Arial"/>
        <sz val="10.0"/>
      </rPr>
      <t xml:space="preserve">You can find a detailed description of the data sources and methodology </t>
    </r>
    <r>
      <rPr>
        <rFont val="Arial"/>
        <color rgb="FF1155CC"/>
        <sz val="10.0"/>
        <u/>
      </rPr>
      <t>here</t>
    </r>
    <r>
      <rPr>
        <rFont val="Arial"/>
        <sz val="10.0"/>
      </rPr>
      <t>.</t>
    </r>
  </si>
  <si>
    <r>
      <rPr>
        <rFont val="Arial"/>
        <sz val="10.0"/>
      </rPr>
      <t xml:space="preserve">You can find more information on the criteria and limitations of the analysis </t>
    </r>
    <r>
      <rPr>
        <rFont val="Arial"/>
        <color rgb="FF1155CC"/>
        <sz val="10.0"/>
        <u/>
      </rPr>
      <t>here</t>
    </r>
    <r>
      <rPr>
        <rFont val="Arial"/>
        <sz val="10.0"/>
      </rPr>
      <t>.</t>
    </r>
  </si>
  <si>
    <t>Terms of use</t>
  </si>
  <si>
    <t>The dataset shouldn't be released in whole or part to third parties without prior approval of OBC Transeuropa (contact: caruso@balcanicaucaso.org)</t>
  </si>
  <si>
    <t>city</t>
  </si>
  <si>
    <t>GISCO ID</t>
  </si>
  <si>
    <t>country code</t>
  </si>
  <si>
    <t>country</t>
  </si>
  <si>
    <t>latitude</t>
  </si>
  <si>
    <t>longitude</t>
  </si>
  <si>
    <t>Is it a capital city?</t>
  </si>
  <si>
    <t>N. of inhabitants within city boundaries</t>
  </si>
  <si>
    <t>external source used for checks on street names</t>
  </si>
  <si>
    <t>total n. of streets</t>
  </si>
  <si>
    <t>n. of streets dedicated to individuals</t>
  </si>
  <si>
    <t>share of streets dedicated to individuals</t>
  </si>
  <si>
    <t>n. of streets dedicated to individuals having no Wikidata ID</t>
  </si>
  <si>
    <t>share of streets dedicated to individuals having no Wikidata ID</t>
  </si>
  <si>
    <t>share of streets dedicated to women having no Wikidata ID</t>
  </si>
  <si>
    <t>TOTAL for all cities</t>
  </si>
  <si>
    <t>AVERAGE</t>
  </si>
  <si>
    <t>Wien</t>
  </si>
  <si>
    <t>AT_90001</t>
  </si>
  <si>
    <t>AT</t>
  </si>
  <si>
    <t>Austria</t>
  </si>
  <si>
    <t>48°12'30"N</t>
  </si>
  <si>
    <t>16°22'21"E</t>
  </si>
  <si>
    <t>YES</t>
  </si>
  <si>
    <t>dataset shared by email by the municipality</t>
  </si>
  <si>
    <t>Brussel/Bruxelles</t>
  </si>
  <si>
    <t>BE100</t>
  </si>
  <si>
    <t>BE</t>
  </si>
  <si>
    <t>Belgium</t>
  </si>
  <si>
    <t>50°50'48"N</t>
  </si>
  <si>
    <t>4°21'6"E</t>
  </si>
  <si>
    <r>
      <rPr>
        <rFont val="Arial"/>
        <sz val="10.0"/>
      </rPr>
      <t xml:space="preserve">Wikipedia, </t>
    </r>
    <r>
      <rPr>
        <rFont val="Arial"/>
        <color rgb="FF1155CC"/>
        <sz val="10.0"/>
      </rPr>
      <t>https://www.ebru.be/</t>
    </r>
  </si>
  <si>
    <t>Praha</t>
  </si>
  <si>
    <t>CZ_554782</t>
  </si>
  <si>
    <t>CZ</t>
  </si>
  <si>
    <t>Czechia</t>
  </si>
  <si>
    <t>50°5'15"N</t>
  </si>
  <si>
    <t>14°25'17"E</t>
  </si>
  <si>
    <r>
      <rPr>
        <rFont val="Arial"/>
        <sz val="10.0"/>
      </rPr>
      <t xml:space="preserve">Wikipedia, the websites of city districts such as: </t>
    </r>
    <r>
      <rPr>
        <rFont val="Arial"/>
        <color rgb="FF1155CC"/>
        <sz val="10.0"/>
      </rPr>
      <t>https://www.praha12.cz/nazvy-ulic-v-praze-12/d-1789</t>
    </r>
    <r>
      <rPr>
        <rFont val="Arial"/>
        <sz val="10.0"/>
      </rPr>
      <t xml:space="preserve">, </t>
    </r>
    <r>
      <rPr>
        <rFont val="Arial"/>
        <color rgb="FF1155CC"/>
        <sz val="10.0"/>
      </rPr>
      <t>https://www.praha1.cz/mestska-cast/o-mestske-casti/ulicnik/</t>
    </r>
  </si>
  <si>
    <t>Berlin</t>
  </si>
  <si>
    <t>DE_11000000</t>
  </si>
  <si>
    <t>DE</t>
  </si>
  <si>
    <t>Germany</t>
  </si>
  <si>
    <t>52°31'N</t>
  </si>
  <si>
    <t>13°23'E</t>
  </si>
  <si>
    <t>https://de.wikipedia.org/wiki/Liste_der_Stra%C3%9Fen_und_Pl%C3%A4tze_in_Berlin-K%C3%B6penick#%C3%9Cbersicht_der_Stra%C3%9Fen_und_Pl%C3%A4tze</t>
  </si>
  <si>
    <t>København</t>
  </si>
  <si>
    <t>DK_101</t>
  </si>
  <si>
    <t>DK</t>
  </si>
  <si>
    <t>Denmark</t>
  </si>
  <si>
    <t>55°40'34"N</t>
  </si>
  <si>
    <t>12°34'8"E</t>
  </si>
  <si>
    <t>http://www.hovedstadshistorie.dk/</t>
  </si>
  <si>
    <t>Athina</t>
  </si>
  <si>
    <t>EL_45010000</t>
  </si>
  <si>
    <t>EL</t>
  </si>
  <si>
    <t>Greece</t>
  </si>
  <si>
    <t>37°59'3"N</t>
  </si>
  <si>
    <t>23°43'41"E</t>
  </si>
  <si>
    <t>Barcelona</t>
  </si>
  <si>
    <t>ES_08019</t>
  </si>
  <si>
    <t>ES</t>
  </si>
  <si>
    <t>Spain</t>
  </si>
  <si>
    <t>41°22'57"N</t>
  </si>
  <si>
    <t>2°10'37"E</t>
  </si>
  <si>
    <t>NO</t>
  </si>
  <si>
    <t>https://w10.bcn.cat/APPS/nomenclator/frcontent.jsp?idioma=1</t>
  </si>
  <si>
    <t>Madrid</t>
  </si>
  <si>
    <t>ES_28079</t>
  </si>
  <si>
    <t>40°25'0"N</t>
  </si>
  <si>
    <t>3°42'9"W</t>
  </si>
  <si>
    <t>https://www.madrid.es/portales/munimadrid/es/Inicio/El-Ayuntamiento/Servicios-sociales/Igualdad-entre-Mujeres-y-Hombres/Publicaciones/Memoria-de-Mujeres-en-el-Callejero?vgnextfmt=default&amp;vgnextoid=ae06e3ad92eb8010VgnVCM100000dc0ca8c0RCRD&amp;vgnextchannel=b4d2adb6fc3d8010VgnVCM100000dc0ca8c0RCRD</t>
  </si>
  <si>
    <t>Sevilla</t>
  </si>
  <si>
    <t>ES_41091</t>
  </si>
  <si>
    <t>37°23'0"N</t>
  </si>
  <si>
    <t>5°59'0"W</t>
  </si>
  <si>
    <t>https://callesdesevilla.com/street_index.php</t>
  </si>
  <si>
    <t>Lyon</t>
  </si>
  <si>
    <t>FR_69123</t>
  </si>
  <si>
    <t>FR</t>
  </si>
  <si>
    <t>France</t>
  </si>
  <si>
    <t>45°45'32"N</t>
  </si>
  <si>
    <t>4°50'29"E</t>
  </si>
  <si>
    <t>Lyon City Archives</t>
  </si>
  <si>
    <t>Paris</t>
  </si>
  <si>
    <t>FR_75056</t>
  </si>
  <si>
    <t>48°51'25"N</t>
  </si>
  <si>
    <t>2°21'5"E</t>
  </si>
  <si>
    <t>https://fr.wikipedia.org/wiki/Cat%C3%A9gorie:Rue_%C3%A0_Paris</t>
  </si>
  <si>
    <t>Zagreb</t>
  </si>
  <si>
    <t>HR_01333</t>
  </si>
  <si>
    <t>HR</t>
  </si>
  <si>
    <t>Croatia</t>
  </si>
  <si>
    <t>45°48'47"N</t>
  </si>
  <si>
    <t>15°58'38"E</t>
  </si>
  <si>
    <t>Budapest</t>
  </si>
  <si>
    <t>HU_13578</t>
  </si>
  <si>
    <t>HU</t>
  </si>
  <si>
    <t>Hungary</t>
  </si>
  <si>
    <t>47°29'54"N</t>
  </si>
  <si>
    <t>19°2'27"E</t>
  </si>
  <si>
    <t>Debrecen</t>
  </si>
  <si>
    <t>HU_15130</t>
  </si>
  <si>
    <t>47°31'48"N</t>
  </si>
  <si>
    <t>21°38'21"E</t>
  </si>
  <si>
    <t>Torino</t>
  </si>
  <si>
    <t>IT_001272</t>
  </si>
  <si>
    <t>IT</t>
  </si>
  <si>
    <t>Italy</t>
  </si>
  <si>
    <t>45°4'N</t>
  </si>
  <si>
    <t>7°42'E</t>
  </si>
  <si>
    <t>Genova</t>
  </si>
  <si>
    <t>IT_010025</t>
  </si>
  <si>
    <t>44°24'25.87"N</t>
  </si>
  <si>
    <t>8°56'2.34"E</t>
  </si>
  <si>
    <t>Milano</t>
  </si>
  <si>
    <t>IT_015146</t>
  </si>
  <si>
    <t>45°28'1"N</t>
  </si>
  <si>
    <t>9°11'24"E</t>
  </si>
  <si>
    <t>Roma</t>
  </si>
  <si>
    <t>IT_058091</t>
  </si>
  <si>
    <t>41°53'35"N</t>
  </si>
  <si>
    <t>12°28'58"E</t>
  </si>
  <si>
    <t>Palermo</t>
  </si>
  <si>
    <t>IT_082053</t>
  </si>
  <si>
    <t>38°6'56.369"N</t>
  </si>
  <si>
    <t>13°21'40.543"E</t>
  </si>
  <si>
    <t>Chisinau</t>
  </si>
  <si>
    <t>MD010</t>
  </si>
  <si>
    <t>MD</t>
  </si>
  <si>
    <t>Moldova</t>
  </si>
  <si>
    <t>47°1'22"N</t>
  </si>
  <si>
    <t>28°50'7"E</t>
  </si>
  <si>
    <t>Kraków</t>
  </si>
  <si>
    <t>PL_1001121216101</t>
  </si>
  <si>
    <t>PL</t>
  </si>
  <si>
    <t>Poland</t>
  </si>
  <si>
    <t>50°3'41"N</t>
  </si>
  <si>
    <t>19°56'14"E</t>
  </si>
  <si>
    <t>Katowice</t>
  </si>
  <si>
    <t>PL_1001241486901</t>
  </si>
  <si>
    <t>50°15'N</t>
  </si>
  <si>
    <t>19°0'E</t>
  </si>
  <si>
    <t>Wrocław</t>
  </si>
  <si>
    <t>PL_1003021056401</t>
  </si>
  <si>
    <t>51°6'36"N</t>
  </si>
  <si>
    <t>17°1'57"E</t>
  </si>
  <si>
    <t>Gdańsk</t>
  </si>
  <si>
    <t>PL_1004221436101</t>
  </si>
  <si>
    <t>54°20′51″N</t>
  </si>
  <si>
    <t>18°38′43″E</t>
  </si>
  <si>
    <t>Łódź</t>
  </si>
  <si>
    <t>PL_1005101166101</t>
  </si>
  <si>
    <t>51°46'37"N</t>
  </si>
  <si>
    <t>19°27'17"E</t>
  </si>
  <si>
    <t>Warszawa</t>
  </si>
  <si>
    <t>PL_1007141286501</t>
  </si>
  <si>
    <t>52°13'48"N</t>
  </si>
  <si>
    <t>21°0'40"E</t>
  </si>
  <si>
    <t>Lisbon</t>
  </si>
  <si>
    <t>PT_Q597</t>
  </si>
  <si>
    <t>PT</t>
  </si>
  <si>
    <t>Portugal</t>
  </si>
  <si>
    <t>38°43′31″N</t>
  </si>
  <si>
    <t>9°09′00″W</t>
  </si>
  <si>
    <t>Bucureşti</t>
  </si>
  <si>
    <t>RO_179132</t>
  </si>
  <si>
    <t>RO</t>
  </si>
  <si>
    <t>Romania</t>
  </si>
  <si>
    <t>44°24'N</t>
  </si>
  <si>
    <t>26°5'E</t>
  </si>
  <si>
    <t>Stockholm</t>
  </si>
  <si>
    <t>SE_0180</t>
  </si>
  <si>
    <t>SE</t>
  </si>
  <si>
    <t>Sweden</t>
  </si>
  <si>
    <t>59°19′46″N</t>
  </si>
  <si>
    <t>18°4′7″E</t>
  </si>
  <si>
    <t>book "Stockholms gatunamn"</t>
  </si>
  <si>
    <t>Kyiv</t>
  </si>
  <si>
    <t>UA_UKR.11_1</t>
  </si>
  <si>
    <t>UA</t>
  </si>
  <si>
    <t>Ukraine</t>
  </si>
  <si>
    <t>50°27'0"N</t>
  </si>
  <si>
    <t>30°31'25"E</t>
  </si>
  <si>
    <t>n. of streets dedicated to one or more men</t>
  </si>
  <si>
    <t>n. of streets dedicated to one or more women</t>
  </si>
  <si>
    <t>n. of streets dedicated to individuals with mixed, non binary or uncertain gender</t>
  </si>
  <si>
    <t>share of streets dedicated to one or more men</t>
  </si>
  <si>
    <t>share of streets dedicated to one or more women</t>
  </si>
  <si>
    <t>share of streets dedicated to individuals with mixed, non binary or uncertain gender</t>
  </si>
  <si>
    <t>n. of unique individuals giving their name to one or more streets</t>
  </si>
  <si>
    <t>n. of unique individuals with Wikidata ID giving their name to one or more streets</t>
  </si>
  <si>
    <t>n. of unique men with Wikidata ID giving their name to one or more streets</t>
  </si>
  <si>
    <t>n. of unique women with Wikidata ID giving their name to one or more streets</t>
  </si>
  <si>
    <t>n. of unique individuals with mixed, non binary or uncertain gender with Wikidata ID giving their name to one or more streets</t>
  </si>
  <si>
    <t>share of men among the unique individuals with Wikidata ID giving their name to one or more streets</t>
  </si>
  <si>
    <t>share of women among the unique individuals with Wikidata ID giving their name to one or more streets</t>
  </si>
  <si>
    <t>share of people with non binary or uncertain gender among the unique individuals with Wikidata ID giving their name to one or more streets</t>
  </si>
  <si>
    <t>n. of streets dedicated to one or more men having no Wikidata ID</t>
  </si>
  <si>
    <t>n. of streets dedicated to one or more women having no Wikidata ID</t>
  </si>
  <si>
    <t>n. of streets dedicated to individuals with mixed, non binary or uncertain gender having no Wikidata ID</t>
  </si>
  <si>
    <t>NA</t>
  </si>
  <si>
    <t>n. of unique individuals with place of birth data on Wikidata</t>
  </si>
  <si>
    <t>share of unique individuals with place of birth data on Wikidata</t>
  </si>
  <si>
    <t>n. of unique individuals born in that city</t>
  </si>
  <si>
    <t>n. of unique individuals died in that city</t>
  </si>
  <si>
    <t>n. of unique individuals born in that country (current borders)</t>
  </si>
  <si>
    <t>n. of unique individuals died in that country (current borders)</t>
  </si>
  <si>
    <t>n. of unique individuals born outside Europe</t>
  </si>
  <si>
    <t>n. of unique individuals died outside Europe</t>
  </si>
  <si>
    <t>share of unique individuals born in that city</t>
  </si>
  <si>
    <t>share of unique individuals died in that city</t>
  </si>
  <si>
    <t>share of unique individuals born in that country (current borders)</t>
  </si>
  <si>
    <t>share of unique individuals died in that country (current borders)</t>
  </si>
  <si>
    <t>share of unique individuals born outside Europe</t>
  </si>
  <si>
    <t>share of unique individuals died outside Europe</t>
  </si>
  <si>
    <t>top foreign countries where the individuals were born (current borders) and n. of individuals for each</t>
  </si>
  <si>
    <t>list of all the individuals born outside Europe</t>
  </si>
  <si>
    <t>United States 17 | Israel 4 | Palestine 3 | Australia 2 | Chile 2 | Mexico 2 | South Africa 2 | Syria 2 | Canada 1 | Greenland 1 | Kenya 1 | Monaco 1 | Nigeria 1 | Puerto Rico 1</t>
  </si>
  <si>
    <t>Amon of Judah | Angelo Soliman | Saint Anne | Anton Burg | Saint Christopher | James Fenimore Cooper | Cornelio Doelter | Thomas Alva Edison | Franz Schreker | Robert Fulton | Gilberto Bosques Saldívar | John Haswell | Helen Keller | Robert Hirschfeld | Isidro Fabela | Jane Jacobs | Janis Joplin | Jeannie Ebner | John the Apostle | Karl W. Aschenbrenner | John F. Kennedy | Alexander Kolowrat | Leonard Bernstein | Mary Magdalene | Matthew the Apostle | Miriam Makeba | Samuel Finley Breese Morse | Muriel Gardiner | Nelson Mandela | Peter | Knud Rasmussen | Franklin Delano Roosevelt | Salvador Allende | Jesus | Theodor Schwann | Bartholomew the Apostle | Victor Braun | Wangari Muta Maathai | Yehudi Menuhin | Zelda Kaplan</t>
  </si>
  <si>
    <t>United States 19 | Israel 5 | Palestine 4 | Syria 4 | Australia 2 | Brazil 2 | Canada 2 | Egypt 2 | Algeria 1 | Chile 1 | Democratic Republic of The Congo 1 | India 1 | Iran 1 | Morocco 1 | Venezuela 1</t>
  </si>
  <si>
    <t>Yizhak Rabin | Arthur Coningham | Baden Powell | Ferdowsi | Franklin Delano Roosevelt | Dwight D. Eisenhower | Herbert Hoover | John F. Kennedy | Mohandas Karamchand Gandhi | Nellie Melba | Ptolemy | Augustine of Hippo | John the Apostle | Saint Anne | Stuart Merrill | Brand Whitlock | Louis Schmidt | Lazarus of Bethany | Simón Bolívar | Peter | Louise Arbour | Robert Brout | Alberto Santos-Dumont | Marilyn Monroe | James Gordon Bennett Jr. | St. James the Elder, Apostle | Saint Petronilla | John the Baptist | Oliver Hardy | Fatema Mernissi | Joseph | Jesus | Martin Luther King Jr. | Catherine of Alexandria | Salvador Allende | Thomas Alva Edison | Benjamin Franklin | Robert Fulton | Douglas MacArthur | George S. Patton | Abraham Lincoln | Andrew the Apostle | Saint Christopher | Elizabeth | Theodore Roosevelt | James Dean | Patrice Lumumba</t>
  </si>
  <si>
    <t>United States 7 | India 2 | Syria 2 | Cuba 1 | Egypt 1 | Kazakhstan 1 | Mexico 1 | Venezuela 1</t>
  </si>
  <si>
    <t>Simón Bolívar | Thomas Alva Edison | José Martí | Benito Juárez | Samuel Finley Breese Morse | Peter | Gamal Abdel Nasser | Viktor Patsayev | Charlotte Garrigue | Anna Politkovskaya | Chandrasekhara Venkata Raman | Ronald Reagan | Franklin Delano Roosevelt | John the Apostle | Rabindranath Tagore | George Washington</t>
  </si>
  <si>
    <t>United States 38 | Israel 4 | India 3 | Chile 2 | Indonesia 2 | Lebanon 2 | Palestine 2 | Syria 2 | Us Virgin Islands 2 | Brazil 1 | Canada 1 | Kazakhstan 1 | Morocco 1 | New Zealand 1 | Nicaragua 1 | United Republic of Tanzania 1 | Venezuela 1</t>
  </si>
  <si>
    <t>Abai Qunanbaiuli | Albertine Amalie Louise Schön | Salvador Allende | Amelia Earhart | Andrew the Apostle | Barbara McClintock | Simón Bolívar | Charles H. King | Charles Lindbergh | Lucius D. Clay | Dido | Theodore Dreiser | Thomas Alva Edison | Edwin Cary Diltz | Floyd Lavinius Parks | Anthony Fokker | Henry Ford | Frank L. Howley | Frank Zappa | Wilbur Wright | Orville Wright | George Marshall | Mildred Harnack | Harry S Truman | Helen Keller | Indira Gandhi | fartie tartie | John the Baptist | John F. Kennedy | John Foster Dulles | John Sieg | Rudyard Kipling | Mark the Evangelist | Lil Dagover | Abraham Lincoln | Louis Schmidt | Louise Henry | Lucy Lameck | Lyonel Feininger | Mark Twain | Martha | Martin Luther King Jr. | Matthew the Apostle | Lesley J. McNair | Samuel Finley Breese Morse | John Willys | Elisha Otis | Pablo Neruda | Paul Robeson | Peter | Rabindranath Tagore | Richard E. Byrd | George Ripley | Ernest Rutherford | Augusto Nicolás Calderón Sandino | Gustav Adolf Schön | Zachary Taylor | Thomas the Apostle | Heinz Tietjen | Varian Fry | George Washington | Arthur Wehnelt | Ernst von Wildenbruch | William Henry Tunner | Yizhak Rabin</t>
  </si>
  <si>
    <t>United States 12 | South Africa 2 | Syria 2 | Bahamas 1 | Iran 1 | Iraq 1 | Israel 1 | Palestine 1</t>
  </si>
  <si>
    <t>Ben Webster | Dexter Gordon | Doris Lessing | Ernie Wilkins | Esther | Etta Cameron | George Marshall | Gertrude Stein | Jane Addams | Kenny Drew | Linus Pauling | Martin Luther King Jr. | Nadine Gordimer | Nelson Mandela | Richard Boone | Saint Anne | John the Baptist | St. James the Elder, Apostle | Peter | Thad Jones | Theodore Roosevelt</t>
  </si>
  <si>
    <t>Egypt 20 | Syria 11 | United States 8 | Libya 5 | Lebanon 4 | Palestine 3 | Israel 2 | Tunisia 2 | Cuba 1 | Jordan 1</t>
  </si>
  <si>
    <t>Abijah of Judah | Agathemerus | Catherine of Alexandria | Saint Anne | Samaritan woman at the well | Andrew the Apostle | Anthony the Great | Mark the Evangelist | Peter | Athenaeus | Alciphron | Antiphilus | John the Apostle | Appian | Aristippus | Damascius | Dido | Diofantos | Sophie de Marbois-Lebrun, Duchess of Plaisance | Thomas Alva Edison | Eutocius of Ascalon | Heliodorus of Emesa | Hero of Alexandria | Thrasyllus of Mendes | Iason Athanasiadis | Konstantinos P. Cavafy | Callicles of Sidon | Callimachus | Callinicus of Heliopolis | Carneades | John F. Kennedy | Ptolemy | Clitomachus | Cosmas of Maiuma | Ctesibius | Cyprian | Jack Mower | Pappus of Alexandria | Sergius I of Constantinople | Penelope Delta | Plotinus | Polycles of Cyrene | Porphyry | Posidonius | Romanos the Melodist | Samuel Gridley Howe | Alyssa Julya Smith | Synesius of Cyrene | Syrianus | Sosigenes of Alexandria | Sophronius of Jerusalem | Konstantinos Tsaldaris | Hypatia | Philodemus | Carlos Finlay | George Moses Horton | Origen</t>
  </si>
  <si>
    <t>United States 7 | Israel 6 | Syria 5 | Tunisia 4 | Algeria 3 | Argentina 3 | Cuba 3 | Egypt 3 | Nicaragua 3 | Mexico 2 | Palestine 2 | Peru 2 | Brazil 1 | Chile 1 | Ecuador 1 | Ethiopia 1 | Guinea 1 | India 1 | Morocco 1 | Nepal 1 | New Zealand 1 | Uruguay 1 | Venezuela 1</t>
  </si>
  <si>
    <t>Frederick Stark Pearson | Lazarus of Bethany | Cyprian | Cucuphas | Genesius of Rome | Peter | Edmund Hillary | Tenzing Norgay | John the Apostle | Abdelkader El Djezairi | Hamilcar Barca | Hannibal | Augusto Nicolás Calderón Sandino | Thomas Alva Edison | Hypatia | George Roseborough Collins | Jane Addams | Lázaro Cárdenas | Martin Luther King Jr. | José Mejía Lequerica | Paulo Freire | Rafael Batlle Pacheco | Antonio Ros de Olano | Rubén Darío | Salvador Cardenal | Augustine of Hippo | Bartholomew the Apostle | St. James the Elder, Apostle | Joseph | San Martín de Porres | Saint Maurice | Albina of Caesarea | Saint Anne | Monica of Hippo | Saint Petronilla | Víctor Jara | Joaquín Albarrán | Frida Kahlo | Isadora Duncan | María Ángeles Rivas Ureña | Emilio Mira y López | Víctor Raúl Haya de la Torre | Humberto Rivas | Idrisa Diallo | Gato Pérez | George Orwell | John F. Kennedy | Saint Veronica | Montserrat Roca i Baltà | Saint Christopher | Joachim | Andrew the Apostle | Bartolomé Mitre | Anthony the Great</t>
  </si>
  <si>
    <t>Mexico 6 | Argentina 5 | Cuba 4 | Palestine 4 | Peru 4 | Chile 3 | Israel 3 | Syria 3 | United States 3 | Egypt 2 | Venezuela 2 | Algeria 1 | Colombia 1 | Dominican Republic 1 | Ecuador 1 | Gibraltar 1 | Guatemala 1 | Libya 1 | Morocco 1 | Nicaragua 1 | Philippines 1 | Puerto Rico 1 | South Africa 1 | Uruguay 1 | Uzbekistan 1</t>
  </si>
  <si>
    <t>Lazarus of Bethany | Jesus | Martha | Juan Bautista Topete | Antonio Bienvenida | Antonio Machín | Avicenna | Bobby Deglané | Carlos Reyles | Cristóbal Rojas | Estanislao del Campo | Fernando Zóbel de Ayala y Montojo | Gabriela Mistral | Gaspar Pérez de Villagrá | Gertrudis Gómez de Avellaneda | Gustavo Bacarisas | Hermano Pablo | Inca Garcilaso de la Vega | Isadora Duncan | José María del Campo | José María Obando | Juan de Oñate | Manuel Gutiérrez de la Concha | Pablo de Olavide | Ignacio Olazo y Maruri | Plácido Fernández Viagas | Lázaro Cárdenas | José Antonio Calderón Quijano | Rafael González Abreu | Rafael María de Labra Cadrana | Ricardo Palma | Rigoberta Menchú | Rubén Darío | Juan Ruiz de Alarcón | Salvador Allende | Samuel Finley Breese Morse | Andrew the Apostle | Anthony the Great | Joachim | John the Apostle | John the Baptist | Victor I | Catherine of Alexandria | Elizabeth | Mary Magdalene | Thomas Alva Edison | Ventura de la Vega | Saint Veronica | Nelson Mandela | Augustine of Hippo | Luis Colón, 1st Duke of Veragua | Salvador Valverde | San Martín de Porres</t>
  </si>
  <si>
    <t>Algeria 10 | United States 8 | Israel 6 | Palestine 5 | Syria 5 | Egypt 2 | Mexico 2 | South Africa 2 | Argentina 1 | Brazil 1 | Canada 1 | Iran 1 | Senegal 1 | Tunisia 1 | Vietnam 1</t>
  </si>
  <si>
    <t>Évelyne Pisier | Léopold Sédar Senghor | Maryam Mirzakhani | Dwight D. Eisenhower | Franklin Delano Roosevelt | Rosa Parks | René Viviani | Elizabeth | Diego Rivera | Charles Lindbergh | Jesus | Bartholomew the Apostle | Eusebius of Caesarea | Said Boualam | Abdelkader El Djezairi | Diego Brosset | John the Evangelist | St. James the Elder, Apostle | John the Apostle | Saint Anne | Alphonse Juin | Albert Camus | Charles Richard | Mary Magdalene | Thomas Alva Edison | Édouard de Niéport | Benjamin Franklin | Frida Kahlo | Georges Martin Witkowski | Jonas Salk | Josephine Baker | Lucien Sportisse | Marcel Cerdan | Élise Rivet | Miriam Makeba | Paul Kruger | Roger Fenech | Andrew the Apostle | Lazarus of Bethany | Mark the Evangelist | Matthew the Apostle | Saint Maurice | Philip the Apostle | Peter | Simon the Zealot | Catherine of Alexandria | Alberto Santos-Dumont</t>
  </si>
  <si>
    <t>United States 40 | Algeria 23 | Tunisia 9 | Israel 8 | Egypt 7 | Palestine 6 | Cuba 5 | Brazil 4 | India 4 | South Africa 4 | Syria 4 | Haiti 3 | Senegal 3 | Argentina 2 | Dominican Republic 2 | Monaco 2 | Uruguay 2 | Us Virgin Islands 2 | Venezuela 2 | Vietnam 2 | Afghanistan 1 | Burkina Faso 1 | Canada 1 | Cape Verde 1 | Chile 1 | Colombia 1 | Iran 1 | Japan 1 | Jordan 1 | Lebanon 1 | Mauritius 1 | Mexico 1 | Morocco 1 | New Caledonia 1 | Panama 1 | Philippines 1</t>
  </si>
  <si>
    <t>Gabriel Sandler | Ahmad Shah Massoud | Edgar Allan Poe | Isadora Duncan | Jacques Derrida | Jeannine Worms | Jules Supervielle | Maria Callas | Nina Simone | Anna Politkovskaya | David David-Weill | Alfred-Amédée Dodds | Dwight D. Eisenhower | José de San Martín | Mohandas Karamchand Gandhi | Louis Franchet d'Espèrey | John F. Kennedy | Thomas Alva Edison | Edward Tuck | Ferdowsi | Franklin Delano Roosevelt | Hussein I of Jordan | Myron Timothy Herrick | Simón Bolívar | Étienne Eustache Bruix | John J. Pershing | Jacques Lauriston | Hannibal | St. James the Elder, Apostle | Peter | Habib Bourguiba | Max Guedj | John the Apostle | Henriette DeLille | Martha | Monica of Hippo | Abdelkader Mesli | María Edwards | Rosa Parks | Mahmoud Ben Ayed | Hypatia | Miriam Makeba | Nafissa Sid Cara | Anthony the Great | Saint Anne | Elizabeth | Susan Sontag | Thomas Sankara | Léopold Sédar Senghor | Cheikha Rimitti | Dalida | Đỗ Hữu Vị | Pierre-Louis Bourgoin | George S. Patton | Jean Teissier de Marguerittes | Alphonse Juin | Dulcie September | Édouard Renard | Farhat Hached | Gabriel García Márquez | Georges Moustaki | Gertrude Stein | Grace Hopper | Jean-Michel Basquiat | José Martí | José Rizal | Josephine Baker | Keith Haring | Léo Ferré | Leonard Bernstein | Louis Armstrong | Mahmoud Darwish | Marcel Cerdan | Marthe Simard | Maurice Audin | Mohamed Bouazizi | Mohammed V of Morocco | Ousmane Sow | Richard Nikolaus von Coudenhove-Kalergi | Augustine of Hippo | Slimane Azem | Stuart Merrill | Théodore Chassériau | Kahlil Gibran | Gisèle Halimi | Rosemonde Pujol | Yehudi Menuhin | Albert Camus | John James Audubon | Louis-François de Bausset | Benjamin Franklin | Berenice Abbott | Bessie Coleman | François Joseph Bosio | Louis Botha | Charles-Édouard Brown-Séquard | Camille Pissarro | Carlos Fuentes | Cesária Évora | Christiaan de Wet | Augusta Déjerine-Klumpke | Dorothea Lange | Georges Madon | Jean Colonna d'Ornano | Carlos Finlay | Henri Aubé | Ferdinand Duranton | Ernest Hemingway | Georges-Fernand Widal | Florence Meyer Blumenthal | Francis Carco | Frank Lloyd Wright | Robert Fulton | George Eastman | George Gershwin | Jacob | Jacqueline Domergue | Jean Richepin | Jonah | José-Maria de Heredia | Joseph Kessel | Abraham Lincoln | Lounès Matoub | Marguerite Duras | Joseph Décius Nicolas Mayran | Miguel Hidalgo y Costilla | Nicole Chouraqui | Oswaldo Cruz | Paul Belmondo | Reynaldo Hahn | Saint Christopher | Joseph | Lazarus of Bethany | Mark the Evangelist | Matthew the Apostle | Philip the Apostle | Jesus | Victor of Marseilles | Henri Étienne Sainte-Claire Deville | Samson | Alberto Santos-Dumont | Severiano de Heredia | Augusto Severo de Albuquerque Maranhão | Rabindranath Tagore | Vivian Maier | George Washington | Wilfrid Laurier | Louis Gentil | Jules Laforgue | Sa'id of Egypt</t>
  </si>
  <si>
    <t>Israel 5 | United States 5 | India 2 | Palestine 2 | Syria 2 | Bolivia 1 | Chile 1</t>
  </si>
  <si>
    <t>James D. Watson | Rachel Carson | Mary Magdalene | Joseph | Rajka Baković | John the Apostle | St. James the Elder, Apostle | Matthew the Apostle | Simon the Zealot | Dian Fossey | Gerald Durrell | John F. Kennedy | Mark the Evangelist | Mohandas Karamchand Gandhi | Pablo Neruda | Saint Anne | John the Baptist | Thomas Jefferson</t>
  </si>
  <si>
    <t>Israel 3 | Syria 2 | United States 2 | Algeria 1 | Chile 1 | China 1 | Libya 1 | Palestine 1 | Venezuela 1</t>
  </si>
  <si>
    <t>Albert Camus | Thomas Alva Edison | Xie Shiguang | John the Apostle | Matthew the Apostle | Pablo Neruda | Peter | Septimius Severus | Simón Bolívar | Elizabeth | Joseph | Saint Christopher | George Washington</t>
  </si>
  <si>
    <t>Palestine 1</t>
  </si>
  <si>
    <t>Saint Anne</t>
  </si>
  <si>
    <t>Egypt 2 | Israel 2 | Syria 2 | United States 2 | Algeria 1 | Libya 1 | Palestine 1 | Tunisia 1</t>
  </si>
  <si>
    <t>Saint Maurice | John the Apostle | Secundus of Victimulum | Julia of Corsica | George Washington | Saint Anne | Frank Valentino | Peter | Simon the Zealot | Thomas the Apostle | Augustine of Hippo | Septimius Severus</t>
  </si>
  <si>
    <t>Israel 7 | Syria 5 | United States 5 | Palestine 4 | Chile 2 | Egypt 2 | Algeria 1 | Argentina 1 | Bolivia 1 | Brazil 1 | El Salvador 1 | Ethiopia 1 | Iran 1 | Lebanon 1 | Pakistan 1 | Peru 1 | Uruguay 1</t>
  </si>
  <si>
    <t>Andrew the Apostle | Martha | Don Galloway | John the Apostle | Joseph | Bartholomew the Apostle | Anita Garibaldi | John the Baptist | Mary Magdalene | Mark the Evangelist | Pedro Ferreira | Matthew the Apostle | Saint Anne | Iqbal Masih | John F. Kennedy | Martin Luther King Jr. | Rosa Parks | Philip the Apostle | Mario Baistrocchi | Peter | Óscar Romero | Nicholas Green | Jesus | Simon the Zealot | Augustine of Hippo | St. James the Elder, Apostle | Giovanni Maggio | Giuseppe Ungaretti | Lamberto Loria | Luca Assarino | Salvador Allende | Saint Christina of Persia | Theodosia of Tyre | Saint Christopher | Genesius of Rome | Rose of Lima</t>
  </si>
  <si>
    <t>United States 9 | Algeria 5 | Egypt 5 | Israel 5 | Lebanon 3 | Palestine 3 | Brazil 2 | India 2 | Syria 2 | Tunisia 2 | Argentina 1 | El Salvador 1 | Libya 1 | Venezuela 1</t>
  </si>
  <si>
    <t>Albert Camus | Jorge Luis Borges | Maria Callas | Septimius Severus | Anita Garibaldi | Edmond Safra | John F. Kennedy | John the Baptist | Joachim | Joseph | Mark the Evangelist | Peter | Augustine of Hippo | Simón Bolívar | Thomas Alva Edison | Giordano Dell'Amore | Saint Christopher | Abraham Lincoln | Benjamin Franklin | Antônio Carlos Gomes | Demetrio Stratos | Ulpian | George Orwell | Jesus | George Washington | Giuseppe Ungaretti | Apuleius | Mohandas Karamchand Gandhi | Martin Luther King Jr. | Mike Bongiorno | Óscar Romero | Filippo Tommaso Marinetti | Saint Felix | Robert Fulton | Salvius Julianus | Thomas the Apostle | Andrew the Apostle | Martha | Monica of Hippo | Terence | Papinian | Catherine of Alexandria</t>
  </si>
  <si>
    <t>United States 27 | Egypt 18 | Libya 10 | Israel 8 | Argentina 6 | Syria 6 | Tunisia 6 | Algeria 5 | Brazil 5 | Lebanon 5 | Palestine 4 | Chile 2 | Cuba 2 | Ethiopia 2 | India 2 | Mexico 2 | Afghanistan 1 | Colombia 1 | Dominican Republic 1 | El Salvador 1 | Iran 1 | Japan 1 | Jordan 1 | Monaco 1 | Morocco 1 | Somalia 1 | South Africa 1 | Us Virgin Islands 1 | Uzbekistan 1 | Venezuela 1</t>
  </si>
  <si>
    <t>Lazarus of Bethany | Anna Politkovskaya | Dido | Orville Wright | Wilbur Wright | Giuseppe Ungaretti | Indira Gandhi | Rumi | Lamberto Loria | Apuleius | Martin Luther King Jr. | Paul P. Harris | Joseph | John the Baptist | Mary Magdalene | Mark the Evangelist | Peter | Simon the Zealot | Saint Apollonia | Monica of Hippo | Federico Pedrocchi | Mohandas Karamchand Gandhi | John F. Kennedy | José de San Martín | Saturninus of Carthage | Ptolemy | Anita Garibaldi | Benito Juárez | Simón Bolívar | Thomas Alva Edison | Abebe Bikila | Adolfo Prasso | Alexander Severus | Alfredo Fusco | Alypius | Amilcare Paolucci | Lucius Annaeus Florus | Antiphilus | Antonio Maglio | Appian | Aristippus | Aristos of Ascalon | Aristonicus of Alexandria | Arnobius | Aurelius Victor | Avicenna | Avidius Cassius | Benjamin Franklin | Buster Keaton | Callimachus | Albert Camus | Carlo Frassinelli | Carneades | Cyrus the Great | Jesus | St. James the Elder, Apostle | Matthew the Apostle | Augustine of Hippo | Andrew the Apostle | Saint Anne | Saint Petronilla | Diofantos | Eratosthenes | Herillus | Hero of Alexandria | Eudo Giulioli | Filippo Foti | Frida Kahlo | Gertrude Stein | Giacomo Lumbroso | Giorgio Marincola | Giovanni Di Guglielmo | Giuseppe Gatteschi | Isadora Duncan | Jonas Salk | Kiichiro Toyoda | Leopoldo Serran | Lucio Fontana | Luigi Pennazzi | Nelson Mandela | Margaret Mead | Marilyn Monroe | Mario Lanza | Mario Schifano | Herman Melville | Menippus | Menotti Garibaldi | Marcus Minucius Felix | Carmen Castillo | Numenius of Apamea | Óscar Romero | Pilade Mazza | Camille Pissarro | Plotinus | Porphyry | Rodolfo Crespi | Romolo Lombardi | Samuel George Morton | Basilides | Saint Candidus | Conon | Fulgentius of Ruspe | John the Apostle | Antiochus of Sulcis | Septimius Severus | Stefano Evodio Assemani | Terence | Ubaldo Prosperetti | Ugo Bernasconi | Ulpian | Vincenzo Davico | Vittorio Montiglio | Vittorio Veltroni | Zelia Nuttall | Ezra Pound | Filippo Tommaso Marinetti | Fiorello H. La Guardia | Gabriel García Márquez | George Washington | Italo Calvino | Abraham Lincoln | Margaret Fuller | Maria Callas | Pablo Neruda</t>
  </si>
  <si>
    <t>United States 9 | Egypt 6 | Israel 4 | Palestine 3 | Tunisia 3 | Algeria 1 | Argentina 1 | Brazil 1 | Iran 1 | Iraq 1 | Syria 1 | Uzbekistan 1 | Venezuela 1</t>
  </si>
  <si>
    <t>Abraham Lincoln | Saint Anne | Saint Christina of Persia | Simón Bolívar | Thomas Alva Edison | Anita Garibaldi | Mark the Evangelist | Catherine of Alexandria | Alessandro Paternostro | Hamilcar Barca | Hannibal | Antonio Ugo | Anwar Sadat | Jesus | Emily Greene Balch | Ernest Hemingway | Fiorello H. La Guardia | Herbert Wells | Hypatia | Yizhak Rabin | Martin Luther King Jr. | Terence | Rocky Marciano | Joseph | Saladin | Salvatore Sanfilippo | Cyrus of Alexandria | Saint Christopher | Philip the Apostle | Augustine of Hippo | Giuseppe Ungaretti | Avicenna | Matthew the Apostle</t>
  </si>
  <si>
    <t>Israel 2 | Syria 2 | Egypt 1 | Kyrgyzstan 1 | Uzbekistan 1</t>
  </si>
  <si>
    <t>Saint Apollonia | Avicenna | John the Baptist | Mikhail Frunze | Peter | Andrew the Apostle | John the Evangelist</t>
  </si>
  <si>
    <t>United States 5 | Syria 4 | Israel 3 | Palestine 3 | Egypt 1 | India 1</t>
  </si>
  <si>
    <t>Elvis Presley | George Washington | Mohandas Karamchand Gandhi | Ronald Reagan | Mary Magdalene | Herbert Hoover | Sereno Peck Fenn | Philip the Apostle | St. James the Elder, Apostle | John the Apostle | Mark the Evangelist | Peter | Thomas the Apostle | Saint Anne | Catherine of Alexandria | Joseph | Jesus</t>
  </si>
  <si>
    <t>Syria 2 | United States 2 | Palestine 1</t>
  </si>
  <si>
    <t>Alfred Szklarski | Ronald Reagan | St. James the Elder, Apostle | John the Apostle | Saint Anne</t>
  </si>
  <si>
    <t>Israel 5 | United States 2 | Uzbekistan 2 | Egypt 1 | Palestine 1 | Syria 1</t>
  </si>
  <si>
    <t>Franklin Delano Roosevelt | Avicenna | Matthias | John the Baptist | Saint Christopher | Anna German | Ronald Reagan | Joseph | Jude the Apostle | Saint Anne | Catherine of Alexandria | Mary Magdalene</t>
  </si>
  <si>
    <t>United States 3 | Syria 2 | Israel 1</t>
  </si>
  <si>
    <t>John the Apostle | Robert Fulton | Samuel C. Lind | Peter | Thomas Alva Edison | Bartholomew the Apostle</t>
  </si>
  <si>
    <t>United States 6 | India 2 | Democratic Republic of The Congo 1</t>
  </si>
  <si>
    <t>Alfred Szklarski | Franklin Delano Roosevelt | Ira Aldridge | John Wayne | Mohandas Karamchand Gandhi | Patrice Lumumba | Rabindranath Tagore | Tadeusz Łabędzki | Tadeusz Reger</t>
  </si>
  <si>
    <t>United States 7 | India 4 | Israel 2 | Chile 1 | Ecuador 1 | Kazakhstan 1 | Palestine 1 | United Republic of Tanzania 1 | Uzbekistan 1 | Venezuela 1</t>
  </si>
  <si>
    <t>Freddie Mercury | George Washington | Anna German | Baltazara Calderón | Merian C. Cooper | Indira Gandhi | James Gordon Bennett Jr. | Mohandas Karamchand Gandhi | Pablo Neruda | Rabindranath Tagore | Jawaharlal Nehru | Ronald Reagan | Simón Bolívar | Herbert Hoover | Mary Magdalene | Joseph | Jesus | Tadeusz Hołówko | Tadeusz Reger | Thomas Alva Edison</t>
  </si>
  <si>
    <t>Israel 2 | Syria 2 | Brazil 1 | Egypt 1 | Faroes 1 | United States 1</t>
  </si>
  <si>
    <t>George Eastman | Ludvig Fabritius | Niels Ryberg Finsen | St. James the Elder, Apostle | John the Apostle | John the Evangelist | Catherine of Alexandria | Mary Magdalene</t>
  </si>
  <si>
    <t>United States 3 | Kazakhstan 2 | Afghanistan 1 | Iraq 1 | Kyrgyzstan 1 | Panama 1</t>
  </si>
  <si>
    <t>Ali-Shir Nava'i | James Mace | John McCain | Jambyl Jabayev | Zaha Hadid | Kvitka Cisyk | Leonid Telyatnikov | Theodore Dreiser | Mamasaly Teshebaev</t>
  </si>
  <si>
    <t>gisco_id</t>
  </si>
  <si>
    <t>n. of unique individuals coming with occupation data on Wikidata</t>
  </si>
  <si>
    <t>share of unique individuals coming with occupation data on Wikidata</t>
  </si>
  <si>
    <t>n. of unique men coming with occupation data on Wikidata</t>
  </si>
  <si>
    <t>n. of unique women coming with occupation data on Wikidata</t>
  </si>
  <si>
    <t>N. of unique individuals active in culture, science, arts</t>
  </si>
  <si>
    <t>N. of unique individuals active in military</t>
  </si>
  <si>
    <t>N. of unique individuals active in politics and government</t>
  </si>
  <si>
    <t>N. of unique individuals active in religion</t>
  </si>
  <si>
    <t>N. of unique individuals active in other fields</t>
  </si>
  <si>
    <t>Share of individuals active in culture, science, arts</t>
  </si>
  <si>
    <t>Share of individuals active in military</t>
  </si>
  <si>
    <t>Share of individuals active in politics and government</t>
  </si>
  <si>
    <t>Share of individuals active in religion</t>
  </si>
  <si>
    <t>Share of individuals active in other fields</t>
  </si>
  <si>
    <t>N. of unique men active in culture, science, arts</t>
  </si>
  <si>
    <t>N. of unique men active in military</t>
  </si>
  <si>
    <t>N. of unique men active in politics and government</t>
  </si>
  <si>
    <t>N. of unique men active in religion</t>
  </si>
  <si>
    <t>N. of unique men active in other fields</t>
  </si>
  <si>
    <t>Share of men active in culture, science, arts</t>
  </si>
  <si>
    <t>Share of men active in military</t>
  </si>
  <si>
    <t>Share of men active in politics and government</t>
  </si>
  <si>
    <t>Share of men active in religion</t>
  </si>
  <si>
    <t>Share of men active in other fields</t>
  </si>
  <si>
    <t>N. of unique women active in culture, science, arts</t>
  </si>
  <si>
    <t>N. of unique women active in military</t>
  </si>
  <si>
    <t>N. of unique women active in politics and government</t>
  </si>
  <si>
    <t>N. of unique women active in religion</t>
  </si>
  <si>
    <t>N. of unique women active in other fields</t>
  </si>
  <si>
    <t>Share of women active in culture, science, arts</t>
  </si>
  <si>
    <t>Share of women active in military</t>
  </si>
  <si>
    <t>Share of women active in politics and government</t>
  </si>
  <si>
    <t>Share of women active in religion</t>
  </si>
  <si>
    <t>Share of women active in other fields</t>
  </si>
  <si>
    <t>Brussels</t>
  </si>
  <si>
    <r>
      <rPr>
        <sz val="10.0"/>
      </rPr>
      <t xml:space="preserve">year-by-year data can be found here: </t>
    </r>
    <r>
      <rPr>
        <color rgb="FF1155CC"/>
        <sz val="10.0"/>
        <u/>
      </rPr>
      <t>https://drive.google.com/drive/folders/1-cRpShQpOm2R1vXNG5yv2z_2Mf6EeMrp?usp=share_link</t>
    </r>
  </si>
  <si>
    <t>n. of unique individuals with dates of birth&amp;death on Wikidata</t>
  </si>
  <si>
    <t>share of unique individuals with dates of birth&amp;death on Wikidata</t>
  </si>
  <si>
    <t>peak year of individuals' lifespan distribution</t>
  </si>
  <si>
    <t>peak year of men's lifespan distribution</t>
  </si>
  <si>
    <t>peak year of women's lifespan distribution</t>
  </si>
  <si>
    <t>median of individuals' birth years</t>
  </si>
  <si>
    <t>median of men's birth years</t>
  </si>
  <si>
    <t>median of women's birth years</t>
  </si>
  <si>
    <t>this dataset only refers to the street names of 15 capital cities: Athens, Barcelona, Berlin, Brussels, Bucharest, Budapest, Chisinau, Copenhagen, Debrecen, Gdansk, Genoa, Katowice, Krakow, Kyiv, Lodz, Lyon, Milan, Palermo, Paris, Prague, Rome, Sevilla, Stockholm, Turin, Warsaw, Vienna, Wroclaw, and Zagreb</t>
  </si>
  <si>
    <t>top 100 figures – both genders</t>
  </si>
  <si>
    <t>top 100 male figures</t>
  </si>
  <si>
    <t>top 100 female figures</t>
  </si>
  <si>
    <t>name</t>
  </si>
  <si>
    <t>Wikidata ID</t>
  </si>
  <si>
    <t>gender</t>
  </si>
  <si>
    <t>n. of streets dedicated to the individual</t>
  </si>
  <si>
    <t>n. of cities celebrating the individual with one or more streets</t>
  </si>
  <si>
    <t>n. of foreign cities celebrating the individual with one or more streets (current country borders)</t>
  </si>
  <si>
    <t>field of activity</t>
  </si>
  <si>
    <t>description (from Wikidata)</t>
  </si>
  <si>
    <t>date of birth (from Wikidata)</t>
  </si>
  <si>
    <t>date of death (from Wikidata)</t>
  </si>
  <si>
    <t>country of citizenship (from Wikidata)</t>
  </si>
  <si>
    <t>country code of the current country hosting the place of birth</t>
  </si>
  <si>
    <t>current country hosting the place of birth</t>
  </si>
  <si>
    <t>list of cities celebrating the individual with one or more streets</t>
  </si>
  <si>
    <t>x</t>
  </si>
  <si>
    <t>Paul the Apostle</t>
  </si>
  <si>
    <t>Q9200</t>
  </si>
  <si>
    <t>male</t>
  </si>
  <si>
    <t>13</t>
  </si>
  <si>
    <t>Religion</t>
  </si>
  <si>
    <t>Early Christian apostle and missionary (c. AD 5 – c. 64/65)</t>
  </si>
  <si>
    <t>0005</t>
  </si>
  <si>
    <t>0067</t>
  </si>
  <si>
    <t>Ancient Rome</t>
  </si>
  <si>
    <t>TR</t>
  </si>
  <si>
    <t>Turkey</t>
  </si>
  <si>
    <t>Vienna | Brussels | Prague | Berlin | Copenhagen | Athens | Paris | Zagreb | Budapest | Rome | Chisinau | Bucharest | Stockholm</t>
  </si>
  <si>
    <t>Ludwig van Beethoven</t>
  </si>
  <si>
    <t>Q255</t>
  </si>
  <si>
    <t>11</t>
  </si>
  <si>
    <t>Music</t>
  </si>
  <si>
    <t>German composer (1770–1827)</t>
  </si>
  <si>
    <t>1770</t>
  </si>
  <si>
    <t>1827</t>
  </si>
  <si>
    <t>Holy Roman Empire; Germany; Electorate of Cologne</t>
  </si>
  <si>
    <t>Vienna | Brussels | Prague | Berlin | Copenhagen | Paris | Zagreb | Budapest | Rome | Warsaw | Bucharest | Kyiv</t>
  </si>
  <si>
    <t>Monica of Hippo</t>
  </si>
  <si>
    <t>Q234689</t>
  </si>
  <si>
    <t>female</t>
  </si>
  <si>
    <t>2</t>
  </si>
  <si>
    <t>Christian saint; mother of St. Augustine</t>
  </si>
  <si>
    <t>0332</t>
  </si>
  <si>
    <t>0387</t>
  </si>
  <si>
    <t>DZ</t>
  </si>
  <si>
    <t>Algeria</t>
  </si>
  <si>
    <t>Paris | Rome</t>
  </si>
  <si>
    <t>Peter</t>
  </si>
  <si>
    <t>Q33923</t>
  </si>
  <si>
    <t>1st Pope of the Roman Catholic Church, Patriarch of Antioch and Apostle of Jesus Christ</t>
  </si>
  <si>
    <t>-0001</t>
  </si>
  <si>
    <t>0065</t>
  </si>
  <si>
    <t>SY</t>
  </si>
  <si>
    <t>Syrian Arab Republic</t>
  </si>
  <si>
    <t>Vienna | Brussels | Prague | Berlin | Copenhagen | Athens | Paris | Budapest | Rome | Chisinau | Bucharest</t>
  </si>
  <si>
    <t>Saint George</t>
  </si>
  <si>
    <t>Q48438</t>
  </si>
  <si>
    <t>Christian saint and martyr (died 303)</t>
  </si>
  <si>
    <t>0275</t>
  </si>
  <si>
    <t>0303</t>
  </si>
  <si>
    <t>Vienna | Brussels | Copenhagen | Athens | Paris | Budapest | Rome | Chisinau | Bucharest | Stockholm | Kyiv</t>
  </si>
  <si>
    <t>Leo Tolstoy</t>
  </si>
  <si>
    <t>Q7243</t>
  </si>
  <si>
    <t>Literature &amp; philosophy</t>
  </si>
  <si>
    <t>Russian author (1828–1910)</t>
  </si>
  <si>
    <t>1828</t>
  </si>
  <si>
    <t>1910</t>
  </si>
  <si>
    <t>Russian Empire</t>
  </si>
  <si>
    <t>RU</t>
  </si>
  <si>
    <t>Russian Federation</t>
  </si>
  <si>
    <t>Vienna | Brussels | Prague | Berlin | Paris | Budapest | Rome | Chisinau | Warsaw | Bucharest | Kyiv</t>
  </si>
  <si>
    <t>Louis Pasteur</t>
  </si>
  <si>
    <t>Q529</t>
  </si>
  <si>
    <t>Science</t>
  </si>
  <si>
    <t xml:space="preserve"> </t>
  </si>
  <si>
    <t>1822</t>
  </si>
  <si>
    <t>1895</t>
  </si>
  <si>
    <t>Vienna | Brussels | Prague | Berlin | Copenhagen | Athens | Paris | Rome | Warsaw | Bucharest</t>
  </si>
  <si>
    <t>John the Apostle</t>
  </si>
  <si>
    <t>Q44015</t>
  </si>
  <si>
    <t>9</t>
  </si>
  <si>
    <t>apostle of Jesus; son of Zebedee and Salome, brother of James; traditionally identified with John the Evangelist, John of Patmos, and the Beloved Disciple</t>
  </si>
  <si>
    <t>0011</t>
  </si>
  <si>
    <t>0099</t>
  </si>
  <si>
    <t>Vienna | Brussels | Prague | Athens | Paris | Zagreb | Budapest | Rome | Stockholm</t>
  </si>
  <si>
    <t>Wolfgang Amadeus Mozart</t>
  </si>
  <si>
    <t>Q254</t>
  </si>
  <si>
    <t>8</t>
  </si>
  <si>
    <t>Austrian composer of the Classical period</t>
  </si>
  <si>
    <t>1756</t>
  </si>
  <si>
    <t>1791</t>
  </si>
  <si>
    <t>Archduchy of Austria; Archbishopric of Salzburg</t>
  </si>
  <si>
    <t>Vienna | Brussels | Prague | Berlin | Copenhagen | Paris | Rome | Warsaw | Bucharest</t>
  </si>
  <si>
    <t>Saint Nicholas</t>
  </si>
  <si>
    <t>Q44269</t>
  </si>
  <si>
    <t>4th-century Christian saint</t>
  </si>
  <si>
    <t>0250</t>
  </si>
  <si>
    <t>0350</t>
  </si>
  <si>
    <t>Vienna | Brussels | Berlin | Copenhagen | Athens | Paris | Chisinau | Warsaw | Bucharest</t>
  </si>
  <si>
    <t>Hans Christian Andersen</t>
  </si>
  <si>
    <t>Q5673</t>
  </si>
  <si>
    <t>Danish writer (1805–1875)</t>
  </si>
  <si>
    <t>1805</t>
  </si>
  <si>
    <t>1875</t>
  </si>
  <si>
    <t>Kingdom of Denmark; Denmark-Norway</t>
  </si>
  <si>
    <t>Vienna | Prague | Berlin | Copenhagen | Athens | Rome | Warsaw | Bucharest | Stockholm</t>
  </si>
  <si>
    <t>Charles Darwin</t>
  </si>
  <si>
    <t>Q1035</t>
  </si>
  <si>
    <t>English naturalist and biologist (1809–1882)</t>
  </si>
  <si>
    <t>1809</t>
  </si>
  <si>
    <t>1882</t>
  </si>
  <si>
    <t>United Kingdom of Great Britain and Ireland</t>
  </si>
  <si>
    <t>GB</t>
  </si>
  <si>
    <t>United Kingdom</t>
  </si>
  <si>
    <t>Vienna | Brussels | Prague | Berlin | Paris | Zagreb | Rome | Warsaw | Kyiv</t>
  </si>
  <si>
    <t>Thomas Alva Edison</t>
  </si>
  <si>
    <t>Q8743</t>
  </si>
  <si>
    <t>American inventor and businessman (1847–1931)</t>
  </si>
  <si>
    <t>1847</t>
  </si>
  <si>
    <t>1931</t>
  </si>
  <si>
    <t>United States of America</t>
  </si>
  <si>
    <t>US</t>
  </si>
  <si>
    <t>Vienna | Brussels | Prague | Berlin | Athens | Paris | Budapest | Rome | Warsaw</t>
  </si>
  <si>
    <t>Jean Sibelius</t>
  </si>
  <si>
    <t>Q45682</t>
  </si>
  <si>
    <t>Finnish composer of the late Romantic period (1865–1957)</t>
  </si>
  <si>
    <t>1865</t>
  </si>
  <si>
    <t>1957</t>
  </si>
  <si>
    <t>Finland</t>
  </si>
  <si>
    <t>FI</t>
  </si>
  <si>
    <t>Vienna | Brussels | Prague | Berlin | Copenhagen | Zagreb | Rome | Warsaw | Stockholm</t>
  </si>
  <si>
    <t>Carl Linnaeus</t>
  </si>
  <si>
    <t>Q1043</t>
  </si>
  <si>
    <t>Swedish botanist, physician, and zoologist (1707–1778)</t>
  </si>
  <si>
    <t>1707</t>
  </si>
  <si>
    <t>1778</t>
  </si>
  <si>
    <t>Vienna | Brussels | Copenhagen | Paris | Zagreb | Budapest | Rome | Warsaw | Stockholm</t>
  </si>
  <si>
    <t>Lise Meitner</t>
  </si>
  <si>
    <t>Q56189</t>
  </si>
  <si>
    <t>3</t>
  </si>
  <si>
    <t>Austrian-Swedish physicist</t>
  </si>
  <si>
    <t>1878</t>
  </si>
  <si>
    <t>1968</t>
  </si>
  <si>
    <t>Sweden; Austria</t>
  </si>
  <si>
    <t>Vienna | Berlin | Rome | Stockholm</t>
  </si>
  <si>
    <t>Simón Bolívar</t>
  </si>
  <si>
    <t>Q8605</t>
  </si>
  <si>
    <t>Politics</t>
  </si>
  <si>
    <t>South American military and political leader, protagonist of the Spanish-American emancipation against the Spanish Empire (1783-1830)</t>
  </si>
  <si>
    <t>1783</t>
  </si>
  <si>
    <t>1830</t>
  </si>
  <si>
    <t>Spain; Venezuela; Ecuador; Bolivia; Gran Colombia</t>
  </si>
  <si>
    <t>VE</t>
  </si>
  <si>
    <t>Venezuela</t>
  </si>
  <si>
    <t>Brussels | Prague | Berlin | Paris | Budapest | Rome | Warsaw | Bucharest</t>
  </si>
  <si>
    <t>Giuseppe Garibaldi</t>
  </si>
  <si>
    <t>Q539</t>
  </si>
  <si>
    <t>Italian general, patriot, and republican (1807–1882)</t>
  </si>
  <si>
    <t>1807</t>
  </si>
  <si>
    <t>Riograndense Republic; Kingdom of Italy; French Third Republic; First French Empire; Kingdom of Sardinia</t>
  </si>
  <si>
    <t>Brussels | Berlin | Athens | Paris | Budapest | Rome | Warsaw | Bucharest</t>
  </si>
  <si>
    <t>Christopher Columbus</t>
  </si>
  <si>
    <t>Q7322</t>
  </si>
  <si>
    <t>7</t>
  </si>
  <si>
    <t>Other</t>
  </si>
  <si>
    <t>Italian explorer, navigator, and colonizer</t>
  </si>
  <si>
    <t>1451</t>
  </si>
  <si>
    <t>1506</t>
  </si>
  <si>
    <t>Republic of Genoa</t>
  </si>
  <si>
    <t>Vienna | Berlin | Paris | Budapest | Rome | Chisinau | Warsaw | Bucharest</t>
  </si>
  <si>
    <t>Nicolaus Copernicus</t>
  </si>
  <si>
    <t>Q619</t>
  </si>
  <si>
    <t>Polish mathematician and astronomer (1473–1543)</t>
  </si>
  <si>
    <t>1473</t>
  </si>
  <si>
    <t>1543</t>
  </si>
  <si>
    <t>Vienna | Brussels | Prague | Berlin | Paris | Zagreb | Rome | Warsaw</t>
  </si>
  <si>
    <t>Alfred Nobel</t>
  </si>
  <si>
    <t>Q23810</t>
  </si>
  <si>
    <t>Swedish chemist, innovator, and armaments manufacturer (1833-1896)</t>
  </si>
  <si>
    <t>1833</t>
  </si>
  <si>
    <t>1896</t>
  </si>
  <si>
    <t>Vienna | Prague | Berlin | Copenhagen | Paris | Rome | Warsaw | Stockholm</t>
  </si>
  <si>
    <t>Gioacchino Rossini</t>
  </si>
  <si>
    <t>Q9726</t>
  </si>
  <si>
    <t>Italian opera composer</t>
  </si>
  <si>
    <t>1792</t>
  </si>
  <si>
    <t>1868</t>
  </si>
  <si>
    <t>Kingdom of Italy; Papal States</t>
  </si>
  <si>
    <t>Vienna | Brussels | Berlin | Copenhagen | Paris | Rome | Warsaw | Bucharest</t>
  </si>
  <si>
    <t>Maria Christina, Duchess of Teschen</t>
  </si>
  <si>
    <t>Q167439</t>
  </si>
  <si>
    <t>Aristocracy</t>
  </si>
  <si>
    <t>Bohemian princess</t>
  </si>
  <si>
    <t>1742</t>
  </si>
  <si>
    <t>1798</t>
  </si>
  <si>
    <t>Vienna | Brussels | Budapest</t>
  </si>
  <si>
    <t>Romy Schneider</t>
  </si>
  <si>
    <t>Q78469</t>
  </si>
  <si>
    <t>Cinema &amp; theater</t>
  </si>
  <si>
    <t>German-French actress (1938–1982)</t>
  </si>
  <si>
    <t>1938</t>
  </si>
  <si>
    <t>1982</t>
  </si>
  <si>
    <t>France; Germany</t>
  </si>
  <si>
    <t>Vienna | Berlin | Paris</t>
  </si>
  <si>
    <t>Raoul Wallenberg</t>
  </si>
  <si>
    <t>Q152850</t>
  </si>
  <si>
    <t>Peace &amp; human rights</t>
  </si>
  <si>
    <t>Swedish architect, businessman, diplomat and humanitarian (1912-1947)</t>
  </si>
  <si>
    <t>1912</t>
  </si>
  <si>
    <t>Vienna | Prague | Berlin | Paris | Budapest | Warsaw | Stockholm</t>
  </si>
  <si>
    <t>John F. Kennedy</t>
  </si>
  <si>
    <t>Q9696</t>
  </si>
  <si>
    <t>President of the United States from 1961 to 1963</t>
  </si>
  <si>
    <t>1917</t>
  </si>
  <si>
    <t>1963</t>
  </si>
  <si>
    <t>Vienna | Brussels | Berlin | Athens | Paris | Zagreb | Rome</t>
  </si>
  <si>
    <t>Johannes Gutenberg</t>
  </si>
  <si>
    <t>Q8958</t>
  </si>
  <si>
    <t>6</t>
  </si>
  <si>
    <t>German blacksmith, goldsmith, printer and publisher</t>
  </si>
  <si>
    <t>1400</t>
  </si>
  <si>
    <t>Holy Roman Empire</t>
  </si>
  <si>
    <t>Vienna | Brussels | Berlin | Paris | Budapest | Rome | Bucharest</t>
  </si>
  <si>
    <t>Giuseppe Verdi</t>
  </si>
  <si>
    <t>Q7317</t>
  </si>
  <si>
    <t>Italian composer of the Romantic Era</t>
  </si>
  <si>
    <t>1813</t>
  </si>
  <si>
    <t>1901</t>
  </si>
  <si>
    <t>Duchy of Parma; Kingdom of Italy</t>
  </si>
  <si>
    <t>Brussels | Prague | Berlin | Paris | Rome | Warsaw | Bucharest</t>
  </si>
  <si>
    <t>Dante Alighieri</t>
  </si>
  <si>
    <t>Q1067</t>
  </si>
  <si>
    <t>Florentine poet, writer and philosopher (c. 1265–1321)</t>
  </si>
  <si>
    <t>1265</t>
  </si>
  <si>
    <t>1321</t>
  </si>
  <si>
    <t>Republic of Florence</t>
  </si>
  <si>
    <t>Brussels | Copenhagen | Paris | Rome | Chisinau | Warsaw | Bucharest</t>
  </si>
  <si>
    <t>Johannes Kepler</t>
  </si>
  <si>
    <t>Q8963</t>
  </si>
  <si>
    <t>German mathematician and astronomer (1571–1630)</t>
  </si>
  <si>
    <t>1571</t>
  </si>
  <si>
    <t>1630</t>
  </si>
  <si>
    <t>Vienna | Prague | Berlin | Copenhagen | Paris | Rome | Bucharest</t>
  </si>
  <si>
    <t>Émile Zola</t>
  </si>
  <si>
    <t>Q504</t>
  </si>
  <si>
    <t>French journalist, playwright and poet (1840–1902)</t>
  </si>
  <si>
    <t>1840</t>
  </si>
  <si>
    <t>1902</t>
  </si>
  <si>
    <t>Vienna | Brussels | Berlin | Paris | Rome | Warsaw | Bucharest</t>
  </si>
  <si>
    <t>Plato</t>
  </si>
  <si>
    <t>Q859</t>
  </si>
  <si>
    <t>Ancient Greek philosopher</t>
  </si>
  <si>
    <t>-0427</t>
  </si>
  <si>
    <t>-0347</t>
  </si>
  <si>
    <t>Classical Athens</t>
  </si>
  <si>
    <t>GR</t>
  </si>
  <si>
    <t>Brussels | Prague | Athens | Paris | Zagreb | Rome | Bucharest</t>
  </si>
  <si>
    <t>Alexander Pushkin</t>
  </si>
  <si>
    <t>Q7200</t>
  </si>
  <si>
    <t>Russian poet, playwright, and novelist (1799–1837)</t>
  </si>
  <si>
    <t>1799</t>
  </si>
  <si>
    <t>1837</t>
  </si>
  <si>
    <t>Vienna | Brussels | Prague | Berlin | Budapest | Rome | Bucharest</t>
  </si>
  <si>
    <t>Pyotr Ilyich Tchaikovsky</t>
  </si>
  <si>
    <t>Q7315</t>
  </si>
  <si>
    <t>Russian composer (1840–1893)</t>
  </si>
  <si>
    <t>1893</t>
  </si>
  <si>
    <t>Vienna | Prague | Berlin | Paris | Chisinau | Bucharest | Kyiv</t>
  </si>
  <si>
    <t>Galileo Galilei</t>
  </si>
  <si>
    <t>Q307</t>
  </si>
  <si>
    <t>Italian polymath (1564–1642)</t>
  </si>
  <si>
    <t>1564</t>
  </si>
  <si>
    <t>1642</t>
  </si>
  <si>
    <t>Duchy of Florence; Grand Duchy of Tuscany</t>
  </si>
  <si>
    <t>Vienna | Brussels | Prague | Berlin | Paris | Rome | Warsaw</t>
  </si>
  <si>
    <t>Johann Sebastian Bach</t>
  </si>
  <si>
    <t>Q1339</t>
  </si>
  <si>
    <t>German composer (1685–1750)</t>
  </si>
  <si>
    <t>1685</t>
  </si>
  <si>
    <t>1750</t>
  </si>
  <si>
    <t>Saxe-Eisenach; Holy Roman Empire</t>
  </si>
  <si>
    <t>Michael the Archangel</t>
  </si>
  <si>
    <t>Q45581</t>
  </si>
  <si>
    <t>Archangel in Jewish, Christian, and Islamic teachings</t>
  </si>
  <si>
    <t>Vienna | Brussels | Paris | Rome | Chisinau | Stockholm</t>
  </si>
  <si>
    <t>John the Baptist</t>
  </si>
  <si>
    <t>Q40662</t>
  </si>
  <si>
    <t>1st-century Jewish itinerant preacher</t>
  </si>
  <si>
    <t>-0007</t>
  </si>
  <si>
    <t>0032</t>
  </si>
  <si>
    <t>IL</t>
  </si>
  <si>
    <t>Israel</t>
  </si>
  <si>
    <t>Brussels | Berlin | Copenhagen | Zagreb | Rome | Chisinau</t>
  </si>
  <si>
    <t>St. James the Elder, Apostle</t>
  </si>
  <si>
    <t>Q43999</t>
  </si>
  <si>
    <t>One of the Twelve Apostles of Jesus</t>
  </si>
  <si>
    <t>0001</t>
  </si>
  <si>
    <t>0044</t>
  </si>
  <si>
    <t>Brussels | Copenhagen | Paris | Zagreb | Rome | Stockholm</t>
  </si>
  <si>
    <t>Hubertus</t>
  </si>
  <si>
    <t>Q159834</t>
  </si>
  <si>
    <t>5</t>
  </si>
  <si>
    <t>Christian saint, first bishop of Liège (c.656-727)</t>
  </si>
  <si>
    <t>0655</t>
  </si>
  <si>
    <t>0727</t>
  </si>
  <si>
    <t>Vienna | Brussels | Prague | Berlin | Paris | Stockholm</t>
  </si>
  <si>
    <t>Charles de Gaulle</t>
  </si>
  <si>
    <t>Q2042</t>
  </si>
  <si>
    <t>President of France from 1959 to 1969</t>
  </si>
  <si>
    <t>1890</t>
  </si>
  <si>
    <t>1970</t>
  </si>
  <si>
    <t>Brussels | Prague | Berlin | Paris | Warsaw | Bucharest</t>
  </si>
  <si>
    <t>Yuri Gagarin</t>
  </si>
  <si>
    <t>Q7327</t>
  </si>
  <si>
    <t>Soviet pilot and cosmonaut, first human in space (1934–1968)</t>
  </si>
  <si>
    <t>1934</t>
  </si>
  <si>
    <t>Soviet Union</t>
  </si>
  <si>
    <t>Prague | Zagreb | Rome | Chisinau | Warsaw | Kyiv</t>
  </si>
  <si>
    <t>Saint Sebastian</t>
  </si>
  <si>
    <t>Q183332</t>
  </si>
  <si>
    <t>Christian saint and martyr</t>
  </si>
  <si>
    <t>0300</t>
  </si>
  <si>
    <t>0287</t>
  </si>
  <si>
    <t>Vienna | Brussels | Berlin | Paris | Budapest | Rome</t>
  </si>
  <si>
    <t>Franz Schubert</t>
  </si>
  <si>
    <t>Q7312</t>
  </si>
  <si>
    <t>Austrian composer (1797-1828)</t>
  </si>
  <si>
    <t>1797</t>
  </si>
  <si>
    <t>Austria; Austrian Empire</t>
  </si>
  <si>
    <t>Vienna | Brussels | Berlin | Copenhagen | Paris | Rome</t>
  </si>
  <si>
    <t>Franz Liszt</t>
  </si>
  <si>
    <t>Q41309</t>
  </si>
  <si>
    <t>Hungarian Romantic composer and virtuoso pianist</t>
  </si>
  <si>
    <t>1811</t>
  </si>
  <si>
    <t>1886</t>
  </si>
  <si>
    <t>Kingdom of Hungary; Austrian Empire; Austria-Hungary</t>
  </si>
  <si>
    <t>Vienna | Prague | Berlin | Paris | Budapest | Rome</t>
  </si>
  <si>
    <t>Albert Schweitzer</t>
  </si>
  <si>
    <t>Q49325</t>
  </si>
  <si>
    <t>French-German physician, theologian, musician, and philosopher (1875–1965)</t>
  </si>
  <si>
    <t>1965</t>
  </si>
  <si>
    <t>Germany; France</t>
  </si>
  <si>
    <t>Vienna | Brussels | Berlin | Copenhagen | Athens | Rome</t>
  </si>
  <si>
    <t>Saint Roch</t>
  </si>
  <si>
    <t>Q152457</t>
  </si>
  <si>
    <t>Christian saint</t>
  </si>
  <si>
    <t>1295</t>
  </si>
  <si>
    <t>1327</t>
  </si>
  <si>
    <t>Vienna | Brussels | Prague | Paris | Zagreb | Rome</t>
  </si>
  <si>
    <t>Matthew the Apostle</t>
  </si>
  <si>
    <t>Q43600</t>
  </si>
  <si>
    <t>Christian evangelist and apostle</t>
  </si>
  <si>
    <t>0010</t>
  </si>
  <si>
    <t>0074</t>
  </si>
  <si>
    <t>Vienna | Berlin | Paris | Zagreb | Budapest | Rome</t>
  </si>
  <si>
    <t>Constantine the Great</t>
  </si>
  <si>
    <t>Q8413</t>
  </si>
  <si>
    <t>Roman reforming emperor (306–337) and first to convert to Christianity</t>
  </si>
  <si>
    <t>0274</t>
  </si>
  <si>
    <t>0337</t>
  </si>
  <si>
    <t>RS</t>
  </si>
  <si>
    <t>Serbia</t>
  </si>
  <si>
    <t>Vienna | Prague | Athens | Rome | Chisinau | Bucharest</t>
  </si>
  <si>
    <t>Guglielmo Marconi</t>
  </si>
  <si>
    <t>Q36488</t>
  </si>
  <si>
    <t>Italian inventor and radio pioneer (1874-1937)</t>
  </si>
  <si>
    <t>1874</t>
  </si>
  <si>
    <t>1937</t>
  </si>
  <si>
    <t>Kingdom of Italy</t>
  </si>
  <si>
    <t>Vienna | Brussels | Berlin | Athens | Rome | Bucharest</t>
  </si>
  <si>
    <t>Joseph</t>
  </si>
  <si>
    <t>Q128267</t>
  </si>
  <si>
    <t>Christian saint; husband of Mary and father of Jesus</t>
  </si>
  <si>
    <t>-0030</t>
  </si>
  <si>
    <t>0020</t>
  </si>
  <si>
    <t>Brussels | Paris | Zagreb | Budapest | Rome | Warsaw</t>
  </si>
  <si>
    <t>Lawrence of Rome</t>
  </si>
  <si>
    <t>Q17590</t>
  </si>
  <si>
    <t>Christian saint, martyr and a deacon of Rome (225-258)</t>
  </si>
  <si>
    <t>0225</t>
  </si>
  <si>
    <t>0258</t>
  </si>
  <si>
    <t>Rembrandt</t>
  </si>
  <si>
    <t>Q5598</t>
  </si>
  <si>
    <t>Painting</t>
  </si>
  <si>
    <t>Dutch painter and printmaker (1606–1669)</t>
  </si>
  <si>
    <t>1606</t>
  </si>
  <si>
    <t>1669</t>
  </si>
  <si>
    <t>Dutch Republic</t>
  </si>
  <si>
    <t>NL</t>
  </si>
  <si>
    <t>Netherlands</t>
  </si>
  <si>
    <t>Vienna | Brussels | Prague | Berlin | Paris | Rome</t>
  </si>
  <si>
    <t>George Washington</t>
  </si>
  <si>
    <t>Q23</t>
  </si>
  <si>
    <t>President of the United States from 1789 to 1797</t>
  </si>
  <si>
    <t>1732</t>
  </si>
  <si>
    <t>Great Britain; United States of America</t>
  </si>
  <si>
    <t>Prague | Berlin | Paris | Budapest | Rome | Warsaw</t>
  </si>
  <si>
    <t>August Strindberg</t>
  </si>
  <si>
    <t>Q7724</t>
  </si>
  <si>
    <t>Swedish novelist, poet and painter (1849–1912)</t>
  </si>
  <si>
    <t>1849</t>
  </si>
  <si>
    <t>Vienna | Berlin | Copenhagen | Paris | Rome | Stockholm</t>
  </si>
  <si>
    <t>Winston Churchill</t>
  </si>
  <si>
    <t>Q8016</t>
  </si>
  <si>
    <t>British statesman, soldier and writer (1874–1965)</t>
  </si>
  <si>
    <t>United Kingdom; United Kingdom of Great Britain and Ireland</t>
  </si>
  <si>
    <t>Brussels | Prague | Copenhagen | Paris | Budapest | Rome</t>
  </si>
  <si>
    <t>Peter Paul Rubens</t>
  </si>
  <si>
    <t>Q5599</t>
  </si>
  <si>
    <t>Flemish painter (1577-1640)</t>
  </si>
  <si>
    <t>1577</t>
  </si>
  <si>
    <t>1640</t>
  </si>
  <si>
    <t>Spanish Netherlands; Netherlands</t>
  </si>
  <si>
    <t>Nikolai Gogol</t>
  </si>
  <si>
    <t>Q43718</t>
  </si>
  <si>
    <t>Russian writer of Ukrainian origin (1809–1852)</t>
  </si>
  <si>
    <t>1852</t>
  </si>
  <si>
    <t>Vienna | Prague | Budapest | Rome | Bucharest | Kyiv</t>
  </si>
  <si>
    <t>Frédéric Chopin</t>
  </si>
  <si>
    <t>Q1268</t>
  </si>
  <si>
    <t>Polish composer and pianist</t>
  </si>
  <si>
    <t>1810</t>
  </si>
  <si>
    <t>Poland; France; Russian Empire; Duchy of Warsaw; Congress Poland; French Second Republic</t>
  </si>
  <si>
    <t>Brussels | Prague | Berlin | Rome | Warsaw | Bucharest</t>
  </si>
  <si>
    <t>Homer</t>
  </si>
  <si>
    <t>Q6691</t>
  </si>
  <si>
    <t>Reputed author of the Iliad and the Odyssey</t>
  </si>
  <si>
    <t>-0900</t>
  </si>
  <si>
    <t>-0800</t>
  </si>
  <si>
    <t>Ionian League</t>
  </si>
  <si>
    <t>Brussels | Prague | Athens | Zagreb | Rome | Warsaw</t>
  </si>
  <si>
    <t>Isaac Newton</t>
  </si>
  <si>
    <t>Q935</t>
  </si>
  <si>
    <t>English physicist and mathematician (1642–1727)</t>
  </si>
  <si>
    <t>1727</t>
  </si>
  <si>
    <t>Kingdom of England; Great Britain</t>
  </si>
  <si>
    <t>Brussels | Prague | Berlin | Paris | Rome | Warsaw</t>
  </si>
  <si>
    <t>Henry Dunant</t>
  </si>
  <si>
    <t>Q12091</t>
  </si>
  <si>
    <t>Swiss businessman and founder of the Red Cross (1828-1910)</t>
  </si>
  <si>
    <t>Switzerland; France</t>
  </si>
  <si>
    <t>CH</t>
  </si>
  <si>
    <t>Switzerland</t>
  </si>
  <si>
    <t>Vienna | Brussels | Berlin | Paris | Zagreb | Bucharest</t>
  </si>
  <si>
    <t>Henrik Ibsen</t>
  </si>
  <si>
    <t>Q36661</t>
  </si>
  <si>
    <t>Norwegian playwright, theatre director, and poet (1828–1906)</t>
  </si>
  <si>
    <t>1906</t>
  </si>
  <si>
    <t>Norway</t>
  </si>
  <si>
    <t>Vienna | Prague | Berlin | Paris | Rome | Stockholm</t>
  </si>
  <si>
    <t>Mohandas Karamchand Gandhi</t>
  </si>
  <si>
    <t>Q1001</t>
  </si>
  <si>
    <t>Indian nationalist leader and nonviolence advocate (1869–1948)</t>
  </si>
  <si>
    <t>1869</t>
  </si>
  <si>
    <t>1948</t>
  </si>
  <si>
    <t>British Raj; Dominion of India; India</t>
  </si>
  <si>
    <t>IN</t>
  </si>
  <si>
    <t>India</t>
  </si>
  <si>
    <t>Brussels | Paris | Zagreb | Rome | Warsaw | Bucharest</t>
  </si>
  <si>
    <t>Archimedes</t>
  </si>
  <si>
    <t>Q8739</t>
  </si>
  <si>
    <t>Greek mathematician and physicist</t>
  </si>
  <si>
    <t>-0287</t>
  </si>
  <si>
    <t>-0212</t>
  </si>
  <si>
    <t>ancient Syracuse</t>
  </si>
  <si>
    <t>Brussels | Prague | Athens | Rome | Warsaw | Kyiv</t>
  </si>
  <si>
    <t>Archduchess Gisela of Austria</t>
  </si>
  <si>
    <t>Q231871</t>
  </si>
  <si>
    <t>Austrian Imperial and Royal</t>
  </si>
  <si>
    <t>1856</t>
  </si>
  <si>
    <t>1932</t>
  </si>
  <si>
    <t>Berlin | Budapest</t>
  </si>
  <si>
    <t>Raphael</t>
  </si>
  <si>
    <t>Q5597</t>
  </si>
  <si>
    <t>Italian painter and architect (1483–1520)</t>
  </si>
  <si>
    <t>1483</t>
  </si>
  <si>
    <t>1520</t>
  </si>
  <si>
    <t>Holy Roman Empire; Italy</t>
  </si>
  <si>
    <t>Vienna | Brussels | Prague | Paris | Rome | Bucharest</t>
  </si>
  <si>
    <t>Alessandro Volta</t>
  </si>
  <si>
    <t>Q680</t>
  </si>
  <si>
    <t>Italian physicist, chemist, and pioneer of electricity and power (1745-1827)</t>
  </si>
  <si>
    <t>1745</t>
  </si>
  <si>
    <t>Duchy of Milan; Cisalpine Republic; Kingdom of Italy; Kingdom of Lombardy–Venetia</t>
  </si>
  <si>
    <t>Honoré de Balzac</t>
  </si>
  <si>
    <t>Q9711</t>
  </si>
  <si>
    <t>French novelist and playwright (1799–1850)</t>
  </si>
  <si>
    <t>1850</t>
  </si>
  <si>
    <t>Paris | Budapest | Rome | Warsaw | Bucharest | Kyiv</t>
  </si>
  <si>
    <t>Richard Wagner</t>
  </si>
  <si>
    <t>Q1511</t>
  </si>
  <si>
    <t>German opera composer (1813–1883)</t>
  </si>
  <si>
    <t>1883</t>
  </si>
  <si>
    <t>Vienna | Prague | Berlin | Copenhagen | Budapest | Rome</t>
  </si>
  <si>
    <t>Giacomo Puccini</t>
  </si>
  <si>
    <t>Q7311</t>
  </si>
  <si>
    <t>Italian opera composer (1858–1924)</t>
  </si>
  <si>
    <t>1858</t>
  </si>
  <si>
    <t>1924</t>
  </si>
  <si>
    <t>Vienna | Brussels | Berlin | Rome | Warsaw | Bucharest</t>
  </si>
  <si>
    <t>L. L. Zamenhof</t>
  </si>
  <si>
    <t>Q11758</t>
  </si>
  <si>
    <t>Ophthalmologist and inventor of Esperanto</t>
  </si>
  <si>
    <t>1859</t>
  </si>
  <si>
    <t>Vienna | Brussels | Prague | Zagreb | Budapest | Warsaw</t>
  </si>
  <si>
    <t>Voltaire</t>
  </si>
  <si>
    <t>Q9068</t>
  </si>
  <si>
    <t>4</t>
  </si>
  <si>
    <t>French writer, historian, and philosopher (1694–1778)</t>
  </si>
  <si>
    <t>1694</t>
  </si>
  <si>
    <t>Brussels | Berlin | Athens | Paris | Rome</t>
  </si>
  <si>
    <t>Martin Luther</t>
  </si>
  <si>
    <t>Q9554</t>
  </si>
  <si>
    <t>German priest theologian and author (1483–1546)</t>
  </si>
  <si>
    <t>1546</t>
  </si>
  <si>
    <t>Electorate of Saxony</t>
  </si>
  <si>
    <t>Vienna | Brussels | Berlin | Budapest | Rome</t>
  </si>
  <si>
    <t>Leonardo da Vinci</t>
  </si>
  <si>
    <t>Q762</t>
  </si>
  <si>
    <t>Italian Renaissance polymath (1452-1519)</t>
  </si>
  <si>
    <t>1452</t>
  </si>
  <si>
    <t>1519</t>
  </si>
  <si>
    <t>Brussels | Berlin | Paris | Budapest | Rome</t>
  </si>
  <si>
    <t>Michelangelo</t>
  </si>
  <si>
    <t>Q5592</t>
  </si>
  <si>
    <t>Italian sculptor, painter, architect and poet (1475–1564)</t>
  </si>
  <si>
    <t>1475</t>
  </si>
  <si>
    <t>Republic of Florence; Italy</t>
  </si>
  <si>
    <t>Brussels | Prague | Berlin | Paris | Rome</t>
  </si>
  <si>
    <t>Molière</t>
  </si>
  <si>
    <t>Q687</t>
  </si>
  <si>
    <t>French playwright and actor (1622–1673)</t>
  </si>
  <si>
    <t>1622</t>
  </si>
  <si>
    <t>1673</t>
  </si>
  <si>
    <t>Kingdom of France</t>
  </si>
  <si>
    <t>Brussels | Berlin | Paris | Rome | Bucharest</t>
  </si>
  <si>
    <t>Napoleon</t>
  </si>
  <si>
    <t>Q517</t>
  </si>
  <si>
    <t>French military leader, French Emperor 1804–1814 and again in 1815</t>
  </si>
  <si>
    <t>1769</t>
  </si>
  <si>
    <t>1821</t>
  </si>
  <si>
    <t>French First Republic; France</t>
  </si>
  <si>
    <t>Vienna | Brussels | Paris | Rome | Warsaw</t>
  </si>
  <si>
    <t>Ivan Turgenev</t>
  </si>
  <si>
    <t>Q42831</t>
  </si>
  <si>
    <t>Russian writer (1818-1883)</t>
  </si>
  <si>
    <t>1818</t>
  </si>
  <si>
    <t>Vienna | Prague | Chisinau | Bucharest | Kyiv</t>
  </si>
  <si>
    <t>Martin of Tours</t>
  </si>
  <si>
    <t>Q133704</t>
  </si>
  <si>
    <t>0316</t>
  </si>
  <si>
    <t>0397</t>
  </si>
  <si>
    <t>Brussels | Paris | Zagreb | Budapest | Rome</t>
  </si>
  <si>
    <t>Johann Wolfgang von Goethe</t>
  </si>
  <si>
    <t>Q5879</t>
  </si>
  <si>
    <t>German writer, artist, natural scientist and politician (1749–1832)</t>
  </si>
  <si>
    <t>1749</t>
  </si>
  <si>
    <t>1832</t>
  </si>
  <si>
    <t>Saxe-Weimar-Eisenach</t>
  </si>
  <si>
    <t>Vienna | Prague | Berlin | Paris | Rome</t>
  </si>
  <si>
    <t>Alexander von Humboldt</t>
  </si>
  <si>
    <t>Q6694</t>
  </si>
  <si>
    <t>Prussian geographer, naturalist and explorer (1769–1859)</t>
  </si>
  <si>
    <t>Kingdom of Prussia</t>
  </si>
  <si>
    <t>Vienna | Berlin | Paris | Zagreb | Bucharest</t>
  </si>
  <si>
    <t>Victor Hugo</t>
  </si>
  <si>
    <t>Q535</t>
  </si>
  <si>
    <t>French poet, novelist, and dramatist (1802–1885)</t>
  </si>
  <si>
    <t>1802</t>
  </si>
  <si>
    <t>1885</t>
  </si>
  <si>
    <t>Brussels | Athens | Paris | Budapest | Bucharest</t>
  </si>
  <si>
    <t>John Bosco</t>
  </si>
  <si>
    <t>Q146183</t>
  </si>
  <si>
    <t>Italian Roman Catholic priest, educator and writer</t>
  </si>
  <si>
    <t>1815</t>
  </si>
  <si>
    <t>1888</t>
  </si>
  <si>
    <t>Kingdom of Italy; Kingdom of Sardinia</t>
  </si>
  <si>
    <t>Vienna | Brussels | Berlin | Zagreb | Rome</t>
  </si>
  <si>
    <t>Andrew the Apostle</t>
  </si>
  <si>
    <t>Q43399</t>
  </si>
  <si>
    <t>Religious figure of the Christian faith</t>
  </si>
  <si>
    <t>-0006</t>
  </si>
  <si>
    <t>0060</t>
  </si>
  <si>
    <t>Brussels | Berlin | Athens | Rome | Chisinau</t>
  </si>
  <si>
    <t>Maria Theresa of Austria</t>
  </si>
  <si>
    <t>Q131706</t>
  </si>
  <si>
    <t>1</t>
  </si>
  <si>
    <t>Ruler of the Habsburg Dominions (1717-1780)</t>
  </si>
  <si>
    <t>1717</t>
  </si>
  <si>
    <t>1780</t>
  </si>
  <si>
    <t>Habsburg Monarchy</t>
  </si>
  <si>
    <t>Vienna | Paris</t>
  </si>
  <si>
    <t>Anthony of Padua</t>
  </si>
  <si>
    <t>Q167477</t>
  </si>
  <si>
    <t>13th century Franciscan friar and Doctor of the Church</t>
  </si>
  <si>
    <t>1195</t>
  </si>
  <si>
    <t>1231</t>
  </si>
  <si>
    <t>Brussels | Paris | Rome | Warsaw | Bucharest</t>
  </si>
  <si>
    <t>Robert Schuman</t>
  </si>
  <si>
    <t>Q15981</t>
  </si>
  <si>
    <t>Luxembourgish-born German-French statesman and Venerable (1886-1963)</t>
  </si>
  <si>
    <t>LU</t>
  </si>
  <si>
    <t>Luxembourg</t>
  </si>
  <si>
    <t>Brussels | Berlin | Paris | Rome | Warsaw</t>
  </si>
  <si>
    <t>Mark the Evangelist</t>
  </si>
  <si>
    <t>Q31966</t>
  </si>
  <si>
    <t>Credited author of the Gospel of Mark and Christian saint; traditionally identified with John Mark</t>
  </si>
  <si>
    <t>0068</t>
  </si>
  <si>
    <t>PS</t>
  </si>
  <si>
    <t>Palestine</t>
  </si>
  <si>
    <t>Berlin | Athens | Paris | Zagreb | Rome</t>
  </si>
  <si>
    <t>Gottfried Wilhelm Leibniz</t>
  </si>
  <si>
    <t>Q9047</t>
  </si>
  <si>
    <t>German mathematician and philosopher (1646–1716)</t>
  </si>
  <si>
    <t>1646</t>
  </si>
  <si>
    <t>1716</t>
  </si>
  <si>
    <t>Vienna | Berlin | Paris | Rome | Warsaw</t>
  </si>
  <si>
    <t>Heinrich Heine</t>
  </si>
  <si>
    <t>Q44403</t>
  </si>
  <si>
    <t>German poet, writer and literary critic (1797–1856)</t>
  </si>
  <si>
    <t>Holy Roman Empire; German Confederation; France</t>
  </si>
  <si>
    <t>Vienna | Prague | Berlin | Copenhagen | Paris</t>
  </si>
  <si>
    <t>Albert Einstein</t>
  </si>
  <si>
    <t>Q937</t>
  </si>
  <si>
    <t>German-born theoretical physicist; developer of the theory of relativity (1879–1955)</t>
  </si>
  <si>
    <t>1879</t>
  </si>
  <si>
    <t>1955</t>
  </si>
  <si>
    <t>German Empire; Switzerland; Cisleithania; Weimar Republic; United States of America; Germany; statelessness</t>
  </si>
  <si>
    <t>Prague | Berlin | Paris | Rome | Warsaw</t>
  </si>
  <si>
    <t>John Paul II</t>
  </si>
  <si>
    <t>Q989</t>
  </si>
  <si>
    <t>Head of the Roman Catholic Church from 1978 to 2005</t>
  </si>
  <si>
    <t>1920</t>
  </si>
  <si>
    <t>2005</t>
  </si>
  <si>
    <t>Poland; Vatican City; Second Polish Republic</t>
  </si>
  <si>
    <t>Paris | Budapest | Rome | Warsaw | Kyiv</t>
  </si>
  <si>
    <t>Jesus</t>
  </si>
  <si>
    <t>Q302</t>
  </si>
  <si>
    <t>Central figure of Christianity (c. 4 BC – 30 or 33 AD)</t>
  </si>
  <si>
    <t>0030</t>
  </si>
  <si>
    <t>Herodian Kingdom of Judea</t>
  </si>
  <si>
    <t>Stephen</t>
  </si>
  <si>
    <t>Q161775</t>
  </si>
  <si>
    <t>Ancient Roman saint</t>
  </si>
  <si>
    <t>0036</t>
  </si>
  <si>
    <t>Vienna | Rome | Chisinau | Warsaw | Bucharest</t>
  </si>
  <si>
    <t>Folke Bernadotte</t>
  </si>
  <si>
    <t>Q212163</t>
  </si>
  <si>
    <t>Swedish nobleman and diplomat (1895-1949)</t>
  </si>
  <si>
    <t>Vienna | Berlin | Copenhagen | Rome | Stockholm</t>
  </si>
  <si>
    <t>Julius Caesar</t>
  </si>
  <si>
    <t>Q1048</t>
  </si>
  <si>
    <t>Roman general, statesman and final Dictator</t>
  </si>
  <si>
    <t>-0100</t>
  </si>
  <si>
    <t>-0044</t>
  </si>
  <si>
    <t>Brussels | Berlin | Paris | Rome | Chisinau</t>
  </si>
  <si>
    <t>Marcus Aurelius</t>
  </si>
  <si>
    <t>Q1430</t>
  </si>
  <si>
    <t>Roman emperor from 161 to 180 and Stoic philosopher</t>
  </si>
  <si>
    <t>0121</t>
  </si>
  <si>
    <t>0180</t>
  </si>
  <si>
    <t>Vienna | Athens | Budapest | Rome | Bucharest</t>
  </si>
  <si>
    <t>Pierre de Coubertin</t>
  </si>
  <si>
    <t>Q82984</t>
  </si>
  <si>
    <t>Founder of modern Olympic Games, pedagogue and historian (1863-1937)</t>
  </si>
  <si>
    <t>1863</t>
  </si>
  <si>
    <t>Vienna | Berlin | Paris | Rome | Bucharest</t>
  </si>
  <si>
    <t>Béla Bartók</t>
  </si>
  <si>
    <t>Q83326</t>
  </si>
  <si>
    <t>Hungarian composer and pianist</t>
  </si>
  <si>
    <t>1881</t>
  </si>
  <si>
    <t>1945</t>
  </si>
  <si>
    <t>Hungary; United States of America</t>
  </si>
  <si>
    <t>Zagreb | Budapest | Rome | Warsaw | Bucharest</t>
  </si>
  <si>
    <t>Rudolf Diesel</t>
  </si>
  <si>
    <t>Q12674</t>
  </si>
  <si>
    <t>German inventor and mechanical engineer</t>
  </si>
  <si>
    <t>1913</t>
  </si>
  <si>
    <t>Kingdom of Bavaria</t>
  </si>
  <si>
    <t>Vienna | Prague | Berlin | Copenhagen | Rome</t>
  </si>
  <si>
    <t>Vincent van Gogh</t>
  </si>
  <si>
    <t>Q5582</t>
  </si>
  <si>
    <t>Dutch post-impressionist painter (1853–1890)</t>
  </si>
  <si>
    <t>1853</t>
  </si>
  <si>
    <t>Kingdom of the Netherlands</t>
  </si>
  <si>
    <t>Aristotle</t>
  </si>
  <si>
    <t>Q868</t>
  </si>
  <si>
    <t>Classical Greek philosopher and polymath (384–322 BC)</t>
  </si>
  <si>
    <t>-0384</t>
  </si>
  <si>
    <t>-0322</t>
  </si>
  <si>
    <t>Prague | Berlin | Athens | Rome | Bucharest</t>
  </si>
  <si>
    <t>Gaetano Donizetti</t>
  </si>
  <si>
    <t>Q101698</t>
  </si>
  <si>
    <t>Italian opera composer (1797–1848)</t>
  </si>
  <si>
    <t>1848</t>
  </si>
  <si>
    <t>Kingdom of Lombardy–Venetia</t>
  </si>
  <si>
    <t>Romein Rolland</t>
  </si>
  <si>
    <t>Q47162</t>
  </si>
  <si>
    <t>French author (1866-1944)</t>
  </si>
  <si>
    <t>1866</t>
  </si>
  <si>
    <t>1944</t>
  </si>
  <si>
    <t>Brussels | Prague | Berlin | Paris | Kyiv</t>
  </si>
  <si>
    <t>Bertel Thorvaldsen</t>
  </si>
  <si>
    <t>Q47812</t>
  </si>
  <si>
    <t>Danish sculptor (1770–1844)</t>
  </si>
  <si>
    <t>1844</t>
  </si>
  <si>
    <t>Henriette von Pereira-Arnstein</t>
  </si>
  <si>
    <t>Q1606214</t>
  </si>
  <si>
    <t>Austrian pianist and salon-holder</t>
  </si>
  <si>
    <t>Austrian Empire</t>
  </si>
  <si>
    <t>Vienna | Berlin</t>
  </si>
  <si>
    <t>Hilda Geiringer</t>
  </si>
  <si>
    <t>Q168267</t>
  </si>
  <si>
    <t>Austrian mathematician</t>
  </si>
  <si>
    <t>1973</t>
  </si>
  <si>
    <t>United States of America; Austria</t>
  </si>
  <si>
    <t>Lili Grün</t>
  </si>
  <si>
    <t>Q1824953</t>
  </si>
  <si>
    <t>Austrian author (1904-1942)</t>
  </si>
  <si>
    <t>1904</t>
  </si>
  <si>
    <t>1942</t>
  </si>
  <si>
    <t>Austria; Cisleithania</t>
  </si>
  <si>
    <t>Marguerite Yourcenar</t>
  </si>
  <si>
    <t>Q163118</t>
  </si>
  <si>
    <t>French novelist and essayist (1903-1987)</t>
  </si>
  <si>
    <t>1903</t>
  </si>
  <si>
    <t>1987</t>
  </si>
  <si>
    <t>France; United States of America; Belgium</t>
  </si>
  <si>
    <t>Brussels | Paris | Rome</t>
  </si>
  <si>
    <t>Gertrude of Nivelles</t>
  </si>
  <si>
    <t>Q235619</t>
  </si>
  <si>
    <t>Benedictine abbess and saint</t>
  </si>
  <si>
    <t>0626</t>
  </si>
  <si>
    <t>0659</t>
  </si>
  <si>
    <t>Berlin | Copenhagen</t>
  </si>
  <si>
    <t>Princess Stéphanie of Belgium</t>
  </si>
  <si>
    <t>Q170197</t>
  </si>
  <si>
    <t>Archduchess of Austria</t>
  </si>
  <si>
    <t>1864</t>
  </si>
  <si>
    <t>Brussels | Budapest</t>
  </si>
  <si>
    <t>Queen Marie-José of Italy</t>
  </si>
  <si>
    <t>Q72919</t>
  </si>
  <si>
    <t>Italian queen</t>
  </si>
  <si>
    <t>2001</t>
  </si>
  <si>
    <t>Belgium; Kingdom of Italy</t>
  </si>
  <si>
    <t>Brussels | Rome</t>
  </si>
  <si>
    <t>Chantal Akerman</t>
  </si>
  <si>
    <t>Q239823</t>
  </si>
  <si>
    <t>Belgian film director (1950-2015)</t>
  </si>
  <si>
    <t>1950</t>
  </si>
  <si>
    <t>2015</t>
  </si>
  <si>
    <t>Brussels | Paris</t>
  </si>
  <si>
    <t>Margaret of Hungary</t>
  </si>
  <si>
    <t>Q232031</t>
  </si>
  <si>
    <t>Hungarian princess and saint</t>
  </si>
  <si>
    <t>1242</t>
  </si>
  <si>
    <t>1271</t>
  </si>
  <si>
    <t>Bertha von Suttner</t>
  </si>
  <si>
    <t>Q18456</t>
  </si>
  <si>
    <t>Austrian novelist, radical (organizational) pacifist, editor</t>
  </si>
  <si>
    <t>1843</t>
  </si>
  <si>
    <t>1914</t>
  </si>
  <si>
    <t>Austrian Empire; Cisleithania</t>
  </si>
  <si>
    <t>Czech Republic</t>
  </si>
  <si>
    <t>Vienna | Berlin | Copenhagen | Rome</t>
  </si>
  <si>
    <t>Gerty Cori</t>
  </si>
  <si>
    <t>Q204733</t>
  </si>
  <si>
    <t>Austro-Hungarian-American biochemist</t>
  </si>
  <si>
    <t>Cisleithania; Czechoslovakia; United States of America</t>
  </si>
  <si>
    <t>Vienna | Prague</t>
  </si>
  <si>
    <t>Sigrid Undset</t>
  </si>
  <si>
    <t>Q80889</t>
  </si>
  <si>
    <t>Norwegian writer (1882-1949)</t>
  </si>
  <si>
    <t>1949</t>
  </si>
  <si>
    <t>Vienna | Rome | Stockholm</t>
  </si>
  <si>
    <t>Karen Blixen</t>
  </si>
  <si>
    <t>Q182804</t>
  </si>
  <si>
    <t>Danish writer</t>
  </si>
  <si>
    <t>1962</t>
  </si>
  <si>
    <t>Copenhagen | Stockholm</t>
  </si>
  <si>
    <t>Asta Nielsen</t>
  </si>
  <si>
    <t>Q232404</t>
  </si>
  <si>
    <t>Danish actress (1881-1972)</t>
  </si>
  <si>
    <t>1972</t>
  </si>
  <si>
    <t>Catherine of Alexandria</t>
  </si>
  <si>
    <t>Q179718</t>
  </si>
  <si>
    <t>Egyptian missionary, saint depicted with a wheel</t>
  </si>
  <si>
    <t>0305</t>
  </si>
  <si>
    <t>EG</t>
  </si>
  <si>
    <t>Egypt</t>
  </si>
  <si>
    <t>Brussels | Athens | Bucharest | Stockholm</t>
  </si>
  <si>
    <t>Saint Apollonia</t>
  </si>
  <si>
    <t>Q232427</t>
  </si>
  <si>
    <t>Christian female saint and martyr</t>
  </si>
  <si>
    <t>0150</t>
  </si>
  <si>
    <t>0249</t>
  </si>
  <si>
    <t>Rome | Chisinau</t>
  </si>
  <si>
    <t>Hypatia</t>
  </si>
  <si>
    <t>Q11903</t>
  </si>
  <si>
    <t>Greek Neoplatonist philosopher</t>
  </si>
  <si>
    <t>0360</t>
  </si>
  <si>
    <t>0415</t>
  </si>
  <si>
    <t>Athens | Paris</t>
  </si>
  <si>
    <t>Édith Piaf</t>
  </si>
  <si>
    <t>Q1631</t>
  </si>
  <si>
    <t>French singer (1915-1963)</t>
  </si>
  <si>
    <t>1915</t>
  </si>
  <si>
    <t>Vienna | Paris | Rome</t>
  </si>
  <si>
    <t>Maria Malibran</t>
  </si>
  <si>
    <t>Q232783</t>
  </si>
  <si>
    <t>French mezzo-soprano (1808-1836)</t>
  </si>
  <si>
    <t>1808</t>
  </si>
  <si>
    <t>1836</t>
  </si>
  <si>
    <t>Spain; France</t>
  </si>
  <si>
    <t>Simone Veil</t>
  </si>
  <si>
    <t>Q298180</t>
  </si>
  <si>
    <t>French stateswoman</t>
  </si>
  <si>
    <t>1927</t>
  </si>
  <si>
    <t>2017</t>
  </si>
  <si>
    <t>Joan of Arc</t>
  </si>
  <si>
    <t>Q7226</t>
  </si>
  <si>
    <t>French folk heroine and Roman Catholic saint (1412-1431)</t>
  </si>
  <si>
    <t>1412</t>
  </si>
  <si>
    <t>1431</t>
  </si>
  <si>
    <t>George Sand</t>
  </si>
  <si>
    <t>Q3816</t>
  </si>
  <si>
    <t>French novelist and memoirist; pseudonym of Lucile Aurore Dupin</t>
  </si>
  <si>
    <t>1804</t>
  </si>
  <si>
    <t>1876</t>
  </si>
  <si>
    <t>Colette</t>
  </si>
  <si>
    <t>Q218679</t>
  </si>
  <si>
    <t>French novelist: writer of Gigi</t>
  </si>
  <si>
    <t>1873</t>
  </si>
  <si>
    <t>1954</t>
  </si>
  <si>
    <t>Clotilde</t>
  </si>
  <si>
    <t>Q232365</t>
  </si>
  <si>
    <t>Saint and second wife of the Frankish king Clovis I</t>
  </si>
  <si>
    <t>0474</t>
  </si>
  <si>
    <t>0545</t>
  </si>
  <si>
    <t>Kingdom of Burgundy</t>
  </si>
  <si>
    <t>Berlin | Paris</t>
  </si>
  <si>
    <t>Christine of France</t>
  </si>
  <si>
    <t>Q1083398</t>
  </si>
  <si>
    <t>Duchess of Savoy (1606-1663)</t>
  </si>
  <si>
    <t>1663</t>
  </si>
  <si>
    <t>Madame de Sévigné</t>
  </si>
  <si>
    <t>Q237103</t>
  </si>
  <si>
    <t>French noble and epistolarian writer</t>
  </si>
  <si>
    <t>1626</t>
  </si>
  <si>
    <t>1696</t>
  </si>
  <si>
    <t>Germaine de Staël</t>
  </si>
  <si>
    <t>Q123041</t>
  </si>
  <si>
    <t>Swiss author (1766-1817)</t>
  </si>
  <si>
    <t>1766</t>
  </si>
  <si>
    <t>1817</t>
  </si>
  <si>
    <t>Republic of Geneva; Kingdom of France</t>
  </si>
  <si>
    <t>Clara Zetkin</t>
  </si>
  <si>
    <t>Q75823</t>
  </si>
  <si>
    <t>German politician, editor (1857-1933)</t>
  </si>
  <si>
    <t>1857</t>
  </si>
  <si>
    <t>1933</t>
  </si>
  <si>
    <t>Germany; German Empire; Weimar Republic</t>
  </si>
  <si>
    <t>Vienna | Berlin | Paris | Kyiv</t>
  </si>
  <si>
    <t>Hannah Arendt</t>
  </si>
  <si>
    <t>Q60025</t>
  </si>
  <si>
    <t>German-American philosopher and political theorist</t>
  </si>
  <si>
    <t>1975</t>
  </si>
  <si>
    <t>Simone Signoret</t>
  </si>
  <si>
    <t>Q106126</t>
  </si>
  <si>
    <t>French actress (1921-1985)</t>
  </si>
  <si>
    <t>1921</t>
  </si>
  <si>
    <t>1985</t>
  </si>
  <si>
    <t>Sophie Scholl</t>
  </si>
  <si>
    <t>Q76972</t>
  </si>
  <si>
    <t>German resistance fighter during the Nazi regime, member of the White Rose (1921-1943)</t>
  </si>
  <si>
    <t>1943</t>
  </si>
  <si>
    <t>Weimar Republic; Nazi Germany</t>
  </si>
  <si>
    <t>Vienna | Berlin | Rome</t>
  </si>
  <si>
    <t>Anne Frank</t>
  </si>
  <si>
    <t>Q4583</t>
  </si>
  <si>
    <t>German-born Dutch Jewish diarist and Holocaust victim (1929-1945)</t>
  </si>
  <si>
    <t>1929</t>
  </si>
  <si>
    <t>Germany; Kingdom of the Netherlands; statelessness</t>
  </si>
  <si>
    <t>Empress Elisabeth of Austria</t>
  </si>
  <si>
    <t>Q150782</t>
  </si>
  <si>
    <t>Empress of Austria and Queen of Hungary (1837-1898)</t>
  </si>
  <si>
    <t>1898</t>
  </si>
  <si>
    <t>Austrian Empire; Austria-Hungary; Kingdom of Bavaria</t>
  </si>
  <si>
    <t>Vienna | Budapest</t>
  </si>
  <si>
    <t>Caroline Herschel</t>
  </si>
  <si>
    <t>Q76948</t>
  </si>
  <si>
    <t>German-British astronomer</t>
  </si>
  <si>
    <t>Queen Sophia of Greece</t>
  </si>
  <si>
    <t>Q155822</t>
  </si>
  <si>
    <t>Queen consort of Greece (1870-1932)</t>
  </si>
  <si>
    <t>1870</t>
  </si>
  <si>
    <t>Copenhagen | Athens</t>
  </si>
  <si>
    <t>Elizabeth Alexeievna (Louise of Baden)</t>
  </si>
  <si>
    <t>Q168664</t>
  </si>
  <si>
    <t>Empress consort of Russia; wife of Alexander I of Russia</t>
  </si>
  <si>
    <t>1779</t>
  </si>
  <si>
    <t>1826</t>
  </si>
  <si>
    <t>Russian Empire; Margraviate of Baden</t>
  </si>
  <si>
    <t>Clara Schumann</t>
  </si>
  <si>
    <t>Q132232</t>
  </si>
  <si>
    <t>German musician and composer</t>
  </si>
  <si>
    <t>1819</t>
  </si>
  <si>
    <t>Kingdom of Saxony; German Reich</t>
  </si>
  <si>
    <t>Berlin | Rome</t>
  </si>
  <si>
    <t>Käthe Dorsch</t>
  </si>
  <si>
    <t>Q109505</t>
  </si>
  <si>
    <t>German actress</t>
  </si>
  <si>
    <t>Sappho</t>
  </si>
  <si>
    <t>Q17892</t>
  </si>
  <si>
    <t>Ancient Greek lyric poet</t>
  </si>
  <si>
    <t>-0650</t>
  </si>
  <si>
    <t>-0550</t>
  </si>
  <si>
    <t>Mytilene</t>
  </si>
  <si>
    <t>Vienna | Athens | Rome | Warsaw</t>
  </si>
  <si>
    <t>Irene of Athens</t>
  </si>
  <si>
    <t>Q206737</t>
  </si>
  <si>
    <t>Empress of Byzantine Empire (752-803)</t>
  </si>
  <si>
    <t>0752</t>
  </si>
  <si>
    <t>0803</t>
  </si>
  <si>
    <t>Byzantine Empire</t>
  </si>
  <si>
    <t>Athens | Rome</t>
  </si>
  <si>
    <t>Melina Mercouri</t>
  </si>
  <si>
    <t>Q228611</t>
  </si>
  <si>
    <t>Greek actress, singer and politician. Minister of Culture of Greece (1920-1994)</t>
  </si>
  <si>
    <t>1994</t>
  </si>
  <si>
    <t>Kingdom of Greece; Second Hellenic Republic; Hellenic State; Greece</t>
  </si>
  <si>
    <t>Elizabeth of Hungary</t>
  </si>
  <si>
    <t>Q159862</t>
  </si>
  <si>
    <t>1207</t>
  </si>
  <si>
    <t>Vienna | Budapest | Rome</t>
  </si>
  <si>
    <t>Indira Gandhi</t>
  </si>
  <si>
    <t>Q1149</t>
  </si>
  <si>
    <t>3rd Prime Minister of India (1917-1984)</t>
  </si>
  <si>
    <t>1984</t>
  </si>
  <si>
    <t>India; British Raj; Dominion of India</t>
  </si>
  <si>
    <t>Berlin | Rome | Warsaw</t>
  </si>
  <si>
    <t>Mary Magdalene</t>
  </si>
  <si>
    <t>Q63070</t>
  </si>
  <si>
    <t>Follower of Jesus</t>
  </si>
  <si>
    <t>0100</t>
  </si>
  <si>
    <t>Vienna | Zagreb | Rome | Warsaw | Stockholm</t>
  </si>
  <si>
    <t>Saint Cecilia</t>
  </si>
  <si>
    <t>Q80513</t>
  </si>
  <si>
    <t>Roman Catholic saint, martyr and patron saint of music</t>
  </si>
  <si>
    <t>0200</t>
  </si>
  <si>
    <t>0230</t>
  </si>
  <si>
    <t>Brussels | Paris | Rome | Warsaw</t>
  </si>
  <si>
    <t>Clare of Assisi</t>
  </si>
  <si>
    <t>Q191107</t>
  </si>
  <si>
    <t>Italian saint</t>
  </si>
  <si>
    <t>1193</t>
  </si>
  <si>
    <t>1253</t>
  </si>
  <si>
    <t>Zagreb | Rome | Stockholm</t>
  </si>
  <si>
    <t>Maria Brignole Sale De Ferrari</t>
  </si>
  <si>
    <t>Q287127</t>
  </si>
  <si>
    <t>Anna Magnani</t>
  </si>
  <si>
    <t>Q56011</t>
  </si>
  <si>
    <t>Italian actress (1908-1973)</t>
  </si>
  <si>
    <t>1908</t>
  </si>
  <si>
    <t>Italy; Kingdom of Italy</t>
  </si>
  <si>
    <t>Agatha of Sicily</t>
  </si>
  <si>
    <t>Q200895</t>
  </si>
  <si>
    <t>Christian saint and martyress</t>
  </si>
  <si>
    <t>0235</t>
  </si>
  <si>
    <t>0261</t>
  </si>
  <si>
    <t>Saint Lucy</t>
  </si>
  <si>
    <t>Q183240</t>
  </si>
  <si>
    <t>Saint from Italy</t>
  </si>
  <si>
    <t>0283</t>
  </si>
  <si>
    <t>0304</t>
  </si>
  <si>
    <t>Agnes of Rome</t>
  </si>
  <si>
    <t>Q210096</t>
  </si>
  <si>
    <t>Christian martyr</t>
  </si>
  <si>
    <t>0400</t>
  </si>
  <si>
    <t>Rome | Bucharest</t>
  </si>
  <si>
    <t>Maria Montessori</t>
  </si>
  <si>
    <t>Q131117</t>
  </si>
  <si>
    <t>Italian pedagogue, philosopher and physician</t>
  </si>
  <si>
    <t>1952</t>
  </si>
  <si>
    <t>Vienna | Rome</t>
  </si>
  <si>
    <t>Elsa Morante</t>
  </si>
  <si>
    <t>Q275979</t>
  </si>
  <si>
    <t>Italian novelist</t>
  </si>
  <si>
    <t>Lina Bo Bardi</t>
  </si>
  <si>
    <t>Q272400</t>
  </si>
  <si>
    <t>Italo-Brazilian architect (1914-1992)</t>
  </si>
  <si>
    <t>1992</t>
  </si>
  <si>
    <t>Brazil; Italy; Kingdom of Italy</t>
  </si>
  <si>
    <t>Rhea Silvia</t>
  </si>
  <si>
    <t>Q219936</t>
  </si>
  <si>
    <t>Mother of Romulus and Remus</t>
  </si>
  <si>
    <t>Alba Longa</t>
  </si>
  <si>
    <t>Maria Cebotari</t>
  </si>
  <si>
    <t>Q263629</t>
  </si>
  <si>
    <t>Singer and actress</t>
  </si>
  <si>
    <t>Moldova, Republic of</t>
  </si>
  <si>
    <t>Vienna | Chisinau</t>
  </si>
  <si>
    <t>Elena of Montenegro</t>
  </si>
  <si>
    <t>Q181530</t>
  </si>
  <si>
    <t>Queen consort of Italy (1900-1946) and Servant of God</t>
  </si>
  <si>
    <t>Principality of Montenegro</t>
  </si>
  <si>
    <t>ME</t>
  </si>
  <si>
    <t>Montenegro</t>
  </si>
  <si>
    <t>Zagreb | Rome</t>
  </si>
  <si>
    <t>Virgin Mary</t>
  </si>
  <si>
    <t>Q345</t>
  </si>
  <si>
    <t>Religious figure; mother of Jesus of Nazareth</t>
  </si>
  <si>
    <t>Vienna | Brussels | Prague | Berlin | Copenhagen | Paris | Zagreb | Rome | Chisinau | Warsaw | Bucharest</t>
  </si>
  <si>
    <t>Diana/Artemis</t>
  </si>
  <si>
    <t>Q39503/Q132543</t>
  </si>
  <si>
    <t>Goddess of the hunt and the wild in ancient Greek and Roman religion and myth</t>
  </si>
  <si>
    <t>Vienna | Berlin | Rome | Brussels | Stockholm | Budapest | Warsaw</t>
  </si>
  <si>
    <t>Minerva</t>
  </si>
  <si>
    <t>Q126916</t>
  </si>
  <si>
    <t>Roman goddess of wisdom and sponsor of arts, trade, and defense</t>
  </si>
  <si>
    <t>Brussels | Rome | Budapest | Bucharest</t>
  </si>
  <si>
    <t>Felicity</t>
  </si>
  <si>
    <t>Q11697793</t>
  </si>
  <si>
    <t>Companion of the christian martyr Perpetua</t>
  </si>
  <si>
    <t>0050</t>
  </si>
  <si>
    <t>0203</t>
  </si>
  <si>
    <t>Juno</t>
  </si>
  <si>
    <t>Q125046</t>
  </si>
  <si>
    <t>Ancient Roman goddess</t>
  </si>
  <si>
    <t>Gudrun</t>
  </si>
  <si>
    <t>Q1257834</t>
  </si>
  <si>
    <t>Wife of hero Sigurd</t>
  </si>
  <si>
    <t>Q164294</t>
  </si>
  <si>
    <t>Mother of Virgin Mary in Christian and Islamic traditions; unnamed in the New Testament or Quran</t>
  </si>
  <si>
    <t>-0055</t>
  </si>
  <si>
    <t>0012</t>
  </si>
  <si>
    <t>Vienna | Brussels | Copenhagen | Athens | Paris | Zagreb | Rome | Bucharest</t>
  </si>
  <si>
    <t>Elizabeth</t>
  </si>
  <si>
    <t>Q235849</t>
  </si>
  <si>
    <t>Mother of John the Baptist and the wife of Zacharias/Zachary, according to the Gospel of Luke</t>
  </si>
  <si>
    <t>Brussels | Paris | Budapest</t>
  </si>
  <si>
    <t>Martha</t>
  </si>
  <si>
    <t>Q232453</t>
  </si>
  <si>
    <t>Biblical figure</t>
  </si>
  <si>
    <t>Marie Curie</t>
  </si>
  <si>
    <t>Q7186</t>
  </si>
  <si>
    <t>Polish physicist and chemist nationalized French (1867-1934)</t>
  </si>
  <si>
    <t>1867</t>
  </si>
  <si>
    <t>France; Poland; Russian Empire</t>
  </si>
  <si>
    <t>Rosa Luxemburg</t>
  </si>
  <si>
    <t>Q7231</t>
  </si>
  <si>
    <t>Polish Marxist theorist, socialist philosopher, and revolutionary, editor (1871–1919)</t>
  </si>
  <si>
    <t>1871</t>
  </si>
  <si>
    <t>1919</t>
  </si>
  <si>
    <t>Germany; Russian Empire</t>
  </si>
  <si>
    <t>Veronica Micle</t>
  </si>
  <si>
    <t>Q4010195</t>
  </si>
  <si>
    <t>Romanian writer</t>
  </si>
  <si>
    <t>1889</t>
  </si>
  <si>
    <t>Chisinau | Bucharest</t>
  </si>
  <si>
    <t>Ecaterina Teodoroiu</t>
  </si>
  <si>
    <t>Q5332155</t>
  </si>
  <si>
    <t>Romanian soldier</t>
  </si>
  <si>
    <t>1894</t>
  </si>
  <si>
    <t>Dora d'Istria</t>
  </si>
  <si>
    <t>Q463521</t>
  </si>
  <si>
    <t>Romanian writer (1828-1888)</t>
  </si>
  <si>
    <t>Athens | Bucharest</t>
  </si>
  <si>
    <t>Elisa Leonida Zamfirescu</t>
  </si>
  <si>
    <t>Q12727524</t>
  </si>
  <si>
    <t>Romanian engineer</t>
  </si>
  <si>
    <t>1887</t>
  </si>
  <si>
    <t>Berlin | Bucharest</t>
  </si>
  <si>
    <t>Maria Tănase</t>
  </si>
  <si>
    <t>Q255725</t>
  </si>
  <si>
    <t>Romanian singer and actress</t>
  </si>
  <si>
    <t>Elsa Brändström</t>
  </si>
  <si>
    <t>Q469673</t>
  </si>
  <si>
    <t>Swedish nurse (1888-1948)</t>
  </si>
  <si>
    <t>Vienna | Berlin | Stockholm</t>
  </si>
  <si>
    <t>Anna Politkovskaya</t>
  </si>
  <si>
    <t>Q131240</t>
  </si>
  <si>
    <t>Russian journalist (1958-2006)</t>
  </si>
  <si>
    <t>1958</t>
  </si>
  <si>
    <t>2006</t>
  </si>
  <si>
    <t>Soviet Union; Russia; United States of America</t>
  </si>
  <si>
    <t>Prague | Paris | Rome</t>
  </si>
  <si>
    <t>Sofia Kovalevskaya</t>
  </si>
  <si>
    <t>Q184535</t>
  </si>
  <si>
    <t>19th Century Russian mathematician</t>
  </si>
  <si>
    <t>1891</t>
  </si>
  <si>
    <t>Russian Empire; Sweden</t>
  </si>
  <si>
    <t>Stockholm | Kyiv</t>
  </si>
  <si>
    <t>Miriam Makeba</t>
  </si>
  <si>
    <t>Q146256</t>
  </si>
  <si>
    <t>South African singer and civil rights activist</t>
  </si>
  <si>
    <t>2008</t>
  </si>
  <si>
    <t>Union of South Africa; South Africa</t>
  </si>
  <si>
    <t>ZA</t>
  </si>
  <si>
    <t>South Africa</t>
  </si>
  <si>
    <t>Teresa of Ávila</t>
  </si>
  <si>
    <t>Q174880</t>
  </si>
  <si>
    <t>Roman Catholic saint (1515-1582)</t>
  </si>
  <si>
    <t>1515</t>
  </si>
  <si>
    <t>1582</t>
  </si>
  <si>
    <t>Spain; Crown of Castile</t>
  </si>
  <si>
    <t>Brussels | Rome | Warsaw</t>
  </si>
  <si>
    <t>Maria Theresa of Spain</t>
  </si>
  <si>
    <t>Q152549</t>
  </si>
  <si>
    <t>Queen consort of France</t>
  </si>
  <si>
    <t>1638</t>
  </si>
  <si>
    <t>1683</t>
  </si>
  <si>
    <t>France; Spain</t>
  </si>
  <si>
    <t>Selma Lagerlöf</t>
  </si>
  <si>
    <t>Q44519</t>
  </si>
  <si>
    <t>Swedish writer</t>
  </si>
  <si>
    <t>1940</t>
  </si>
  <si>
    <t>Jenny Lind</t>
  </si>
  <si>
    <t>Q231345</t>
  </si>
  <si>
    <t>Swedish classical singer</t>
  </si>
  <si>
    <t>1820</t>
  </si>
  <si>
    <t>Greta Garbo</t>
  </si>
  <si>
    <t>Q5443</t>
  </si>
  <si>
    <t>Swedish-American actress (1905-1990)</t>
  </si>
  <si>
    <t>1905</t>
  </si>
  <si>
    <t>1990</t>
  </si>
  <si>
    <t>Sweden; United States of America</t>
  </si>
  <si>
    <t>Berlin | Rome | Stockholm</t>
  </si>
  <si>
    <t>Astrid of Sweden</t>
  </si>
  <si>
    <t>Q230238</t>
  </si>
  <si>
    <t>Queen consort of the Belgians (1905-1935)</t>
  </si>
  <si>
    <t>1935</t>
  </si>
  <si>
    <t>Sweden; Belgium</t>
  </si>
  <si>
    <t>Ellen Key</t>
  </si>
  <si>
    <t>Q238443</t>
  </si>
  <si>
    <t>Swedish writer (1849-1926)</t>
  </si>
  <si>
    <t>1926</t>
  </si>
  <si>
    <t>Vienna | Stockholm</t>
  </si>
  <si>
    <t>Mother Teresa</t>
  </si>
  <si>
    <t>Q30547</t>
  </si>
  <si>
    <t>Albanian-Indian Catholic nun and missionary (1910–1997)</t>
  </si>
  <si>
    <t>1997</t>
  </si>
  <si>
    <t>Albania; India; Ottoman Empire; Dominion of India; United States of America</t>
  </si>
  <si>
    <t>MK</t>
  </si>
  <si>
    <t>The former Yugoslav Republic of Macedonia</t>
  </si>
  <si>
    <t>Paris | Zagreb | Warsaw</t>
  </si>
  <si>
    <t>Saint Barbara</t>
  </si>
  <si>
    <t>Q192816</t>
  </si>
  <si>
    <t>Early Christian saint and martyr, from Nicomedia</t>
  </si>
  <si>
    <t>0273</t>
  </si>
  <si>
    <t>0306</t>
  </si>
  <si>
    <t>Vienna | Berlin | Athens | Zagreb | Rome | Warsaw</t>
  </si>
  <si>
    <t>Margaret the Virgin</t>
  </si>
  <si>
    <t>Q297742</t>
  </si>
  <si>
    <t>Saint (275–304) usually shown with a dragon</t>
  </si>
  <si>
    <t>0292</t>
  </si>
  <si>
    <t>0307</t>
  </si>
  <si>
    <t>Athens | Paris | Rome</t>
  </si>
  <si>
    <t>Helena Augusta</t>
  </si>
  <si>
    <t>Q170164</t>
  </si>
  <si>
    <t>Empress of the Roman Empire, and mother of Emperor Constantine the Great (250-330)</t>
  </si>
  <si>
    <t>0330</t>
  </si>
  <si>
    <t>Rome | Chisinau | Bucharest</t>
  </si>
  <si>
    <t>Victoria</t>
  </si>
  <si>
    <t>Q9439</t>
  </si>
  <si>
    <t>Queen of the United Kingdom from 1837 to 1901</t>
  </si>
  <si>
    <t>Brussels | Berlin | Paris</t>
  </si>
  <si>
    <t>Queen Marie of Romania</t>
  </si>
  <si>
    <t>Q57666</t>
  </si>
  <si>
    <t>Last Queen consort of Romania as the wife of King Ferdinand I</t>
  </si>
  <si>
    <t>Romania; United Kingdom of Great Britain and Ireland</t>
  </si>
  <si>
    <t>Paris | Chisinau | Bucharest</t>
  </si>
  <si>
    <t>Saint Ursula</t>
  </si>
  <si>
    <t>Q369691</t>
  </si>
  <si>
    <t>Frankish saint</t>
  </si>
  <si>
    <t>0383</t>
  </si>
  <si>
    <t>Brussels | Berlin | Rome</t>
  </si>
  <si>
    <t>Charlotte Brontë</t>
  </si>
  <si>
    <t>Q127332</t>
  </si>
  <si>
    <t>English novelist and poet</t>
  </si>
  <si>
    <t>1816</t>
  </si>
  <si>
    <t>1855</t>
  </si>
  <si>
    <t>Gertrude Stein</t>
  </si>
  <si>
    <t>Q188385</t>
  </si>
  <si>
    <t>American author (1874-1946)</t>
  </si>
  <si>
    <t>1946</t>
  </si>
  <si>
    <t>Copenhagen | Paris | Rome</t>
  </si>
  <si>
    <t>Maria Callas</t>
  </si>
  <si>
    <t>Q128297</t>
  </si>
  <si>
    <t>American-born Greek operatic soprano</t>
  </si>
  <si>
    <t>1923</t>
  </si>
  <si>
    <t>1977</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</si>
</sst>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0.0"/>
      <color rgb="FF000000"/>
      <name val="Arial"/>
      <scheme val="minor"/>
    </font>
    <font>
      <u/>
      <sz val="10.0"/>
      <color rgb="FF0000FF"/>
      <name val="Arial"/>
    </font>
    <font>
      <b/>
      <color theme="1"/>
      <name val="Arial"/>
    </font>
    <font>
      <color theme="1"/>
      <name val="Arial"/>
    </font>
    <font>
      <color theme="1"/>
      <name val="Arial"/>
      <scheme val="minor"/>
    </font>
    <font>
      <color theme="1"/>
      <name val="Calibri"/>
    </font>
    <font>
      <u/>
      <sz val="10.0"/>
      <color rgb="FF0000FF"/>
      <name val="Arial"/>
    </font>
    <font>
      <sz val="10.0"/>
      <color theme="1"/>
      <name val="Arial"/>
      <scheme val="minor"/>
    </font>
    <font>
      <sz val="10.0"/>
      <color rgb="FF0000FF"/>
    </font>
    <font>
      <sz val="10.0"/>
      <color theme="1"/>
      <name val="&quot;Liberation Sans&quot;"/>
    </font>
    <font>
      <sz val="10.0"/>
      <color theme="1"/>
      <name val="Arial"/>
    </font>
    <font>
      <sz val="10.0"/>
      <color rgb="FF0000FF"/>
      <name val="Arial"/>
    </font>
    <font>
      <b/>
      <sz val="10.0"/>
      <color rgb="FFCC0000"/>
      <name val="&quot;Liberation Sans&quot;"/>
    </font>
    <font>
      <sz val="10.0"/>
      <color rgb="FFE06666"/>
      <name val="Arial"/>
    </font>
    <font>
      <u/>
      <sz val="10.0"/>
      <color rgb="FF0000FF"/>
    </font>
  </fonts>
  <fills count="3">
    <fill>
      <patternFill patternType="none"/>
    </fill>
    <fill>
      <patternFill patternType="lightGray"/>
    </fill>
    <fill>
      <patternFill patternType="solid">
        <fgColor rgb="FFC9DAF8"/>
        <bgColor rgb="FFC9DAF8"/>
      </patternFill>
    </fill>
  </fills>
  <borders count="1">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shrinkToFit="0" vertical="bottom" wrapText="1"/>
    </xf>
    <xf borderId="0" fillId="0" fontId="2" numFmtId="0" xfId="0" applyAlignment="1" applyFont="1">
      <alignment readingOrder="0" vertical="bottom"/>
    </xf>
    <xf borderId="0" fillId="0" fontId="3" numFmtId="0" xfId="0" applyAlignment="1" applyFont="1">
      <alignment readingOrder="0" shrinkToFit="0" vertical="bottom" wrapText="1"/>
    </xf>
    <xf borderId="0" fillId="0" fontId="4" numFmtId="0" xfId="0" applyAlignment="1" applyFont="1">
      <alignment readingOrder="0" shrinkToFit="0" wrapText="1"/>
    </xf>
    <xf borderId="0" fillId="0" fontId="2" numFmtId="0" xfId="0" applyAlignment="1" applyFont="1">
      <alignment readingOrder="0" shrinkToFit="0" vertical="bottom" wrapText="0"/>
    </xf>
    <xf borderId="0" fillId="0" fontId="3" numFmtId="0" xfId="0" applyAlignment="1" applyFont="1">
      <alignment readingOrder="0" shrinkToFit="0" vertical="bottom" wrapText="0"/>
    </xf>
    <xf borderId="0" fillId="0" fontId="5" numFmtId="0" xfId="0" applyAlignment="1" applyFont="1">
      <alignment vertical="bottom"/>
    </xf>
    <xf borderId="0" fillId="0" fontId="6" numFmtId="0" xfId="0" applyAlignment="1" applyFont="1">
      <alignment readingOrder="0" shrinkToFit="0" vertical="bottom" wrapText="0"/>
    </xf>
    <xf borderId="0" fillId="0" fontId="7" numFmtId="0" xfId="0" applyFont="1"/>
    <xf borderId="0" fillId="0" fontId="3" numFmtId="0" xfId="0" applyAlignment="1" applyFont="1">
      <alignment shrinkToFit="0" vertical="bottom" wrapText="0"/>
    </xf>
    <xf borderId="0" fillId="0" fontId="2" numFmtId="0" xfId="0" applyAlignment="1" applyFont="1">
      <alignment vertical="bottom"/>
    </xf>
    <xf borderId="0" fillId="0" fontId="5" numFmtId="0" xfId="0" applyAlignment="1" applyFont="1">
      <alignment shrinkToFit="0" vertical="bottom" wrapText="0"/>
    </xf>
    <xf borderId="0" fillId="0" fontId="3" numFmtId="0" xfId="0" applyAlignment="1" applyFont="1">
      <alignment vertical="bottom"/>
    </xf>
    <xf borderId="0" fillId="2" fontId="7" numFmtId="0" xfId="0" applyAlignment="1" applyFill="1" applyFont="1">
      <alignment readingOrder="0" shrinkToFit="0" vertical="bottom" wrapText="1"/>
    </xf>
    <xf borderId="0" fillId="2" fontId="7" numFmtId="0" xfId="0" applyAlignment="1" applyFont="1">
      <alignment readingOrder="0"/>
    </xf>
    <xf borderId="0" fillId="2" fontId="7" numFmtId="0" xfId="0" applyAlignment="1" applyFont="1">
      <alignment readingOrder="0" shrinkToFit="0" wrapText="1"/>
    </xf>
    <xf borderId="0" fillId="2" fontId="8" numFmtId="0" xfId="0" applyAlignment="1" applyFont="1">
      <alignment readingOrder="0" shrinkToFit="0" wrapText="1"/>
    </xf>
    <xf borderId="0" fillId="2" fontId="7" numFmtId="0" xfId="0" applyAlignment="1" applyFont="1">
      <alignment horizontal="left" readingOrder="0" shrinkToFit="0" wrapText="1"/>
    </xf>
    <xf borderId="0" fillId="2" fontId="7" numFmtId="164" xfId="0" applyAlignment="1" applyFont="1" applyNumberFormat="1">
      <alignment readingOrder="0" shrinkToFit="0" vertical="bottom" wrapText="1"/>
    </xf>
    <xf borderId="0" fillId="2" fontId="7" numFmtId="164" xfId="0" applyAlignment="1" applyFont="1" applyNumberFormat="1">
      <alignment horizontal="left" readingOrder="0" shrinkToFit="0" wrapText="1"/>
    </xf>
    <xf borderId="0" fillId="0" fontId="4" numFmtId="0" xfId="0" applyAlignment="1" applyFont="1">
      <alignment readingOrder="0"/>
    </xf>
    <xf borderId="0" fillId="0" fontId="7" numFmtId="0" xfId="0" applyAlignment="1" applyFont="1">
      <alignment readingOrder="0" shrinkToFit="0" vertical="bottom" wrapText="1"/>
    </xf>
    <xf borderId="0" fillId="0" fontId="7" numFmtId="0" xfId="0" applyAlignment="1" applyFont="1">
      <alignment readingOrder="0"/>
    </xf>
    <xf borderId="0" fillId="0" fontId="7" numFmtId="0" xfId="0" applyAlignment="1" applyFont="1">
      <alignment readingOrder="0" shrinkToFit="0" wrapText="1"/>
    </xf>
    <xf borderId="0" fillId="0" fontId="7" numFmtId="3" xfId="0" applyAlignment="1" applyFont="1" applyNumberFormat="1">
      <alignment readingOrder="0" shrinkToFit="0" wrapText="1"/>
    </xf>
    <xf borderId="0" fillId="0" fontId="7" numFmtId="0" xfId="0" applyAlignment="1" applyFont="1">
      <alignment horizontal="left" readingOrder="0" shrinkToFit="0" wrapText="1"/>
    </xf>
    <xf borderId="0" fillId="0" fontId="9" numFmtId="164" xfId="0" applyAlignment="1" applyFont="1" applyNumberFormat="1">
      <alignment horizontal="right" readingOrder="0"/>
    </xf>
    <xf borderId="0" fillId="0" fontId="7" numFmtId="0" xfId="0" applyAlignment="1" applyFont="1">
      <alignment readingOrder="0" shrinkToFit="0" wrapText="1"/>
    </xf>
    <xf borderId="0" fillId="0" fontId="9" numFmtId="9" xfId="0" applyAlignment="1" applyFont="1" applyNumberFormat="1">
      <alignment horizontal="right" readingOrder="0"/>
    </xf>
    <xf borderId="0" fillId="0" fontId="7" numFmtId="0" xfId="0" applyAlignment="1" applyFont="1">
      <alignment readingOrder="0"/>
    </xf>
    <xf borderId="0" fillId="0" fontId="7" numFmtId="164" xfId="0" applyAlignment="1" applyFont="1" applyNumberFormat="1">
      <alignment readingOrder="0" shrinkToFit="0" wrapText="1"/>
    </xf>
    <xf borderId="0" fillId="0" fontId="7" numFmtId="1" xfId="0" applyAlignment="1" applyFont="1" applyNumberFormat="1">
      <alignment readingOrder="0" shrinkToFit="0" wrapText="1"/>
    </xf>
    <xf borderId="0" fillId="0" fontId="7" numFmtId="9" xfId="0" applyAlignment="1" applyFont="1" applyNumberFormat="1">
      <alignment readingOrder="0" shrinkToFit="0" wrapText="1"/>
    </xf>
    <xf borderId="0" fillId="0" fontId="9" numFmtId="0" xfId="0" applyAlignment="1" applyFont="1">
      <alignment horizontal="left" readingOrder="0"/>
    </xf>
    <xf borderId="0" fillId="0" fontId="10" numFmtId="0" xfId="0" applyAlignment="1" applyFont="1">
      <alignment horizontal="left" readingOrder="0"/>
    </xf>
    <xf borderId="0" fillId="0" fontId="7" numFmtId="0" xfId="0" applyAlignment="1" applyFont="1">
      <alignment readingOrder="0"/>
    </xf>
    <xf borderId="0" fillId="0" fontId="10" numFmtId="3" xfId="0" applyAlignment="1" applyFont="1" applyNumberFormat="1">
      <alignment horizontal="right" vertical="bottom"/>
    </xf>
    <xf borderId="0" fillId="0" fontId="10" numFmtId="3" xfId="0" applyAlignment="1" applyFont="1" applyNumberFormat="1">
      <alignment horizontal="left" readingOrder="0" shrinkToFit="0" vertical="bottom" wrapText="0"/>
    </xf>
    <xf borderId="0" fillId="0" fontId="9" numFmtId="3" xfId="0" applyAlignment="1" applyFont="1" applyNumberFormat="1">
      <alignment horizontal="right" readingOrder="0"/>
    </xf>
    <xf borderId="0" fillId="0" fontId="9" numFmtId="3" xfId="0" applyAlignment="1" applyFont="1" applyNumberFormat="1">
      <alignment horizontal="right" readingOrder="0"/>
    </xf>
    <xf borderId="0" fillId="0" fontId="9" numFmtId="0" xfId="0" applyAlignment="1" applyFont="1">
      <alignment horizontal="right" readingOrder="0"/>
    </xf>
    <xf borderId="0" fillId="0" fontId="11" numFmtId="0" xfId="0" applyAlignment="1" applyFont="1">
      <alignment horizontal="left" readingOrder="0" shrinkToFit="0" vertical="bottom" wrapText="0"/>
    </xf>
    <xf borderId="0" fillId="0" fontId="11" numFmtId="3" xfId="0" applyAlignment="1" applyFont="1" applyNumberFormat="1">
      <alignment horizontal="left" readingOrder="0" shrinkToFit="0" vertical="bottom" wrapText="0"/>
    </xf>
    <xf borderId="0" fillId="0" fontId="12" numFmtId="9" xfId="0" applyAlignment="1" applyFont="1" applyNumberFormat="1">
      <alignment horizontal="right" readingOrder="0"/>
    </xf>
    <xf borderId="0" fillId="0" fontId="11" numFmtId="3" xfId="0" applyAlignment="1" applyFont="1" applyNumberFormat="1">
      <alignment horizontal="left" readingOrder="0" shrinkToFit="0" vertical="bottom" wrapText="0"/>
    </xf>
    <xf borderId="0" fillId="0" fontId="10" numFmtId="3" xfId="0" applyAlignment="1" applyFont="1" applyNumberFormat="1">
      <alignment vertical="bottom"/>
    </xf>
    <xf borderId="0" fillId="0" fontId="10" numFmtId="3" xfId="0" applyAlignment="1" applyFont="1" applyNumberFormat="1">
      <alignment readingOrder="0" vertical="bottom"/>
    </xf>
    <xf borderId="0" fillId="0" fontId="7" numFmtId="0" xfId="0" applyAlignment="1" applyFont="1">
      <alignment readingOrder="0"/>
    </xf>
    <xf borderId="0" fillId="0" fontId="7" numFmtId="3" xfId="0" applyAlignment="1" applyFont="1" applyNumberFormat="1">
      <alignment horizontal="left" readingOrder="0" shrinkToFit="0" wrapText="0"/>
    </xf>
    <xf borderId="0" fillId="0" fontId="7" numFmtId="3" xfId="0" applyAlignment="1" applyFont="1" applyNumberFormat="1">
      <alignment readingOrder="0"/>
    </xf>
    <xf borderId="0" fillId="0" fontId="13" numFmtId="164" xfId="0" applyAlignment="1" applyFont="1" applyNumberFormat="1">
      <alignment horizontal="right" readingOrder="0"/>
    </xf>
    <xf borderId="0" fillId="0" fontId="7" numFmtId="3" xfId="0" applyAlignment="1" applyFont="1" applyNumberFormat="1">
      <alignment horizontal="right" readingOrder="0"/>
    </xf>
    <xf borderId="0" fillId="2" fontId="7" numFmtId="0" xfId="0" applyAlignment="1" applyFont="1">
      <alignment readingOrder="0" shrinkToFit="0" vertical="bottom" wrapText="1"/>
    </xf>
    <xf borderId="0" fillId="2" fontId="7" numFmtId="164" xfId="0" applyAlignment="1" applyFont="1" applyNumberFormat="1">
      <alignment readingOrder="0" shrinkToFit="0" vertical="bottom" wrapText="1"/>
    </xf>
    <xf borderId="0" fillId="0" fontId="7" numFmtId="3" xfId="0" applyFont="1" applyNumberFormat="1"/>
    <xf borderId="0" fillId="0" fontId="9" numFmtId="164" xfId="0" applyAlignment="1" applyFont="1" applyNumberFormat="1">
      <alignment horizontal="right" readingOrder="0"/>
    </xf>
    <xf borderId="0" fillId="0" fontId="7" numFmtId="3" xfId="0" applyAlignment="1" applyFont="1" applyNumberFormat="1">
      <alignment readingOrder="0"/>
    </xf>
    <xf borderId="0" fillId="0" fontId="7" numFmtId="164" xfId="0" applyFont="1" applyNumberFormat="1"/>
    <xf borderId="0" fillId="0" fontId="7" numFmtId="1" xfId="0" applyFont="1" applyNumberFormat="1"/>
    <xf borderId="0" fillId="0" fontId="9" numFmtId="0" xfId="0" applyAlignment="1" applyFont="1">
      <alignment horizontal="left" readingOrder="0"/>
    </xf>
    <xf borderId="0" fillId="0" fontId="10" numFmtId="0" xfId="0" applyAlignment="1" applyFont="1">
      <alignment horizontal="left" readingOrder="0"/>
    </xf>
    <xf borderId="0" fillId="0" fontId="10" numFmtId="3" xfId="0" applyAlignment="1" applyFont="1" applyNumberFormat="1">
      <alignment horizontal="right" readingOrder="0"/>
    </xf>
    <xf borderId="0" fillId="2" fontId="4" numFmtId="0" xfId="0" applyAlignment="1" applyFont="1">
      <alignment readingOrder="0" shrinkToFit="0" vertical="bottom" wrapText="1"/>
    </xf>
    <xf borderId="0" fillId="2" fontId="4" numFmtId="9" xfId="0" applyAlignment="1" applyFont="1" applyNumberFormat="1">
      <alignment readingOrder="0" shrinkToFit="0" vertical="bottom" wrapText="1"/>
    </xf>
    <xf borderId="0" fillId="2" fontId="0" numFmtId="0" xfId="0" applyAlignment="1" applyFont="1">
      <alignment horizontal="left" readingOrder="0" shrinkToFit="0" wrapText="1"/>
    </xf>
    <xf borderId="0" fillId="2" fontId="7" numFmtId="0" xfId="0" applyAlignment="1" applyFont="1">
      <alignment readingOrder="0" shrinkToFit="0" wrapText="1"/>
    </xf>
    <xf borderId="0" fillId="2" fontId="7" numFmtId="0" xfId="0" applyAlignment="1" applyFont="1">
      <alignment readingOrder="0" shrinkToFit="0" wrapText="0"/>
    </xf>
    <xf borderId="0" fillId="0" fontId="4" numFmtId="3" xfId="0" applyAlignment="1" applyFont="1" applyNumberFormat="1">
      <alignment readingOrder="0"/>
    </xf>
    <xf borderId="0" fillId="0" fontId="0" numFmtId="0" xfId="0" applyAlignment="1" applyFont="1">
      <alignment horizontal="left" readingOrder="0" shrinkToFit="0" wrapText="1"/>
    </xf>
    <xf borderId="0" fillId="0" fontId="9" numFmtId="9" xfId="0" applyAlignment="1" applyFont="1" applyNumberFormat="1">
      <alignment horizontal="right" readingOrder="0"/>
    </xf>
    <xf borderId="0" fillId="0" fontId="0" numFmtId="0" xfId="0" applyAlignment="1" applyFont="1">
      <alignment horizontal="right" readingOrder="0" shrinkToFit="0" wrapText="1"/>
    </xf>
    <xf borderId="0" fillId="0" fontId="7" numFmtId="0" xfId="0" applyAlignment="1" applyFont="1">
      <alignment readingOrder="0" shrinkToFit="0" wrapText="1"/>
    </xf>
    <xf borderId="0" fillId="0" fontId="7" numFmtId="0" xfId="0" applyAlignment="1" applyFont="1">
      <alignment readingOrder="0" shrinkToFit="0" wrapText="0"/>
    </xf>
    <xf borderId="0" fillId="0" fontId="0" numFmtId="3" xfId="0" applyAlignment="1" applyFont="1" applyNumberFormat="1">
      <alignment horizontal="right" readingOrder="0" shrinkToFit="0" wrapText="1"/>
    </xf>
    <xf borderId="0" fillId="0" fontId="0" numFmtId="9" xfId="0" applyAlignment="1" applyFont="1" applyNumberFormat="1">
      <alignment horizontal="right" readingOrder="0" shrinkToFit="0" wrapText="1"/>
    </xf>
    <xf borderId="0" fillId="0" fontId="0" numFmtId="164" xfId="0" applyAlignment="1" applyFont="1" applyNumberFormat="1">
      <alignment horizontal="right" readingOrder="0" shrinkToFit="0" vertical="center" wrapText="1"/>
    </xf>
    <xf borderId="0" fillId="0" fontId="10" numFmtId="164" xfId="0" applyAlignment="1" applyFont="1" applyNumberFormat="1">
      <alignment horizontal="right" readingOrder="0"/>
    </xf>
    <xf borderId="0" fillId="0" fontId="10" numFmtId="0" xfId="0" applyAlignment="1" applyFont="1">
      <alignment horizontal="right" readingOrder="0"/>
    </xf>
    <xf borderId="0" fillId="0" fontId="10" numFmtId="9" xfId="0" applyAlignment="1" applyFont="1" applyNumberFormat="1">
      <alignment horizontal="right" readingOrder="0"/>
    </xf>
    <xf borderId="0" fillId="0" fontId="9" numFmtId="1" xfId="0" applyAlignment="1" applyFont="1" applyNumberFormat="1">
      <alignment horizontal="right" readingOrder="0"/>
    </xf>
    <xf borderId="0" fillId="2" fontId="10" numFmtId="0" xfId="0" applyAlignment="1" applyFont="1">
      <alignment horizontal="left" readingOrder="0" shrinkToFit="0" vertical="bottom" wrapText="1"/>
    </xf>
    <xf borderId="0" fillId="2" fontId="3" numFmtId="0" xfId="0" applyAlignment="1" applyFont="1">
      <alignment readingOrder="0" shrinkToFit="0" vertical="bottom" wrapText="1"/>
    </xf>
    <xf borderId="0" fillId="2" fontId="10" numFmtId="164" xfId="0" applyAlignment="1" applyFont="1" applyNumberFormat="1">
      <alignment horizontal="left" readingOrder="0" shrinkToFit="0" vertical="bottom" wrapText="1"/>
    </xf>
    <xf borderId="0" fillId="2" fontId="10" numFmtId="10" xfId="0" applyAlignment="1" applyFont="1" applyNumberFormat="1">
      <alignment horizontal="left" readingOrder="0" shrinkToFit="0" vertical="bottom" wrapText="1"/>
    </xf>
    <xf borderId="0" fillId="0" fontId="10" numFmtId="0" xfId="0" applyAlignment="1" applyFont="1">
      <alignment readingOrder="0" vertical="bottom"/>
    </xf>
    <xf borderId="0" fillId="0" fontId="10" numFmtId="0" xfId="0" applyAlignment="1" applyFont="1">
      <alignment horizontal="left" readingOrder="0" shrinkToFit="0" wrapText="1"/>
    </xf>
    <xf borderId="0" fillId="0" fontId="10" numFmtId="1" xfId="0" applyAlignment="1" applyFont="1" applyNumberFormat="1">
      <alignment horizontal="right" readingOrder="0"/>
    </xf>
    <xf borderId="0" fillId="0" fontId="10" numFmtId="0" xfId="0" applyAlignment="1" applyFont="1">
      <alignment horizontal="right" vertical="bottom"/>
    </xf>
    <xf borderId="0" fillId="0" fontId="14" numFmtId="0" xfId="0" applyAlignment="1" applyFont="1">
      <alignment horizontal="left" readingOrder="0" shrinkToFit="0" vertical="bottom" wrapText="0"/>
    </xf>
    <xf borderId="0" fillId="0" fontId="7" numFmtId="0" xfId="0" applyAlignment="1" applyFont="1">
      <alignment readingOrder="0" shrinkToFit="0" vertical="bottom" wrapText="1"/>
    </xf>
    <xf borderId="0" fillId="0" fontId="7" numFmtId="9" xfId="0" applyAlignment="1" applyFont="1" applyNumberFormat="1">
      <alignment readingOrder="0" shrinkToFit="0" vertical="bottom" wrapText="1"/>
    </xf>
    <xf borderId="0" fillId="0" fontId="7" numFmtId="1" xfId="0" applyAlignment="1" applyFont="1" applyNumberFormat="1">
      <alignment readingOrder="0" shrinkToFit="0" vertical="bottom" wrapText="1"/>
    </xf>
    <xf borderId="0" fillId="2" fontId="4" numFmtId="1" xfId="0" applyAlignment="1" applyFont="1" applyNumberFormat="1">
      <alignment readingOrder="0" shrinkToFit="0" vertical="bottom" wrapText="1"/>
    </xf>
    <xf borderId="0" fillId="0" fontId="0" numFmtId="1" xfId="0" applyAlignment="1" applyFont="1" applyNumberFormat="1">
      <alignment horizontal="right" readingOrder="0" shrinkToFit="0" wrapText="1"/>
    </xf>
    <xf borderId="0" fillId="0" fontId="9" numFmtId="1" xfId="0" applyAlignment="1" applyFont="1" applyNumberFormat="1">
      <alignment horizontal="right" readingOrder="0"/>
    </xf>
    <xf borderId="0" fillId="0" fontId="0" numFmtId="0" xfId="0" applyAlignment="1" applyFont="1">
      <alignment horizontal="left" readingOrder="0" shrinkToFit="0" wrapText="0"/>
    </xf>
    <xf borderId="0" fillId="0" fontId="3" numFmtId="0" xfId="0" applyAlignment="1" applyFont="1">
      <alignment shrinkToFit="0" vertical="bottom" wrapText="1"/>
    </xf>
    <xf borderId="0" fillId="0" fontId="3" numFmtId="0" xfId="0" applyAlignment="1" applyFont="1">
      <alignment horizontal="right" shrinkToFit="0" vertical="bottom" wrapText="1"/>
    </xf>
    <xf borderId="0" fillId="2" fontId="3" numFmtId="0" xfId="0" applyAlignment="1" applyFont="1">
      <alignment shrinkToFit="0" vertical="bottom" wrapText="1"/>
    </xf>
    <xf borderId="0" fillId="2" fontId="3" numFmtId="0" xfId="0" applyAlignment="1" applyFont="1">
      <alignment horizontal="left" shrinkToFit="0" vertical="bottom" wrapText="1"/>
    </xf>
    <xf borderId="0" fillId="2" fontId="4" numFmtId="0" xfId="0" applyAlignment="1" applyFont="1">
      <alignment readingOrder="0" shrinkToFit="0" wrapText="1"/>
    </xf>
    <xf borderId="0" fillId="0" fontId="0" numFmtId="0" xfId="0" applyAlignment="1" applyFont="1">
      <alignment horizontal="left" readingOrder="0" shrinkToFit="0" vertical="top" wrapText="1"/>
    </xf>
    <xf borderId="0" fillId="0" fontId="3" numFmtId="0" xfId="0" applyAlignment="1" applyFont="1">
      <alignment vertical="bottom"/>
    </xf>
    <xf borderId="0" fillId="0" fontId="3" numFmtId="0" xfId="0" applyAlignment="1" applyFont="1">
      <alignment horizontal="right" vertical="bottom"/>
    </xf>
    <xf borderId="0" fillId="0" fontId="3" numFmtId="0" xfId="0" applyAlignment="1" applyFont="1">
      <alignment readingOrder="0" vertical="bottom"/>
    </xf>
  </cellXfs>
  <cellStyles count="1">
    <cellStyle xfId="0" name="Normal" builtinId="0"/>
  </cellStyles>
  <dxfs count="2">
    <dxf>
      <font>
        <b/>
        <color rgb="FFC53929"/>
      </font>
      <fill>
        <patternFill patternType="none"/>
      </fill>
      <border/>
    </dxf>
    <dxf>
      <font>
        <b/>
        <color rgb="FFCC0000"/>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balcanicaucaso.org/" TargetMode="External"/><Relationship Id="rId2" Type="http://schemas.openxmlformats.org/officeDocument/2006/relationships/hyperlink" Target="https://edjnet.medium.com/3cc7338b8b84?source=friends_link&amp;sk=4f98635a80518028dcd493bf11ef7cbd" TargetMode="External"/><Relationship Id="rId3" Type="http://schemas.openxmlformats.org/officeDocument/2006/relationships/hyperlink" Target="https://mappingdiversity.eu/abou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en.wikipedia.org/wiki/List_of_cities_in_the_European_Union_by_population_within_city_limits" TargetMode="External"/><Relationship Id="rId2" Type="http://schemas.openxmlformats.org/officeDocument/2006/relationships/hyperlink" Target="https://www.ebru.be/" TargetMode="External"/><Relationship Id="rId3" Type="http://schemas.openxmlformats.org/officeDocument/2006/relationships/hyperlink" Target="https://www.praha12.cz/nazvy-ulic-v-praze-12/d-1789" TargetMode="External"/><Relationship Id="rId4" Type="http://schemas.openxmlformats.org/officeDocument/2006/relationships/hyperlink" Target="https://de.wikipedia.org/wiki/Liste_der_Stra%C3%9Fen_und_Pl%C3%A4tze_in_Berlin-K%C3%B6penick" TargetMode="External"/><Relationship Id="rId10" Type="http://schemas.openxmlformats.org/officeDocument/2006/relationships/drawing" Target="../drawings/drawing2.xml"/><Relationship Id="rId9" Type="http://schemas.openxmlformats.org/officeDocument/2006/relationships/hyperlink" Target="https://fr.wikipedia.org/wiki/Cat%C3%A9gorie:Rue_%C3%A0_Paris" TargetMode="External"/><Relationship Id="rId5" Type="http://schemas.openxmlformats.org/officeDocument/2006/relationships/hyperlink" Target="http://www.hovedstadshistorie.dk/" TargetMode="External"/><Relationship Id="rId6" Type="http://schemas.openxmlformats.org/officeDocument/2006/relationships/hyperlink" Target="https://w10.bcn.cat/APPS/nomenclator/frcontent.jsp?idioma=1" TargetMode="External"/><Relationship Id="rId7" Type="http://schemas.openxmlformats.org/officeDocument/2006/relationships/hyperlink" Target="https://www.madrid.es/portales/munimadrid/es/Inicio/El-Ayuntamiento/Servicios-sociales/Igualdad-entre-Mujeres-y-Hombres/Publicaciones/Memoria-de-Mujeres-en-el-Callejero?vgnextfmt=default&amp;vgnextoid=ae06e3ad92eb8010VgnVCM100000dc0ca8c0RCRD&amp;vgnextchannel=b4d2adb6fc3d8010VgnVCM100000dc0ca8c0RCRD" TargetMode="External"/><Relationship Id="rId8" Type="http://schemas.openxmlformats.org/officeDocument/2006/relationships/hyperlink" Target="https://callesdesevilla.com/street_index.php"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rive.google.com/drive/folders/1-cRpShQpOm2R1vXNG5yv2z_2Mf6EeMrp?usp=share_link"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3">
      <c r="A3" s="2" t="s">
        <v>1</v>
      </c>
    </row>
    <row r="4">
      <c r="A4" s="3" t="s">
        <v>2</v>
      </c>
    </row>
    <row r="5">
      <c r="A5" s="4" t="s">
        <v>3</v>
      </c>
    </row>
    <row r="6">
      <c r="A6" s="4" t="s">
        <v>4</v>
      </c>
    </row>
    <row r="7">
      <c r="A7" s="5"/>
    </row>
    <row r="8">
      <c r="A8" s="5" t="s">
        <v>5</v>
      </c>
    </row>
    <row r="9">
      <c r="A9" s="6" t="s">
        <v>6</v>
      </c>
    </row>
    <row r="10">
      <c r="A10" s="7"/>
    </row>
    <row r="11">
      <c r="A11" s="2" t="s">
        <v>7</v>
      </c>
    </row>
    <row r="12">
      <c r="A12" s="3" t="s">
        <v>8</v>
      </c>
    </row>
    <row r="13">
      <c r="A13" s="3" t="s">
        <v>9</v>
      </c>
    </row>
    <row r="14">
      <c r="A14" s="6" t="s">
        <v>10</v>
      </c>
    </row>
    <row r="15">
      <c r="A15" s="3" t="s">
        <v>11</v>
      </c>
    </row>
    <row r="16">
      <c r="A16" s="3" t="s">
        <v>12</v>
      </c>
    </row>
    <row r="17">
      <c r="A17" s="8" t="s">
        <v>13</v>
      </c>
      <c r="B17" s="9"/>
      <c r="C17" s="9"/>
      <c r="D17" s="9"/>
      <c r="E17" s="9"/>
      <c r="F17" s="9"/>
      <c r="G17" s="9"/>
      <c r="H17" s="9"/>
      <c r="I17" s="9"/>
      <c r="J17" s="9"/>
      <c r="K17" s="9"/>
      <c r="L17" s="9"/>
      <c r="M17" s="9"/>
      <c r="N17" s="9"/>
      <c r="O17" s="9"/>
      <c r="P17" s="9"/>
      <c r="Q17" s="9"/>
      <c r="R17" s="9"/>
      <c r="S17" s="9"/>
      <c r="T17" s="9"/>
      <c r="U17" s="9"/>
      <c r="V17" s="9"/>
      <c r="W17" s="9"/>
      <c r="X17" s="9"/>
      <c r="Y17" s="9"/>
      <c r="Z17" s="9"/>
    </row>
    <row r="18">
      <c r="A18" s="8" t="s">
        <v>14</v>
      </c>
      <c r="B18" s="9"/>
      <c r="C18" s="9"/>
      <c r="D18" s="9"/>
      <c r="E18" s="9"/>
      <c r="F18" s="9"/>
      <c r="G18" s="9"/>
      <c r="H18" s="9"/>
      <c r="I18" s="9"/>
      <c r="J18" s="9"/>
      <c r="K18" s="9"/>
      <c r="L18" s="9"/>
      <c r="M18" s="9"/>
      <c r="N18" s="9"/>
      <c r="O18" s="9"/>
      <c r="P18" s="9"/>
      <c r="Q18" s="9"/>
      <c r="R18" s="9"/>
      <c r="S18" s="9"/>
      <c r="T18" s="9"/>
      <c r="U18" s="9"/>
      <c r="V18" s="9"/>
      <c r="W18" s="9"/>
      <c r="X18" s="9"/>
      <c r="Y18" s="9"/>
      <c r="Z18" s="9"/>
    </row>
    <row r="19">
      <c r="A19" s="10"/>
    </row>
    <row r="20">
      <c r="A20" s="11" t="s">
        <v>15</v>
      </c>
    </row>
    <row r="21">
      <c r="A21" s="6" t="s">
        <v>16</v>
      </c>
    </row>
    <row r="22">
      <c r="A22" s="12"/>
    </row>
    <row r="23">
      <c r="A23" s="11"/>
    </row>
    <row r="24">
      <c r="A24" s="13"/>
    </row>
    <row r="25">
      <c r="A25" s="13"/>
    </row>
    <row r="26">
      <c r="A26" s="13"/>
    </row>
    <row r="27">
      <c r="A27" s="13"/>
    </row>
    <row r="28">
      <c r="A28" s="13"/>
    </row>
    <row r="29">
      <c r="A29" s="13"/>
    </row>
    <row r="30">
      <c r="A30" s="10"/>
    </row>
    <row r="31">
      <c r="A31" s="7"/>
    </row>
    <row r="32">
      <c r="A32" s="7"/>
    </row>
    <row r="33">
      <c r="A33" s="13"/>
    </row>
    <row r="34">
      <c r="A34" s="13"/>
    </row>
    <row r="35">
      <c r="A35" s="13"/>
    </row>
    <row r="36">
      <c r="A36" s="13"/>
    </row>
    <row r="37">
      <c r="A37" s="13"/>
    </row>
    <row r="38">
      <c r="A38" s="13"/>
    </row>
    <row r="39">
      <c r="A39" s="13"/>
    </row>
    <row r="40">
      <c r="A40" s="13"/>
    </row>
    <row r="41">
      <c r="A41" s="13"/>
    </row>
    <row r="42">
      <c r="A42" s="13"/>
    </row>
    <row r="43">
      <c r="A43" s="13"/>
    </row>
    <row r="44">
      <c r="A44" s="13"/>
    </row>
    <row r="45">
      <c r="A45" s="13"/>
    </row>
    <row r="46">
      <c r="A46" s="13"/>
    </row>
    <row r="47">
      <c r="A47" s="13"/>
    </row>
    <row r="48">
      <c r="A48" s="13"/>
    </row>
    <row r="49">
      <c r="A49" s="13"/>
    </row>
    <row r="50">
      <c r="A50" s="13"/>
    </row>
    <row r="51">
      <c r="A51" s="13"/>
    </row>
    <row r="52">
      <c r="A52" s="13"/>
    </row>
    <row r="53">
      <c r="A53" s="13"/>
    </row>
    <row r="54">
      <c r="A54" s="13"/>
    </row>
    <row r="55">
      <c r="A55" s="7"/>
    </row>
    <row r="56">
      <c r="A56" s="7"/>
    </row>
    <row r="57">
      <c r="A57" s="7"/>
    </row>
    <row r="58">
      <c r="A58" s="7"/>
    </row>
    <row r="59">
      <c r="A59" s="7"/>
    </row>
    <row r="60">
      <c r="A60" s="7"/>
    </row>
    <row r="61">
      <c r="A61" s="7"/>
    </row>
    <row r="62">
      <c r="A62" s="7"/>
    </row>
    <row r="63">
      <c r="A63" s="7"/>
    </row>
    <row r="64">
      <c r="A64" s="7"/>
    </row>
    <row r="65">
      <c r="A65" s="7"/>
    </row>
    <row r="66">
      <c r="A66" s="7"/>
    </row>
    <row r="67">
      <c r="A67" s="7"/>
    </row>
    <row r="68">
      <c r="A68" s="7"/>
    </row>
    <row r="69">
      <c r="A69" s="7"/>
    </row>
    <row r="70">
      <c r="A70" s="7"/>
    </row>
    <row r="71">
      <c r="A71" s="7"/>
    </row>
    <row r="72">
      <c r="A72" s="7"/>
    </row>
    <row r="73">
      <c r="A73" s="7"/>
    </row>
    <row r="74">
      <c r="A74" s="7"/>
    </row>
    <row r="75">
      <c r="A75" s="7"/>
    </row>
    <row r="76">
      <c r="A76" s="7"/>
    </row>
    <row r="77">
      <c r="A77" s="7"/>
    </row>
    <row r="78">
      <c r="A78" s="7"/>
    </row>
    <row r="79">
      <c r="A79" s="7"/>
    </row>
    <row r="80">
      <c r="A80" s="7"/>
    </row>
    <row r="81">
      <c r="A81" s="7"/>
    </row>
    <row r="82">
      <c r="A82" s="7"/>
    </row>
    <row r="83">
      <c r="A83" s="7"/>
    </row>
    <row r="84">
      <c r="A84" s="7"/>
    </row>
    <row r="85">
      <c r="A85" s="7"/>
    </row>
    <row r="86">
      <c r="A86" s="7"/>
    </row>
    <row r="87">
      <c r="A87" s="7"/>
    </row>
    <row r="88">
      <c r="A88" s="7"/>
    </row>
    <row r="89">
      <c r="A89" s="7"/>
    </row>
    <row r="90">
      <c r="A90" s="7"/>
    </row>
    <row r="91">
      <c r="A91" s="7"/>
    </row>
    <row r="92">
      <c r="A92" s="7"/>
    </row>
    <row r="93">
      <c r="A93" s="7"/>
    </row>
    <row r="94">
      <c r="A94" s="7"/>
    </row>
    <row r="95">
      <c r="A95" s="7"/>
    </row>
    <row r="96">
      <c r="A96" s="7"/>
    </row>
    <row r="97">
      <c r="A97" s="7"/>
    </row>
    <row r="98">
      <c r="A98" s="7"/>
    </row>
    <row r="99">
      <c r="A99" s="7"/>
    </row>
    <row r="100">
      <c r="A100" s="7"/>
    </row>
    <row r="101">
      <c r="A101" s="7"/>
    </row>
    <row r="102">
      <c r="A102" s="7"/>
    </row>
    <row r="103">
      <c r="A103" s="7"/>
    </row>
    <row r="104">
      <c r="A104" s="7"/>
    </row>
    <row r="105">
      <c r="A105" s="7"/>
    </row>
    <row r="106">
      <c r="A106" s="7"/>
    </row>
    <row r="107">
      <c r="A107" s="7"/>
    </row>
    <row r="108">
      <c r="A108" s="7"/>
    </row>
    <row r="109">
      <c r="A109" s="7"/>
    </row>
    <row r="110">
      <c r="A110" s="7"/>
    </row>
    <row r="111">
      <c r="A111" s="7"/>
    </row>
    <row r="112">
      <c r="A112" s="7"/>
    </row>
    <row r="113">
      <c r="A113" s="7"/>
    </row>
    <row r="114">
      <c r="A114" s="7"/>
    </row>
    <row r="115">
      <c r="A115" s="7"/>
    </row>
    <row r="116">
      <c r="A116" s="7"/>
    </row>
    <row r="117">
      <c r="A117" s="7"/>
    </row>
    <row r="118">
      <c r="A118" s="7"/>
    </row>
    <row r="119">
      <c r="A119" s="7"/>
    </row>
    <row r="120">
      <c r="A120" s="7"/>
    </row>
    <row r="121">
      <c r="A121" s="7"/>
    </row>
    <row r="122">
      <c r="A122" s="7"/>
    </row>
    <row r="123">
      <c r="A123" s="7"/>
    </row>
    <row r="124">
      <c r="A124" s="7"/>
    </row>
    <row r="125">
      <c r="A125" s="7"/>
    </row>
    <row r="126">
      <c r="A126" s="7"/>
    </row>
    <row r="127">
      <c r="A127" s="7"/>
    </row>
    <row r="128">
      <c r="A128" s="7"/>
    </row>
    <row r="129">
      <c r="A129" s="7"/>
    </row>
    <row r="130">
      <c r="A130" s="7"/>
    </row>
    <row r="131">
      <c r="A131" s="7"/>
    </row>
    <row r="132">
      <c r="A132" s="7"/>
    </row>
    <row r="133">
      <c r="A133" s="7"/>
    </row>
    <row r="134">
      <c r="A134" s="7"/>
    </row>
    <row r="135">
      <c r="A135" s="7"/>
    </row>
    <row r="136">
      <c r="A136" s="7"/>
    </row>
    <row r="137">
      <c r="A137" s="7"/>
    </row>
    <row r="138">
      <c r="A138" s="7"/>
    </row>
    <row r="139">
      <c r="A139" s="7"/>
    </row>
    <row r="140">
      <c r="A140" s="7"/>
    </row>
    <row r="141">
      <c r="A141" s="7"/>
    </row>
    <row r="142">
      <c r="A142" s="7"/>
    </row>
    <row r="143">
      <c r="A143" s="7"/>
    </row>
    <row r="144">
      <c r="A144" s="7"/>
    </row>
    <row r="145">
      <c r="A145" s="7"/>
    </row>
    <row r="146">
      <c r="A146" s="7"/>
    </row>
    <row r="147">
      <c r="A147" s="7"/>
    </row>
    <row r="148">
      <c r="A148" s="7"/>
    </row>
    <row r="149">
      <c r="A149" s="7"/>
    </row>
    <row r="150">
      <c r="A150" s="7"/>
    </row>
    <row r="151">
      <c r="A151" s="7"/>
    </row>
    <row r="152">
      <c r="A152" s="7"/>
    </row>
    <row r="153">
      <c r="A153" s="7"/>
    </row>
    <row r="154">
      <c r="A154" s="7"/>
    </row>
    <row r="155">
      <c r="A155" s="7"/>
    </row>
    <row r="156">
      <c r="A156" s="7"/>
    </row>
    <row r="157">
      <c r="A157" s="7"/>
    </row>
    <row r="158">
      <c r="A158" s="7"/>
    </row>
    <row r="159">
      <c r="A159" s="7"/>
    </row>
    <row r="160">
      <c r="A160" s="7"/>
    </row>
    <row r="161">
      <c r="A161" s="7"/>
    </row>
    <row r="162">
      <c r="A162" s="7"/>
    </row>
    <row r="163">
      <c r="A163" s="7"/>
    </row>
    <row r="164">
      <c r="A164" s="7"/>
    </row>
    <row r="165">
      <c r="A165" s="7"/>
    </row>
    <row r="166">
      <c r="A166" s="7"/>
    </row>
    <row r="167">
      <c r="A167" s="7"/>
    </row>
    <row r="168">
      <c r="A168" s="7"/>
    </row>
    <row r="169">
      <c r="A169" s="7"/>
    </row>
    <row r="170">
      <c r="A170" s="7"/>
    </row>
    <row r="171">
      <c r="A171" s="7"/>
    </row>
    <row r="172">
      <c r="A172" s="7"/>
    </row>
    <row r="173">
      <c r="A173" s="7"/>
    </row>
    <row r="174">
      <c r="A174" s="7"/>
    </row>
    <row r="175">
      <c r="A175" s="7"/>
    </row>
    <row r="176">
      <c r="A176" s="7"/>
    </row>
    <row r="177">
      <c r="A177" s="7"/>
    </row>
    <row r="178">
      <c r="A178" s="7"/>
    </row>
    <row r="179">
      <c r="A179" s="7"/>
    </row>
    <row r="180">
      <c r="A180" s="7"/>
    </row>
    <row r="181">
      <c r="A181" s="7"/>
    </row>
    <row r="182">
      <c r="A182" s="7"/>
    </row>
    <row r="183">
      <c r="A183" s="7"/>
    </row>
    <row r="184">
      <c r="A184" s="7"/>
    </row>
    <row r="185">
      <c r="A185" s="7"/>
    </row>
    <row r="186">
      <c r="A186" s="7"/>
    </row>
    <row r="187">
      <c r="A187" s="7"/>
    </row>
    <row r="188">
      <c r="A188" s="7"/>
    </row>
    <row r="189">
      <c r="A189" s="7"/>
    </row>
    <row r="190">
      <c r="A190" s="7"/>
    </row>
    <row r="191">
      <c r="A191" s="7"/>
    </row>
    <row r="192">
      <c r="A192" s="7"/>
    </row>
    <row r="193">
      <c r="A193" s="7"/>
    </row>
    <row r="194">
      <c r="A194" s="7"/>
    </row>
    <row r="195">
      <c r="A195" s="7"/>
    </row>
    <row r="196">
      <c r="A196" s="7"/>
    </row>
    <row r="197">
      <c r="A197" s="7"/>
    </row>
    <row r="198">
      <c r="A198" s="7"/>
    </row>
    <row r="199">
      <c r="A199" s="7"/>
    </row>
    <row r="200">
      <c r="A200" s="7"/>
    </row>
    <row r="201">
      <c r="A201" s="7"/>
    </row>
    <row r="202">
      <c r="A202" s="7"/>
    </row>
    <row r="203">
      <c r="A203" s="7"/>
    </row>
    <row r="204">
      <c r="A204" s="7"/>
    </row>
    <row r="205">
      <c r="A205" s="7"/>
    </row>
    <row r="206">
      <c r="A206" s="7"/>
    </row>
    <row r="207">
      <c r="A207" s="7"/>
    </row>
    <row r="208">
      <c r="A208" s="7"/>
    </row>
    <row r="209">
      <c r="A209" s="7"/>
    </row>
    <row r="210">
      <c r="A210" s="7"/>
    </row>
    <row r="211">
      <c r="A211" s="7"/>
    </row>
    <row r="212">
      <c r="A212" s="7"/>
    </row>
    <row r="213">
      <c r="A213" s="7"/>
    </row>
    <row r="214">
      <c r="A214" s="7"/>
    </row>
    <row r="215">
      <c r="A215" s="7"/>
    </row>
    <row r="216">
      <c r="A216" s="7"/>
    </row>
    <row r="217">
      <c r="A217" s="7"/>
    </row>
    <row r="218">
      <c r="A218" s="7"/>
    </row>
    <row r="219">
      <c r="A219" s="7"/>
    </row>
    <row r="220">
      <c r="A220" s="7"/>
    </row>
    <row r="221">
      <c r="A221" s="7"/>
    </row>
    <row r="222">
      <c r="A222" s="7"/>
    </row>
    <row r="223">
      <c r="A223" s="7"/>
    </row>
    <row r="224">
      <c r="A224" s="7"/>
    </row>
    <row r="225">
      <c r="A225" s="7"/>
    </row>
    <row r="226">
      <c r="A226" s="7"/>
    </row>
    <row r="227">
      <c r="A227" s="7"/>
    </row>
    <row r="228">
      <c r="A228" s="7"/>
    </row>
    <row r="229">
      <c r="A229" s="7"/>
    </row>
    <row r="230">
      <c r="A230" s="7"/>
    </row>
    <row r="231">
      <c r="A231" s="7"/>
    </row>
    <row r="232">
      <c r="A232" s="7"/>
    </row>
    <row r="233">
      <c r="A233" s="7"/>
    </row>
    <row r="234">
      <c r="A234" s="7"/>
    </row>
    <row r="235">
      <c r="A235" s="7"/>
    </row>
    <row r="236">
      <c r="A236" s="7"/>
    </row>
    <row r="237">
      <c r="A237" s="7"/>
    </row>
    <row r="238">
      <c r="A238" s="7"/>
    </row>
    <row r="239">
      <c r="A239" s="7"/>
    </row>
    <row r="240">
      <c r="A240" s="7"/>
    </row>
    <row r="241">
      <c r="A241" s="7"/>
    </row>
    <row r="242">
      <c r="A242" s="7"/>
    </row>
    <row r="243">
      <c r="A243" s="7"/>
    </row>
    <row r="244">
      <c r="A244" s="7"/>
    </row>
    <row r="245">
      <c r="A245" s="7"/>
    </row>
    <row r="246">
      <c r="A246" s="7"/>
    </row>
    <row r="247">
      <c r="A247" s="7"/>
    </row>
    <row r="248">
      <c r="A248" s="7"/>
    </row>
    <row r="249">
      <c r="A249" s="7"/>
    </row>
    <row r="250">
      <c r="A250" s="7"/>
    </row>
    <row r="251">
      <c r="A251" s="7"/>
    </row>
    <row r="252">
      <c r="A252" s="7"/>
    </row>
    <row r="253">
      <c r="A253" s="7"/>
    </row>
    <row r="254">
      <c r="A254" s="7"/>
    </row>
    <row r="255">
      <c r="A255" s="7"/>
    </row>
    <row r="256">
      <c r="A256" s="7"/>
    </row>
    <row r="257">
      <c r="A257" s="7"/>
    </row>
    <row r="258">
      <c r="A258" s="7"/>
    </row>
    <row r="259">
      <c r="A259" s="7"/>
    </row>
    <row r="260">
      <c r="A260" s="7"/>
    </row>
    <row r="261">
      <c r="A261" s="7"/>
    </row>
    <row r="262">
      <c r="A262" s="7"/>
    </row>
    <row r="263">
      <c r="A263" s="7"/>
    </row>
    <row r="264">
      <c r="A264" s="7"/>
    </row>
    <row r="265">
      <c r="A265" s="7"/>
    </row>
    <row r="266">
      <c r="A266" s="7"/>
    </row>
    <row r="267">
      <c r="A267" s="7"/>
    </row>
    <row r="268">
      <c r="A268" s="7"/>
    </row>
    <row r="269">
      <c r="A269" s="7"/>
    </row>
    <row r="270">
      <c r="A270" s="7"/>
    </row>
    <row r="271">
      <c r="A271" s="7"/>
    </row>
    <row r="272">
      <c r="A272" s="7"/>
    </row>
    <row r="273">
      <c r="A273" s="7"/>
    </row>
    <row r="274">
      <c r="A274" s="7"/>
    </row>
    <row r="275">
      <c r="A275" s="7"/>
    </row>
    <row r="276">
      <c r="A276" s="7"/>
    </row>
    <row r="277">
      <c r="A277" s="7"/>
    </row>
    <row r="278">
      <c r="A278" s="7"/>
    </row>
    <row r="279">
      <c r="A279" s="7"/>
    </row>
    <row r="280">
      <c r="A280" s="7"/>
    </row>
    <row r="281">
      <c r="A281" s="7"/>
    </row>
    <row r="282">
      <c r="A282" s="7"/>
    </row>
    <row r="283">
      <c r="A283" s="7"/>
    </row>
    <row r="284">
      <c r="A284" s="7"/>
    </row>
    <row r="285">
      <c r="A285" s="7"/>
    </row>
    <row r="286">
      <c r="A286" s="7"/>
    </row>
    <row r="287">
      <c r="A287" s="7"/>
    </row>
    <row r="288">
      <c r="A288" s="7"/>
    </row>
    <row r="289">
      <c r="A289" s="7"/>
    </row>
    <row r="290">
      <c r="A290" s="7"/>
    </row>
    <row r="291">
      <c r="A291" s="7"/>
    </row>
    <row r="292">
      <c r="A292" s="7"/>
    </row>
    <row r="293">
      <c r="A293" s="7"/>
    </row>
    <row r="294">
      <c r="A294" s="7"/>
    </row>
    <row r="295">
      <c r="A295" s="7"/>
    </row>
    <row r="296">
      <c r="A296" s="7"/>
    </row>
    <row r="297">
      <c r="A297" s="7"/>
    </row>
    <row r="298">
      <c r="A298" s="7"/>
    </row>
    <row r="299">
      <c r="A299" s="7"/>
    </row>
    <row r="300">
      <c r="A300" s="7"/>
    </row>
    <row r="301">
      <c r="A301" s="7"/>
    </row>
    <row r="302">
      <c r="A302" s="7"/>
    </row>
    <row r="303">
      <c r="A303" s="7"/>
    </row>
    <row r="304">
      <c r="A304" s="7"/>
    </row>
    <row r="305">
      <c r="A305" s="7"/>
    </row>
    <row r="306">
      <c r="A306" s="7"/>
    </row>
    <row r="307">
      <c r="A307" s="7"/>
    </row>
    <row r="308">
      <c r="A308" s="7"/>
    </row>
    <row r="309">
      <c r="A309" s="7"/>
    </row>
    <row r="310">
      <c r="A310" s="7"/>
    </row>
    <row r="311">
      <c r="A311" s="7"/>
    </row>
    <row r="312">
      <c r="A312" s="7"/>
    </row>
    <row r="313">
      <c r="A313" s="7"/>
    </row>
    <row r="314">
      <c r="A314" s="7"/>
    </row>
    <row r="315">
      <c r="A315" s="7"/>
    </row>
    <row r="316">
      <c r="A316" s="7"/>
    </row>
    <row r="317">
      <c r="A317" s="7"/>
    </row>
    <row r="318">
      <c r="A318" s="7"/>
    </row>
    <row r="319">
      <c r="A319" s="7"/>
    </row>
    <row r="320">
      <c r="A320" s="7"/>
    </row>
    <row r="321">
      <c r="A321" s="7"/>
    </row>
    <row r="322">
      <c r="A322" s="7"/>
    </row>
    <row r="323">
      <c r="A323" s="7"/>
    </row>
    <row r="324">
      <c r="A324" s="7"/>
    </row>
    <row r="325">
      <c r="A325" s="7"/>
    </row>
    <row r="326">
      <c r="A326" s="7"/>
    </row>
    <row r="327">
      <c r="A327" s="7"/>
    </row>
    <row r="328">
      <c r="A328" s="7"/>
    </row>
    <row r="329">
      <c r="A329" s="7"/>
    </row>
    <row r="330">
      <c r="A330" s="7"/>
    </row>
    <row r="331">
      <c r="A331" s="7"/>
    </row>
    <row r="332">
      <c r="A332" s="7"/>
    </row>
    <row r="333">
      <c r="A333" s="7"/>
    </row>
    <row r="334">
      <c r="A334" s="7"/>
    </row>
    <row r="335">
      <c r="A335" s="7"/>
    </row>
    <row r="336">
      <c r="A336" s="7"/>
    </row>
    <row r="337">
      <c r="A337" s="7"/>
    </row>
    <row r="338">
      <c r="A338" s="7"/>
    </row>
    <row r="339">
      <c r="A339" s="7"/>
    </row>
    <row r="340">
      <c r="A340" s="7"/>
    </row>
    <row r="341">
      <c r="A341" s="7"/>
    </row>
    <row r="342">
      <c r="A342" s="7"/>
    </row>
    <row r="343">
      <c r="A343" s="7"/>
    </row>
    <row r="344">
      <c r="A344" s="7"/>
    </row>
    <row r="345">
      <c r="A345" s="7"/>
    </row>
    <row r="346">
      <c r="A346" s="7"/>
    </row>
    <row r="347">
      <c r="A347" s="7"/>
    </row>
    <row r="348">
      <c r="A348" s="7"/>
    </row>
    <row r="349">
      <c r="A349" s="7"/>
    </row>
    <row r="350">
      <c r="A350" s="7"/>
    </row>
    <row r="351">
      <c r="A351" s="7"/>
    </row>
    <row r="352">
      <c r="A352" s="7"/>
    </row>
    <row r="353">
      <c r="A353" s="7"/>
    </row>
    <row r="354">
      <c r="A354" s="7"/>
    </row>
    <row r="355">
      <c r="A355" s="7"/>
    </row>
    <row r="356">
      <c r="A356" s="7"/>
    </row>
    <row r="357">
      <c r="A357" s="7"/>
    </row>
    <row r="358">
      <c r="A358" s="7"/>
    </row>
    <row r="359">
      <c r="A359" s="7"/>
    </row>
    <row r="360">
      <c r="A360" s="7"/>
    </row>
    <row r="361">
      <c r="A361" s="7"/>
    </row>
    <row r="362">
      <c r="A362" s="7"/>
    </row>
    <row r="363">
      <c r="A363" s="7"/>
    </row>
    <row r="364">
      <c r="A364" s="7"/>
    </row>
    <row r="365">
      <c r="A365" s="7"/>
    </row>
    <row r="366">
      <c r="A366" s="7"/>
    </row>
    <row r="367">
      <c r="A367" s="7"/>
    </row>
    <row r="368">
      <c r="A368" s="7"/>
    </row>
    <row r="369">
      <c r="A369" s="7"/>
    </row>
    <row r="370">
      <c r="A370" s="7"/>
    </row>
    <row r="371">
      <c r="A371" s="7"/>
    </row>
    <row r="372">
      <c r="A372" s="7"/>
    </row>
    <row r="373">
      <c r="A373" s="7"/>
    </row>
    <row r="374">
      <c r="A374" s="7"/>
    </row>
    <row r="375">
      <c r="A375" s="7"/>
    </row>
    <row r="376">
      <c r="A376" s="7"/>
    </row>
    <row r="377">
      <c r="A377" s="7"/>
    </row>
    <row r="378">
      <c r="A378" s="7"/>
    </row>
    <row r="379">
      <c r="A379" s="7"/>
    </row>
    <row r="380">
      <c r="A380" s="7"/>
    </row>
    <row r="381">
      <c r="A381" s="7"/>
    </row>
    <row r="382">
      <c r="A382" s="7"/>
    </row>
    <row r="383">
      <c r="A383" s="7"/>
    </row>
    <row r="384">
      <c r="A384" s="7"/>
    </row>
    <row r="385">
      <c r="A385" s="7"/>
    </row>
    <row r="386">
      <c r="A386" s="7"/>
    </row>
    <row r="387">
      <c r="A387" s="7"/>
    </row>
    <row r="388">
      <c r="A388" s="7"/>
    </row>
    <row r="389">
      <c r="A389" s="7"/>
    </row>
    <row r="390">
      <c r="A390" s="7"/>
    </row>
    <row r="391">
      <c r="A391" s="7"/>
    </row>
    <row r="392">
      <c r="A392" s="7"/>
    </row>
    <row r="393">
      <c r="A393" s="7"/>
    </row>
    <row r="394">
      <c r="A394" s="7"/>
    </row>
    <row r="395">
      <c r="A395" s="7"/>
    </row>
    <row r="396">
      <c r="A396" s="7"/>
    </row>
    <row r="397">
      <c r="A397" s="7"/>
    </row>
    <row r="398">
      <c r="A398" s="7"/>
    </row>
    <row r="399">
      <c r="A399" s="7"/>
    </row>
    <row r="400">
      <c r="A400" s="7"/>
    </row>
    <row r="401">
      <c r="A401" s="7"/>
    </row>
    <row r="402">
      <c r="A402" s="7"/>
    </row>
    <row r="403">
      <c r="A403" s="7"/>
    </row>
    <row r="404">
      <c r="A404" s="7"/>
    </row>
    <row r="405">
      <c r="A405" s="7"/>
    </row>
    <row r="406">
      <c r="A406" s="7"/>
    </row>
    <row r="407">
      <c r="A407" s="7"/>
    </row>
    <row r="408">
      <c r="A408" s="7"/>
    </row>
    <row r="409">
      <c r="A409" s="7"/>
    </row>
    <row r="410">
      <c r="A410" s="7"/>
    </row>
    <row r="411">
      <c r="A411" s="7"/>
    </row>
    <row r="412">
      <c r="A412" s="7"/>
    </row>
    <row r="413">
      <c r="A413" s="7"/>
    </row>
    <row r="414">
      <c r="A414" s="7"/>
    </row>
    <row r="415">
      <c r="A415" s="7"/>
    </row>
    <row r="416">
      <c r="A416" s="7"/>
    </row>
    <row r="417">
      <c r="A417" s="7"/>
    </row>
    <row r="418">
      <c r="A418" s="7"/>
    </row>
    <row r="419">
      <c r="A419" s="7"/>
    </row>
    <row r="420">
      <c r="A420" s="7"/>
    </row>
    <row r="421">
      <c r="A421" s="7"/>
    </row>
    <row r="422">
      <c r="A422" s="7"/>
    </row>
    <row r="423">
      <c r="A423" s="7"/>
    </row>
    <row r="424">
      <c r="A424" s="7"/>
    </row>
    <row r="425">
      <c r="A425" s="7"/>
    </row>
    <row r="426">
      <c r="A426" s="7"/>
    </row>
    <row r="427">
      <c r="A427" s="7"/>
    </row>
    <row r="428">
      <c r="A428" s="7"/>
    </row>
    <row r="429">
      <c r="A429" s="7"/>
    </row>
    <row r="430">
      <c r="A430" s="7"/>
    </row>
    <row r="431">
      <c r="A431" s="7"/>
    </row>
    <row r="432">
      <c r="A432" s="7"/>
    </row>
    <row r="433">
      <c r="A433" s="7"/>
    </row>
    <row r="434">
      <c r="A434" s="7"/>
    </row>
    <row r="435">
      <c r="A435" s="7"/>
    </row>
    <row r="436">
      <c r="A436" s="7"/>
    </row>
    <row r="437">
      <c r="A437" s="7"/>
    </row>
    <row r="438">
      <c r="A438" s="7"/>
    </row>
    <row r="439">
      <c r="A439" s="7"/>
    </row>
    <row r="440">
      <c r="A440" s="7"/>
    </row>
    <row r="441">
      <c r="A441" s="7"/>
    </row>
    <row r="442">
      <c r="A442" s="7"/>
    </row>
    <row r="443">
      <c r="A443" s="7"/>
    </row>
    <row r="444">
      <c r="A444" s="7"/>
    </row>
    <row r="445">
      <c r="A445" s="7"/>
    </row>
    <row r="446">
      <c r="A446" s="7"/>
    </row>
    <row r="447">
      <c r="A447" s="7"/>
    </row>
    <row r="448">
      <c r="A448" s="7"/>
    </row>
    <row r="449">
      <c r="A449" s="7"/>
    </row>
    <row r="450">
      <c r="A450" s="7"/>
    </row>
    <row r="451">
      <c r="A451" s="7"/>
    </row>
    <row r="452">
      <c r="A452" s="7"/>
    </row>
    <row r="453">
      <c r="A453" s="7"/>
    </row>
    <row r="454">
      <c r="A454" s="7"/>
    </row>
    <row r="455">
      <c r="A455" s="7"/>
    </row>
    <row r="456">
      <c r="A456" s="7"/>
    </row>
    <row r="457">
      <c r="A457" s="7"/>
    </row>
    <row r="458">
      <c r="A458" s="7"/>
    </row>
    <row r="459">
      <c r="A459" s="7"/>
    </row>
    <row r="460">
      <c r="A460" s="7"/>
    </row>
    <row r="461">
      <c r="A461" s="7"/>
    </row>
    <row r="462">
      <c r="A462" s="7"/>
    </row>
    <row r="463">
      <c r="A463" s="7"/>
    </row>
    <row r="464">
      <c r="A464" s="7"/>
    </row>
    <row r="465">
      <c r="A465" s="7"/>
    </row>
    <row r="466">
      <c r="A466" s="7"/>
    </row>
    <row r="467">
      <c r="A467" s="7"/>
    </row>
    <row r="468">
      <c r="A468" s="7"/>
    </row>
    <row r="469">
      <c r="A469" s="7"/>
    </row>
    <row r="470">
      <c r="A470" s="7"/>
    </row>
    <row r="471">
      <c r="A471" s="7"/>
    </row>
    <row r="472">
      <c r="A472" s="7"/>
    </row>
    <row r="473">
      <c r="A473" s="7"/>
    </row>
    <row r="474">
      <c r="A474" s="7"/>
    </row>
    <row r="475">
      <c r="A475" s="7"/>
    </row>
    <row r="476">
      <c r="A476" s="7"/>
    </row>
    <row r="477">
      <c r="A477" s="7"/>
    </row>
    <row r="478">
      <c r="A478" s="7"/>
    </row>
    <row r="479">
      <c r="A479" s="7"/>
    </row>
    <row r="480">
      <c r="A480" s="7"/>
    </row>
    <row r="481">
      <c r="A481" s="7"/>
    </row>
    <row r="482">
      <c r="A482" s="7"/>
    </row>
    <row r="483">
      <c r="A483" s="7"/>
    </row>
    <row r="484">
      <c r="A484" s="7"/>
    </row>
    <row r="485">
      <c r="A485" s="7"/>
    </row>
    <row r="486">
      <c r="A486" s="7"/>
    </row>
    <row r="487">
      <c r="A487" s="7"/>
    </row>
    <row r="488">
      <c r="A488" s="7"/>
    </row>
    <row r="489">
      <c r="A489" s="7"/>
    </row>
    <row r="490">
      <c r="A490" s="7"/>
    </row>
    <row r="491">
      <c r="A491" s="7"/>
    </row>
    <row r="492">
      <c r="A492" s="7"/>
    </row>
    <row r="493">
      <c r="A493" s="7"/>
    </row>
    <row r="494">
      <c r="A494" s="7"/>
    </row>
    <row r="495">
      <c r="A495" s="7"/>
    </row>
    <row r="496">
      <c r="A496" s="7"/>
    </row>
    <row r="497">
      <c r="A497" s="7"/>
    </row>
    <row r="498">
      <c r="A498" s="7"/>
    </row>
    <row r="499">
      <c r="A499" s="7"/>
    </row>
    <row r="500">
      <c r="A500" s="7"/>
    </row>
    <row r="501">
      <c r="A501" s="7"/>
    </row>
    <row r="502">
      <c r="A502" s="7"/>
    </row>
    <row r="503">
      <c r="A503" s="7"/>
    </row>
    <row r="504">
      <c r="A504" s="7"/>
    </row>
    <row r="505">
      <c r="A505" s="7"/>
    </row>
    <row r="506">
      <c r="A506" s="7"/>
    </row>
    <row r="507">
      <c r="A507" s="7"/>
    </row>
    <row r="508">
      <c r="A508" s="7"/>
    </row>
    <row r="509">
      <c r="A509" s="7"/>
    </row>
    <row r="510">
      <c r="A510" s="7"/>
    </row>
    <row r="511">
      <c r="A511" s="7"/>
    </row>
    <row r="512">
      <c r="A512" s="7"/>
    </row>
    <row r="513">
      <c r="A513" s="7"/>
    </row>
    <row r="514">
      <c r="A514" s="7"/>
    </row>
    <row r="515">
      <c r="A515" s="7"/>
    </row>
    <row r="516">
      <c r="A516" s="7"/>
    </row>
    <row r="517">
      <c r="A517" s="7"/>
    </row>
    <row r="518">
      <c r="A518" s="7"/>
    </row>
    <row r="519">
      <c r="A519" s="7"/>
    </row>
    <row r="520">
      <c r="A520" s="7"/>
    </row>
    <row r="521">
      <c r="A521" s="7"/>
    </row>
    <row r="522">
      <c r="A522" s="7"/>
    </row>
    <row r="523">
      <c r="A523" s="7"/>
    </row>
    <row r="524">
      <c r="A524" s="7"/>
    </row>
    <row r="525">
      <c r="A525" s="7"/>
    </row>
    <row r="526">
      <c r="A526" s="7"/>
    </row>
    <row r="527">
      <c r="A527" s="7"/>
    </row>
    <row r="528">
      <c r="A528" s="7"/>
    </row>
    <row r="529">
      <c r="A529" s="7"/>
    </row>
    <row r="530">
      <c r="A530" s="7"/>
    </row>
    <row r="531">
      <c r="A531" s="7"/>
    </row>
    <row r="532">
      <c r="A532" s="7"/>
    </row>
    <row r="533">
      <c r="A533" s="7"/>
    </row>
    <row r="534">
      <c r="A534" s="7"/>
    </row>
    <row r="535">
      <c r="A535" s="7"/>
    </row>
    <row r="536">
      <c r="A536" s="7"/>
    </row>
    <row r="537">
      <c r="A537" s="7"/>
    </row>
    <row r="538">
      <c r="A538" s="7"/>
    </row>
    <row r="539">
      <c r="A539" s="7"/>
    </row>
    <row r="540">
      <c r="A540" s="7"/>
    </row>
    <row r="541">
      <c r="A541" s="7"/>
    </row>
    <row r="542">
      <c r="A542" s="7"/>
    </row>
    <row r="543">
      <c r="A543" s="7"/>
    </row>
    <row r="544">
      <c r="A544" s="7"/>
    </row>
    <row r="545">
      <c r="A545" s="7"/>
    </row>
    <row r="546">
      <c r="A546" s="7"/>
    </row>
    <row r="547">
      <c r="A547" s="7"/>
    </row>
    <row r="548">
      <c r="A548" s="7"/>
    </row>
    <row r="549">
      <c r="A549" s="7"/>
    </row>
    <row r="550">
      <c r="A550" s="7"/>
    </row>
    <row r="551">
      <c r="A551" s="7"/>
    </row>
    <row r="552">
      <c r="A552" s="7"/>
    </row>
    <row r="553">
      <c r="A553" s="7"/>
    </row>
    <row r="554">
      <c r="A554" s="7"/>
    </row>
    <row r="555">
      <c r="A555" s="7"/>
    </row>
    <row r="556">
      <c r="A556" s="7"/>
    </row>
    <row r="557">
      <c r="A557" s="7"/>
    </row>
    <row r="558">
      <c r="A558" s="7"/>
    </row>
    <row r="559">
      <c r="A559" s="7"/>
    </row>
    <row r="560">
      <c r="A560" s="7"/>
    </row>
    <row r="561">
      <c r="A561" s="7"/>
    </row>
    <row r="562">
      <c r="A562" s="7"/>
    </row>
    <row r="563">
      <c r="A563" s="7"/>
    </row>
    <row r="564">
      <c r="A564" s="7"/>
    </row>
    <row r="565">
      <c r="A565" s="7"/>
    </row>
    <row r="566">
      <c r="A566" s="7"/>
    </row>
    <row r="567">
      <c r="A567" s="7"/>
    </row>
    <row r="568">
      <c r="A568" s="7"/>
    </row>
    <row r="569">
      <c r="A569" s="7"/>
    </row>
    <row r="570">
      <c r="A570" s="7"/>
    </row>
    <row r="571">
      <c r="A571" s="7"/>
    </row>
    <row r="572">
      <c r="A572" s="7"/>
    </row>
    <row r="573">
      <c r="A573" s="7"/>
    </row>
    <row r="574">
      <c r="A574" s="7"/>
    </row>
    <row r="575">
      <c r="A575" s="7"/>
    </row>
    <row r="576">
      <c r="A576" s="7"/>
    </row>
    <row r="577">
      <c r="A577" s="7"/>
    </row>
    <row r="578">
      <c r="A578" s="7"/>
    </row>
    <row r="579">
      <c r="A579" s="7"/>
    </row>
    <row r="580">
      <c r="A580" s="7"/>
    </row>
    <row r="581">
      <c r="A581" s="7"/>
    </row>
    <row r="582">
      <c r="A582" s="7"/>
    </row>
    <row r="583">
      <c r="A583" s="7"/>
    </row>
    <row r="584">
      <c r="A584" s="7"/>
    </row>
    <row r="585">
      <c r="A585" s="7"/>
    </row>
    <row r="586">
      <c r="A586" s="7"/>
    </row>
    <row r="587">
      <c r="A587" s="7"/>
    </row>
    <row r="588">
      <c r="A588" s="7"/>
    </row>
    <row r="589">
      <c r="A589" s="7"/>
    </row>
    <row r="590">
      <c r="A590" s="7"/>
    </row>
    <row r="591">
      <c r="A591" s="7"/>
    </row>
    <row r="592">
      <c r="A592" s="7"/>
    </row>
    <row r="593">
      <c r="A593" s="7"/>
    </row>
    <row r="594">
      <c r="A594" s="7"/>
    </row>
    <row r="595">
      <c r="A595" s="7"/>
    </row>
    <row r="596">
      <c r="A596" s="7"/>
    </row>
    <row r="597">
      <c r="A597" s="7"/>
    </row>
    <row r="598">
      <c r="A598" s="7"/>
    </row>
    <row r="599">
      <c r="A599" s="7"/>
    </row>
    <row r="600">
      <c r="A600" s="7"/>
    </row>
    <row r="601">
      <c r="A601" s="7"/>
    </row>
    <row r="602">
      <c r="A602" s="7"/>
    </row>
    <row r="603">
      <c r="A603" s="7"/>
    </row>
    <row r="604">
      <c r="A604" s="7"/>
    </row>
    <row r="605">
      <c r="A605" s="7"/>
    </row>
    <row r="606">
      <c r="A606" s="7"/>
    </row>
    <row r="607">
      <c r="A607" s="7"/>
    </row>
    <row r="608">
      <c r="A608" s="7"/>
    </row>
    <row r="609">
      <c r="A609" s="7"/>
    </row>
    <row r="610">
      <c r="A610" s="7"/>
    </row>
    <row r="611">
      <c r="A611" s="7"/>
    </row>
    <row r="612">
      <c r="A612" s="7"/>
    </row>
    <row r="613">
      <c r="A613" s="7"/>
    </row>
    <row r="614">
      <c r="A614" s="7"/>
    </row>
    <row r="615">
      <c r="A615" s="7"/>
    </row>
    <row r="616">
      <c r="A616" s="7"/>
    </row>
    <row r="617">
      <c r="A617" s="7"/>
    </row>
    <row r="618">
      <c r="A618" s="7"/>
    </row>
    <row r="619">
      <c r="A619" s="7"/>
    </row>
    <row r="620">
      <c r="A620" s="7"/>
    </row>
    <row r="621">
      <c r="A621" s="7"/>
    </row>
    <row r="622">
      <c r="A622" s="7"/>
    </row>
    <row r="623">
      <c r="A623" s="7"/>
    </row>
    <row r="624">
      <c r="A624" s="7"/>
    </row>
    <row r="625">
      <c r="A625" s="7"/>
    </row>
    <row r="626">
      <c r="A626" s="7"/>
    </row>
    <row r="627">
      <c r="A627" s="7"/>
    </row>
    <row r="628">
      <c r="A628" s="7"/>
    </row>
    <row r="629">
      <c r="A629" s="7"/>
    </row>
    <row r="630">
      <c r="A630" s="7"/>
    </row>
    <row r="631">
      <c r="A631" s="7"/>
    </row>
    <row r="632">
      <c r="A632" s="7"/>
    </row>
    <row r="633">
      <c r="A633" s="7"/>
    </row>
    <row r="634">
      <c r="A634" s="7"/>
    </row>
    <row r="635">
      <c r="A635" s="7"/>
    </row>
    <row r="636">
      <c r="A636" s="7"/>
    </row>
    <row r="637">
      <c r="A637" s="7"/>
    </row>
    <row r="638">
      <c r="A638" s="7"/>
    </row>
    <row r="639">
      <c r="A639" s="7"/>
    </row>
    <row r="640">
      <c r="A640" s="7"/>
    </row>
    <row r="641">
      <c r="A641" s="7"/>
    </row>
    <row r="642">
      <c r="A642" s="7"/>
    </row>
    <row r="643">
      <c r="A643" s="7"/>
    </row>
    <row r="644">
      <c r="A644" s="7"/>
    </row>
    <row r="645">
      <c r="A645" s="7"/>
    </row>
    <row r="646">
      <c r="A646" s="7"/>
    </row>
    <row r="647">
      <c r="A647" s="7"/>
    </row>
    <row r="648">
      <c r="A648" s="7"/>
    </row>
    <row r="649">
      <c r="A649" s="7"/>
    </row>
    <row r="650">
      <c r="A650" s="7"/>
    </row>
    <row r="651">
      <c r="A651" s="7"/>
    </row>
    <row r="652">
      <c r="A652" s="7"/>
    </row>
    <row r="653">
      <c r="A653" s="7"/>
    </row>
    <row r="654">
      <c r="A654" s="7"/>
    </row>
    <row r="655">
      <c r="A655" s="7"/>
    </row>
    <row r="656">
      <c r="A656" s="7"/>
    </row>
    <row r="657">
      <c r="A657" s="7"/>
    </row>
    <row r="658">
      <c r="A658" s="7"/>
    </row>
    <row r="659">
      <c r="A659" s="7"/>
    </row>
    <row r="660">
      <c r="A660" s="7"/>
    </row>
    <row r="661">
      <c r="A661" s="7"/>
    </row>
    <row r="662">
      <c r="A662" s="7"/>
    </row>
    <row r="663">
      <c r="A663" s="7"/>
    </row>
    <row r="664">
      <c r="A664" s="7"/>
    </row>
    <row r="665">
      <c r="A665" s="7"/>
    </row>
    <row r="666">
      <c r="A666" s="7"/>
    </row>
    <row r="667">
      <c r="A667" s="7"/>
    </row>
    <row r="668">
      <c r="A668" s="7"/>
    </row>
    <row r="669">
      <c r="A669" s="7"/>
    </row>
    <row r="670">
      <c r="A670" s="7"/>
    </row>
    <row r="671">
      <c r="A671" s="7"/>
    </row>
    <row r="672">
      <c r="A672" s="7"/>
    </row>
    <row r="673">
      <c r="A673" s="7"/>
    </row>
    <row r="674">
      <c r="A674" s="7"/>
    </row>
    <row r="675">
      <c r="A675" s="7"/>
    </row>
    <row r="676">
      <c r="A676" s="7"/>
    </row>
    <row r="677">
      <c r="A677" s="7"/>
    </row>
    <row r="678">
      <c r="A678" s="7"/>
    </row>
    <row r="679">
      <c r="A679" s="7"/>
    </row>
    <row r="680">
      <c r="A680" s="7"/>
    </row>
    <row r="681">
      <c r="A681" s="7"/>
    </row>
    <row r="682">
      <c r="A682" s="7"/>
    </row>
    <row r="683">
      <c r="A683" s="7"/>
    </row>
    <row r="684">
      <c r="A684" s="7"/>
    </row>
    <row r="685">
      <c r="A685" s="7"/>
    </row>
    <row r="686">
      <c r="A686" s="7"/>
    </row>
    <row r="687">
      <c r="A687" s="7"/>
    </row>
    <row r="688">
      <c r="A688" s="7"/>
    </row>
    <row r="689">
      <c r="A689" s="7"/>
    </row>
    <row r="690">
      <c r="A690" s="7"/>
    </row>
    <row r="691">
      <c r="A691" s="7"/>
    </row>
    <row r="692">
      <c r="A692" s="7"/>
    </row>
    <row r="693">
      <c r="A693" s="7"/>
    </row>
    <row r="694">
      <c r="A694" s="7"/>
    </row>
    <row r="695">
      <c r="A695" s="7"/>
    </row>
    <row r="696">
      <c r="A696" s="7"/>
    </row>
    <row r="697">
      <c r="A697" s="7"/>
    </row>
    <row r="698">
      <c r="A698" s="7"/>
    </row>
    <row r="699">
      <c r="A699" s="7"/>
    </row>
    <row r="700">
      <c r="A700" s="7"/>
    </row>
    <row r="701">
      <c r="A701" s="7"/>
    </row>
    <row r="702">
      <c r="A702" s="7"/>
    </row>
    <row r="703">
      <c r="A703" s="7"/>
    </row>
    <row r="704">
      <c r="A704" s="7"/>
    </row>
    <row r="705">
      <c r="A705" s="7"/>
    </row>
    <row r="706">
      <c r="A706" s="7"/>
    </row>
    <row r="707">
      <c r="A707" s="7"/>
    </row>
    <row r="708">
      <c r="A708" s="7"/>
    </row>
    <row r="709">
      <c r="A709" s="7"/>
    </row>
    <row r="710">
      <c r="A710" s="7"/>
    </row>
    <row r="711">
      <c r="A711" s="7"/>
    </row>
    <row r="712">
      <c r="A712" s="7"/>
    </row>
    <row r="713">
      <c r="A713" s="7"/>
    </row>
    <row r="714">
      <c r="A714" s="7"/>
    </row>
    <row r="715">
      <c r="A715" s="7"/>
    </row>
    <row r="716">
      <c r="A716" s="7"/>
    </row>
    <row r="717">
      <c r="A717" s="7"/>
    </row>
    <row r="718">
      <c r="A718" s="7"/>
    </row>
    <row r="719">
      <c r="A719" s="7"/>
    </row>
    <row r="720">
      <c r="A720" s="7"/>
    </row>
    <row r="721">
      <c r="A721" s="7"/>
    </row>
    <row r="722">
      <c r="A722" s="7"/>
    </row>
    <row r="723">
      <c r="A723" s="7"/>
    </row>
    <row r="724">
      <c r="A724" s="7"/>
    </row>
    <row r="725">
      <c r="A725" s="7"/>
    </row>
    <row r="726">
      <c r="A726" s="7"/>
    </row>
    <row r="727">
      <c r="A727" s="7"/>
    </row>
    <row r="728">
      <c r="A728" s="7"/>
    </row>
    <row r="729">
      <c r="A729" s="7"/>
    </row>
    <row r="730">
      <c r="A730" s="7"/>
    </row>
    <row r="731">
      <c r="A731" s="7"/>
    </row>
    <row r="732">
      <c r="A732" s="7"/>
    </row>
    <row r="733">
      <c r="A733" s="7"/>
    </row>
    <row r="734">
      <c r="A734" s="7"/>
    </row>
    <row r="735">
      <c r="A735" s="7"/>
    </row>
    <row r="736">
      <c r="A736" s="7"/>
    </row>
    <row r="737">
      <c r="A737" s="7"/>
    </row>
    <row r="738">
      <c r="A738" s="7"/>
    </row>
    <row r="739">
      <c r="A739" s="7"/>
    </row>
    <row r="740">
      <c r="A740" s="7"/>
    </row>
    <row r="741">
      <c r="A741" s="7"/>
    </row>
    <row r="742">
      <c r="A742" s="7"/>
    </row>
    <row r="743">
      <c r="A743" s="7"/>
    </row>
    <row r="744">
      <c r="A744" s="7"/>
    </row>
    <row r="745">
      <c r="A745" s="7"/>
    </row>
    <row r="746">
      <c r="A746" s="7"/>
    </row>
    <row r="747">
      <c r="A747" s="7"/>
    </row>
    <row r="748">
      <c r="A748" s="7"/>
    </row>
    <row r="749">
      <c r="A749" s="7"/>
    </row>
    <row r="750">
      <c r="A750" s="7"/>
    </row>
    <row r="751">
      <c r="A751" s="7"/>
    </row>
    <row r="752">
      <c r="A752" s="7"/>
    </row>
    <row r="753">
      <c r="A753" s="7"/>
    </row>
    <row r="754">
      <c r="A754" s="7"/>
    </row>
    <row r="755">
      <c r="A755" s="7"/>
    </row>
    <row r="756">
      <c r="A756" s="7"/>
    </row>
    <row r="757">
      <c r="A757" s="7"/>
    </row>
    <row r="758">
      <c r="A758" s="7"/>
    </row>
    <row r="759">
      <c r="A759" s="7"/>
    </row>
    <row r="760">
      <c r="A760" s="7"/>
    </row>
    <row r="761">
      <c r="A761" s="7"/>
    </row>
    <row r="762">
      <c r="A762" s="7"/>
    </row>
    <row r="763">
      <c r="A763" s="7"/>
    </row>
    <row r="764">
      <c r="A764" s="7"/>
    </row>
    <row r="765">
      <c r="A765" s="7"/>
    </row>
    <row r="766">
      <c r="A766" s="7"/>
    </row>
    <row r="767">
      <c r="A767" s="7"/>
    </row>
    <row r="768">
      <c r="A768" s="7"/>
    </row>
    <row r="769">
      <c r="A769" s="7"/>
    </row>
    <row r="770">
      <c r="A770" s="7"/>
    </row>
    <row r="771">
      <c r="A771" s="7"/>
    </row>
    <row r="772">
      <c r="A772" s="7"/>
    </row>
    <row r="773">
      <c r="A773" s="7"/>
    </row>
    <row r="774">
      <c r="A774" s="7"/>
    </row>
    <row r="775">
      <c r="A775" s="7"/>
    </row>
    <row r="776">
      <c r="A776" s="7"/>
    </row>
    <row r="777">
      <c r="A777" s="7"/>
    </row>
    <row r="778">
      <c r="A778" s="7"/>
    </row>
    <row r="779">
      <c r="A779" s="7"/>
    </row>
    <row r="780">
      <c r="A780" s="7"/>
    </row>
    <row r="781">
      <c r="A781" s="7"/>
    </row>
    <row r="782">
      <c r="A782" s="7"/>
    </row>
    <row r="783">
      <c r="A783" s="7"/>
    </row>
    <row r="784">
      <c r="A784" s="7"/>
    </row>
    <row r="785">
      <c r="A785" s="7"/>
    </row>
    <row r="786">
      <c r="A786" s="7"/>
    </row>
    <row r="787">
      <c r="A787" s="7"/>
    </row>
    <row r="788">
      <c r="A788" s="7"/>
    </row>
    <row r="789">
      <c r="A789" s="7"/>
    </row>
    <row r="790">
      <c r="A790" s="7"/>
    </row>
    <row r="791">
      <c r="A791" s="7"/>
    </row>
    <row r="792">
      <c r="A792" s="7"/>
    </row>
    <row r="793">
      <c r="A793" s="7"/>
    </row>
    <row r="794">
      <c r="A794" s="7"/>
    </row>
    <row r="795">
      <c r="A795" s="7"/>
    </row>
    <row r="796">
      <c r="A796" s="7"/>
    </row>
    <row r="797">
      <c r="A797" s="7"/>
    </row>
    <row r="798">
      <c r="A798" s="7"/>
    </row>
    <row r="799">
      <c r="A799" s="7"/>
    </row>
    <row r="800">
      <c r="A800" s="7"/>
    </row>
    <row r="801">
      <c r="A801" s="7"/>
    </row>
    <row r="802">
      <c r="A802" s="7"/>
    </row>
    <row r="803">
      <c r="A803" s="7"/>
    </row>
    <row r="804">
      <c r="A804" s="7"/>
    </row>
    <row r="805">
      <c r="A805" s="7"/>
    </row>
    <row r="806">
      <c r="A806" s="7"/>
    </row>
    <row r="807">
      <c r="A807" s="7"/>
    </row>
    <row r="808">
      <c r="A808" s="7"/>
    </row>
    <row r="809">
      <c r="A809" s="7"/>
    </row>
    <row r="810">
      <c r="A810" s="7"/>
    </row>
    <row r="811">
      <c r="A811" s="7"/>
    </row>
    <row r="812">
      <c r="A812" s="7"/>
    </row>
    <row r="813">
      <c r="A813" s="7"/>
    </row>
    <row r="814">
      <c r="A814" s="7"/>
    </row>
    <row r="815">
      <c r="A815" s="7"/>
    </row>
    <row r="816">
      <c r="A816" s="7"/>
    </row>
    <row r="817">
      <c r="A817" s="7"/>
    </row>
    <row r="818">
      <c r="A818" s="7"/>
    </row>
    <row r="819">
      <c r="A819" s="7"/>
    </row>
    <row r="820">
      <c r="A820" s="7"/>
    </row>
    <row r="821">
      <c r="A821" s="7"/>
    </row>
    <row r="822">
      <c r="A822" s="7"/>
    </row>
    <row r="823">
      <c r="A823" s="7"/>
    </row>
    <row r="824">
      <c r="A824" s="7"/>
    </row>
    <row r="825">
      <c r="A825" s="7"/>
    </row>
    <row r="826">
      <c r="A826" s="7"/>
    </row>
    <row r="827">
      <c r="A827" s="7"/>
    </row>
    <row r="828">
      <c r="A828" s="7"/>
    </row>
    <row r="829">
      <c r="A829" s="7"/>
    </row>
    <row r="830">
      <c r="A830" s="7"/>
    </row>
    <row r="831">
      <c r="A831" s="7"/>
    </row>
    <row r="832">
      <c r="A832" s="7"/>
    </row>
    <row r="833">
      <c r="A833" s="7"/>
    </row>
    <row r="834">
      <c r="A834" s="7"/>
    </row>
    <row r="835">
      <c r="A835" s="7"/>
    </row>
    <row r="836">
      <c r="A836" s="7"/>
    </row>
    <row r="837">
      <c r="A837" s="7"/>
    </row>
    <row r="838">
      <c r="A838" s="7"/>
    </row>
    <row r="839">
      <c r="A839" s="7"/>
    </row>
    <row r="840">
      <c r="A840" s="7"/>
    </row>
    <row r="841">
      <c r="A841" s="7"/>
    </row>
    <row r="842">
      <c r="A842" s="7"/>
    </row>
    <row r="843">
      <c r="A843" s="7"/>
    </row>
    <row r="844">
      <c r="A844" s="7"/>
    </row>
    <row r="845">
      <c r="A845" s="7"/>
    </row>
    <row r="846">
      <c r="A846" s="7"/>
    </row>
    <row r="847">
      <c r="A847" s="7"/>
    </row>
    <row r="848">
      <c r="A848" s="7"/>
    </row>
    <row r="849">
      <c r="A849" s="7"/>
    </row>
    <row r="850">
      <c r="A850" s="7"/>
    </row>
    <row r="851">
      <c r="A851" s="7"/>
    </row>
    <row r="852">
      <c r="A852" s="7"/>
    </row>
    <row r="853">
      <c r="A853" s="7"/>
    </row>
    <row r="854">
      <c r="A854" s="7"/>
    </row>
    <row r="855">
      <c r="A855" s="7"/>
    </row>
    <row r="856">
      <c r="A856" s="7"/>
    </row>
    <row r="857">
      <c r="A857" s="7"/>
    </row>
    <row r="858">
      <c r="A858" s="7"/>
    </row>
    <row r="859">
      <c r="A859" s="7"/>
    </row>
    <row r="860">
      <c r="A860" s="7"/>
    </row>
    <row r="861">
      <c r="A861" s="7"/>
    </row>
    <row r="862">
      <c r="A862" s="7"/>
    </row>
    <row r="863">
      <c r="A863" s="7"/>
    </row>
    <row r="864">
      <c r="A864" s="7"/>
    </row>
    <row r="865">
      <c r="A865" s="7"/>
    </row>
    <row r="866">
      <c r="A866" s="7"/>
    </row>
    <row r="867">
      <c r="A867" s="7"/>
    </row>
    <row r="868">
      <c r="A868" s="7"/>
    </row>
    <row r="869">
      <c r="A869" s="7"/>
    </row>
    <row r="870">
      <c r="A870" s="7"/>
    </row>
    <row r="871">
      <c r="A871" s="7"/>
    </row>
    <row r="872">
      <c r="A872" s="7"/>
    </row>
    <row r="873">
      <c r="A873" s="7"/>
    </row>
    <row r="874">
      <c r="A874" s="7"/>
    </row>
    <row r="875">
      <c r="A875" s="7"/>
    </row>
    <row r="876">
      <c r="A876" s="7"/>
    </row>
    <row r="877">
      <c r="A877" s="7"/>
    </row>
    <row r="878">
      <c r="A878" s="7"/>
    </row>
    <row r="879">
      <c r="A879" s="7"/>
    </row>
    <row r="880">
      <c r="A880" s="7"/>
    </row>
    <row r="881">
      <c r="A881" s="7"/>
    </row>
    <row r="882">
      <c r="A882" s="7"/>
    </row>
    <row r="883">
      <c r="A883" s="7"/>
    </row>
    <row r="884">
      <c r="A884" s="7"/>
    </row>
    <row r="885">
      <c r="A885" s="7"/>
    </row>
    <row r="886">
      <c r="A886" s="7"/>
    </row>
    <row r="887">
      <c r="A887" s="7"/>
    </row>
    <row r="888">
      <c r="A888" s="7"/>
    </row>
    <row r="889">
      <c r="A889" s="7"/>
    </row>
    <row r="890">
      <c r="A890" s="7"/>
    </row>
    <row r="891">
      <c r="A891" s="7"/>
    </row>
    <row r="892">
      <c r="A892" s="7"/>
    </row>
    <row r="893">
      <c r="A893" s="7"/>
    </row>
    <row r="894">
      <c r="A894" s="7"/>
    </row>
    <row r="895">
      <c r="A895" s="7"/>
    </row>
    <row r="896">
      <c r="A896" s="7"/>
    </row>
    <row r="897">
      <c r="A897" s="7"/>
    </row>
    <row r="898">
      <c r="A898" s="7"/>
    </row>
    <row r="899">
      <c r="A899" s="7"/>
    </row>
    <row r="900">
      <c r="A900" s="7"/>
    </row>
    <row r="901">
      <c r="A901" s="7"/>
    </row>
    <row r="902">
      <c r="A902" s="7"/>
    </row>
    <row r="903">
      <c r="A903" s="7"/>
    </row>
    <row r="904">
      <c r="A904" s="7"/>
    </row>
    <row r="905">
      <c r="A905" s="7"/>
    </row>
    <row r="906">
      <c r="A906" s="7"/>
    </row>
    <row r="907">
      <c r="A907" s="7"/>
    </row>
    <row r="908">
      <c r="A908" s="7"/>
    </row>
    <row r="909">
      <c r="A909" s="7"/>
    </row>
    <row r="910">
      <c r="A910" s="7"/>
    </row>
    <row r="911">
      <c r="A911" s="7"/>
    </row>
    <row r="912">
      <c r="A912" s="7"/>
    </row>
    <row r="913">
      <c r="A913" s="7"/>
    </row>
    <row r="914">
      <c r="A914" s="7"/>
    </row>
    <row r="915">
      <c r="A915" s="7"/>
    </row>
    <row r="916">
      <c r="A916" s="7"/>
    </row>
    <row r="917">
      <c r="A917" s="7"/>
    </row>
    <row r="918">
      <c r="A918" s="7"/>
    </row>
    <row r="919">
      <c r="A919" s="7"/>
    </row>
    <row r="920">
      <c r="A920" s="7"/>
    </row>
    <row r="921">
      <c r="A921" s="7"/>
    </row>
    <row r="922">
      <c r="A922" s="7"/>
    </row>
    <row r="923">
      <c r="A923" s="7"/>
    </row>
    <row r="924">
      <c r="A924" s="7"/>
    </row>
    <row r="925">
      <c r="A925" s="7"/>
    </row>
    <row r="926">
      <c r="A926" s="7"/>
    </row>
    <row r="927">
      <c r="A927" s="7"/>
    </row>
    <row r="928">
      <c r="A928" s="7"/>
    </row>
    <row r="929">
      <c r="A929" s="7"/>
    </row>
    <row r="930">
      <c r="A930" s="7"/>
    </row>
    <row r="931">
      <c r="A931" s="7"/>
    </row>
    <row r="932">
      <c r="A932" s="7"/>
    </row>
    <row r="933">
      <c r="A933" s="7"/>
    </row>
    <row r="934">
      <c r="A934" s="7"/>
    </row>
    <row r="935">
      <c r="A935" s="7"/>
    </row>
    <row r="936">
      <c r="A936" s="7"/>
    </row>
    <row r="937">
      <c r="A937" s="7"/>
    </row>
    <row r="938">
      <c r="A938" s="7"/>
    </row>
    <row r="939">
      <c r="A939" s="7"/>
    </row>
    <row r="940">
      <c r="A940" s="7"/>
    </row>
    <row r="941">
      <c r="A941" s="7"/>
    </row>
    <row r="942">
      <c r="A942" s="7"/>
    </row>
    <row r="943">
      <c r="A943" s="7"/>
    </row>
    <row r="944">
      <c r="A944" s="7"/>
    </row>
    <row r="945">
      <c r="A945" s="7"/>
    </row>
    <row r="946">
      <c r="A946" s="7"/>
    </row>
    <row r="947">
      <c r="A947" s="7"/>
    </row>
    <row r="948">
      <c r="A948" s="7"/>
    </row>
    <row r="949">
      <c r="A949" s="7"/>
    </row>
    <row r="950">
      <c r="A950" s="7"/>
    </row>
    <row r="951">
      <c r="A951" s="7"/>
    </row>
    <row r="952">
      <c r="A952" s="7"/>
    </row>
    <row r="953">
      <c r="A953" s="7"/>
    </row>
    <row r="954">
      <c r="A954" s="7"/>
    </row>
    <row r="955">
      <c r="A955" s="7"/>
    </row>
    <row r="956">
      <c r="A956" s="7"/>
    </row>
    <row r="957">
      <c r="A957" s="7"/>
    </row>
    <row r="958">
      <c r="A958" s="7"/>
    </row>
    <row r="959">
      <c r="A959" s="7"/>
    </row>
    <row r="960">
      <c r="A960" s="7"/>
    </row>
    <row r="961">
      <c r="A961" s="7"/>
    </row>
    <row r="962">
      <c r="A962" s="7"/>
    </row>
    <row r="963">
      <c r="A963" s="7"/>
    </row>
    <row r="964">
      <c r="A964" s="7"/>
    </row>
    <row r="965">
      <c r="A965" s="7"/>
    </row>
    <row r="966">
      <c r="A966" s="7"/>
    </row>
    <row r="967">
      <c r="A967" s="7"/>
    </row>
    <row r="968">
      <c r="A968" s="7"/>
    </row>
    <row r="969">
      <c r="A969" s="7"/>
    </row>
    <row r="970">
      <c r="A970" s="7"/>
    </row>
    <row r="971">
      <c r="A971" s="7"/>
    </row>
    <row r="972">
      <c r="A972" s="7"/>
    </row>
    <row r="973">
      <c r="A973" s="7"/>
    </row>
    <row r="974">
      <c r="A974" s="7"/>
    </row>
    <row r="975">
      <c r="A975" s="7"/>
    </row>
    <row r="976">
      <c r="A976" s="7"/>
    </row>
    <row r="977">
      <c r="A977" s="7"/>
    </row>
    <row r="978">
      <c r="A978" s="7"/>
    </row>
    <row r="979">
      <c r="A979" s="7"/>
    </row>
    <row r="980">
      <c r="A980" s="7"/>
    </row>
    <row r="981">
      <c r="A981" s="7"/>
    </row>
    <row r="982">
      <c r="A982" s="7"/>
    </row>
    <row r="983">
      <c r="A983" s="7"/>
    </row>
    <row r="984">
      <c r="A984" s="7"/>
    </row>
    <row r="985">
      <c r="A985" s="7"/>
    </row>
    <row r="986">
      <c r="A986" s="7"/>
    </row>
    <row r="987">
      <c r="A987" s="7"/>
    </row>
    <row r="988">
      <c r="A988" s="7"/>
    </row>
    <row r="989">
      <c r="A989" s="7"/>
    </row>
    <row r="990">
      <c r="A990" s="7"/>
    </row>
    <row r="991">
      <c r="A991" s="7"/>
    </row>
    <row r="992">
      <c r="A992" s="7"/>
    </row>
    <row r="993">
      <c r="A993" s="7"/>
    </row>
    <row r="994">
      <c r="A994" s="7"/>
    </row>
    <row r="995">
      <c r="A995" s="7"/>
    </row>
    <row r="996">
      <c r="A996" s="7"/>
    </row>
    <row r="997">
      <c r="A997" s="7"/>
    </row>
    <row r="998">
      <c r="A998" s="7"/>
    </row>
    <row r="999">
      <c r="A999" s="7"/>
    </row>
    <row r="1000">
      <c r="A1000" s="7"/>
    </row>
    <row r="1001">
      <c r="A1001" s="7"/>
    </row>
    <row r="1002">
      <c r="A1002" s="7"/>
    </row>
    <row r="1003">
      <c r="A1003" s="7"/>
    </row>
    <row r="1004">
      <c r="A1004" s="7"/>
    </row>
    <row r="1005">
      <c r="A1005" s="7"/>
    </row>
    <row r="1006">
      <c r="A1006" s="7"/>
    </row>
    <row r="1007">
      <c r="A1007" s="7"/>
    </row>
    <row r="1008">
      <c r="A1008" s="7"/>
    </row>
    <row r="1009">
      <c r="A1009" s="7"/>
    </row>
    <row r="1010">
      <c r="A1010" s="7"/>
    </row>
    <row r="1011">
      <c r="A1011" s="7"/>
    </row>
    <row r="1012">
      <c r="A1012" s="7"/>
    </row>
    <row r="1013">
      <c r="A1013" s="7"/>
    </row>
    <row r="1014">
      <c r="A1014" s="7"/>
    </row>
    <row r="1015">
      <c r="A1015" s="7"/>
    </row>
    <row r="1016">
      <c r="A1016" s="7"/>
    </row>
    <row r="1017">
      <c r="A1017" s="7"/>
    </row>
    <row r="1018">
      <c r="A1018" s="7"/>
    </row>
  </sheetData>
  <mergeCells count="8">
    <mergeCell ref="A1:J1"/>
    <mergeCell ref="A4:J4"/>
    <mergeCell ref="A5:J5"/>
    <mergeCell ref="A6:J6"/>
    <mergeCell ref="A12:J12"/>
    <mergeCell ref="A13:J13"/>
    <mergeCell ref="A15:J15"/>
    <mergeCell ref="A16:J16"/>
  </mergeCells>
  <hyperlinks>
    <hyperlink r:id="rId1" ref="A1"/>
    <hyperlink r:id="rId2" ref="A17"/>
    <hyperlink r:id="rId3" ref="A18"/>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6.63"/>
    <col customWidth="1" min="2" max="5" width="13.88"/>
    <col customWidth="1" min="6" max="6" width="15.63"/>
    <col customWidth="1" min="7" max="15" width="13.88"/>
  </cols>
  <sheetData>
    <row r="1">
      <c r="A1" s="14" t="s">
        <v>17</v>
      </c>
      <c r="B1" s="14" t="s">
        <v>18</v>
      </c>
      <c r="C1" s="14" t="s">
        <v>19</v>
      </c>
      <c r="D1" s="14" t="s">
        <v>20</v>
      </c>
      <c r="E1" s="15" t="s">
        <v>21</v>
      </c>
      <c r="F1" s="15" t="s">
        <v>22</v>
      </c>
      <c r="G1" s="16" t="s">
        <v>23</v>
      </c>
      <c r="H1" s="17" t="s">
        <v>24</v>
      </c>
      <c r="I1" s="18" t="s">
        <v>25</v>
      </c>
      <c r="J1" s="14" t="s">
        <v>26</v>
      </c>
      <c r="K1" s="14" t="s">
        <v>27</v>
      </c>
      <c r="L1" s="19" t="s">
        <v>28</v>
      </c>
      <c r="M1" s="18" t="s">
        <v>29</v>
      </c>
      <c r="N1" s="18" t="s">
        <v>30</v>
      </c>
      <c r="O1" s="20" t="s">
        <v>31</v>
      </c>
    </row>
    <row r="2">
      <c r="A2" s="21" t="s">
        <v>32</v>
      </c>
      <c r="B2" s="22"/>
      <c r="C2" s="22"/>
      <c r="D2" s="22"/>
      <c r="E2" s="23"/>
      <c r="F2" s="23"/>
      <c r="G2" s="24"/>
      <c r="H2" s="25">
        <f>SUM(H4:H33)</f>
        <v>38443835</v>
      </c>
      <c r="I2" s="26"/>
      <c r="J2" s="25">
        <f t="shared" ref="J2:K2" si="1">SUM(J4:J33)</f>
        <v>145933</v>
      </c>
      <c r="K2" s="25">
        <f t="shared" si="1"/>
        <v>52888</v>
      </c>
      <c r="L2" s="27">
        <f>K2/J2</f>
        <v>0.3624128881</v>
      </c>
      <c r="M2" s="28">
        <f>SUM(M4:M33)</f>
        <v>10318</v>
      </c>
      <c r="N2" s="29">
        <f>M2/K2</f>
        <v>0.1950915141</v>
      </c>
      <c r="O2" s="27"/>
    </row>
    <row r="3">
      <c r="A3" s="30" t="s">
        <v>33</v>
      </c>
      <c r="B3" s="22"/>
      <c r="C3" s="22"/>
      <c r="D3" s="22"/>
      <c r="E3" s="23"/>
      <c r="F3" s="23"/>
      <c r="G3" s="24"/>
      <c r="H3" s="25">
        <f>AVERAGE(H4:H33)</f>
        <v>1281461.167</v>
      </c>
      <c r="I3" s="26"/>
      <c r="J3" s="25">
        <f t="shared" ref="J3:O3" si="2">AVERAGE(J4:J33)</f>
        <v>4864.433333</v>
      </c>
      <c r="K3" s="25">
        <f t="shared" si="2"/>
        <v>1762.933333</v>
      </c>
      <c r="L3" s="31">
        <f t="shared" si="2"/>
        <v>0.3509101193</v>
      </c>
      <c r="M3" s="32">
        <f t="shared" si="2"/>
        <v>343.9333333</v>
      </c>
      <c r="N3" s="33">
        <f t="shared" si="2"/>
        <v>0.1755523617</v>
      </c>
      <c r="O3" s="31">
        <f t="shared" si="2"/>
        <v>0.1100385982</v>
      </c>
    </row>
    <row r="4">
      <c r="A4" s="34" t="s">
        <v>34</v>
      </c>
      <c r="B4" s="34" t="s">
        <v>35</v>
      </c>
      <c r="C4" s="34" t="s">
        <v>36</v>
      </c>
      <c r="D4" s="35" t="s">
        <v>37</v>
      </c>
      <c r="E4" s="36" t="s">
        <v>38</v>
      </c>
      <c r="F4" s="23" t="s">
        <v>39</v>
      </c>
      <c r="G4" s="23" t="s">
        <v>40</v>
      </c>
      <c r="H4" s="37">
        <v>1931830.0</v>
      </c>
      <c r="I4" s="38" t="s">
        <v>41</v>
      </c>
      <c r="J4" s="39">
        <v>7549.0</v>
      </c>
      <c r="K4" s="40">
        <v>4308.0</v>
      </c>
      <c r="L4" s="27">
        <f t="shared" ref="L4:L33" si="3">K4/J4</f>
        <v>0.5706716121</v>
      </c>
      <c r="M4" s="41">
        <v>1045.0</v>
      </c>
      <c r="N4" s="29">
        <f t="shared" ref="N4:N33" si="4">M4/K4</f>
        <v>0.2425719591</v>
      </c>
      <c r="O4" s="27">
        <f>0/420</f>
        <v>0</v>
      </c>
    </row>
    <row r="5">
      <c r="A5" s="35" t="s">
        <v>42</v>
      </c>
      <c r="B5" s="35" t="s">
        <v>43</v>
      </c>
      <c r="C5" s="34" t="s">
        <v>44</v>
      </c>
      <c r="D5" s="35" t="s">
        <v>45</v>
      </c>
      <c r="E5" s="36" t="s">
        <v>46</v>
      </c>
      <c r="F5" s="23" t="s">
        <v>47</v>
      </c>
      <c r="G5" s="23" t="s">
        <v>40</v>
      </c>
      <c r="H5" s="37">
        <v>1208542.0</v>
      </c>
      <c r="I5" s="42" t="s">
        <v>48</v>
      </c>
      <c r="J5" s="39">
        <v>5492.0</v>
      </c>
      <c r="K5" s="40">
        <v>2200.0</v>
      </c>
      <c r="L5" s="27">
        <f t="shared" si="3"/>
        <v>0.4005826657</v>
      </c>
      <c r="M5" s="41">
        <v>306.0</v>
      </c>
      <c r="N5" s="29">
        <f t="shared" si="4"/>
        <v>0.1390909091</v>
      </c>
      <c r="O5" s="27">
        <f>22/190</f>
        <v>0.1157894737</v>
      </c>
    </row>
    <row r="6">
      <c r="A6" s="34" t="s">
        <v>49</v>
      </c>
      <c r="B6" s="23" t="s">
        <v>50</v>
      </c>
      <c r="C6" s="34" t="s">
        <v>51</v>
      </c>
      <c r="D6" s="35" t="s">
        <v>52</v>
      </c>
      <c r="E6" s="23" t="s">
        <v>53</v>
      </c>
      <c r="F6" s="23" t="s">
        <v>54</v>
      </c>
      <c r="G6" s="23" t="s">
        <v>40</v>
      </c>
      <c r="H6" s="37">
        <v>1275406.0</v>
      </c>
      <c r="I6" s="43" t="s">
        <v>55</v>
      </c>
      <c r="J6" s="39">
        <v>7938.0</v>
      </c>
      <c r="K6" s="40">
        <v>1771.0</v>
      </c>
      <c r="L6" s="27">
        <f t="shared" si="3"/>
        <v>0.2231040564</v>
      </c>
      <c r="M6" s="41">
        <v>706.0</v>
      </c>
      <c r="N6" s="44">
        <f t="shared" si="4"/>
        <v>0.3986448334</v>
      </c>
      <c r="O6" s="27">
        <f>9/76</f>
        <v>0.1184210526</v>
      </c>
    </row>
    <row r="7">
      <c r="A7" s="35" t="s">
        <v>56</v>
      </c>
      <c r="B7" s="35" t="s">
        <v>57</v>
      </c>
      <c r="C7" s="34" t="s">
        <v>58</v>
      </c>
      <c r="D7" s="35" t="s">
        <v>59</v>
      </c>
      <c r="E7" s="36" t="s">
        <v>60</v>
      </c>
      <c r="F7" s="23" t="s">
        <v>61</v>
      </c>
      <c r="G7" s="23" t="s">
        <v>40</v>
      </c>
      <c r="H7" s="37">
        <v>3664088.0</v>
      </c>
      <c r="I7" s="43" t="s">
        <v>62</v>
      </c>
      <c r="J7" s="39">
        <v>11270.0</v>
      </c>
      <c r="K7" s="40">
        <v>3622.0</v>
      </c>
      <c r="L7" s="27">
        <f t="shared" si="3"/>
        <v>0.3213842059</v>
      </c>
      <c r="M7" s="41">
        <v>280.0</v>
      </c>
      <c r="N7" s="29">
        <f t="shared" si="4"/>
        <v>0.07730535616</v>
      </c>
      <c r="O7" s="27">
        <f>34/451</f>
        <v>0.07538802661</v>
      </c>
    </row>
    <row r="8">
      <c r="A8" s="34" t="s">
        <v>63</v>
      </c>
      <c r="B8" s="23" t="s">
        <v>64</v>
      </c>
      <c r="C8" s="34" t="s">
        <v>65</v>
      </c>
      <c r="D8" s="35" t="s">
        <v>66</v>
      </c>
      <c r="E8" s="36" t="s">
        <v>67</v>
      </c>
      <c r="F8" s="23" t="s">
        <v>68</v>
      </c>
      <c r="G8" s="23" t="s">
        <v>40</v>
      </c>
      <c r="H8" s="37">
        <v>638117.0</v>
      </c>
      <c r="I8" s="45" t="s">
        <v>69</v>
      </c>
      <c r="J8" s="39">
        <v>2885.0</v>
      </c>
      <c r="K8" s="40">
        <v>573.0</v>
      </c>
      <c r="L8" s="27">
        <f t="shared" si="3"/>
        <v>0.1986135182</v>
      </c>
      <c r="M8" s="41">
        <v>54.0</v>
      </c>
      <c r="N8" s="29">
        <f t="shared" si="4"/>
        <v>0.0942408377</v>
      </c>
      <c r="O8" s="27">
        <f>4/77</f>
        <v>0.05194805195</v>
      </c>
    </row>
    <row r="9">
      <c r="A9" s="35" t="s">
        <v>70</v>
      </c>
      <c r="B9" s="35" t="s">
        <v>71</v>
      </c>
      <c r="C9" s="34" t="s">
        <v>72</v>
      </c>
      <c r="D9" s="35" t="s">
        <v>73</v>
      </c>
      <c r="E9" s="23" t="s">
        <v>74</v>
      </c>
      <c r="F9" s="23" t="s">
        <v>75</v>
      </c>
      <c r="G9" s="23" t="s">
        <v>40</v>
      </c>
      <c r="H9" s="37">
        <v>664046.0</v>
      </c>
      <c r="I9" s="38"/>
      <c r="J9" s="39">
        <v>3410.0</v>
      </c>
      <c r="K9" s="40">
        <v>1651.0</v>
      </c>
      <c r="L9" s="27">
        <f t="shared" si="3"/>
        <v>0.4841642229</v>
      </c>
      <c r="M9" s="41">
        <v>324.0</v>
      </c>
      <c r="N9" s="29">
        <f t="shared" si="4"/>
        <v>0.1962447002</v>
      </c>
      <c r="O9" s="27">
        <f>11/70</f>
        <v>0.1571428571</v>
      </c>
    </row>
    <row r="10">
      <c r="A10" s="34" t="s">
        <v>76</v>
      </c>
      <c r="B10" s="35" t="s">
        <v>77</v>
      </c>
      <c r="C10" s="34" t="s">
        <v>78</v>
      </c>
      <c r="D10" s="35" t="s">
        <v>79</v>
      </c>
      <c r="E10" s="36" t="s">
        <v>80</v>
      </c>
      <c r="F10" s="23" t="s">
        <v>81</v>
      </c>
      <c r="G10" s="23" t="s">
        <v>82</v>
      </c>
      <c r="H10" s="37">
        <v>1636732.0</v>
      </c>
      <c r="I10" s="45" t="s">
        <v>83</v>
      </c>
      <c r="J10" s="39">
        <v>4392.0</v>
      </c>
      <c r="K10" s="40">
        <v>1141.0</v>
      </c>
      <c r="L10" s="27">
        <f t="shared" si="3"/>
        <v>0.2597905282</v>
      </c>
      <c r="M10" s="41">
        <v>192.0</v>
      </c>
      <c r="N10" s="29">
        <f t="shared" si="4"/>
        <v>0.1682734443</v>
      </c>
      <c r="O10" s="27">
        <f>17/179</f>
        <v>0.09497206704</v>
      </c>
    </row>
    <row r="11">
      <c r="A11" s="34" t="s">
        <v>84</v>
      </c>
      <c r="B11" s="35" t="s">
        <v>85</v>
      </c>
      <c r="C11" s="34" t="s">
        <v>78</v>
      </c>
      <c r="D11" s="35" t="s">
        <v>79</v>
      </c>
      <c r="E11" s="36" t="s">
        <v>86</v>
      </c>
      <c r="F11" s="23" t="s">
        <v>87</v>
      </c>
      <c r="G11" s="23" t="s">
        <v>40</v>
      </c>
      <c r="H11" s="37">
        <v>3305408.0</v>
      </c>
      <c r="I11" s="43" t="s">
        <v>88</v>
      </c>
      <c r="J11" s="39">
        <v>9352.0</v>
      </c>
      <c r="K11" s="40">
        <v>3194.0</v>
      </c>
      <c r="L11" s="27">
        <f t="shared" si="3"/>
        <v>0.3415312233</v>
      </c>
      <c r="M11" s="41">
        <v>1034.0</v>
      </c>
      <c r="N11" s="44">
        <f t="shared" si="4"/>
        <v>0.3237319975</v>
      </c>
      <c r="O11" s="27">
        <f>198/609</f>
        <v>0.3251231527</v>
      </c>
    </row>
    <row r="12">
      <c r="A12" s="34" t="s">
        <v>89</v>
      </c>
      <c r="B12" s="23" t="s">
        <v>90</v>
      </c>
      <c r="C12" s="34" t="s">
        <v>78</v>
      </c>
      <c r="D12" s="35" t="s">
        <v>79</v>
      </c>
      <c r="E12" s="36" t="s">
        <v>91</v>
      </c>
      <c r="F12" s="23" t="s">
        <v>92</v>
      </c>
      <c r="G12" s="23" t="s">
        <v>82</v>
      </c>
      <c r="H12" s="37">
        <v>684234.0</v>
      </c>
      <c r="I12" s="45" t="s">
        <v>93</v>
      </c>
      <c r="J12" s="39">
        <v>4377.0</v>
      </c>
      <c r="K12" s="40">
        <v>1592.0</v>
      </c>
      <c r="L12" s="27">
        <f t="shared" si="3"/>
        <v>0.3637194425</v>
      </c>
      <c r="M12" s="41">
        <v>351.0</v>
      </c>
      <c r="N12" s="29">
        <f t="shared" si="4"/>
        <v>0.2204773869</v>
      </c>
      <c r="O12" s="27">
        <f>43/275</f>
        <v>0.1563636364</v>
      </c>
    </row>
    <row r="13">
      <c r="A13" s="34" t="s">
        <v>94</v>
      </c>
      <c r="B13" s="23" t="s">
        <v>95</v>
      </c>
      <c r="C13" s="34" t="s">
        <v>96</v>
      </c>
      <c r="D13" s="35" t="s">
        <v>97</v>
      </c>
      <c r="E13" s="36" t="s">
        <v>98</v>
      </c>
      <c r="F13" s="23" t="s">
        <v>99</v>
      </c>
      <c r="G13" s="23" t="s">
        <v>82</v>
      </c>
      <c r="H13" s="37">
        <v>522969.0</v>
      </c>
      <c r="I13" s="38" t="s">
        <v>100</v>
      </c>
      <c r="J13" s="39">
        <v>2096.0</v>
      </c>
      <c r="K13" s="40">
        <v>1214.0</v>
      </c>
      <c r="L13" s="27">
        <f t="shared" si="3"/>
        <v>0.5791984733</v>
      </c>
      <c r="M13" s="41">
        <v>307.0</v>
      </c>
      <c r="N13" s="29">
        <f t="shared" si="4"/>
        <v>0.2528830313</v>
      </c>
      <c r="O13" s="27">
        <f>29/117</f>
        <v>0.2478632479</v>
      </c>
    </row>
    <row r="14">
      <c r="A14" s="34" t="s">
        <v>101</v>
      </c>
      <c r="B14" s="23" t="s">
        <v>102</v>
      </c>
      <c r="C14" s="34" t="s">
        <v>96</v>
      </c>
      <c r="D14" s="35" t="s">
        <v>97</v>
      </c>
      <c r="E14" s="36" t="s">
        <v>103</v>
      </c>
      <c r="F14" s="23" t="s">
        <v>104</v>
      </c>
      <c r="G14" s="23" t="s">
        <v>40</v>
      </c>
      <c r="H14" s="37">
        <v>2139907.0</v>
      </c>
      <c r="I14" s="43" t="s">
        <v>105</v>
      </c>
      <c r="J14" s="39">
        <v>7005.0</v>
      </c>
      <c r="K14" s="40">
        <v>4135.0</v>
      </c>
      <c r="L14" s="27">
        <f t="shared" si="3"/>
        <v>0.5902926481</v>
      </c>
      <c r="M14" s="41">
        <v>662.0</v>
      </c>
      <c r="N14" s="29">
        <f t="shared" si="4"/>
        <v>0.1600967352</v>
      </c>
      <c r="O14" s="27">
        <f>41/379</f>
        <v>0.1081794195</v>
      </c>
    </row>
    <row r="15">
      <c r="A15" s="35" t="s">
        <v>106</v>
      </c>
      <c r="B15" s="23" t="s">
        <v>107</v>
      </c>
      <c r="C15" s="34" t="s">
        <v>108</v>
      </c>
      <c r="D15" s="35" t="s">
        <v>109</v>
      </c>
      <c r="E15" s="36" t="s">
        <v>110</v>
      </c>
      <c r="F15" s="23" t="s">
        <v>111</v>
      </c>
      <c r="G15" s="23" t="s">
        <v>40</v>
      </c>
      <c r="H15" s="37">
        <v>769944.0</v>
      </c>
      <c r="I15" s="38"/>
      <c r="J15" s="39">
        <v>5115.0</v>
      </c>
      <c r="K15" s="40">
        <v>1099.0</v>
      </c>
      <c r="L15" s="27">
        <f t="shared" si="3"/>
        <v>0.21485826</v>
      </c>
      <c r="M15" s="41">
        <v>263.0</v>
      </c>
      <c r="N15" s="29">
        <f t="shared" si="4"/>
        <v>0.2393084622</v>
      </c>
      <c r="O15" s="27">
        <f>16/64</f>
        <v>0.25</v>
      </c>
    </row>
    <row r="16">
      <c r="A16" s="34" t="s">
        <v>112</v>
      </c>
      <c r="B16" s="35" t="s">
        <v>113</v>
      </c>
      <c r="C16" s="34" t="s">
        <v>114</v>
      </c>
      <c r="D16" s="35" t="s">
        <v>115</v>
      </c>
      <c r="E16" s="36" t="s">
        <v>116</v>
      </c>
      <c r="F16" s="23" t="s">
        <v>117</v>
      </c>
      <c r="G16" s="23" t="s">
        <v>40</v>
      </c>
      <c r="H16" s="37">
        <v>1723836.0</v>
      </c>
      <c r="I16" s="38"/>
      <c r="J16" s="39">
        <v>7458.0</v>
      </c>
      <c r="K16" s="40">
        <v>1324.0</v>
      </c>
      <c r="L16" s="27">
        <f t="shared" si="3"/>
        <v>0.1775274873</v>
      </c>
      <c r="M16" s="41">
        <v>102.0</v>
      </c>
      <c r="N16" s="29">
        <f t="shared" si="4"/>
        <v>0.07703927492</v>
      </c>
      <c r="O16" s="27">
        <f>6/95</f>
        <v>0.06315789474</v>
      </c>
    </row>
    <row r="17">
      <c r="A17" s="34" t="s">
        <v>118</v>
      </c>
      <c r="B17" s="35" t="s">
        <v>119</v>
      </c>
      <c r="C17" s="34" t="s">
        <v>114</v>
      </c>
      <c r="D17" s="35" t="s">
        <v>115</v>
      </c>
      <c r="E17" s="36" t="s">
        <v>120</v>
      </c>
      <c r="F17" s="23" t="s">
        <v>121</v>
      </c>
      <c r="G17" s="23" t="s">
        <v>82</v>
      </c>
      <c r="H17" s="46">
        <v>202402.0</v>
      </c>
      <c r="I17" s="38"/>
      <c r="J17" s="39">
        <v>1863.0</v>
      </c>
      <c r="K17" s="40">
        <v>333.0</v>
      </c>
      <c r="L17" s="27">
        <f t="shared" si="3"/>
        <v>0.1787439614</v>
      </c>
      <c r="M17" s="41">
        <v>47.0</v>
      </c>
      <c r="N17" s="29">
        <f t="shared" si="4"/>
        <v>0.1411411411</v>
      </c>
      <c r="O17" s="27">
        <f>0/9</f>
        <v>0</v>
      </c>
    </row>
    <row r="18">
      <c r="A18" s="34" t="s">
        <v>122</v>
      </c>
      <c r="B18" s="23" t="s">
        <v>123</v>
      </c>
      <c r="C18" s="34" t="s">
        <v>124</v>
      </c>
      <c r="D18" s="35" t="s">
        <v>125</v>
      </c>
      <c r="E18" s="36" t="s">
        <v>126</v>
      </c>
      <c r="F18" s="23" t="s">
        <v>127</v>
      </c>
      <c r="G18" s="23" t="s">
        <v>82</v>
      </c>
      <c r="H18" s="37">
        <v>858205.0</v>
      </c>
      <c r="I18" s="38"/>
      <c r="J18" s="39">
        <v>2516.0</v>
      </c>
      <c r="K18" s="40">
        <v>1200.0</v>
      </c>
      <c r="L18" s="27">
        <f t="shared" si="3"/>
        <v>0.4769475358</v>
      </c>
      <c r="M18" s="41">
        <v>102.0</v>
      </c>
      <c r="N18" s="29">
        <f t="shared" si="4"/>
        <v>0.085</v>
      </c>
      <c r="O18" s="27">
        <f>4/64</f>
        <v>0.0625</v>
      </c>
    </row>
    <row r="19">
      <c r="A19" s="34" t="s">
        <v>128</v>
      </c>
      <c r="B19" s="23" t="s">
        <v>129</v>
      </c>
      <c r="C19" s="34" t="s">
        <v>124</v>
      </c>
      <c r="D19" s="35" t="s">
        <v>125</v>
      </c>
      <c r="E19" s="36" t="s">
        <v>130</v>
      </c>
      <c r="F19" s="23" t="s">
        <v>131</v>
      </c>
      <c r="G19" s="23" t="s">
        <v>82</v>
      </c>
      <c r="H19" s="37">
        <v>566410.0</v>
      </c>
      <c r="I19" s="38"/>
      <c r="J19" s="39">
        <v>4206.0</v>
      </c>
      <c r="K19" s="40">
        <v>1642.0</v>
      </c>
      <c r="L19" s="27">
        <f t="shared" si="3"/>
        <v>0.3903946743</v>
      </c>
      <c r="M19" s="41">
        <v>535.0</v>
      </c>
      <c r="N19" s="44">
        <f t="shared" si="4"/>
        <v>0.3258221681</v>
      </c>
      <c r="O19" s="27">
        <f>33/142</f>
        <v>0.2323943662</v>
      </c>
    </row>
    <row r="20">
      <c r="A20" s="34" t="s">
        <v>132</v>
      </c>
      <c r="B20" s="35" t="s">
        <v>133</v>
      </c>
      <c r="C20" s="34" t="s">
        <v>124</v>
      </c>
      <c r="D20" s="35" t="s">
        <v>125</v>
      </c>
      <c r="E20" s="36" t="s">
        <v>134</v>
      </c>
      <c r="F20" s="23" t="s">
        <v>135</v>
      </c>
      <c r="G20" s="23" t="s">
        <v>82</v>
      </c>
      <c r="H20" s="37">
        <v>1374582.0</v>
      </c>
      <c r="I20" s="38"/>
      <c r="J20" s="39">
        <v>4480.0</v>
      </c>
      <c r="K20" s="40">
        <v>2677.0</v>
      </c>
      <c r="L20" s="27">
        <f t="shared" si="3"/>
        <v>0.5975446429</v>
      </c>
      <c r="M20" s="41">
        <v>228.0</v>
      </c>
      <c r="N20" s="29">
        <f t="shared" si="4"/>
        <v>0.08516996638</v>
      </c>
      <c r="O20" s="27">
        <f>16/142</f>
        <v>0.1126760563</v>
      </c>
    </row>
    <row r="21">
      <c r="A21" s="34" t="s">
        <v>136</v>
      </c>
      <c r="B21" s="35" t="s">
        <v>137</v>
      </c>
      <c r="C21" s="34" t="s">
        <v>124</v>
      </c>
      <c r="D21" s="35" t="s">
        <v>125</v>
      </c>
      <c r="E21" s="36" t="s">
        <v>138</v>
      </c>
      <c r="F21" s="23" t="s">
        <v>139</v>
      </c>
      <c r="G21" s="23" t="s">
        <v>40</v>
      </c>
      <c r="H21" s="37">
        <v>2770226.0</v>
      </c>
      <c r="I21" s="38"/>
      <c r="J21" s="39">
        <v>16691.0</v>
      </c>
      <c r="K21" s="40">
        <v>8067.0</v>
      </c>
      <c r="L21" s="27">
        <f t="shared" si="3"/>
        <v>0.483314361</v>
      </c>
      <c r="M21" s="41">
        <v>1399.0</v>
      </c>
      <c r="N21" s="29">
        <f t="shared" si="4"/>
        <v>0.1734225858</v>
      </c>
      <c r="O21" s="27">
        <f>60/584</f>
        <v>0.102739726</v>
      </c>
    </row>
    <row r="22">
      <c r="A22" s="34" t="s">
        <v>140</v>
      </c>
      <c r="B22" s="23" t="s">
        <v>141</v>
      </c>
      <c r="C22" s="34" t="s">
        <v>124</v>
      </c>
      <c r="D22" s="35" t="s">
        <v>125</v>
      </c>
      <c r="E22" s="36" t="s">
        <v>142</v>
      </c>
      <c r="F22" s="23" t="s">
        <v>143</v>
      </c>
      <c r="G22" s="23" t="s">
        <v>82</v>
      </c>
      <c r="H22" s="37">
        <v>637885.0</v>
      </c>
      <c r="I22" s="38"/>
      <c r="J22" s="39">
        <v>2750.0</v>
      </c>
      <c r="K22" s="40">
        <v>1564.0</v>
      </c>
      <c r="L22" s="27">
        <f t="shared" si="3"/>
        <v>0.5687272727</v>
      </c>
      <c r="M22" s="41">
        <v>316.0</v>
      </c>
      <c r="N22" s="44">
        <f t="shared" si="4"/>
        <v>0.2020460358</v>
      </c>
      <c r="O22" s="27">
        <f>13/131</f>
        <v>0.09923664122</v>
      </c>
    </row>
    <row r="23">
      <c r="A23" s="34" t="s">
        <v>144</v>
      </c>
      <c r="B23" s="23" t="s">
        <v>145</v>
      </c>
      <c r="C23" s="34" t="s">
        <v>146</v>
      </c>
      <c r="D23" s="35" t="s">
        <v>147</v>
      </c>
      <c r="E23" s="36" t="s">
        <v>148</v>
      </c>
      <c r="F23" s="23" t="s">
        <v>149</v>
      </c>
      <c r="G23" s="23" t="s">
        <v>40</v>
      </c>
      <c r="H23" s="47">
        <v>639000.0</v>
      </c>
      <c r="I23" s="38"/>
      <c r="J23" s="39">
        <v>1503.0</v>
      </c>
      <c r="K23" s="40">
        <v>496.0</v>
      </c>
      <c r="L23" s="27">
        <f t="shared" si="3"/>
        <v>0.3300066534</v>
      </c>
      <c r="M23" s="41">
        <v>77.0</v>
      </c>
      <c r="N23" s="29">
        <f t="shared" si="4"/>
        <v>0.1552419355</v>
      </c>
      <c r="O23" s="27">
        <f>0/37</f>
        <v>0</v>
      </c>
    </row>
    <row r="24">
      <c r="A24" s="34" t="s">
        <v>150</v>
      </c>
      <c r="B24" s="35" t="s">
        <v>151</v>
      </c>
      <c r="C24" s="34" t="s">
        <v>152</v>
      </c>
      <c r="D24" s="35" t="s">
        <v>153</v>
      </c>
      <c r="E24" s="36" t="s">
        <v>154</v>
      </c>
      <c r="F24" s="48" t="s">
        <v>155</v>
      </c>
      <c r="G24" s="23" t="s">
        <v>82</v>
      </c>
      <c r="H24" s="37">
        <v>780796.0</v>
      </c>
      <c r="I24" s="49"/>
      <c r="J24" s="39">
        <v>2964.0</v>
      </c>
      <c r="K24" s="40">
        <v>1059.0</v>
      </c>
      <c r="L24" s="27">
        <f t="shared" si="3"/>
        <v>0.3572874494</v>
      </c>
      <c r="M24" s="41">
        <v>94.0</v>
      </c>
      <c r="N24" s="29">
        <f t="shared" si="4"/>
        <v>0.08876298395</v>
      </c>
      <c r="O24" s="27">
        <f>6/74</f>
        <v>0.08108108108</v>
      </c>
    </row>
    <row r="25">
      <c r="A25" s="34" t="s">
        <v>156</v>
      </c>
      <c r="B25" s="23" t="s">
        <v>157</v>
      </c>
      <c r="C25" s="34" t="s">
        <v>152</v>
      </c>
      <c r="D25" s="35" t="s">
        <v>153</v>
      </c>
      <c r="E25" s="36" t="s">
        <v>158</v>
      </c>
      <c r="F25" s="23" t="s">
        <v>159</v>
      </c>
      <c r="G25" s="23" t="s">
        <v>82</v>
      </c>
      <c r="H25" s="37">
        <v>290553.0</v>
      </c>
      <c r="I25" s="49"/>
      <c r="J25" s="39">
        <v>1219.0</v>
      </c>
      <c r="K25" s="40">
        <v>422.0</v>
      </c>
      <c r="L25" s="27">
        <f t="shared" si="3"/>
        <v>0.3461853979</v>
      </c>
      <c r="M25" s="41">
        <v>69.0</v>
      </c>
      <c r="N25" s="29">
        <f t="shared" si="4"/>
        <v>0.163507109</v>
      </c>
      <c r="O25" s="27">
        <f>1/26</f>
        <v>0.03846153846</v>
      </c>
    </row>
    <row r="26">
      <c r="A26" s="34" t="s">
        <v>160</v>
      </c>
      <c r="B26" s="23" t="s">
        <v>161</v>
      </c>
      <c r="C26" s="34" t="s">
        <v>152</v>
      </c>
      <c r="D26" s="35" t="s">
        <v>153</v>
      </c>
      <c r="E26" s="36" t="s">
        <v>162</v>
      </c>
      <c r="F26" s="23" t="s">
        <v>163</v>
      </c>
      <c r="G26" s="23" t="s">
        <v>82</v>
      </c>
      <c r="H26" s="37">
        <v>641201.0</v>
      </c>
      <c r="I26" s="49"/>
      <c r="J26" s="39">
        <v>2478.0</v>
      </c>
      <c r="K26" s="40">
        <v>640.0</v>
      </c>
      <c r="L26" s="27">
        <f t="shared" si="3"/>
        <v>0.2582728006</v>
      </c>
      <c r="M26" s="41">
        <v>26.0</v>
      </c>
      <c r="N26" s="29">
        <f t="shared" si="4"/>
        <v>0.040625</v>
      </c>
      <c r="O26" s="27">
        <f>3/54</f>
        <v>0.05555555556</v>
      </c>
    </row>
    <row r="27">
      <c r="A27" s="34" t="s">
        <v>164</v>
      </c>
      <c r="B27" s="23" t="s">
        <v>165</v>
      </c>
      <c r="C27" s="34" t="s">
        <v>152</v>
      </c>
      <c r="D27" s="35" t="s">
        <v>153</v>
      </c>
      <c r="E27" s="23" t="s">
        <v>166</v>
      </c>
      <c r="F27" s="23" t="s">
        <v>167</v>
      </c>
      <c r="G27" s="23" t="s">
        <v>82</v>
      </c>
      <c r="H27" s="50">
        <v>486271.0</v>
      </c>
      <c r="I27" s="49"/>
      <c r="J27" s="39">
        <v>2046.0</v>
      </c>
      <c r="K27" s="40">
        <v>449.0</v>
      </c>
      <c r="L27" s="27">
        <f t="shared" si="3"/>
        <v>0.2194525904</v>
      </c>
      <c r="M27" s="41">
        <v>22.0</v>
      </c>
      <c r="N27" s="29">
        <f t="shared" si="4"/>
        <v>0.04899777283</v>
      </c>
      <c r="O27" s="27">
        <f>1/28</f>
        <v>0.03571428571</v>
      </c>
    </row>
    <row r="28">
      <c r="A28" s="34" t="s">
        <v>168</v>
      </c>
      <c r="B28" s="23" t="s">
        <v>169</v>
      </c>
      <c r="C28" s="34" t="s">
        <v>152</v>
      </c>
      <c r="D28" s="35" t="s">
        <v>153</v>
      </c>
      <c r="E28" s="36" t="s">
        <v>170</v>
      </c>
      <c r="F28" s="23" t="s">
        <v>171</v>
      </c>
      <c r="G28" s="23" t="s">
        <v>82</v>
      </c>
      <c r="H28" s="37">
        <v>667923.0</v>
      </c>
      <c r="I28" s="49"/>
      <c r="J28" s="39">
        <v>2385.0</v>
      </c>
      <c r="K28" s="40">
        <v>522.0</v>
      </c>
      <c r="L28" s="27">
        <f t="shared" si="3"/>
        <v>0.2188679245</v>
      </c>
      <c r="M28" s="41">
        <v>13.0</v>
      </c>
      <c r="N28" s="29">
        <f t="shared" si="4"/>
        <v>0.02490421456</v>
      </c>
      <c r="O28" s="27">
        <f>2/45</f>
        <v>0.04444444444</v>
      </c>
    </row>
    <row r="29">
      <c r="A29" s="34" t="s">
        <v>172</v>
      </c>
      <c r="B29" s="35" t="s">
        <v>173</v>
      </c>
      <c r="C29" s="34" t="s">
        <v>152</v>
      </c>
      <c r="D29" s="35" t="s">
        <v>153</v>
      </c>
      <c r="E29" s="36" t="s">
        <v>174</v>
      </c>
      <c r="F29" s="23" t="s">
        <v>175</v>
      </c>
      <c r="G29" s="23" t="s">
        <v>40</v>
      </c>
      <c r="H29" s="37">
        <v>1792718.0</v>
      </c>
      <c r="I29" s="49"/>
      <c r="J29" s="39">
        <v>5717.0</v>
      </c>
      <c r="K29" s="40">
        <v>1195.0</v>
      </c>
      <c r="L29" s="27">
        <f t="shared" si="3"/>
        <v>0.2090257128</v>
      </c>
      <c r="M29" s="41">
        <v>63.0</v>
      </c>
      <c r="N29" s="29">
        <f t="shared" si="4"/>
        <v>0.05271966527</v>
      </c>
      <c r="O29" s="27">
        <f>3/108</f>
        <v>0.02777777778</v>
      </c>
    </row>
    <row r="30">
      <c r="A30" s="34" t="s">
        <v>176</v>
      </c>
      <c r="B30" s="23" t="s">
        <v>177</v>
      </c>
      <c r="C30" s="34" t="s">
        <v>178</v>
      </c>
      <c r="D30" s="35" t="s">
        <v>179</v>
      </c>
      <c r="E30" s="23" t="s">
        <v>180</v>
      </c>
      <c r="F30" s="23" t="s">
        <v>181</v>
      </c>
      <c r="G30" s="23" t="s">
        <v>40</v>
      </c>
      <c r="H30" s="37">
        <v>509614.0</v>
      </c>
      <c r="I30" s="38"/>
      <c r="J30" s="39">
        <v>4258.0</v>
      </c>
      <c r="K30" s="40">
        <v>1955.0</v>
      </c>
      <c r="L30" s="27">
        <f t="shared" si="3"/>
        <v>0.4591357445</v>
      </c>
      <c r="M30" s="41">
        <v>863.0</v>
      </c>
      <c r="N30" s="44">
        <f t="shared" si="4"/>
        <v>0.4414322251</v>
      </c>
      <c r="O30" s="27">
        <f>35/207</f>
        <v>0.1690821256</v>
      </c>
    </row>
    <row r="31">
      <c r="A31" s="35" t="s">
        <v>182</v>
      </c>
      <c r="B31" s="35" t="s">
        <v>183</v>
      </c>
      <c r="C31" s="34" t="s">
        <v>184</v>
      </c>
      <c r="D31" s="35" t="s">
        <v>185</v>
      </c>
      <c r="E31" s="36" t="s">
        <v>186</v>
      </c>
      <c r="F31" s="23" t="s">
        <v>187</v>
      </c>
      <c r="G31" s="23" t="s">
        <v>40</v>
      </c>
      <c r="H31" s="37">
        <v>2161347.0</v>
      </c>
      <c r="I31" s="38"/>
      <c r="J31" s="39">
        <v>5230.0</v>
      </c>
      <c r="K31" s="40">
        <v>1549.0</v>
      </c>
      <c r="L31" s="27">
        <f t="shared" si="3"/>
        <v>0.2961759082</v>
      </c>
      <c r="M31" s="41">
        <v>712.0</v>
      </c>
      <c r="N31" s="44">
        <f t="shared" si="4"/>
        <v>0.459651388</v>
      </c>
      <c r="O31" s="51">
        <f>25/88</f>
        <v>0.2840909091</v>
      </c>
    </row>
    <row r="32">
      <c r="A32" s="34" t="s">
        <v>188</v>
      </c>
      <c r="B32" s="23" t="s">
        <v>189</v>
      </c>
      <c r="C32" s="34" t="s">
        <v>190</v>
      </c>
      <c r="D32" s="35" t="s">
        <v>191</v>
      </c>
      <c r="E32" s="23" t="s">
        <v>192</v>
      </c>
      <c r="F32" s="23" t="s">
        <v>193</v>
      </c>
      <c r="G32" s="23" t="s">
        <v>40</v>
      </c>
      <c r="H32" s="37">
        <v>978770.0</v>
      </c>
      <c r="I32" s="38" t="s">
        <v>194</v>
      </c>
      <c r="J32" s="39">
        <v>5058.0</v>
      </c>
      <c r="K32" s="40">
        <v>672.0</v>
      </c>
      <c r="L32" s="27">
        <f t="shared" si="3"/>
        <v>0.1328588375</v>
      </c>
      <c r="M32" s="41">
        <v>120.0</v>
      </c>
      <c r="N32" s="29">
        <f t="shared" si="4"/>
        <v>0.1785714286</v>
      </c>
      <c r="O32" s="27">
        <f>22/133</f>
        <v>0.1654135338</v>
      </c>
    </row>
    <row r="33">
      <c r="A33" s="34" t="s">
        <v>195</v>
      </c>
      <c r="B33" s="35" t="s">
        <v>196</v>
      </c>
      <c r="C33" s="34" t="s">
        <v>197</v>
      </c>
      <c r="D33" s="35" t="s">
        <v>198</v>
      </c>
      <c r="E33" s="36" t="s">
        <v>199</v>
      </c>
      <c r="F33" s="23" t="s">
        <v>200</v>
      </c>
      <c r="G33" s="23" t="s">
        <v>40</v>
      </c>
      <c r="H33" s="52">
        <v>2920873.0</v>
      </c>
      <c r="I33" s="38"/>
      <c r="J33" s="39">
        <v>2230.0</v>
      </c>
      <c r="K33" s="40">
        <v>622.0</v>
      </c>
      <c r="L33" s="27">
        <f t="shared" si="3"/>
        <v>0.2789237668</v>
      </c>
      <c r="M33" s="41">
        <v>6.0</v>
      </c>
      <c r="N33" s="29">
        <f t="shared" si="4"/>
        <v>0.009646302251</v>
      </c>
      <c r="O33" s="27">
        <f>1/39</f>
        <v>0.02564102564</v>
      </c>
    </row>
  </sheetData>
  <conditionalFormatting sqref="N2:O2 N4:O33">
    <cfRule type="cellIs" dxfId="0" priority="1" operator="greaterThan">
      <formula>"25%"</formula>
    </cfRule>
  </conditionalFormatting>
  <hyperlinks>
    <hyperlink r:id="rId1" ref="H1"/>
    <hyperlink r:id="rId2" ref="I5"/>
    <hyperlink r:id="rId3" ref="I6"/>
    <hyperlink r:id="rId4" location="%C3%9Cbersicht_der_Stra%C3%9Fen_und_Pl%C3%A4tze" ref="I7"/>
    <hyperlink r:id="rId5" ref="I8"/>
    <hyperlink r:id="rId6" ref="I10"/>
    <hyperlink r:id="rId7" ref="I11"/>
    <hyperlink r:id="rId8" ref="I12"/>
    <hyperlink r:id="rId9" ref="I14"/>
  </hyperlinks>
  <drawing r:id="rId1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6.13"/>
    <col customWidth="1" min="2" max="21" width="13.88"/>
  </cols>
  <sheetData>
    <row r="1">
      <c r="A1" s="53" t="s">
        <v>17</v>
      </c>
      <c r="B1" s="53" t="s">
        <v>18</v>
      </c>
      <c r="C1" s="53" t="s">
        <v>19</v>
      </c>
      <c r="D1" s="53" t="s">
        <v>20</v>
      </c>
      <c r="E1" s="53" t="s">
        <v>26</v>
      </c>
      <c r="F1" s="53" t="s">
        <v>27</v>
      </c>
      <c r="G1" s="54" t="s">
        <v>28</v>
      </c>
      <c r="H1" s="53" t="s">
        <v>201</v>
      </c>
      <c r="I1" s="53" t="s">
        <v>202</v>
      </c>
      <c r="J1" s="53" t="s">
        <v>203</v>
      </c>
      <c r="K1" s="53" t="s">
        <v>204</v>
      </c>
      <c r="L1" s="53" t="s">
        <v>205</v>
      </c>
      <c r="M1" s="53" t="s">
        <v>206</v>
      </c>
      <c r="N1" s="53" t="s">
        <v>207</v>
      </c>
      <c r="O1" s="53" t="s">
        <v>208</v>
      </c>
      <c r="P1" s="53" t="s">
        <v>209</v>
      </c>
      <c r="Q1" s="53" t="s">
        <v>210</v>
      </c>
      <c r="R1" s="53" t="s">
        <v>211</v>
      </c>
      <c r="S1" s="53" t="s">
        <v>212</v>
      </c>
      <c r="T1" s="53" t="s">
        <v>213</v>
      </c>
      <c r="U1" s="53" t="s">
        <v>214</v>
      </c>
      <c r="V1" s="53" t="s">
        <v>215</v>
      </c>
      <c r="W1" s="53" t="s">
        <v>216</v>
      </c>
      <c r="X1" s="53" t="s">
        <v>217</v>
      </c>
    </row>
    <row r="2">
      <c r="A2" s="21" t="s">
        <v>32</v>
      </c>
      <c r="B2" s="9"/>
      <c r="C2" s="9"/>
      <c r="D2" s="9"/>
      <c r="E2" s="55">
        <f t="shared" ref="E2:F2" si="1">SUM(E4:E33)</f>
        <v>145933</v>
      </c>
      <c r="F2" s="55">
        <f t="shared" si="1"/>
        <v>52888</v>
      </c>
      <c r="G2" s="56">
        <f>F2/E2</f>
        <v>0.3624128881</v>
      </c>
      <c r="H2" s="55">
        <f t="shared" ref="H2:J2" si="2">SUM(H4:H33)</f>
        <v>47824</v>
      </c>
      <c r="I2" s="55">
        <f t="shared" si="2"/>
        <v>4779</v>
      </c>
      <c r="J2" s="55">
        <f t="shared" si="2"/>
        <v>285</v>
      </c>
      <c r="K2" s="56">
        <f t="shared" ref="K2:M2" si="3">H2/$F2</f>
        <v>0.9042504916</v>
      </c>
      <c r="L2" s="56">
        <f t="shared" si="3"/>
        <v>0.09036076237</v>
      </c>
      <c r="M2" s="56">
        <f t="shared" si="3"/>
        <v>0.005388746029</v>
      </c>
      <c r="N2" s="40">
        <f>O2+V2+W2+X2</f>
        <v>41509</v>
      </c>
      <c r="O2" s="57">
        <v>31137.0</v>
      </c>
      <c r="P2" s="57">
        <v>28332.0</v>
      </c>
      <c r="Q2" s="57">
        <v>2791.0</v>
      </c>
      <c r="R2" s="30">
        <v>14.0</v>
      </c>
      <c r="S2" s="58">
        <f>P2/O2</f>
        <v>0.9099142499</v>
      </c>
      <c r="T2" s="56">
        <f>Q2/O2</f>
        <v>0.08963612423</v>
      </c>
      <c r="U2" s="56">
        <f>R2/O2</f>
        <v>0.0004496258471</v>
      </c>
      <c r="V2" s="59">
        <f t="shared" ref="V2:X2" si="4">SUM(V4:V33)</f>
        <v>9515</v>
      </c>
      <c r="W2" s="59">
        <f t="shared" si="4"/>
        <v>706</v>
      </c>
      <c r="X2" s="59">
        <f t="shared" si="4"/>
        <v>151</v>
      </c>
    </row>
    <row r="3">
      <c r="A3" s="30" t="s">
        <v>33</v>
      </c>
      <c r="B3" s="9"/>
      <c r="C3" s="9"/>
      <c r="D3" s="9"/>
      <c r="E3" s="55">
        <f t="shared" ref="E3:X3" si="5">AVERAGE(E4:E33)</f>
        <v>4864.433333</v>
      </c>
      <c r="F3" s="55">
        <f t="shared" si="5"/>
        <v>1762.933333</v>
      </c>
      <c r="G3" s="58">
        <f t="shared" si="5"/>
        <v>0.3509101193</v>
      </c>
      <c r="H3" s="55">
        <f t="shared" si="5"/>
        <v>1594.133333</v>
      </c>
      <c r="I3" s="55">
        <f t="shared" si="5"/>
        <v>159.3</v>
      </c>
      <c r="J3" s="55">
        <f t="shared" si="5"/>
        <v>9.5</v>
      </c>
      <c r="K3" s="58">
        <f t="shared" si="5"/>
        <v>0.9067804134</v>
      </c>
      <c r="L3" s="58">
        <f t="shared" si="5"/>
        <v>0.0875398752</v>
      </c>
      <c r="M3" s="58">
        <f t="shared" si="5"/>
        <v>0.00567971138</v>
      </c>
      <c r="N3" s="55">
        <f t="shared" si="5"/>
        <v>1608.321429</v>
      </c>
      <c r="O3" s="55">
        <f t="shared" si="5"/>
        <v>1306.107143</v>
      </c>
      <c r="P3" s="55">
        <f t="shared" si="5"/>
        <v>1195.6</v>
      </c>
      <c r="Q3" s="55">
        <f t="shared" si="5"/>
        <v>118.0666667</v>
      </c>
      <c r="R3" s="55">
        <f t="shared" si="5"/>
        <v>0.4666666667</v>
      </c>
      <c r="S3" s="58">
        <f t="shared" si="5"/>
        <v>0.914883783</v>
      </c>
      <c r="T3" s="58">
        <f t="shared" si="5"/>
        <v>0.08475551535</v>
      </c>
      <c r="U3" s="58">
        <f t="shared" si="5"/>
        <v>0.0003607016673</v>
      </c>
      <c r="V3" s="59">
        <f t="shared" si="5"/>
        <v>317.1666667</v>
      </c>
      <c r="W3" s="59">
        <f t="shared" si="5"/>
        <v>23.53333333</v>
      </c>
      <c r="X3" s="59">
        <f t="shared" si="5"/>
        <v>5.033333333</v>
      </c>
    </row>
    <row r="4">
      <c r="A4" s="60" t="s">
        <v>188</v>
      </c>
      <c r="B4" s="60" t="s">
        <v>189</v>
      </c>
      <c r="C4" s="60" t="s">
        <v>190</v>
      </c>
      <c r="D4" s="61" t="s">
        <v>191</v>
      </c>
      <c r="E4" s="40">
        <v>5058.0</v>
      </c>
      <c r="F4" s="40">
        <v>672.0</v>
      </c>
      <c r="G4" s="56">
        <f t="shared" ref="G4:G33" si="7">F4/E4</f>
        <v>0.1328588375</v>
      </c>
      <c r="H4" s="40">
        <v>539.0</v>
      </c>
      <c r="I4" s="40">
        <v>131.0</v>
      </c>
      <c r="J4" s="40">
        <v>2.0</v>
      </c>
      <c r="K4" s="56">
        <f t="shared" ref="K4:M4" si="6">H4/$F4</f>
        <v>0.8020833333</v>
      </c>
      <c r="L4" s="56">
        <f t="shared" si="6"/>
        <v>0.1949404762</v>
      </c>
      <c r="M4" s="56">
        <f t="shared" si="6"/>
        <v>0.002976190476</v>
      </c>
      <c r="N4" s="40">
        <f>O4+V4+W4+X4</f>
        <v>629</v>
      </c>
      <c r="O4" s="40">
        <f>SUM(P4:R4)</f>
        <v>509</v>
      </c>
      <c r="P4" s="40">
        <v>404.0</v>
      </c>
      <c r="Q4" s="40">
        <v>105.0</v>
      </c>
      <c r="R4" s="40">
        <v>0.0</v>
      </c>
      <c r="S4" s="58">
        <f>P4/O4</f>
        <v>0.7937131631</v>
      </c>
      <c r="T4" s="56">
        <f>Q4/O4</f>
        <v>0.2062868369</v>
      </c>
      <c r="U4" s="56">
        <f>R4/O4</f>
        <v>0</v>
      </c>
      <c r="V4" s="41">
        <v>98.0</v>
      </c>
      <c r="W4" s="41">
        <v>22.0</v>
      </c>
      <c r="X4" s="41">
        <v>0.0</v>
      </c>
    </row>
    <row r="5">
      <c r="A5" s="60" t="s">
        <v>84</v>
      </c>
      <c r="B5" s="60" t="s">
        <v>85</v>
      </c>
      <c r="C5" s="60" t="s">
        <v>78</v>
      </c>
      <c r="D5" s="61" t="s">
        <v>79</v>
      </c>
      <c r="E5" s="40">
        <v>9352.0</v>
      </c>
      <c r="F5" s="40">
        <v>3194.0</v>
      </c>
      <c r="G5" s="56">
        <f t="shared" si="7"/>
        <v>0.3415312233</v>
      </c>
      <c r="H5" s="40">
        <v>2579.0</v>
      </c>
      <c r="I5" s="40">
        <v>596.0</v>
      </c>
      <c r="J5" s="40">
        <v>19.0</v>
      </c>
      <c r="K5" s="56">
        <f t="shared" ref="K5:M5" si="8">H5/$F5</f>
        <v>0.8074514715</v>
      </c>
      <c r="L5" s="56">
        <f t="shared" si="8"/>
        <v>0.1865998748</v>
      </c>
      <c r="M5" s="56">
        <f t="shared" si="8"/>
        <v>0.005948653726</v>
      </c>
      <c r="N5" s="62" t="s">
        <v>218</v>
      </c>
      <c r="O5" s="62" t="s">
        <v>218</v>
      </c>
      <c r="P5" s="40">
        <v>1548.0</v>
      </c>
      <c r="Q5" s="40">
        <v>288.0</v>
      </c>
      <c r="R5" s="40">
        <v>0.0</v>
      </c>
      <c r="S5" s="62" t="s">
        <v>218</v>
      </c>
      <c r="T5" s="62" t="s">
        <v>218</v>
      </c>
      <c r="U5" s="62" t="s">
        <v>218</v>
      </c>
      <c r="V5" s="40">
        <v>835.0</v>
      </c>
      <c r="W5" s="41">
        <v>196.0</v>
      </c>
      <c r="X5" s="40">
        <v>15.0</v>
      </c>
    </row>
    <row r="6">
      <c r="A6" s="60" t="s">
        <v>89</v>
      </c>
      <c r="B6" s="60" t="s">
        <v>90</v>
      </c>
      <c r="C6" s="60" t="s">
        <v>78</v>
      </c>
      <c r="D6" s="61" t="s">
        <v>79</v>
      </c>
      <c r="E6" s="40">
        <v>4377.0</v>
      </c>
      <c r="F6" s="40">
        <v>1592.0</v>
      </c>
      <c r="G6" s="56">
        <f t="shared" si="7"/>
        <v>0.3637194425</v>
      </c>
      <c r="H6" s="40">
        <v>1317.0</v>
      </c>
      <c r="I6" s="40">
        <v>274.0</v>
      </c>
      <c r="J6" s="40">
        <v>1.0</v>
      </c>
      <c r="K6" s="56">
        <f t="shared" ref="K6:M6" si="9">H6/$F6</f>
        <v>0.8272613065</v>
      </c>
      <c r="L6" s="56">
        <f t="shared" si="9"/>
        <v>0.1721105528</v>
      </c>
      <c r="M6" s="56">
        <f t="shared" si="9"/>
        <v>0.0006281407035</v>
      </c>
      <c r="N6" s="40">
        <f t="shared" ref="N6:N9" si="11">O6+V6+W6+X6</f>
        <v>1409</v>
      </c>
      <c r="O6" s="40">
        <f t="shared" ref="O6:O9" si="12">SUM(P6:R6)</f>
        <v>1058</v>
      </c>
      <c r="P6" s="40">
        <v>946.0</v>
      </c>
      <c r="Q6" s="40">
        <v>112.0</v>
      </c>
      <c r="R6" s="40">
        <v>0.0</v>
      </c>
      <c r="S6" s="58">
        <f t="shared" ref="S6:S9" si="13">P6/O6</f>
        <v>0.8941398866</v>
      </c>
      <c r="T6" s="56">
        <f t="shared" ref="T6:T9" si="14">Q6/O6</f>
        <v>0.1058601134</v>
      </c>
      <c r="U6" s="56">
        <f t="shared" ref="U6:U9" si="15">R6/O6</f>
        <v>0</v>
      </c>
      <c r="V6" s="41">
        <v>308.0</v>
      </c>
      <c r="W6" s="41">
        <v>43.0</v>
      </c>
      <c r="X6" s="41">
        <v>0.0</v>
      </c>
    </row>
    <row r="7">
      <c r="A7" s="60" t="s">
        <v>76</v>
      </c>
      <c r="B7" s="60" t="s">
        <v>77</v>
      </c>
      <c r="C7" s="60" t="s">
        <v>78</v>
      </c>
      <c r="D7" s="61" t="s">
        <v>79</v>
      </c>
      <c r="E7" s="40">
        <v>4392.0</v>
      </c>
      <c r="F7" s="40">
        <v>1141.0</v>
      </c>
      <c r="G7" s="56">
        <f t="shared" si="7"/>
        <v>0.2597905282</v>
      </c>
      <c r="H7" s="40">
        <v>962.0</v>
      </c>
      <c r="I7" s="40">
        <v>179.0</v>
      </c>
      <c r="J7" s="40">
        <v>0.0</v>
      </c>
      <c r="K7" s="56">
        <f t="shared" ref="K7:M7" si="10">H7/$F7</f>
        <v>0.8431200701</v>
      </c>
      <c r="L7" s="56">
        <f t="shared" si="10"/>
        <v>0.1568799299</v>
      </c>
      <c r="M7" s="56">
        <f t="shared" si="10"/>
        <v>0</v>
      </c>
      <c r="N7" s="40">
        <f t="shared" si="11"/>
        <v>1041</v>
      </c>
      <c r="O7" s="40">
        <f t="shared" si="12"/>
        <v>849</v>
      </c>
      <c r="P7" s="40">
        <v>712.0</v>
      </c>
      <c r="Q7" s="40">
        <v>137.0</v>
      </c>
      <c r="R7" s="40">
        <v>0.0</v>
      </c>
      <c r="S7" s="58">
        <f t="shared" si="13"/>
        <v>0.8386336867</v>
      </c>
      <c r="T7" s="56">
        <f t="shared" si="14"/>
        <v>0.1613663133</v>
      </c>
      <c r="U7" s="56">
        <f t="shared" si="15"/>
        <v>0</v>
      </c>
      <c r="V7" s="41">
        <v>175.0</v>
      </c>
      <c r="W7" s="41">
        <v>17.0</v>
      </c>
      <c r="X7" s="41">
        <v>0.0</v>
      </c>
    </row>
    <row r="8">
      <c r="A8" s="60" t="s">
        <v>63</v>
      </c>
      <c r="B8" s="60" t="s">
        <v>64</v>
      </c>
      <c r="C8" s="60" t="s">
        <v>65</v>
      </c>
      <c r="D8" s="61" t="s">
        <v>66</v>
      </c>
      <c r="E8" s="40">
        <v>2885.0</v>
      </c>
      <c r="F8" s="40">
        <v>573.0</v>
      </c>
      <c r="G8" s="56">
        <f t="shared" si="7"/>
        <v>0.1986135182</v>
      </c>
      <c r="H8" s="40">
        <v>495.0</v>
      </c>
      <c r="I8" s="40">
        <v>77.0</v>
      </c>
      <c r="J8" s="40">
        <v>1.0</v>
      </c>
      <c r="K8" s="56">
        <f t="shared" ref="K8:M8" si="16">H8/$F8</f>
        <v>0.8638743455</v>
      </c>
      <c r="L8" s="56">
        <f t="shared" si="16"/>
        <v>0.1343804538</v>
      </c>
      <c r="M8" s="56">
        <f t="shared" si="16"/>
        <v>0.001745200698</v>
      </c>
      <c r="N8" s="40">
        <f t="shared" si="11"/>
        <v>544</v>
      </c>
      <c r="O8" s="40">
        <f t="shared" si="12"/>
        <v>490</v>
      </c>
      <c r="P8" s="40">
        <v>423.0</v>
      </c>
      <c r="Q8" s="40">
        <v>67.0</v>
      </c>
      <c r="R8" s="40">
        <v>0.0</v>
      </c>
      <c r="S8" s="58">
        <f t="shared" si="13"/>
        <v>0.8632653061</v>
      </c>
      <c r="T8" s="56">
        <f t="shared" si="14"/>
        <v>0.1367346939</v>
      </c>
      <c r="U8" s="56">
        <f t="shared" si="15"/>
        <v>0</v>
      </c>
      <c r="V8" s="41">
        <v>49.0</v>
      </c>
      <c r="W8" s="41">
        <v>4.0</v>
      </c>
      <c r="X8" s="41">
        <v>1.0</v>
      </c>
    </row>
    <row r="9">
      <c r="A9" s="61" t="s">
        <v>56</v>
      </c>
      <c r="B9" s="60" t="s">
        <v>57</v>
      </c>
      <c r="C9" s="60" t="s">
        <v>58</v>
      </c>
      <c r="D9" s="61" t="s">
        <v>59</v>
      </c>
      <c r="E9" s="40">
        <v>11270.0</v>
      </c>
      <c r="F9" s="40">
        <v>3622.0</v>
      </c>
      <c r="G9" s="56">
        <f t="shared" si="7"/>
        <v>0.3213842059</v>
      </c>
      <c r="H9" s="40">
        <v>3174.0</v>
      </c>
      <c r="I9" s="40">
        <v>438.0</v>
      </c>
      <c r="J9" s="40">
        <v>10.0</v>
      </c>
      <c r="K9" s="56">
        <f t="shared" ref="K9:M9" si="17">H9/$F9</f>
        <v>0.8763114301</v>
      </c>
      <c r="L9" s="56">
        <f t="shared" si="17"/>
        <v>0.1209276643</v>
      </c>
      <c r="M9" s="56">
        <f t="shared" si="17"/>
        <v>0.002760905577</v>
      </c>
      <c r="N9" s="40">
        <f t="shared" si="11"/>
        <v>3311</v>
      </c>
      <c r="O9" s="40">
        <f t="shared" si="12"/>
        <v>3029</v>
      </c>
      <c r="P9" s="40">
        <v>2661.0</v>
      </c>
      <c r="Q9" s="40">
        <v>367.0</v>
      </c>
      <c r="R9" s="40">
        <v>1.0</v>
      </c>
      <c r="S9" s="58">
        <f t="shared" si="13"/>
        <v>0.8785077583</v>
      </c>
      <c r="T9" s="56">
        <f t="shared" si="14"/>
        <v>0.1211620997</v>
      </c>
      <c r="U9" s="56">
        <f t="shared" si="15"/>
        <v>0.000330141961</v>
      </c>
      <c r="V9" s="41">
        <v>248.0</v>
      </c>
      <c r="W9" s="41">
        <v>34.0</v>
      </c>
      <c r="X9" s="41">
        <v>0.0</v>
      </c>
    </row>
    <row r="10">
      <c r="A10" s="60" t="s">
        <v>176</v>
      </c>
      <c r="B10" s="60" t="s">
        <v>177</v>
      </c>
      <c r="C10" s="60" t="s">
        <v>178</v>
      </c>
      <c r="D10" s="61" t="s">
        <v>179</v>
      </c>
      <c r="E10" s="40">
        <v>4258.0</v>
      </c>
      <c r="F10" s="40">
        <v>1955.0</v>
      </c>
      <c r="G10" s="56">
        <f t="shared" si="7"/>
        <v>0.4591357445</v>
      </c>
      <c r="H10" s="40">
        <v>1745.0</v>
      </c>
      <c r="I10" s="40">
        <v>206.0</v>
      </c>
      <c r="J10" s="40">
        <v>4.0</v>
      </c>
      <c r="K10" s="56">
        <f t="shared" ref="K10:M10" si="18">H10/$F10</f>
        <v>0.8925831202</v>
      </c>
      <c r="L10" s="56">
        <f t="shared" si="18"/>
        <v>0.105370844</v>
      </c>
      <c r="M10" s="56">
        <f t="shared" si="18"/>
        <v>0.002046035806</v>
      </c>
      <c r="N10" s="62" t="s">
        <v>218</v>
      </c>
      <c r="O10" s="62" t="s">
        <v>218</v>
      </c>
      <c r="P10" s="40">
        <v>871.0</v>
      </c>
      <c r="Q10" s="40">
        <v>146.0</v>
      </c>
      <c r="R10" s="40">
        <v>0.0</v>
      </c>
      <c r="S10" s="62" t="s">
        <v>218</v>
      </c>
      <c r="T10" s="62" t="s">
        <v>218</v>
      </c>
      <c r="U10" s="62" t="s">
        <v>218</v>
      </c>
      <c r="V10" s="40">
        <v>826.0</v>
      </c>
      <c r="W10" s="41">
        <v>35.0</v>
      </c>
      <c r="X10" s="40">
        <v>3.0</v>
      </c>
    </row>
    <row r="11">
      <c r="A11" s="60" t="s">
        <v>34</v>
      </c>
      <c r="B11" s="60" t="s">
        <v>35</v>
      </c>
      <c r="C11" s="60" t="s">
        <v>36</v>
      </c>
      <c r="D11" s="61" t="s">
        <v>37</v>
      </c>
      <c r="E11" s="40">
        <v>7549.0</v>
      </c>
      <c r="F11" s="40">
        <v>4308.0</v>
      </c>
      <c r="G11" s="56">
        <f t="shared" si="7"/>
        <v>0.5706716121</v>
      </c>
      <c r="H11" s="40">
        <v>3855.0</v>
      </c>
      <c r="I11" s="40">
        <v>421.0</v>
      </c>
      <c r="J11" s="40">
        <v>32.0</v>
      </c>
      <c r="K11" s="56">
        <f t="shared" ref="K11:M11" si="19">H11/$F11</f>
        <v>0.8948467967</v>
      </c>
      <c r="L11" s="56">
        <f t="shared" si="19"/>
        <v>0.09772516249</v>
      </c>
      <c r="M11" s="56">
        <f t="shared" si="19"/>
        <v>0.007428040854</v>
      </c>
      <c r="N11" s="40">
        <f t="shared" ref="N11:N33" si="21">O11+V11+W11+X11</f>
        <v>4196</v>
      </c>
      <c r="O11" s="40">
        <f t="shared" ref="O11:O33" si="22">SUM(P11:R11)</f>
        <v>3143</v>
      </c>
      <c r="P11" s="40">
        <v>2774.0</v>
      </c>
      <c r="Q11" s="40">
        <v>369.0</v>
      </c>
      <c r="R11" s="40">
        <v>0.0</v>
      </c>
      <c r="S11" s="58">
        <f t="shared" ref="S11:S33" si="23">P11/O11</f>
        <v>0.8825962456</v>
      </c>
      <c r="T11" s="56">
        <f t="shared" ref="T11:T33" si="24">Q11/O11</f>
        <v>0.1174037544</v>
      </c>
      <c r="U11" s="56">
        <f t="shared" ref="U11:U33" si="25">R11/O11</f>
        <v>0</v>
      </c>
      <c r="V11" s="41">
        <v>984.0</v>
      </c>
      <c r="W11" s="41">
        <v>57.0</v>
      </c>
      <c r="X11" s="41">
        <v>12.0</v>
      </c>
    </row>
    <row r="12">
      <c r="A12" s="60" t="s">
        <v>172</v>
      </c>
      <c r="B12" s="60" t="s">
        <v>173</v>
      </c>
      <c r="C12" s="60" t="s">
        <v>152</v>
      </c>
      <c r="D12" s="61" t="s">
        <v>153</v>
      </c>
      <c r="E12" s="40">
        <v>5717.0</v>
      </c>
      <c r="F12" s="40">
        <v>1195.0</v>
      </c>
      <c r="G12" s="56">
        <f t="shared" si="7"/>
        <v>0.2090257128</v>
      </c>
      <c r="H12" s="40">
        <v>1085.0</v>
      </c>
      <c r="I12" s="40">
        <v>105.0</v>
      </c>
      <c r="J12" s="40">
        <v>5.0</v>
      </c>
      <c r="K12" s="56">
        <f t="shared" ref="K12:M12" si="20">H12/$F12</f>
        <v>0.9079497908</v>
      </c>
      <c r="L12" s="56">
        <f t="shared" si="20"/>
        <v>0.08786610879</v>
      </c>
      <c r="M12" s="56">
        <f t="shared" si="20"/>
        <v>0.004184100418</v>
      </c>
      <c r="N12" s="40">
        <f t="shared" si="21"/>
        <v>1176</v>
      </c>
      <c r="O12" s="40">
        <f t="shared" si="22"/>
        <v>1113</v>
      </c>
      <c r="P12" s="40">
        <v>1014.0</v>
      </c>
      <c r="Q12" s="40">
        <v>99.0</v>
      </c>
      <c r="R12" s="40">
        <v>0.0</v>
      </c>
      <c r="S12" s="58">
        <f t="shared" si="23"/>
        <v>0.9110512129</v>
      </c>
      <c r="T12" s="56">
        <f t="shared" si="24"/>
        <v>0.08894878706</v>
      </c>
      <c r="U12" s="56">
        <f t="shared" si="25"/>
        <v>0</v>
      </c>
      <c r="V12" s="41">
        <v>58.0</v>
      </c>
      <c r="W12" s="41">
        <v>3.0</v>
      </c>
      <c r="X12" s="41">
        <v>2.0</v>
      </c>
    </row>
    <row r="13">
      <c r="A13" s="60" t="s">
        <v>101</v>
      </c>
      <c r="B13" s="60" t="s">
        <v>102</v>
      </c>
      <c r="C13" s="60" t="s">
        <v>96</v>
      </c>
      <c r="D13" s="61" t="s">
        <v>97</v>
      </c>
      <c r="E13" s="40">
        <v>7005.0</v>
      </c>
      <c r="F13" s="40">
        <v>4135.0</v>
      </c>
      <c r="G13" s="56">
        <f t="shared" si="7"/>
        <v>0.5902926481</v>
      </c>
      <c r="H13" s="40">
        <v>3766.0</v>
      </c>
      <c r="I13" s="40">
        <v>356.0</v>
      </c>
      <c r="J13" s="40">
        <v>13.0</v>
      </c>
      <c r="K13" s="56">
        <f t="shared" ref="K13:M13" si="26">H13/$F13</f>
        <v>0.9107617896</v>
      </c>
      <c r="L13" s="56">
        <f t="shared" si="26"/>
        <v>0.08609431681</v>
      </c>
      <c r="M13" s="56">
        <f t="shared" si="26"/>
        <v>0.003143893591</v>
      </c>
      <c r="N13" s="40">
        <f t="shared" si="21"/>
        <v>3710</v>
      </c>
      <c r="O13" s="40">
        <f t="shared" si="22"/>
        <v>3045</v>
      </c>
      <c r="P13" s="40">
        <v>2747.0</v>
      </c>
      <c r="Q13" s="40">
        <v>297.0</v>
      </c>
      <c r="R13" s="40">
        <v>1.0</v>
      </c>
      <c r="S13" s="58">
        <f t="shared" si="23"/>
        <v>0.902134647</v>
      </c>
      <c r="T13" s="56">
        <f t="shared" si="24"/>
        <v>0.09753694581</v>
      </c>
      <c r="U13" s="56">
        <f t="shared" si="25"/>
        <v>0.000328407225</v>
      </c>
      <c r="V13" s="41">
        <v>625.0</v>
      </c>
      <c r="W13" s="41">
        <v>39.0</v>
      </c>
      <c r="X13" s="41">
        <v>1.0</v>
      </c>
    </row>
    <row r="14">
      <c r="A14" s="60" t="s">
        <v>94</v>
      </c>
      <c r="B14" s="60" t="s">
        <v>95</v>
      </c>
      <c r="C14" s="60" t="s">
        <v>96</v>
      </c>
      <c r="D14" s="61" t="s">
        <v>97</v>
      </c>
      <c r="E14" s="40">
        <v>2096.0</v>
      </c>
      <c r="F14" s="40">
        <v>1214.0</v>
      </c>
      <c r="G14" s="56">
        <f t="shared" si="7"/>
        <v>0.5791984733</v>
      </c>
      <c r="H14" s="40">
        <v>1100.0</v>
      </c>
      <c r="I14" s="40">
        <v>103.0</v>
      </c>
      <c r="J14" s="40">
        <v>11.0</v>
      </c>
      <c r="K14" s="56">
        <f t="shared" ref="K14:M14" si="27">H14/$F14</f>
        <v>0.9060955519</v>
      </c>
      <c r="L14" s="56">
        <f t="shared" si="27"/>
        <v>0.08484349259</v>
      </c>
      <c r="M14" s="56">
        <f t="shared" si="27"/>
        <v>0.009060955519</v>
      </c>
      <c r="N14" s="40">
        <f t="shared" si="21"/>
        <v>1148</v>
      </c>
      <c r="O14" s="40">
        <f t="shared" si="22"/>
        <v>839</v>
      </c>
      <c r="P14" s="40">
        <v>761.0</v>
      </c>
      <c r="Q14" s="40">
        <v>78.0</v>
      </c>
      <c r="R14" s="40">
        <v>0.0</v>
      </c>
      <c r="S14" s="58">
        <f t="shared" si="23"/>
        <v>0.9070321812</v>
      </c>
      <c r="T14" s="56">
        <f t="shared" si="24"/>
        <v>0.09296781883</v>
      </c>
      <c r="U14" s="56">
        <f t="shared" si="25"/>
        <v>0</v>
      </c>
      <c r="V14" s="41">
        <v>280.0</v>
      </c>
      <c r="W14" s="41">
        <v>28.0</v>
      </c>
      <c r="X14" s="41">
        <v>1.0</v>
      </c>
    </row>
    <row r="15">
      <c r="A15" s="60" t="s">
        <v>168</v>
      </c>
      <c r="B15" s="60" t="s">
        <v>169</v>
      </c>
      <c r="C15" s="60" t="s">
        <v>152</v>
      </c>
      <c r="D15" s="61" t="s">
        <v>153</v>
      </c>
      <c r="E15" s="40">
        <v>2385.0</v>
      </c>
      <c r="F15" s="40">
        <v>522.0</v>
      </c>
      <c r="G15" s="56">
        <f t="shared" si="7"/>
        <v>0.2188679245</v>
      </c>
      <c r="H15" s="40">
        <v>477.0</v>
      </c>
      <c r="I15" s="40">
        <v>44.0</v>
      </c>
      <c r="J15" s="40">
        <v>1.0</v>
      </c>
      <c r="K15" s="56">
        <f t="shared" ref="K15:M15" si="28">H15/$F15</f>
        <v>0.9137931034</v>
      </c>
      <c r="L15" s="56">
        <f t="shared" si="28"/>
        <v>0.08429118774</v>
      </c>
      <c r="M15" s="56">
        <f t="shared" si="28"/>
        <v>0.001915708812</v>
      </c>
      <c r="N15" s="40">
        <f t="shared" si="21"/>
        <v>516</v>
      </c>
      <c r="O15" s="40">
        <f t="shared" si="22"/>
        <v>503</v>
      </c>
      <c r="P15" s="40">
        <v>460.0</v>
      </c>
      <c r="Q15" s="40">
        <v>43.0</v>
      </c>
      <c r="R15" s="40">
        <v>0.0</v>
      </c>
      <c r="S15" s="58">
        <f t="shared" si="23"/>
        <v>0.9145129225</v>
      </c>
      <c r="T15" s="56">
        <f t="shared" si="24"/>
        <v>0.08548707753</v>
      </c>
      <c r="U15" s="56">
        <f t="shared" si="25"/>
        <v>0</v>
      </c>
      <c r="V15" s="41">
        <v>11.0</v>
      </c>
      <c r="W15" s="41">
        <v>2.0</v>
      </c>
      <c r="X15" s="41">
        <v>0.0</v>
      </c>
    </row>
    <row r="16">
      <c r="A16" s="60" t="s">
        <v>128</v>
      </c>
      <c r="B16" s="60" t="s">
        <v>129</v>
      </c>
      <c r="C16" s="60" t="s">
        <v>124</v>
      </c>
      <c r="D16" s="61" t="s">
        <v>125</v>
      </c>
      <c r="E16" s="40">
        <v>4206.0</v>
      </c>
      <c r="F16" s="40">
        <v>1642.0</v>
      </c>
      <c r="G16" s="56">
        <f t="shared" si="7"/>
        <v>0.3903946743</v>
      </c>
      <c r="H16" s="40">
        <v>1496.0</v>
      </c>
      <c r="I16" s="40">
        <v>134.0</v>
      </c>
      <c r="J16" s="40">
        <v>12.0</v>
      </c>
      <c r="K16" s="56">
        <f t="shared" ref="K16:M16" si="29">H16/$F16</f>
        <v>0.9110840438</v>
      </c>
      <c r="L16" s="56">
        <f t="shared" si="29"/>
        <v>0.08160779537</v>
      </c>
      <c r="M16" s="56">
        <f t="shared" si="29"/>
        <v>0.00730816078</v>
      </c>
      <c r="N16" s="40">
        <f t="shared" si="21"/>
        <v>1482</v>
      </c>
      <c r="O16" s="40">
        <f t="shared" si="22"/>
        <v>942</v>
      </c>
      <c r="P16" s="40">
        <v>891.0</v>
      </c>
      <c r="Q16" s="40">
        <v>51.0</v>
      </c>
      <c r="R16" s="40">
        <v>0.0</v>
      </c>
      <c r="S16" s="58">
        <f t="shared" si="23"/>
        <v>0.9458598726</v>
      </c>
      <c r="T16" s="56">
        <f t="shared" si="24"/>
        <v>0.05414012739</v>
      </c>
      <c r="U16" s="56">
        <f t="shared" si="25"/>
        <v>0</v>
      </c>
      <c r="V16" s="41">
        <v>499.0</v>
      </c>
      <c r="W16" s="41">
        <v>32.0</v>
      </c>
      <c r="X16" s="41">
        <v>9.0</v>
      </c>
    </row>
    <row r="17">
      <c r="A17" s="60" t="s">
        <v>140</v>
      </c>
      <c r="B17" s="60" t="s">
        <v>141</v>
      </c>
      <c r="C17" s="60" t="s">
        <v>124</v>
      </c>
      <c r="D17" s="61" t="s">
        <v>125</v>
      </c>
      <c r="E17" s="40">
        <v>2750.0</v>
      </c>
      <c r="F17" s="40">
        <v>1564.0</v>
      </c>
      <c r="G17" s="56">
        <f t="shared" si="7"/>
        <v>0.5687272727</v>
      </c>
      <c r="H17" s="40">
        <v>1417.0</v>
      </c>
      <c r="I17" s="40">
        <v>126.0</v>
      </c>
      <c r="J17" s="40">
        <v>21.0</v>
      </c>
      <c r="K17" s="56">
        <f t="shared" ref="K17:M17" si="30">H17/$F17</f>
        <v>0.9060102302</v>
      </c>
      <c r="L17" s="56">
        <f t="shared" si="30"/>
        <v>0.08056265985</v>
      </c>
      <c r="M17" s="56">
        <f t="shared" si="30"/>
        <v>0.01342710997</v>
      </c>
      <c r="N17" s="40">
        <f t="shared" si="21"/>
        <v>1504</v>
      </c>
      <c r="O17" s="40">
        <f t="shared" si="22"/>
        <v>1181</v>
      </c>
      <c r="P17" s="40">
        <v>1083.0</v>
      </c>
      <c r="Q17" s="40">
        <v>98.0</v>
      </c>
      <c r="R17" s="40">
        <v>0.0</v>
      </c>
      <c r="S17" s="58">
        <f t="shared" si="23"/>
        <v>0.917019475</v>
      </c>
      <c r="T17" s="56">
        <f t="shared" si="24"/>
        <v>0.08298052498</v>
      </c>
      <c r="U17" s="56">
        <f t="shared" si="25"/>
        <v>0</v>
      </c>
      <c r="V17" s="41">
        <v>294.0</v>
      </c>
      <c r="W17" s="41">
        <v>11.0</v>
      </c>
      <c r="X17" s="41">
        <v>18.0</v>
      </c>
    </row>
    <row r="18">
      <c r="A18" s="61" t="s">
        <v>42</v>
      </c>
      <c r="B18" s="60" t="s">
        <v>43</v>
      </c>
      <c r="C18" s="60" t="s">
        <v>44</v>
      </c>
      <c r="D18" s="61" t="s">
        <v>45</v>
      </c>
      <c r="E18" s="40">
        <v>5492.0</v>
      </c>
      <c r="F18" s="40">
        <v>2200.0</v>
      </c>
      <c r="G18" s="56">
        <f t="shared" si="7"/>
        <v>0.4005826657</v>
      </c>
      <c r="H18" s="40">
        <v>2011.0</v>
      </c>
      <c r="I18" s="40">
        <v>175.0</v>
      </c>
      <c r="J18" s="40">
        <v>14.0</v>
      </c>
      <c r="K18" s="56">
        <f t="shared" ref="K18:M18" si="31">H18/$F18</f>
        <v>0.9140909091</v>
      </c>
      <c r="L18" s="56">
        <f t="shared" si="31"/>
        <v>0.07954545455</v>
      </c>
      <c r="M18" s="56">
        <f t="shared" si="31"/>
        <v>0.006363636364</v>
      </c>
      <c r="N18" s="40">
        <f t="shared" si="21"/>
        <v>2026</v>
      </c>
      <c r="O18" s="40">
        <f t="shared" si="22"/>
        <v>1714</v>
      </c>
      <c r="P18" s="40">
        <v>1593.0</v>
      </c>
      <c r="Q18" s="40">
        <v>120.0</v>
      </c>
      <c r="R18" s="40">
        <v>1.0</v>
      </c>
      <c r="S18" s="58">
        <f t="shared" si="23"/>
        <v>0.9294049008</v>
      </c>
      <c r="T18" s="56">
        <f t="shared" si="24"/>
        <v>0.07001166861</v>
      </c>
      <c r="U18" s="56">
        <f t="shared" si="25"/>
        <v>0.0005834305718</v>
      </c>
      <c r="V18" s="41">
        <v>290.0</v>
      </c>
      <c r="W18" s="41">
        <v>22.0</v>
      </c>
      <c r="X18" s="41">
        <v>0.0</v>
      </c>
    </row>
    <row r="19">
      <c r="A19" s="60" t="s">
        <v>160</v>
      </c>
      <c r="B19" s="60" t="s">
        <v>161</v>
      </c>
      <c r="C19" s="60" t="s">
        <v>152</v>
      </c>
      <c r="D19" s="61" t="s">
        <v>153</v>
      </c>
      <c r="E19" s="40">
        <v>2478.0</v>
      </c>
      <c r="F19" s="40">
        <v>640.0</v>
      </c>
      <c r="G19" s="56">
        <f t="shared" si="7"/>
        <v>0.2582728006</v>
      </c>
      <c r="H19" s="40">
        <v>584.0</v>
      </c>
      <c r="I19" s="40">
        <v>50.0</v>
      </c>
      <c r="J19" s="40">
        <v>6.0</v>
      </c>
      <c r="K19" s="56">
        <f t="shared" ref="K19:M19" si="32">H19/$F19</f>
        <v>0.9125</v>
      </c>
      <c r="L19" s="56">
        <f t="shared" si="32"/>
        <v>0.078125</v>
      </c>
      <c r="M19" s="56">
        <f t="shared" si="32"/>
        <v>0.009375</v>
      </c>
      <c r="N19" s="40">
        <f t="shared" si="21"/>
        <v>630</v>
      </c>
      <c r="O19" s="40">
        <f t="shared" si="22"/>
        <v>604</v>
      </c>
      <c r="P19" s="40">
        <v>554.0</v>
      </c>
      <c r="Q19" s="40">
        <v>50.0</v>
      </c>
      <c r="R19" s="40">
        <v>0.0</v>
      </c>
      <c r="S19" s="58">
        <f t="shared" si="23"/>
        <v>0.917218543</v>
      </c>
      <c r="T19" s="56">
        <f t="shared" si="24"/>
        <v>0.08278145695</v>
      </c>
      <c r="U19" s="56">
        <f t="shared" si="25"/>
        <v>0</v>
      </c>
      <c r="V19" s="41">
        <v>21.0</v>
      </c>
      <c r="W19" s="41">
        <v>3.0</v>
      </c>
      <c r="X19" s="41">
        <v>2.0</v>
      </c>
    </row>
    <row r="20">
      <c r="A20" s="60" t="s">
        <v>144</v>
      </c>
      <c r="B20" s="60" t="s">
        <v>145</v>
      </c>
      <c r="C20" s="60" t="s">
        <v>146</v>
      </c>
      <c r="D20" s="61" t="s">
        <v>147</v>
      </c>
      <c r="E20" s="40">
        <v>1503.0</v>
      </c>
      <c r="F20" s="40">
        <v>496.0</v>
      </c>
      <c r="G20" s="56">
        <f t="shared" si="7"/>
        <v>0.3300066534</v>
      </c>
      <c r="H20" s="40">
        <v>459.0</v>
      </c>
      <c r="I20" s="40">
        <v>35.0</v>
      </c>
      <c r="J20" s="40">
        <v>2.0</v>
      </c>
      <c r="K20" s="56">
        <f t="shared" ref="K20:M20" si="33">H20/$F20</f>
        <v>0.9254032258</v>
      </c>
      <c r="L20" s="56">
        <f t="shared" si="33"/>
        <v>0.07056451613</v>
      </c>
      <c r="M20" s="56">
        <f t="shared" si="33"/>
        <v>0.004032258065</v>
      </c>
      <c r="N20" s="40">
        <f t="shared" si="21"/>
        <v>361</v>
      </c>
      <c r="O20" s="40">
        <f t="shared" si="22"/>
        <v>284</v>
      </c>
      <c r="P20" s="40">
        <v>259.0</v>
      </c>
      <c r="Q20" s="40">
        <v>25.0</v>
      </c>
      <c r="R20" s="40">
        <v>0.0</v>
      </c>
      <c r="S20" s="58">
        <f t="shared" si="23"/>
        <v>0.911971831</v>
      </c>
      <c r="T20" s="56">
        <f t="shared" si="24"/>
        <v>0.08802816901</v>
      </c>
      <c r="U20" s="56">
        <f t="shared" si="25"/>
        <v>0</v>
      </c>
      <c r="V20" s="41">
        <v>77.0</v>
      </c>
      <c r="W20" s="41">
        <v>0.0</v>
      </c>
      <c r="X20" s="41">
        <v>0.0</v>
      </c>
    </row>
    <row r="21">
      <c r="A21" s="60" t="s">
        <v>136</v>
      </c>
      <c r="B21" s="60" t="s">
        <v>137</v>
      </c>
      <c r="C21" s="60" t="s">
        <v>124</v>
      </c>
      <c r="D21" s="61" t="s">
        <v>125</v>
      </c>
      <c r="E21" s="40">
        <v>16691.0</v>
      </c>
      <c r="F21" s="40">
        <v>8067.0</v>
      </c>
      <c r="G21" s="56">
        <f t="shared" si="7"/>
        <v>0.483314361</v>
      </c>
      <c r="H21" s="40">
        <v>7483.0</v>
      </c>
      <c r="I21" s="40">
        <v>567.0</v>
      </c>
      <c r="J21" s="40">
        <v>17.0</v>
      </c>
      <c r="K21" s="56">
        <f t="shared" ref="K21:M21" si="34">H21/$F21</f>
        <v>0.9276062973</v>
      </c>
      <c r="L21" s="56">
        <f t="shared" si="34"/>
        <v>0.0702863518</v>
      </c>
      <c r="M21" s="56">
        <f t="shared" si="34"/>
        <v>0.002107350936</v>
      </c>
      <c r="N21" s="40">
        <f t="shared" si="21"/>
        <v>7819</v>
      </c>
      <c r="O21" s="40">
        <f t="shared" si="22"/>
        <v>6418</v>
      </c>
      <c r="P21" s="40">
        <v>5955.0</v>
      </c>
      <c r="Q21" s="40">
        <v>463.0</v>
      </c>
      <c r="R21" s="40">
        <v>0.0</v>
      </c>
      <c r="S21" s="58">
        <f t="shared" si="23"/>
        <v>0.9278591462</v>
      </c>
      <c r="T21" s="56">
        <f t="shared" si="24"/>
        <v>0.07214085385</v>
      </c>
      <c r="U21" s="56">
        <f t="shared" si="25"/>
        <v>0</v>
      </c>
      <c r="V21" s="41">
        <v>1335.0</v>
      </c>
      <c r="W21" s="41">
        <v>58.0</v>
      </c>
      <c r="X21" s="41">
        <v>8.0</v>
      </c>
    </row>
    <row r="22">
      <c r="A22" s="60" t="s">
        <v>112</v>
      </c>
      <c r="B22" s="60" t="s">
        <v>113</v>
      </c>
      <c r="C22" s="60" t="s">
        <v>114</v>
      </c>
      <c r="D22" s="61" t="s">
        <v>115</v>
      </c>
      <c r="E22" s="40">
        <v>7458.0</v>
      </c>
      <c r="F22" s="40">
        <v>1324.0</v>
      </c>
      <c r="G22" s="56">
        <f t="shared" si="7"/>
        <v>0.1775274873</v>
      </c>
      <c r="H22" s="40">
        <v>1230.0</v>
      </c>
      <c r="I22" s="40">
        <v>93.0</v>
      </c>
      <c r="J22" s="40">
        <v>1.0</v>
      </c>
      <c r="K22" s="56">
        <f t="shared" ref="K22:M22" si="35">H22/$F22</f>
        <v>0.9290030211</v>
      </c>
      <c r="L22" s="56">
        <f t="shared" si="35"/>
        <v>0.07024169184</v>
      </c>
      <c r="M22" s="56">
        <f t="shared" si="35"/>
        <v>0.0007552870091</v>
      </c>
      <c r="N22" s="40">
        <f t="shared" si="21"/>
        <v>1097</v>
      </c>
      <c r="O22" s="40">
        <f t="shared" si="22"/>
        <v>995</v>
      </c>
      <c r="P22" s="40">
        <v>923.0</v>
      </c>
      <c r="Q22" s="40">
        <v>72.0</v>
      </c>
      <c r="R22" s="40">
        <v>0.0</v>
      </c>
      <c r="S22" s="58">
        <f t="shared" si="23"/>
        <v>0.927638191</v>
      </c>
      <c r="T22" s="56">
        <f t="shared" si="24"/>
        <v>0.07236180905</v>
      </c>
      <c r="U22" s="56">
        <f t="shared" si="25"/>
        <v>0</v>
      </c>
      <c r="V22" s="41">
        <v>96.0</v>
      </c>
      <c r="W22" s="41">
        <v>6.0</v>
      </c>
      <c r="X22" s="41">
        <v>0.0</v>
      </c>
    </row>
    <row r="23">
      <c r="A23" s="60" t="s">
        <v>150</v>
      </c>
      <c r="B23" s="60" t="s">
        <v>151</v>
      </c>
      <c r="C23" s="60" t="s">
        <v>152</v>
      </c>
      <c r="D23" s="61" t="s">
        <v>153</v>
      </c>
      <c r="E23" s="40">
        <v>2964.0</v>
      </c>
      <c r="F23" s="40">
        <v>1059.0</v>
      </c>
      <c r="G23" s="56">
        <f t="shared" si="7"/>
        <v>0.3572874494</v>
      </c>
      <c r="H23" s="40">
        <v>981.0</v>
      </c>
      <c r="I23" s="40">
        <v>70.0</v>
      </c>
      <c r="J23" s="40">
        <v>8.0</v>
      </c>
      <c r="K23" s="56">
        <f t="shared" ref="K23:M23" si="36">H23/$F23</f>
        <v>0.9263456091</v>
      </c>
      <c r="L23" s="56">
        <f t="shared" si="36"/>
        <v>0.06610009443</v>
      </c>
      <c r="M23" s="56">
        <f t="shared" si="36"/>
        <v>0.007554296506</v>
      </c>
      <c r="N23" s="40">
        <f t="shared" si="21"/>
        <v>1064</v>
      </c>
      <c r="O23" s="40">
        <f t="shared" si="22"/>
        <v>968</v>
      </c>
      <c r="P23" s="40">
        <v>903.0</v>
      </c>
      <c r="Q23" s="40">
        <v>65.0</v>
      </c>
      <c r="R23" s="40">
        <v>0.0</v>
      </c>
      <c r="S23" s="58">
        <f t="shared" si="23"/>
        <v>0.9328512397</v>
      </c>
      <c r="T23" s="56">
        <f t="shared" si="24"/>
        <v>0.06714876033</v>
      </c>
      <c r="U23" s="56">
        <f t="shared" si="25"/>
        <v>0</v>
      </c>
      <c r="V23" s="41">
        <v>86.0</v>
      </c>
      <c r="W23" s="41">
        <v>6.0</v>
      </c>
      <c r="X23" s="41">
        <v>4.0</v>
      </c>
    </row>
    <row r="24">
      <c r="A24" s="60" t="s">
        <v>195</v>
      </c>
      <c r="B24" s="60" t="s">
        <v>196</v>
      </c>
      <c r="C24" s="60" t="s">
        <v>197</v>
      </c>
      <c r="D24" s="61" t="s">
        <v>198</v>
      </c>
      <c r="E24" s="40">
        <v>2230.0</v>
      </c>
      <c r="F24" s="40">
        <v>622.0</v>
      </c>
      <c r="G24" s="56">
        <f t="shared" si="7"/>
        <v>0.2789237668</v>
      </c>
      <c r="H24" s="40">
        <v>583.0</v>
      </c>
      <c r="I24" s="40">
        <v>39.0</v>
      </c>
      <c r="J24" s="40">
        <v>0.0</v>
      </c>
      <c r="K24" s="56">
        <f t="shared" ref="K24:M24" si="37">H24/$F24</f>
        <v>0.9372990354</v>
      </c>
      <c r="L24" s="56">
        <f t="shared" si="37"/>
        <v>0.06270096463</v>
      </c>
      <c r="M24" s="56">
        <f t="shared" si="37"/>
        <v>0</v>
      </c>
      <c r="N24" s="40">
        <f t="shared" si="21"/>
        <v>568</v>
      </c>
      <c r="O24" s="40">
        <f t="shared" si="22"/>
        <v>562</v>
      </c>
      <c r="P24" s="40">
        <v>527.0</v>
      </c>
      <c r="Q24" s="40">
        <v>35.0</v>
      </c>
      <c r="R24" s="40">
        <v>0.0</v>
      </c>
      <c r="S24" s="58">
        <f t="shared" si="23"/>
        <v>0.9377224199</v>
      </c>
      <c r="T24" s="56">
        <f t="shared" si="24"/>
        <v>0.06227758007</v>
      </c>
      <c r="U24" s="56">
        <f t="shared" si="25"/>
        <v>0</v>
      </c>
      <c r="V24" s="41">
        <v>5.0</v>
      </c>
      <c r="W24" s="41">
        <v>1.0</v>
      </c>
      <c r="X24" s="41">
        <v>0.0</v>
      </c>
    </row>
    <row r="25">
      <c r="A25" s="60" t="s">
        <v>164</v>
      </c>
      <c r="B25" s="60" t="s">
        <v>165</v>
      </c>
      <c r="C25" s="60" t="s">
        <v>152</v>
      </c>
      <c r="D25" s="61" t="s">
        <v>153</v>
      </c>
      <c r="E25" s="40">
        <v>2046.0</v>
      </c>
      <c r="F25" s="40">
        <v>449.0</v>
      </c>
      <c r="G25" s="56">
        <f t="shared" si="7"/>
        <v>0.2194525904</v>
      </c>
      <c r="H25" s="40">
        <v>420.0</v>
      </c>
      <c r="I25" s="40">
        <v>28.0</v>
      </c>
      <c r="J25" s="40">
        <v>1.0</v>
      </c>
      <c r="K25" s="56">
        <f t="shared" ref="K25:M25" si="38">H25/$F25</f>
        <v>0.9354120267</v>
      </c>
      <c r="L25" s="56">
        <f t="shared" si="38"/>
        <v>0.06236080178</v>
      </c>
      <c r="M25" s="56">
        <f t="shared" si="38"/>
        <v>0.002227171492</v>
      </c>
      <c r="N25" s="40">
        <f t="shared" si="21"/>
        <v>446</v>
      </c>
      <c r="O25" s="40">
        <f t="shared" si="22"/>
        <v>424</v>
      </c>
      <c r="P25" s="40">
        <v>398.0</v>
      </c>
      <c r="Q25" s="40">
        <v>26.0</v>
      </c>
      <c r="R25" s="40">
        <v>0.0</v>
      </c>
      <c r="S25" s="58">
        <f t="shared" si="23"/>
        <v>0.9386792453</v>
      </c>
      <c r="T25" s="56">
        <f t="shared" si="24"/>
        <v>0.06132075472</v>
      </c>
      <c r="U25" s="56">
        <f t="shared" si="25"/>
        <v>0</v>
      </c>
      <c r="V25" s="41">
        <v>21.0</v>
      </c>
      <c r="W25" s="41">
        <v>1.0</v>
      </c>
      <c r="X25" s="41">
        <v>0.0</v>
      </c>
    </row>
    <row r="26">
      <c r="A26" s="60" t="s">
        <v>156</v>
      </c>
      <c r="B26" s="60" t="s">
        <v>157</v>
      </c>
      <c r="C26" s="60" t="s">
        <v>152</v>
      </c>
      <c r="D26" s="61" t="s">
        <v>153</v>
      </c>
      <c r="E26" s="40">
        <v>1219.0</v>
      </c>
      <c r="F26" s="40">
        <v>422.0</v>
      </c>
      <c r="G26" s="56">
        <f t="shared" si="7"/>
        <v>0.3461853979</v>
      </c>
      <c r="H26" s="40">
        <v>390.0</v>
      </c>
      <c r="I26" s="40">
        <v>26.0</v>
      </c>
      <c r="J26" s="40">
        <v>6.0</v>
      </c>
      <c r="K26" s="56">
        <f t="shared" ref="K26:M26" si="39">H26/$F26</f>
        <v>0.9241706161</v>
      </c>
      <c r="L26" s="56">
        <f t="shared" si="39"/>
        <v>0.06161137441</v>
      </c>
      <c r="M26" s="56">
        <f t="shared" si="39"/>
        <v>0.01421800948</v>
      </c>
      <c r="N26" s="40">
        <f t="shared" si="21"/>
        <v>420</v>
      </c>
      <c r="O26" s="40">
        <f t="shared" si="22"/>
        <v>351</v>
      </c>
      <c r="P26" s="40">
        <v>327.0</v>
      </c>
      <c r="Q26" s="40">
        <v>24.0</v>
      </c>
      <c r="R26" s="40">
        <v>0.0</v>
      </c>
      <c r="S26" s="58">
        <f t="shared" si="23"/>
        <v>0.9316239316</v>
      </c>
      <c r="T26" s="56">
        <f t="shared" si="24"/>
        <v>0.06837606838</v>
      </c>
      <c r="U26" s="56">
        <f t="shared" si="25"/>
        <v>0</v>
      </c>
      <c r="V26" s="41">
        <v>62.0</v>
      </c>
      <c r="W26" s="41">
        <v>1.0</v>
      </c>
      <c r="X26" s="41">
        <v>6.0</v>
      </c>
    </row>
    <row r="27">
      <c r="A27" s="61" t="s">
        <v>106</v>
      </c>
      <c r="B27" s="60" t="s">
        <v>107</v>
      </c>
      <c r="C27" s="60" t="s">
        <v>108</v>
      </c>
      <c r="D27" s="61" t="s">
        <v>109</v>
      </c>
      <c r="E27" s="40">
        <v>5115.0</v>
      </c>
      <c r="F27" s="40">
        <v>1099.0</v>
      </c>
      <c r="G27" s="56">
        <f t="shared" si="7"/>
        <v>0.21485826</v>
      </c>
      <c r="H27" s="40">
        <v>1035.0</v>
      </c>
      <c r="I27" s="40">
        <v>62.0</v>
      </c>
      <c r="J27" s="40">
        <v>2.0</v>
      </c>
      <c r="K27" s="56">
        <f t="shared" ref="K27:M27" si="40">H27/$F27</f>
        <v>0.9417652411</v>
      </c>
      <c r="L27" s="56">
        <f t="shared" si="40"/>
        <v>0.05641492266</v>
      </c>
      <c r="M27" s="56">
        <f t="shared" si="40"/>
        <v>0.001819836215</v>
      </c>
      <c r="N27" s="40">
        <f t="shared" si="21"/>
        <v>1020</v>
      </c>
      <c r="O27" s="40">
        <f t="shared" si="22"/>
        <v>756</v>
      </c>
      <c r="P27" s="40">
        <v>708.0</v>
      </c>
      <c r="Q27" s="40">
        <v>48.0</v>
      </c>
      <c r="R27" s="40">
        <v>0.0</v>
      </c>
      <c r="S27" s="58">
        <f t="shared" si="23"/>
        <v>0.9365079365</v>
      </c>
      <c r="T27" s="56">
        <f t="shared" si="24"/>
        <v>0.06349206349</v>
      </c>
      <c r="U27" s="56">
        <f t="shared" si="25"/>
        <v>0</v>
      </c>
      <c r="V27" s="41">
        <v>247.0</v>
      </c>
      <c r="W27" s="41">
        <v>16.0</v>
      </c>
      <c r="X27" s="41">
        <v>1.0</v>
      </c>
    </row>
    <row r="28">
      <c r="A28" s="61" t="s">
        <v>182</v>
      </c>
      <c r="B28" s="60" t="s">
        <v>183</v>
      </c>
      <c r="C28" s="60" t="s">
        <v>184</v>
      </c>
      <c r="D28" s="61" t="s">
        <v>185</v>
      </c>
      <c r="E28" s="40">
        <v>5230.0</v>
      </c>
      <c r="F28" s="40">
        <v>1549.0</v>
      </c>
      <c r="G28" s="56">
        <f t="shared" si="7"/>
        <v>0.2961759082</v>
      </c>
      <c r="H28" s="40">
        <v>1460.0</v>
      </c>
      <c r="I28" s="40">
        <v>86.0</v>
      </c>
      <c r="J28" s="40">
        <v>3.0</v>
      </c>
      <c r="K28" s="56">
        <f t="shared" ref="K28:M28" si="41">H28/$F28</f>
        <v>0.9425435765</v>
      </c>
      <c r="L28" s="56">
        <f t="shared" si="41"/>
        <v>0.05551969012</v>
      </c>
      <c r="M28" s="56">
        <f t="shared" si="41"/>
        <v>0.001936733376</v>
      </c>
      <c r="N28" s="40">
        <f t="shared" si="21"/>
        <v>1464</v>
      </c>
      <c r="O28" s="40">
        <f t="shared" si="22"/>
        <v>751</v>
      </c>
      <c r="P28" s="40">
        <v>696.0</v>
      </c>
      <c r="Q28" s="40">
        <v>55.0</v>
      </c>
      <c r="R28" s="40">
        <v>0.0</v>
      </c>
      <c r="S28" s="58">
        <f t="shared" si="23"/>
        <v>0.9267643142</v>
      </c>
      <c r="T28" s="56">
        <f t="shared" si="24"/>
        <v>0.07323568575</v>
      </c>
      <c r="U28" s="56">
        <f t="shared" si="25"/>
        <v>0</v>
      </c>
      <c r="V28" s="41">
        <v>687.0</v>
      </c>
      <c r="W28" s="41">
        <v>25.0</v>
      </c>
      <c r="X28" s="41">
        <v>1.0</v>
      </c>
    </row>
    <row r="29">
      <c r="A29" s="60" t="s">
        <v>122</v>
      </c>
      <c r="B29" s="60" t="s">
        <v>123</v>
      </c>
      <c r="C29" s="60" t="s">
        <v>124</v>
      </c>
      <c r="D29" s="61" t="s">
        <v>125</v>
      </c>
      <c r="E29" s="40">
        <v>2516.0</v>
      </c>
      <c r="F29" s="40">
        <v>1200.0</v>
      </c>
      <c r="G29" s="56">
        <f t="shared" si="7"/>
        <v>0.4769475358</v>
      </c>
      <c r="H29" s="40">
        <v>1118.0</v>
      </c>
      <c r="I29" s="40">
        <v>64.0</v>
      </c>
      <c r="J29" s="40">
        <v>18.0</v>
      </c>
      <c r="K29" s="56">
        <f t="shared" ref="K29:M29" si="42">H29/$F29</f>
        <v>0.9316666667</v>
      </c>
      <c r="L29" s="56">
        <f t="shared" si="42"/>
        <v>0.05333333333</v>
      </c>
      <c r="M29" s="56">
        <f t="shared" si="42"/>
        <v>0.015</v>
      </c>
      <c r="N29" s="40">
        <f t="shared" si="21"/>
        <v>1135</v>
      </c>
      <c r="O29" s="40">
        <f t="shared" si="22"/>
        <v>1033</v>
      </c>
      <c r="P29" s="40">
        <v>985.0</v>
      </c>
      <c r="Q29" s="40">
        <v>48.0</v>
      </c>
      <c r="R29" s="40">
        <v>0.0</v>
      </c>
      <c r="S29" s="58">
        <f t="shared" si="23"/>
        <v>0.9535333979</v>
      </c>
      <c r="T29" s="56">
        <f t="shared" si="24"/>
        <v>0.04646660213</v>
      </c>
      <c r="U29" s="56">
        <f t="shared" si="25"/>
        <v>0</v>
      </c>
      <c r="V29" s="41">
        <v>81.0</v>
      </c>
      <c r="W29" s="41">
        <v>4.0</v>
      </c>
      <c r="X29" s="41">
        <v>17.0</v>
      </c>
    </row>
    <row r="30">
      <c r="A30" s="60" t="s">
        <v>132</v>
      </c>
      <c r="B30" s="60" t="s">
        <v>133</v>
      </c>
      <c r="C30" s="60" t="s">
        <v>124</v>
      </c>
      <c r="D30" s="61" t="s">
        <v>125</v>
      </c>
      <c r="E30" s="40">
        <v>4480.0</v>
      </c>
      <c r="F30" s="40">
        <v>2677.0</v>
      </c>
      <c r="G30" s="56">
        <f t="shared" si="7"/>
        <v>0.5975446429</v>
      </c>
      <c r="H30" s="40">
        <v>2523.0</v>
      </c>
      <c r="I30" s="40">
        <v>135.0</v>
      </c>
      <c r="J30" s="40">
        <v>19.0</v>
      </c>
      <c r="K30" s="56">
        <f t="shared" ref="K30:M30" si="43">H30/$F30</f>
        <v>0.9424729174</v>
      </c>
      <c r="L30" s="56">
        <f t="shared" si="43"/>
        <v>0.05042958536</v>
      </c>
      <c r="M30" s="56">
        <f t="shared" si="43"/>
        <v>0.007097497198</v>
      </c>
      <c r="N30" s="40">
        <f t="shared" si="21"/>
        <v>2655</v>
      </c>
      <c r="O30" s="40">
        <f t="shared" si="22"/>
        <v>2426</v>
      </c>
      <c r="P30" s="40">
        <v>2311.0</v>
      </c>
      <c r="Q30" s="40">
        <v>115.0</v>
      </c>
      <c r="R30" s="40">
        <v>0.0</v>
      </c>
      <c r="S30" s="58">
        <f t="shared" si="23"/>
        <v>0.9525968673</v>
      </c>
      <c r="T30" s="56">
        <f t="shared" si="24"/>
        <v>0.04740313273</v>
      </c>
      <c r="U30" s="56">
        <f t="shared" si="25"/>
        <v>0</v>
      </c>
      <c r="V30" s="41">
        <v>199.0</v>
      </c>
      <c r="W30" s="41">
        <v>16.0</v>
      </c>
      <c r="X30" s="41">
        <v>14.0</v>
      </c>
    </row>
    <row r="31">
      <c r="A31" s="61" t="s">
        <v>70</v>
      </c>
      <c r="B31" s="60" t="s">
        <v>71</v>
      </c>
      <c r="C31" s="60" t="s">
        <v>72</v>
      </c>
      <c r="D31" s="61" t="s">
        <v>73</v>
      </c>
      <c r="E31" s="40">
        <v>3410.0</v>
      </c>
      <c r="F31" s="40">
        <v>1651.0</v>
      </c>
      <c r="G31" s="56">
        <f t="shared" si="7"/>
        <v>0.4841642229</v>
      </c>
      <c r="H31" s="40">
        <v>1546.0</v>
      </c>
      <c r="I31" s="40">
        <v>74.0</v>
      </c>
      <c r="J31" s="40">
        <v>31.0</v>
      </c>
      <c r="K31" s="56">
        <f t="shared" ref="K31:M31" si="44">H31/$F31</f>
        <v>0.9364021805</v>
      </c>
      <c r="L31" s="56">
        <f t="shared" si="44"/>
        <v>0.04482132041</v>
      </c>
      <c r="M31" s="56">
        <f t="shared" si="44"/>
        <v>0.01877649909</v>
      </c>
      <c r="N31" s="40">
        <f t="shared" si="21"/>
        <v>1590</v>
      </c>
      <c r="O31" s="40">
        <f t="shared" si="22"/>
        <v>1266</v>
      </c>
      <c r="P31" s="40">
        <v>1196.0</v>
      </c>
      <c r="Q31" s="40">
        <v>60.0</v>
      </c>
      <c r="R31" s="40">
        <v>10.0</v>
      </c>
      <c r="S31" s="58">
        <f t="shared" si="23"/>
        <v>0.9447077409</v>
      </c>
      <c r="T31" s="56">
        <f t="shared" si="24"/>
        <v>0.04739336493</v>
      </c>
      <c r="U31" s="56">
        <f t="shared" si="25"/>
        <v>0.007898894155</v>
      </c>
      <c r="V31" s="41">
        <v>292.0</v>
      </c>
      <c r="W31" s="41">
        <v>11.0</v>
      </c>
      <c r="X31" s="41">
        <v>21.0</v>
      </c>
    </row>
    <row r="32">
      <c r="A32" s="60" t="s">
        <v>49</v>
      </c>
      <c r="B32" s="60" t="s">
        <v>50</v>
      </c>
      <c r="C32" s="60" t="s">
        <v>51</v>
      </c>
      <c r="D32" s="61" t="s">
        <v>52</v>
      </c>
      <c r="E32" s="40">
        <v>7938.0</v>
      </c>
      <c r="F32" s="40">
        <v>1771.0</v>
      </c>
      <c r="G32" s="56">
        <f t="shared" si="7"/>
        <v>0.2231040564</v>
      </c>
      <c r="H32" s="40">
        <v>1671.0</v>
      </c>
      <c r="I32" s="40">
        <v>76.0</v>
      </c>
      <c r="J32" s="40">
        <v>24.0</v>
      </c>
      <c r="K32" s="56">
        <f t="shared" ref="K32:M32" si="45">H32/$F32</f>
        <v>0.9435347261</v>
      </c>
      <c r="L32" s="56">
        <f t="shared" si="45"/>
        <v>0.04291360813</v>
      </c>
      <c r="M32" s="56">
        <f t="shared" si="45"/>
        <v>0.01355166573</v>
      </c>
      <c r="N32" s="40">
        <f t="shared" si="21"/>
        <v>1750</v>
      </c>
      <c r="O32" s="40">
        <f t="shared" si="22"/>
        <v>1043</v>
      </c>
      <c r="P32" s="40">
        <v>972.0</v>
      </c>
      <c r="Q32" s="40">
        <v>70.0</v>
      </c>
      <c r="R32" s="40">
        <v>1.0</v>
      </c>
      <c r="S32" s="58">
        <f t="shared" si="23"/>
        <v>0.9319271333</v>
      </c>
      <c r="T32" s="56">
        <f t="shared" si="24"/>
        <v>0.06711409396</v>
      </c>
      <c r="U32" s="56">
        <f t="shared" si="25"/>
        <v>0.0009587727709</v>
      </c>
      <c r="V32" s="41">
        <v>680.0</v>
      </c>
      <c r="W32" s="41">
        <v>13.0</v>
      </c>
      <c r="X32" s="41">
        <v>14.0</v>
      </c>
    </row>
    <row r="33">
      <c r="A33" s="60" t="s">
        <v>118</v>
      </c>
      <c r="B33" s="60" t="s">
        <v>119</v>
      </c>
      <c r="C33" s="60" t="s">
        <v>114</v>
      </c>
      <c r="D33" s="61" t="s">
        <v>115</v>
      </c>
      <c r="E33" s="40">
        <v>1863.0</v>
      </c>
      <c r="F33" s="40">
        <v>333.0</v>
      </c>
      <c r="G33" s="56">
        <f t="shared" si="7"/>
        <v>0.1787439614</v>
      </c>
      <c r="H33" s="40">
        <v>323.0</v>
      </c>
      <c r="I33" s="40">
        <v>9.0</v>
      </c>
      <c r="J33" s="40">
        <v>1.0</v>
      </c>
      <c r="K33" s="56">
        <f t="shared" ref="K33:M33" si="46">H33/$F33</f>
        <v>0.96996997</v>
      </c>
      <c r="L33" s="56">
        <f t="shared" si="46"/>
        <v>0.02702702703</v>
      </c>
      <c r="M33" s="56">
        <f t="shared" si="46"/>
        <v>0.003003003003</v>
      </c>
      <c r="N33" s="40">
        <f t="shared" si="21"/>
        <v>322</v>
      </c>
      <c r="O33" s="40">
        <f t="shared" si="22"/>
        <v>275</v>
      </c>
      <c r="P33" s="40">
        <v>266.0</v>
      </c>
      <c r="Q33" s="40">
        <v>9.0</v>
      </c>
      <c r="R33" s="40">
        <v>0.0</v>
      </c>
      <c r="S33" s="58">
        <f t="shared" si="23"/>
        <v>0.9672727273</v>
      </c>
      <c r="T33" s="56">
        <f t="shared" si="24"/>
        <v>0.03272727273</v>
      </c>
      <c r="U33" s="56">
        <f t="shared" si="25"/>
        <v>0</v>
      </c>
      <c r="V33" s="41">
        <v>46.0</v>
      </c>
      <c r="W33" s="41">
        <v>0.0</v>
      </c>
      <c r="X33" s="41">
        <v>1.0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5.88"/>
    <col customWidth="1" min="2" max="19" width="13.88"/>
    <col customWidth="1" min="20" max="21" width="41.38"/>
  </cols>
  <sheetData>
    <row r="1" ht="94.5" customHeight="1">
      <c r="A1" s="63" t="s">
        <v>17</v>
      </c>
      <c r="B1" s="63" t="s">
        <v>18</v>
      </c>
      <c r="C1" s="63" t="s">
        <v>19</v>
      </c>
      <c r="D1" s="63" t="s">
        <v>20</v>
      </c>
      <c r="E1" s="63" t="s">
        <v>207</v>
      </c>
      <c r="F1" s="63" t="s">
        <v>219</v>
      </c>
      <c r="G1" s="64" t="s">
        <v>220</v>
      </c>
      <c r="H1" s="65" t="s">
        <v>221</v>
      </c>
      <c r="I1" s="65" t="s">
        <v>222</v>
      </c>
      <c r="J1" s="65" t="s">
        <v>223</v>
      </c>
      <c r="K1" s="65" t="s">
        <v>224</v>
      </c>
      <c r="L1" s="65" t="s">
        <v>225</v>
      </c>
      <c r="M1" s="65" t="s">
        <v>226</v>
      </c>
      <c r="N1" s="65" t="s">
        <v>227</v>
      </c>
      <c r="O1" s="65" t="s">
        <v>228</v>
      </c>
      <c r="P1" s="65" t="s">
        <v>229</v>
      </c>
      <c r="Q1" s="65" t="s">
        <v>230</v>
      </c>
      <c r="R1" s="65" t="s">
        <v>231</v>
      </c>
      <c r="S1" s="65" t="s">
        <v>232</v>
      </c>
      <c r="T1" s="66" t="s">
        <v>233</v>
      </c>
      <c r="U1" s="67" t="s">
        <v>234</v>
      </c>
    </row>
    <row r="2">
      <c r="A2" s="21" t="s">
        <v>32</v>
      </c>
      <c r="E2" s="68">
        <v>41509.0</v>
      </c>
      <c r="F2" s="69"/>
      <c r="G2" s="70">
        <f>F2/E2</f>
        <v>0</v>
      </c>
      <c r="H2" s="71" t="s">
        <v>218</v>
      </c>
      <c r="I2" s="71" t="s">
        <v>218</v>
      </c>
      <c r="J2" s="71" t="s">
        <v>218</v>
      </c>
      <c r="K2" s="71" t="s">
        <v>218</v>
      </c>
      <c r="L2" s="69"/>
      <c r="M2" s="69"/>
      <c r="N2" s="71" t="s">
        <v>218</v>
      </c>
      <c r="O2" s="71" t="s">
        <v>218</v>
      </c>
      <c r="P2" s="71" t="s">
        <v>218</v>
      </c>
      <c r="Q2" s="71" t="s">
        <v>218</v>
      </c>
      <c r="R2" s="56"/>
      <c r="S2" s="56"/>
      <c r="T2" s="72"/>
      <c r="U2" s="73"/>
    </row>
    <row r="3">
      <c r="A3" s="21" t="s">
        <v>33</v>
      </c>
      <c r="E3" s="74">
        <f t="shared" ref="E3:M3" si="1">AVERAGE(E4:E33)</f>
        <v>1659.866667</v>
      </c>
      <c r="F3" s="74">
        <f t="shared" si="1"/>
        <v>1169.857143</v>
      </c>
      <c r="G3" s="75">
        <f t="shared" si="1"/>
        <v>0.7379126498</v>
      </c>
      <c r="H3" s="74">
        <f t="shared" si="1"/>
        <v>240</v>
      </c>
      <c r="I3" s="74">
        <f t="shared" si="1"/>
        <v>429.5925926</v>
      </c>
      <c r="J3" s="74">
        <f t="shared" si="1"/>
        <v>877.8888889</v>
      </c>
      <c r="K3" s="74">
        <f t="shared" si="1"/>
        <v>846.6666667</v>
      </c>
      <c r="L3" s="74">
        <f t="shared" si="1"/>
        <v>34.14814815</v>
      </c>
      <c r="M3" s="74">
        <f t="shared" si="1"/>
        <v>61.92592593</v>
      </c>
      <c r="N3" s="76">
        <f t="shared" ref="N3:S3" si="2">AVERAGE(N4:N32)</f>
        <v>0.1910924747</v>
      </c>
      <c r="O3" s="76">
        <f t="shared" si="2"/>
        <v>0.3220227125</v>
      </c>
      <c r="P3" s="76">
        <f t="shared" si="2"/>
        <v>0.7057264072</v>
      </c>
      <c r="Q3" s="76">
        <f t="shared" si="2"/>
        <v>0.6691348118</v>
      </c>
      <c r="R3" s="76">
        <f t="shared" si="2"/>
        <v>0.02974370154</v>
      </c>
      <c r="S3" s="76">
        <f t="shared" si="2"/>
        <v>0.05368692902</v>
      </c>
      <c r="T3" s="72"/>
      <c r="U3" s="73"/>
    </row>
    <row r="4">
      <c r="A4" s="60" t="s">
        <v>34</v>
      </c>
      <c r="B4" s="60" t="s">
        <v>35</v>
      </c>
      <c r="C4" s="60" t="s">
        <v>36</v>
      </c>
      <c r="D4" s="61" t="s">
        <v>37</v>
      </c>
      <c r="E4" s="41">
        <v>4196.0</v>
      </c>
      <c r="F4" s="41">
        <v>2850.0</v>
      </c>
      <c r="G4" s="70">
        <f t="shared" ref="G4:G10" si="3">F4/E4</f>
        <v>0.6792183031</v>
      </c>
      <c r="H4" s="41">
        <v>1015.0</v>
      </c>
      <c r="I4" s="41">
        <v>1557.0</v>
      </c>
      <c r="J4" s="41">
        <v>1405.0</v>
      </c>
      <c r="K4" s="41">
        <v>1876.0</v>
      </c>
      <c r="L4" s="41">
        <v>40.0</v>
      </c>
      <c r="M4" s="41">
        <v>136.0</v>
      </c>
      <c r="N4" s="56">
        <f t="shared" ref="N4:N10" si="4">H4/F4</f>
        <v>0.3561403509</v>
      </c>
      <c r="O4" s="56">
        <f t="shared" ref="O4:O10" si="5">I4/F4</f>
        <v>0.5463157895</v>
      </c>
      <c r="P4" s="77">
        <f t="shared" ref="P4:P10" si="6">J4/F4</f>
        <v>0.4929824561</v>
      </c>
      <c r="Q4" s="56">
        <f t="shared" ref="Q4:Q10" si="7">K4/F4</f>
        <v>0.658245614</v>
      </c>
      <c r="R4" s="56">
        <f t="shared" ref="R4:R10" si="8">L4/F4</f>
        <v>0.01403508772</v>
      </c>
      <c r="S4" s="56">
        <f t="shared" ref="S4:S10" si="9">M4/F4</f>
        <v>0.04771929825</v>
      </c>
      <c r="T4" s="60" t="s">
        <v>235</v>
      </c>
      <c r="U4" s="61" t="s">
        <v>236</v>
      </c>
    </row>
    <row r="5">
      <c r="A5" s="61" t="s">
        <v>42</v>
      </c>
      <c r="B5" s="60" t="s">
        <v>43</v>
      </c>
      <c r="C5" s="60" t="s">
        <v>44</v>
      </c>
      <c r="D5" s="61" t="s">
        <v>45</v>
      </c>
      <c r="E5" s="41">
        <v>2026.0</v>
      </c>
      <c r="F5" s="41">
        <v>1155.0</v>
      </c>
      <c r="G5" s="70">
        <f t="shared" si="3"/>
        <v>0.570088845</v>
      </c>
      <c r="H5" s="41">
        <v>361.0</v>
      </c>
      <c r="I5" s="41">
        <v>530.0</v>
      </c>
      <c r="J5" s="41">
        <v>787.0</v>
      </c>
      <c r="K5" s="41">
        <v>691.0</v>
      </c>
      <c r="L5" s="41">
        <v>47.0</v>
      </c>
      <c r="M5" s="41">
        <v>55.0</v>
      </c>
      <c r="N5" s="56">
        <f t="shared" si="4"/>
        <v>0.3125541126</v>
      </c>
      <c r="O5" s="56">
        <f t="shared" si="5"/>
        <v>0.4588744589</v>
      </c>
      <c r="P5" s="77">
        <f t="shared" si="6"/>
        <v>0.6813852814</v>
      </c>
      <c r="Q5" s="56">
        <f t="shared" si="7"/>
        <v>0.5982683983</v>
      </c>
      <c r="R5" s="56">
        <f t="shared" si="8"/>
        <v>0.04069264069</v>
      </c>
      <c r="S5" s="56">
        <f t="shared" si="9"/>
        <v>0.04761904762</v>
      </c>
      <c r="T5" s="60" t="s">
        <v>237</v>
      </c>
      <c r="U5" s="60" t="s">
        <v>238</v>
      </c>
    </row>
    <row r="6">
      <c r="A6" s="60" t="s">
        <v>49</v>
      </c>
      <c r="B6" s="60" t="s">
        <v>50</v>
      </c>
      <c r="C6" s="60" t="s">
        <v>51</v>
      </c>
      <c r="D6" s="61" t="s">
        <v>52</v>
      </c>
      <c r="E6" s="41">
        <v>1750.0</v>
      </c>
      <c r="F6" s="41">
        <v>895.0</v>
      </c>
      <c r="G6" s="70">
        <f t="shared" si="3"/>
        <v>0.5114285714</v>
      </c>
      <c r="H6" s="41">
        <v>210.0</v>
      </c>
      <c r="I6" s="41">
        <v>409.0</v>
      </c>
      <c r="J6" s="41">
        <v>686.0</v>
      </c>
      <c r="K6" s="41">
        <v>592.0</v>
      </c>
      <c r="L6" s="41">
        <v>16.0</v>
      </c>
      <c r="M6" s="41">
        <v>30.0</v>
      </c>
      <c r="N6" s="56">
        <f t="shared" si="4"/>
        <v>0.2346368715</v>
      </c>
      <c r="O6" s="56">
        <f t="shared" si="5"/>
        <v>0.4569832402</v>
      </c>
      <c r="P6" s="77">
        <f t="shared" si="6"/>
        <v>0.7664804469</v>
      </c>
      <c r="Q6" s="56">
        <f t="shared" si="7"/>
        <v>0.661452514</v>
      </c>
      <c r="R6" s="56">
        <f t="shared" si="8"/>
        <v>0.01787709497</v>
      </c>
      <c r="S6" s="56">
        <f t="shared" si="9"/>
        <v>0.03351955307</v>
      </c>
      <c r="T6" s="60" t="s">
        <v>239</v>
      </c>
      <c r="U6" s="60" t="s">
        <v>240</v>
      </c>
    </row>
    <row r="7">
      <c r="A7" s="61" t="s">
        <v>56</v>
      </c>
      <c r="B7" s="60" t="s">
        <v>57</v>
      </c>
      <c r="C7" s="60" t="s">
        <v>58</v>
      </c>
      <c r="D7" s="61" t="s">
        <v>59</v>
      </c>
      <c r="E7" s="41">
        <v>3311.0</v>
      </c>
      <c r="F7" s="41">
        <v>2673.0</v>
      </c>
      <c r="G7" s="70">
        <f t="shared" si="3"/>
        <v>0.8073089701</v>
      </c>
      <c r="H7" s="41">
        <v>476.0</v>
      </c>
      <c r="I7" s="41">
        <v>1119.0</v>
      </c>
      <c r="J7" s="41">
        <v>1771.0</v>
      </c>
      <c r="K7" s="41">
        <v>1971.0</v>
      </c>
      <c r="L7" s="41">
        <v>65.0</v>
      </c>
      <c r="M7" s="41">
        <v>125.0</v>
      </c>
      <c r="N7" s="56">
        <f t="shared" si="4"/>
        <v>0.178077067</v>
      </c>
      <c r="O7" s="56">
        <f t="shared" si="5"/>
        <v>0.418630752</v>
      </c>
      <c r="P7" s="77">
        <f t="shared" si="6"/>
        <v>0.6625514403</v>
      </c>
      <c r="Q7" s="56">
        <f t="shared" si="7"/>
        <v>0.7373737374</v>
      </c>
      <c r="R7" s="56">
        <f t="shared" si="8"/>
        <v>0.02431724654</v>
      </c>
      <c r="S7" s="56">
        <f t="shared" si="9"/>
        <v>0.04676393565</v>
      </c>
      <c r="T7" s="60" t="s">
        <v>241</v>
      </c>
      <c r="U7" s="60" t="s">
        <v>242</v>
      </c>
    </row>
    <row r="8">
      <c r="A8" s="60" t="s">
        <v>63</v>
      </c>
      <c r="B8" s="60" t="s">
        <v>64</v>
      </c>
      <c r="C8" s="60" t="s">
        <v>65</v>
      </c>
      <c r="D8" s="61" t="s">
        <v>66</v>
      </c>
      <c r="E8" s="41">
        <v>544.0</v>
      </c>
      <c r="F8" s="41">
        <v>407.0</v>
      </c>
      <c r="G8" s="70">
        <f t="shared" si="3"/>
        <v>0.7481617647</v>
      </c>
      <c r="H8" s="41">
        <v>119.0</v>
      </c>
      <c r="I8" s="41">
        <v>183.0</v>
      </c>
      <c r="J8" s="41">
        <v>263.0</v>
      </c>
      <c r="K8" s="41">
        <v>276.0</v>
      </c>
      <c r="L8" s="41">
        <v>21.0</v>
      </c>
      <c r="M8" s="41">
        <v>24.0</v>
      </c>
      <c r="N8" s="56">
        <f t="shared" si="4"/>
        <v>0.2923832924</v>
      </c>
      <c r="O8" s="56">
        <f t="shared" si="5"/>
        <v>0.4496314496</v>
      </c>
      <c r="P8" s="77">
        <f t="shared" si="6"/>
        <v>0.6461916462</v>
      </c>
      <c r="Q8" s="56">
        <f t="shared" si="7"/>
        <v>0.6781326781</v>
      </c>
      <c r="R8" s="56">
        <f t="shared" si="8"/>
        <v>0.0515970516</v>
      </c>
      <c r="S8" s="56">
        <f t="shared" si="9"/>
        <v>0.05896805897</v>
      </c>
      <c r="T8" s="60" t="s">
        <v>243</v>
      </c>
      <c r="U8" s="60" t="s">
        <v>244</v>
      </c>
    </row>
    <row r="9">
      <c r="A9" s="61" t="s">
        <v>70</v>
      </c>
      <c r="B9" s="60" t="s">
        <v>71</v>
      </c>
      <c r="C9" s="60" t="s">
        <v>72</v>
      </c>
      <c r="D9" s="61" t="s">
        <v>73</v>
      </c>
      <c r="E9" s="41">
        <v>1590.0</v>
      </c>
      <c r="F9" s="41">
        <v>1024.0</v>
      </c>
      <c r="G9" s="70">
        <f t="shared" si="3"/>
        <v>0.6440251572</v>
      </c>
      <c r="H9" s="41">
        <v>159.0</v>
      </c>
      <c r="I9" s="41">
        <v>299.0</v>
      </c>
      <c r="J9" s="41">
        <v>651.0</v>
      </c>
      <c r="K9" s="41">
        <v>491.0</v>
      </c>
      <c r="L9" s="41">
        <v>57.0</v>
      </c>
      <c r="M9" s="41">
        <v>43.0</v>
      </c>
      <c r="N9" s="56">
        <f t="shared" si="4"/>
        <v>0.1552734375</v>
      </c>
      <c r="O9" s="56">
        <f t="shared" si="5"/>
        <v>0.2919921875</v>
      </c>
      <c r="P9" s="77">
        <f t="shared" si="6"/>
        <v>0.6357421875</v>
      </c>
      <c r="Q9" s="56">
        <f t="shared" si="7"/>
        <v>0.4794921875</v>
      </c>
      <c r="R9" s="56">
        <f t="shared" si="8"/>
        <v>0.0556640625</v>
      </c>
      <c r="S9" s="56">
        <f t="shared" si="9"/>
        <v>0.0419921875</v>
      </c>
      <c r="T9" s="60" t="s">
        <v>245</v>
      </c>
      <c r="U9" s="60" t="s">
        <v>246</v>
      </c>
    </row>
    <row r="10">
      <c r="A10" s="60" t="s">
        <v>76</v>
      </c>
      <c r="B10" s="60" t="s">
        <v>77</v>
      </c>
      <c r="C10" s="60" t="s">
        <v>78</v>
      </c>
      <c r="D10" s="61" t="s">
        <v>79</v>
      </c>
      <c r="E10" s="41">
        <v>1041.0</v>
      </c>
      <c r="F10" s="41">
        <v>791.0</v>
      </c>
      <c r="G10" s="70">
        <f t="shared" si="3"/>
        <v>0.7598463016</v>
      </c>
      <c r="H10" s="41">
        <v>244.0</v>
      </c>
      <c r="I10" s="41">
        <v>276.0</v>
      </c>
      <c r="J10" s="41">
        <v>592.0</v>
      </c>
      <c r="K10" s="41">
        <v>486.0</v>
      </c>
      <c r="L10" s="41">
        <v>54.0</v>
      </c>
      <c r="M10" s="41">
        <v>72.0</v>
      </c>
      <c r="N10" s="56">
        <f t="shared" si="4"/>
        <v>0.3084702908</v>
      </c>
      <c r="O10" s="56">
        <f t="shared" si="5"/>
        <v>0.3489254109</v>
      </c>
      <c r="P10" s="77">
        <f t="shared" si="6"/>
        <v>0.7484197219</v>
      </c>
      <c r="Q10" s="56">
        <f t="shared" si="7"/>
        <v>0.6144121365</v>
      </c>
      <c r="R10" s="56">
        <f t="shared" si="8"/>
        <v>0.06826801517</v>
      </c>
      <c r="S10" s="56">
        <f t="shared" si="9"/>
        <v>0.09102402023</v>
      </c>
      <c r="T10" s="60" t="s">
        <v>247</v>
      </c>
      <c r="U10" s="60" t="s">
        <v>248</v>
      </c>
    </row>
    <row r="11">
      <c r="A11" s="60" t="s">
        <v>84</v>
      </c>
      <c r="B11" s="60" t="s">
        <v>85</v>
      </c>
      <c r="C11" s="60" t="s">
        <v>78</v>
      </c>
      <c r="D11" s="61" t="s">
        <v>79</v>
      </c>
      <c r="E11" s="41">
        <v>2882.0</v>
      </c>
      <c r="F11" s="78" t="s">
        <v>218</v>
      </c>
      <c r="G11" s="79" t="s">
        <v>218</v>
      </c>
      <c r="H11" s="78" t="s">
        <v>218</v>
      </c>
      <c r="I11" s="78" t="s">
        <v>218</v>
      </c>
      <c r="J11" s="78" t="s">
        <v>218</v>
      </c>
      <c r="K11" s="78" t="s">
        <v>218</v>
      </c>
      <c r="L11" s="78" t="s">
        <v>218</v>
      </c>
      <c r="M11" s="78" t="s">
        <v>218</v>
      </c>
      <c r="N11" s="78" t="s">
        <v>218</v>
      </c>
      <c r="O11" s="78" t="s">
        <v>218</v>
      </c>
      <c r="P11" s="78" t="s">
        <v>218</v>
      </c>
      <c r="Q11" s="78" t="s">
        <v>218</v>
      </c>
      <c r="R11" s="78" t="s">
        <v>218</v>
      </c>
      <c r="S11" s="78" t="s">
        <v>218</v>
      </c>
      <c r="T11" s="61" t="s">
        <v>218</v>
      </c>
      <c r="U11" s="61" t="s">
        <v>218</v>
      </c>
    </row>
    <row r="12">
      <c r="A12" s="60" t="s">
        <v>89</v>
      </c>
      <c r="B12" s="60" t="s">
        <v>90</v>
      </c>
      <c r="C12" s="60" t="s">
        <v>78</v>
      </c>
      <c r="D12" s="61" t="s">
        <v>79</v>
      </c>
      <c r="E12" s="41">
        <v>1409.0</v>
      </c>
      <c r="F12" s="41">
        <v>904.0</v>
      </c>
      <c r="G12" s="70">
        <f t="shared" ref="G12:G29" si="10">F12/E12</f>
        <v>0.64158978</v>
      </c>
      <c r="H12" s="41">
        <v>230.0</v>
      </c>
      <c r="I12" s="41">
        <v>197.0</v>
      </c>
      <c r="J12" s="41">
        <v>734.0</v>
      </c>
      <c r="K12" s="41">
        <v>603.0</v>
      </c>
      <c r="L12" s="41">
        <v>53.0</v>
      </c>
      <c r="M12" s="41">
        <v>101.0</v>
      </c>
      <c r="N12" s="56">
        <f t="shared" ref="N12:N29" si="11">H12/F12</f>
        <v>0.2544247788</v>
      </c>
      <c r="O12" s="56">
        <f t="shared" ref="O12:O29" si="12">I12/F12</f>
        <v>0.217920354</v>
      </c>
      <c r="P12" s="77">
        <f t="shared" ref="P12:P29" si="13">J12/F12</f>
        <v>0.8119469027</v>
      </c>
      <c r="Q12" s="56">
        <f t="shared" ref="Q12:Q29" si="14">K12/F12</f>
        <v>0.6670353982</v>
      </c>
      <c r="R12" s="56">
        <f t="shared" ref="R12:R29" si="15">L12/F12</f>
        <v>0.05862831858</v>
      </c>
      <c r="S12" s="56">
        <f t="shared" ref="S12:S29" si="16">M12/F12</f>
        <v>0.1117256637</v>
      </c>
      <c r="T12" s="60" t="s">
        <v>249</v>
      </c>
      <c r="U12" s="60" t="s">
        <v>250</v>
      </c>
    </row>
    <row r="13">
      <c r="A13" s="60" t="s">
        <v>94</v>
      </c>
      <c r="B13" s="60" t="s">
        <v>95</v>
      </c>
      <c r="C13" s="60" t="s">
        <v>96</v>
      </c>
      <c r="D13" s="61" t="s">
        <v>97</v>
      </c>
      <c r="E13" s="41">
        <v>1148.0</v>
      </c>
      <c r="F13" s="41">
        <v>773.0</v>
      </c>
      <c r="G13" s="70">
        <f t="shared" si="10"/>
        <v>0.6733449477</v>
      </c>
      <c r="H13" s="41">
        <v>225.0</v>
      </c>
      <c r="I13" s="41">
        <v>189.0</v>
      </c>
      <c r="J13" s="41">
        <v>649.0</v>
      </c>
      <c r="K13" s="41">
        <v>610.0</v>
      </c>
      <c r="L13" s="41">
        <v>47.0</v>
      </c>
      <c r="M13" s="41">
        <v>51.0</v>
      </c>
      <c r="N13" s="56">
        <f t="shared" si="11"/>
        <v>0.2910737387</v>
      </c>
      <c r="O13" s="56">
        <f t="shared" si="12"/>
        <v>0.2445019405</v>
      </c>
      <c r="P13" s="77">
        <f t="shared" si="13"/>
        <v>0.8395860285</v>
      </c>
      <c r="Q13" s="56">
        <f t="shared" si="14"/>
        <v>0.7891332471</v>
      </c>
      <c r="R13" s="56">
        <f t="shared" si="15"/>
        <v>0.06080206986</v>
      </c>
      <c r="S13" s="56">
        <f t="shared" si="16"/>
        <v>0.0659767141</v>
      </c>
      <c r="T13" s="60" t="s">
        <v>251</v>
      </c>
      <c r="U13" s="60" t="s">
        <v>252</v>
      </c>
    </row>
    <row r="14">
      <c r="A14" s="60" t="s">
        <v>101</v>
      </c>
      <c r="B14" s="60" t="s">
        <v>102</v>
      </c>
      <c r="C14" s="60" t="s">
        <v>96</v>
      </c>
      <c r="D14" s="61" t="s">
        <v>97</v>
      </c>
      <c r="E14" s="41">
        <v>3710.0</v>
      </c>
      <c r="F14" s="41">
        <v>2887.0</v>
      </c>
      <c r="G14" s="70">
        <f t="shared" si="10"/>
        <v>0.7781671159</v>
      </c>
      <c r="H14" s="41">
        <v>689.0</v>
      </c>
      <c r="I14" s="41">
        <v>1428.0</v>
      </c>
      <c r="J14" s="41">
        <v>2338.0</v>
      </c>
      <c r="K14" s="41">
        <v>2314.0</v>
      </c>
      <c r="L14" s="41">
        <v>150.0</v>
      </c>
      <c r="M14" s="41">
        <v>173.0</v>
      </c>
      <c r="N14" s="56">
        <f t="shared" si="11"/>
        <v>0.2386560443</v>
      </c>
      <c r="O14" s="56">
        <f t="shared" si="12"/>
        <v>0.494631105</v>
      </c>
      <c r="P14" s="77">
        <f t="shared" si="13"/>
        <v>0.8098372012</v>
      </c>
      <c r="Q14" s="56">
        <f t="shared" si="14"/>
        <v>0.8015240734</v>
      </c>
      <c r="R14" s="56">
        <f t="shared" si="15"/>
        <v>0.05195704884</v>
      </c>
      <c r="S14" s="56">
        <f t="shared" si="16"/>
        <v>0.05992379633</v>
      </c>
      <c r="T14" s="60" t="s">
        <v>253</v>
      </c>
      <c r="U14" s="60" t="s">
        <v>254</v>
      </c>
    </row>
    <row r="15">
      <c r="A15" s="61" t="s">
        <v>106</v>
      </c>
      <c r="B15" s="60" t="s">
        <v>107</v>
      </c>
      <c r="C15" s="60" t="s">
        <v>108</v>
      </c>
      <c r="D15" s="61" t="s">
        <v>109</v>
      </c>
      <c r="E15" s="41">
        <v>1020.0</v>
      </c>
      <c r="F15" s="41">
        <v>598.0</v>
      </c>
      <c r="G15" s="70">
        <f t="shared" si="10"/>
        <v>0.5862745098</v>
      </c>
      <c r="H15" s="41">
        <v>92.0</v>
      </c>
      <c r="I15" s="41">
        <v>296.0</v>
      </c>
      <c r="J15" s="41">
        <v>429.0</v>
      </c>
      <c r="K15" s="41">
        <v>391.0</v>
      </c>
      <c r="L15" s="41">
        <v>18.0</v>
      </c>
      <c r="M15" s="41">
        <v>37.0</v>
      </c>
      <c r="N15" s="56">
        <f t="shared" si="11"/>
        <v>0.1538461538</v>
      </c>
      <c r="O15" s="56">
        <f t="shared" si="12"/>
        <v>0.4949832776</v>
      </c>
      <c r="P15" s="77">
        <f t="shared" si="13"/>
        <v>0.7173913043</v>
      </c>
      <c r="Q15" s="56">
        <f t="shared" si="14"/>
        <v>0.6538461538</v>
      </c>
      <c r="R15" s="56">
        <f t="shared" si="15"/>
        <v>0.03010033445</v>
      </c>
      <c r="S15" s="56">
        <f t="shared" si="16"/>
        <v>0.0618729097</v>
      </c>
      <c r="T15" s="60" t="s">
        <v>255</v>
      </c>
      <c r="U15" s="60" t="s">
        <v>256</v>
      </c>
    </row>
    <row r="16">
      <c r="A16" s="60" t="s">
        <v>112</v>
      </c>
      <c r="B16" s="60" t="s">
        <v>113</v>
      </c>
      <c r="C16" s="60" t="s">
        <v>114</v>
      </c>
      <c r="D16" s="61" t="s">
        <v>115</v>
      </c>
      <c r="E16" s="41">
        <v>1097.0</v>
      </c>
      <c r="F16" s="41">
        <v>921.0</v>
      </c>
      <c r="G16" s="70">
        <f t="shared" si="10"/>
        <v>0.839562443</v>
      </c>
      <c r="H16" s="41">
        <v>203.0</v>
      </c>
      <c r="I16" s="41">
        <v>484.0</v>
      </c>
      <c r="J16" s="41">
        <v>495.0</v>
      </c>
      <c r="K16" s="41">
        <v>576.0</v>
      </c>
      <c r="L16" s="41">
        <v>13.0</v>
      </c>
      <c r="M16" s="41">
        <v>41.0</v>
      </c>
      <c r="N16" s="56">
        <f t="shared" si="11"/>
        <v>0.220412595</v>
      </c>
      <c r="O16" s="56">
        <f t="shared" si="12"/>
        <v>0.5255157438</v>
      </c>
      <c r="P16" s="77">
        <f t="shared" si="13"/>
        <v>0.5374592834</v>
      </c>
      <c r="Q16" s="56">
        <f t="shared" si="14"/>
        <v>0.6254071661</v>
      </c>
      <c r="R16" s="56">
        <f t="shared" si="15"/>
        <v>0.01411509229</v>
      </c>
      <c r="S16" s="56">
        <f t="shared" si="16"/>
        <v>0.04451682953</v>
      </c>
      <c r="T16" s="60" t="s">
        <v>257</v>
      </c>
      <c r="U16" s="60" t="s">
        <v>258</v>
      </c>
    </row>
    <row r="17">
      <c r="A17" s="60" t="s">
        <v>118</v>
      </c>
      <c r="B17" s="60" t="s">
        <v>119</v>
      </c>
      <c r="C17" s="60" t="s">
        <v>114</v>
      </c>
      <c r="D17" s="61" t="s">
        <v>115</v>
      </c>
      <c r="E17" s="41">
        <v>322.0</v>
      </c>
      <c r="F17" s="41">
        <v>252.0</v>
      </c>
      <c r="G17" s="70">
        <f t="shared" si="10"/>
        <v>0.7826086957</v>
      </c>
      <c r="H17" s="41">
        <v>24.0</v>
      </c>
      <c r="I17" s="41">
        <v>43.0</v>
      </c>
      <c r="J17" s="41">
        <v>148.0</v>
      </c>
      <c r="K17" s="41">
        <v>172.0</v>
      </c>
      <c r="L17" s="41">
        <v>1.0</v>
      </c>
      <c r="M17" s="41">
        <v>7.0</v>
      </c>
      <c r="N17" s="56">
        <f t="shared" si="11"/>
        <v>0.09523809524</v>
      </c>
      <c r="O17" s="56">
        <f t="shared" si="12"/>
        <v>0.1706349206</v>
      </c>
      <c r="P17" s="77">
        <f t="shared" si="13"/>
        <v>0.5873015873</v>
      </c>
      <c r="Q17" s="56">
        <f t="shared" si="14"/>
        <v>0.6825396825</v>
      </c>
      <c r="R17" s="56">
        <f t="shared" si="15"/>
        <v>0.003968253968</v>
      </c>
      <c r="S17" s="56">
        <f t="shared" si="16"/>
        <v>0.02777777778</v>
      </c>
      <c r="T17" s="60" t="s">
        <v>259</v>
      </c>
      <c r="U17" s="60" t="s">
        <v>260</v>
      </c>
    </row>
    <row r="18">
      <c r="A18" s="60" t="s">
        <v>122</v>
      </c>
      <c r="B18" s="60" t="s">
        <v>123</v>
      </c>
      <c r="C18" s="60" t="s">
        <v>124</v>
      </c>
      <c r="D18" s="61" t="s">
        <v>125</v>
      </c>
      <c r="E18" s="41">
        <v>1135.0</v>
      </c>
      <c r="F18" s="41">
        <v>1004.0</v>
      </c>
      <c r="G18" s="70">
        <f t="shared" si="10"/>
        <v>0.8845814978</v>
      </c>
      <c r="H18" s="41">
        <v>192.0</v>
      </c>
      <c r="I18" s="41">
        <v>287.0</v>
      </c>
      <c r="J18" s="41">
        <v>897.0</v>
      </c>
      <c r="K18" s="41">
        <v>816.0</v>
      </c>
      <c r="L18" s="41">
        <v>12.0</v>
      </c>
      <c r="M18" s="41">
        <v>43.0</v>
      </c>
      <c r="N18" s="56">
        <f t="shared" si="11"/>
        <v>0.1912350598</v>
      </c>
      <c r="O18" s="56">
        <f t="shared" si="12"/>
        <v>0.2858565737</v>
      </c>
      <c r="P18" s="77">
        <f t="shared" si="13"/>
        <v>0.8934262948</v>
      </c>
      <c r="Q18" s="56">
        <f t="shared" si="14"/>
        <v>0.812749004</v>
      </c>
      <c r="R18" s="56">
        <f t="shared" si="15"/>
        <v>0.01195219124</v>
      </c>
      <c r="S18" s="56">
        <f t="shared" si="16"/>
        <v>0.04282868526</v>
      </c>
      <c r="T18" s="60" t="s">
        <v>261</v>
      </c>
      <c r="U18" s="60" t="s">
        <v>262</v>
      </c>
    </row>
    <row r="19">
      <c r="A19" s="60" t="s">
        <v>128</v>
      </c>
      <c r="B19" s="60" t="s">
        <v>129</v>
      </c>
      <c r="C19" s="60" t="s">
        <v>124</v>
      </c>
      <c r="D19" s="61" t="s">
        <v>125</v>
      </c>
      <c r="E19" s="41">
        <v>1482.0</v>
      </c>
      <c r="F19" s="41">
        <v>857.0</v>
      </c>
      <c r="G19" s="70">
        <f t="shared" si="10"/>
        <v>0.5782726046</v>
      </c>
      <c r="H19" s="41">
        <v>205.0</v>
      </c>
      <c r="I19" s="41">
        <v>196.0</v>
      </c>
      <c r="J19" s="41">
        <v>735.0</v>
      </c>
      <c r="K19" s="41">
        <v>653.0</v>
      </c>
      <c r="L19" s="41">
        <v>36.0</v>
      </c>
      <c r="M19" s="41">
        <v>54.0</v>
      </c>
      <c r="N19" s="56">
        <f t="shared" si="11"/>
        <v>0.2392065344</v>
      </c>
      <c r="O19" s="56">
        <f t="shared" si="12"/>
        <v>0.2287047841</v>
      </c>
      <c r="P19" s="77">
        <f t="shared" si="13"/>
        <v>0.8576429405</v>
      </c>
      <c r="Q19" s="56">
        <f t="shared" si="14"/>
        <v>0.7619603267</v>
      </c>
      <c r="R19" s="56">
        <f t="shared" si="15"/>
        <v>0.04200700117</v>
      </c>
      <c r="S19" s="56">
        <f t="shared" si="16"/>
        <v>0.06301050175</v>
      </c>
      <c r="T19" s="60" t="s">
        <v>263</v>
      </c>
      <c r="U19" s="60" t="s">
        <v>264</v>
      </c>
    </row>
    <row r="20">
      <c r="A20" s="60" t="s">
        <v>132</v>
      </c>
      <c r="B20" s="60" t="s">
        <v>133</v>
      </c>
      <c r="C20" s="60" t="s">
        <v>124</v>
      </c>
      <c r="D20" s="61" t="s">
        <v>125</v>
      </c>
      <c r="E20" s="41">
        <v>2655.0</v>
      </c>
      <c r="F20" s="41">
        <v>2311.0</v>
      </c>
      <c r="G20" s="70">
        <f t="shared" si="10"/>
        <v>0.870433145</v>
      </c>
      <c r="H20" s="41">
        <v>411.0</v>
      </c>
      <c r="I20" s="41">
        <v>580.0</v>
      </c>
      <c r="J20" s="41">
        <v>1984.0</v>
      </c>
      <c r="K20" s="41">
        <v>1813.0</v>
      </c>
      <c r="L20" s="41">
        <v>42.0</v>
      </c>
      <c r="M20" s="41">
        <v>84.0</v>
      </c>
      <c r="N20" s="56">
        <f t="shared" si="11"/>
        <v>0.1778450887</v>
      </c>
      <c r="O20" s="56">
        <f t="shared" si="12"/>
        <v>0.2509736045</v>
      </c>
      <c r="P20" s="77">
        <f t="shared" si="13"/>
        <v>0.8585028126</v>
      </c>
      <c r="Q20" s="56">
        <f t="shared" si="14"/>
        <v>0.7845088706</v>
      </c>
      <c r="R20" s="56">
        <f t="shared" si="15"/>
        <v>0.01817395067</v>
      </c>
      <c r="S20" s="56">
        <f t="shared" si="16"/>
        <v>0.03634790134</v>
      </c>
      <c r="T20" s="60" t="s">
        <v>265</v>
      </c>
      <c r="U20" s="60" t="s">
        <v>266</v>
      </c>
    </row>
    <row r="21">
      <c r="A21" s="60" t="s">
        <v>136</v>
      </c>
      <c r="B21" s="60" t="s">
        <v>137</v>
      </c>
      <c r="C21" s="60" t="s">
        <v>124</v>
      </c>
      <c r="D21" s="61" t="s">
        <v>125</v>
      </c>
      <c r="E21" s="41">
        <v>7819.0</v>
      </c>
      <c r="F21" s="41">
        <v>5966.0</v>
      </c>
      <c r="G21" s="70">
        <f t="shared" si="10"/>
        <v>0.763013173</v>
      </c>
      <c r="H21" s="41">
        <v>787.0</v>
      </c>
      <c r="I21" s="41">
        <v>1914.0</v>
      </c>
      <c r="J21" s="41">
        <v>5138.0</v>
      </c>
      <c r="K21" s="41">
        <v>4725.0</v>
      </c>
      <c r="L21" s="41">
        <v>124.0</v>
      </c>
      <c r="M21" s="41">
        <v>267.0</v>
      </c>
      <c r="N21" s="56">
        <f t="shared" si="11"/>
        <v>0.1319141804</v>
      </c>
      <c r="O21" s="56">
        <f t="shared" si="12"/>
        <v>0.3208179685</v>
      </c>
      <c r="P21" s="77">
        <f t="shared" si="13"/>
        <v>0.8612135434</v>
      </c>
      <c r="Q21" s="56">
        <f t="shared" si="14"/>
        <v>0.7919879316</v>
      </c>
      <c r="R21" s="56">
        <f t="shared" si="15"/>
        <v>0.02078444519</v>
      </c>
      <c r="S21" s="56">
        <f t="shared" si="16"/>
        <v>0.04475360375</v>
      </c>
      <c r="T21" s="60" t="s">
        <v>267</v>
      </c>
      <c r="U21" s="60" t="s">
        <v>268</v>
      </c>
    </row>
    <row r="22">
      <c r="A22" s="60" t="s">
        <v>140</v>
      </c>
      <c r="B22" s="60" t="s">
        <v>141</v>
      </c>
      <c r="C22" s="60" t="s">
        <v>124</v>
      </c>
      <c r="D22" s="61" t="s">
        <v>125</v>
      </c>
      <c r="E22" s="41">
        <v>1504.0</v>
      </c>
      <c r="F22" s="41">
        <v>1030.0</v>
      </c>
      <c r="G22" s="70">
        <f t="shared" si="10"/>
        <v>0.6848404255</v>
      </c>
      <c r="H22" s="41">
        <v>236.0</v>
      </c>
      <c r="I22" s="41">
        <v>249.0</v>
      </c>
      <c r="J22" s="41">
        <v>871.0</v>
      </c>
      <c r="K22" s="41">
        <v>788.0</v>
      </c>
      <c r="L22" s="41">
        <v>33.0</v>
      </c>
      <c r="M22" s="41">
        <v>72.0</v>
      </c>
      <c r="N22" s="56">
        <f t="shared" si="11"/>
        <v>0.2291262136</v>
      </c>
      <c r="O22" s="56">
        <f t="shared" si="12"/>
        <v>0.2417475728</v>
      </c>
      <c r="P22" s="77">
        <f t="shared" si="13"/>
        <v>0.845631068</v>
      </c>
      <c r="Q22" s="56">
        <f t="shared" si="14"/>
        <v>0.7650485437</v>
      </c>
      <c r="R22" s="56">
        <f t="shared" si="15"/>
        <v>0.03203883495</v>
      </c>
      <c r="S22" s="56">
        <f t="shared" si="16"/>
        <v>0.06990291262</v>
      </c>
      <c r="T22" s="60" t="s">
        <v>269</v>
      </c>
      <c r="U22" s="60" t="s">
        <v>270</v>
      </c>
    </row>
    <row r="23">
      <c r="A23" s="60" t="s">
        <v>144</v>
      </c>
      <c r="B23" s="60" t="s">
        <v>145</v>
      </c>
      <c r="C23" s="60" t="s">
        <v>146</v>
      </c>
      <c r="D23" s="61" t="s">
        <v>147</v>
      </c>
      <c r="E23" s="41">
        <v>361.0</v>
      </c>
      <c r="F23" s="41">
        <v>249.0</v>
      </c>
      <c r="G23" s="70">
        <f t="shared" si="10"/>
        <v>0.6897506925</v>
      </c>
      <c r="H23" s="41">
        <v>21.0</v>
      </c>
      <c r="I23" s="41">
        <v>50.0</v>
      </c>
      <c r="J23" s="41">
        <v>96.0</v>
      </c>
      <c r="K23" s="41">
        <v>54.0</v>
      </c>
      <c r="L23" s="41">
        <v>7.0</v>
      </c>
      <c r="M23" s="41">
        <v>10.0</v>
      </c>
      <c r="N23" s="56">
        <f t="shared" si="11"/>
        <v>0.0843373494</v>
      </c>
      <c r="O23" s="56">
        <f t="shared" si="12"/>
        <v>0.2008032129</v>
      </c>
      <c r="P23" s="77">
        <f t="shared" si="13"/>
        <v>0.3855421687</v>
      </c>
      <c r="Q23" s="56">
        <f t="shared" si="14"/>
        <v>0.2168674699</v>
      </c>
      <c r="R23" s="56">
        <f t="shared" si="15"/>
        <v>0.0281124498</v>
      </c>
      <c r="S23" s="56">
        <f t="shared" si="16"/>
        <v>0.04016064257</v>
      </c>
      <c r="T23" s="60" t="s">
        <v>271</v>
      </c>
      <c r="U23" s="60" t="s">
        <v>272</v>
      </c>
    </row>
    <row r="24">
      <c r="A24" s="60" t="s">
        <v>150</v>
      </c>
      <c r="B24" s="60" t="s">
        <v>151</v>
      </c>
      <c r="C24" s="60" t="s">
        <v>152</v>
      </c>
      <c r="D24" s="61" t="s">
        <v>153</v>
      </c>
      <c r="E24" s="41">
        <v>1064.0</v>
      </c>
      <c r="F24" s="41">
        <v>881.0</v>
      </c>
      <c r="G24" s="70">
        <f t="shared" si="10"/>
        <v>0.8280075188</v>
      </c>
      <c r="H24" s="41">
        <v>146.0</v>
      </c>
      <c r="I24" s="41">
        <v>306.0</v>
      </c>
      <c r="J24" s="41">
        <v>600.0</v>
      </c>
      <c r="K24" s="41">
        <v>585.0</v>
      </c>
      <c r="L24" s="41">
        <v>17.0</v>
      </c>
      <c r="M24" s="41">
        <v>47.0</v>
      </c>
      <c r="N24" s="56">
        <f t="shared" si="11"/>
        <v>0.1657207719</v>
      </c>
      <c r="O24" s="56">
        <f t="shared" si="12"/>
        <v>0.3473325766</v>
      </c>
      <c r="P24" s="77">
        <f t="shared" si="13"/>
        <v>0.6810442679</v>
      </c>
      <c r="Q24" s="56">
        <f t="shared" si="14"/>
        <v>0.6640181612</v>
      </c>
      <c r="R24" s="56">
        <f t="shared" si="15"/>
        <v>0.01929625426</v>
      </c>
      <c r="S24" s="56">
        <f t="shared" si="16"/>
        <v>0.05334846765</v>
      </c>
      <c r="T24" s="60" t="s">
        <v>273</v>
      </c>
      <c r="U24" s="60" t="s">
        <v>274</v>
      </c>
    </row>
    <row r="25">
      <c r="A25" s="60" t="s">
        <v>156</v>
      </c>
      <c r="B25" s="60" t="s">
        <v>157</v>
      </c>
      <c r="C25" s="60" t="s">
        <v>152</v>
      </c>
      <c r="D25" s="61" t="s">
        <v>153</v>
      </c>
      <c r="E25" s="41">
        <v>420.0</v>
      </c>
      <c r="F25" s="41">
        <v>314.0</v>
      </c>
      <c r="G25" s="70">
        <f t="shared" si="10"/>
        <v>0.7476190476</v>
      </c>
      <c r="H25" s="41">
        <v>24.0</v>
      </c>
      <c r="I25" s="41">
        <v>48.0</v>
      </c>
      <c r="J25" s="41">
        <v>230.0</v>
      </c>
      <c r="K25" s="41">
        <v>217.0</v>
      </c>
      <c r="L25" s="41">
        <v>5.0</v>
      </c>
      <c r="M25" s="41">
        <v>17.0</v>
      </c>
      <c r="N25" s="56">
        <f t="shared" si="11"/>
        <v>0.07643312102</v>
      </c>
      <c r="O25" s="56">
        <f t="shared" si="12"/>
        <v>0.152866242</v>
      </c>
      <c r="P25" s="77">
        <f t="shared" si="13"/>
        <v>0.7324840764</v>
      </c>
      <c r="Q25" s="56">
        <f t="shared" si="14"/>
        <v>0.6910828025</v>
      </c>
      <c r="R25" s="56">
        <f t="shared" si="15"/>
        <v>0.01592356688</v>
      </c>
      <c r="S25" s="56">
        <f t="shared" si="16"/>
        <v>0.05414012739</v>
      </c>
      <c r="T25" s="60" t="s">
        <v>275</v>
      </c>
      <c r="U25" s="60" t="s">
        <v>276</v>
      </c>
    </row>
    <row r="26">
      <c r="A26" s="60" t="s">
        <v>160</v>
      </c>
      <c r="B26" s="60" t="s">
        <v>161</v>
      </c>
      <c r="C26" s="60" t="s">
        <v>152</v>
      </c>
      <c r="D26" s="61" t="s">
        <v>153</v>
      </c>
      <c r="E26" s="41">
        <v>630.0</v>
      </c>
      <c r="F26" s="41">
        <v>571.0</v>
      </c>
      <c r="G26" s="70">
        <f t="shared" si="10"/>
        <v>0.9063492063</v>
      </c>
      <c r="H26" s="41">
        <v>8.0</v>
      </c>
      <c r="I26" s="41">
        <v>61.0</v>
      </c>
      <c r="J26" s="41">
        <v>334.0</v>
      </c>
      <c r="K26" s="41">
        <v>330.0</v>
      </c>
      <c r="L26" s="41">
        <v>12.0</v>
      </c>
      <c r="M26" s="41">
        <v>37.0</v>
      </c>
      <c r="N26" s="56">
        <f t="shared" si="11"/>
        <v>0.01401050788</v>
      </c>
      <c r="O26" s="56">
        <f t="shared" si="12"/>
        <v>0.1068301226</v>
      </c>
      <c r="P26" s="77">
        <f t="shared" si="13"/>
        <v>0.584938704</v>
      </c>
      <c r="Q26" s="56">
        <f t="shared" si="14"/>
        <v>0.5779334501</v>
      </c>
      <c r="R26" s="56">
        <f t="shared" si="15"/>
        <v>0.02101576182</v>
      </c>
      <c r="S26" s="56">
        <f t="shared" si="16"/>
        <v>0.06479859895</v>
      </c>
      <c r="T26" s="60" t="s">
        <v>277</v>
      </c>
      <c r="U26" s="60" t="s">
        <v>278</v>
      </c>
    </row>
    <row r="27">
      <c r="A27" s="60" t="s">
        <v>164</v>
      </c>
      <c r="B27" s="60" t="s">
        <v>165</v>
      </c>
      <c r="C27" s="60" t="s">
        <v>152</v>
      </c>
      <c r="D27" s="61" t="s">
        <v>153</v>
      </c>
      <c r="E27" s="41">
        <v>446.0</v>
      </c>
      <c r="F27" s="41">
        <v>400.0</v>
      </c>
      <c r="G27" s="70">
        <f t="shared" si="10"/>
        <v>0.8968609865</v>
      </c>
      <c r="H27" s="41">
        <v>18.0</v>
      </c>
      <c r="I27" s="41">
        <v>61.0</v>
      </c>
      <c r="J27" s="41">
        <v>256.0</v>
      </c>
      <c r="K27" s="41">
        <v>252.0</v>
      </c>
      <c r="L27" s="41">
        <v>6.0</v>
      </c>
      <c r="M27" s="41">
        <v>19.0</v>
      </c>
      <c r="N27" s="56">
        <f t="shared" si="11"/>
        <v>0.045</v>
      </c>
      <c r="O27" s="56">
        <f t="shared" si="12"/>
        <v>0.1525</v>
      </c>
      <c r="P27" s="77">
        <f t="shared" si="13"/>
        <v>0.64</v>
      </c>
      <c r="Q27" s="56">
        <f t="shared" si="14"/>
        <v>0.63</v>
      </c>
      <c r="R27" s="56">
        <f t="shared" si="15"/>
        <v>0.015</v>
      </c>
      <c r="S27" s="56">
        <f t="shared" si="16"/>
        <v>0.0475</v>
      </c>
      <c r="T27" s="60" t="s">
        <v>279</v>
      </c>
      <c r="U27" s="60" t="s">
        <v>280</v>
      </c>
    </row>
    <row r="28">
      <c r="A28" s="60" t="s">
        <v>168</v>
      </c>
      <c r="B28" s="60" t="s">
        <v>169</v>
      </c>
      <c r="C28" s="60" t="s">
        <v>152</v>
      </c>
      <c r="D28" s="61" t="s">
        <v>153</v>
      </c>
      <c r="E28" s="41">
        <v>516.0</v>
      </c>
      <c r="F28" s="41">
        <v>456.0</v>
      </c>
      <c r="G28" s="70">
        <f t="shared" si="10"/>
        <v>0.8837209302</v>
      </c>
      <c r="H28" s="41">
        <v>41.0</v>
      </c>
      <c r="I28" s="41">
        <v>47.0</v>
      </c>
      <c r="J28" s="41">
        <v>306.0</v>
      </c>
      <c r="K28" s="41">
        <v>301.0</v>
      </c>
      <c r="L28" s="41">
        <v>9.0</v>
      </c>
      <c r="M28" s="41">
        <v>24.0</v>
      </c>
      <c r="N28" s="56">
        <f t="shared" si="11"/>
        <v>0.0899122807</v>
      </c>
      <c r="O28" s="56">
        <f t="shared" si="12"/>
        <v>0.1030701754</v>
      </c>
      <c r="P28" s="77">
        <f t="shared" si="13"/>
        <v>0.6710526316</v>
      </c>
      <c r="Q28" s="56">
        <f t="shared" si="14"/>
        <v>0.6600877193</v>
      </c>
      <c r="R28" s="56">
        <f t="shared" si="15"/>
        <v>0.01973684211</v>
      </c>
      <c r="S28" s="56">
        <f t="shared" si="16"/>
        <v>0.05263157895</v>
      </c>
      <c r="T28" s="60" t="s">
        <v>281</v>
      </c>
      <c r="U28" s="60" t="s">
        <v>282</v>
      </c>
    </row>
    <row r="29">
      <c r="A29" s="60" t="s">
        <v>172</v>
      </c>
      <c r="B29" s="60" t="s">
        <v>173</v>
      </c>
      <c r="C29" s="60" t="s">
        <v>152</v>
      </c>
      <c r="D29" s="61" t="s">
        <v>153</v>
      </c>
      <c r="E29" s="41">
        <v>1176.0</v>
      </c>
      <c r="F29" s="80">
        <v>1028.0</v>
      </c>
      <c r="G29" s="70">
        <f t="shared" si="10"/>
        <v>0.8741496599</v>
      </c>
      <c r="H29" s="41">
        <v>179.0</v>
      </c>
      <c r="I29" s="41">
        <v>398.0</v>
      </c>
      <c r="J29" s="41">
        <v>638.0</v>
      </c>
      <c r="K29" s="41">
        <v>655.0</v>
      </c>
      <c r="L29" s="41">
        <v>20.0</v>
      </c>
      <c r="M29" s="41">
        <v>62.0</v>
      </c>
      <c r="N29" s="56">
        <f t="shared" si="11"/>
        <v>0.1741245136</v>
      </c>
      <c r="O29" s="56">
        <f t="shared" si="12"/>
        <v>0.3871595331</v>
      </c>
      <c r="P29" s="77">
        <f t="shared" si="13"/>
        <v>0.6206225681</v>
      </c>
      <c r="Q29" s="56">
        <f t="shared" si="14"/>
        <v>0.6371595331</v>
      </c>
      <c r="R29" s="56">
        <f t="shared" si="15"/>
        <v>0.01945525292</v>
      </c>
      <c r="S29" s="56">
        <f t="shared" si="16"/>
        <v>0.06031128405</v>
      </c>
      <c r="T29" s="60" t="s">
        <v>283</v>
      </c>
      <c r="U29" s="60" t="s">
        <v>284</v>
      </c>
    </row>
    <row r="30">
      <c r="A30" s="60" t="s">
        <v>176</v>
      </c>
      <c r="B30" s="60" t="s">
        <v>177</v>
      </c>
      <c r="C30" s="60" t="s">
        <v>178</v>
      </c>
      <c r="D30" s="61" t="s">
        <v>179</v>
      </c>
      <c r="E30" s="41">
        <v>1881.0</v>
      </c>
      <c r="F30" s="78" t="s">
        <v>218</v>
      </c>
      <c r="G30" s="79" t="s">
        <v>218</v>
      </c>
      <c r="H30" s="78" t="s">
        <v>218</v>
      </c>
      <c r="I30" s="78" t="s">
        <v>218</v>
      </c>
      <c r="J30" s="78" t="s">
        <v>218</v>
      </c>
      <c r="K30" s="78" t="s">
        <v>218</v>
      </c>
      <c r="L30" s="78" t="s">
        <v>218</v>
      </c>
      <c r="M30" s="78" t="s">
        <v>218</v>
      </c>
      <c r="N30" s="78" t="s">
        <v>218</v>
      </c>
      <c r="O30" s="78" t="s">
        <v>218</v>
      </c>
      <c r="P30" s="78" t="s">
        <v>218</v>
      </c>
      <c r="Q30" s="78" t="s">
        <v>218</v>
      </c>
      <c r="R30" s="78" t="s">
        <v>218</v>
      </c>
      <c r="S30" s="78" t="s">
        <v>218</v>
      </c>
      <c r="T30" s="61" t="s">
        <v>218</v>
      </c>
      <c r="U30" s="61" t="s">
        <v>218</v>
      </c>
    </row>
    <row r="31">
      <c r="A31" s="61" t="s">
        <v>182</v>
      </c>
      <c r="B31" s="60" t="s">
        <v>183</v>
      </c>
      <c r="C31" s="60" t="s">
        <v>184</v>
      </c>
      <c r="D31" s="61" t="s">
        <v>185</v>
      </c>
      <c r="E31" s="41">
        <v>1464.0</v>
      </c>
      <c r="F31" s="41">
        <v>590.0</v>
      </c>
      <c r="G31" s="70">
        <f t="shared" ref="G31:G33" si="17">F31/E31</f>
        <v>0.4030054645</v>
      </c>
      <c r="H31" s="78" t="s">
        <v>218</v>
      </c>
      <c r="I31" s="78" t="s">
        <v>218</v>
      </c>
      <c r="J31" s="78" t="s">
        <v>218</v>
      </c>
      <c r="K31" s="78" t="s">
        <v>218</v>
      </c>
      <c r="L31" s="78" t="s">
        <v>218</v>
      </c>
      <c r="M31" s="78" t="s">
        <v>218</v>
      </c>
      <c r="N31" s="78" t="s">
        <v>218</v>
      </c>
      <c r="O31" s="78" t="s">
        <v>218</v>
      </c>
      <c r="P31" s="78" t="s">
        <v>218</v>
      </c>
      <c r="Q31" s="78" t="s">
        <v>218</v>
      </c>
      <c r="R31" s="78" t="s">
        <v>218</v>
      </c>
      <c r="S31" s="78" t="s">
        <v>218</v>
      </c>
      <c r="T31" s="61" t="s">
        <v>218</v>
      </c>
      <c r="U31" s="61" t="s">
        <v>218</v>
      </c>
    </row>
    <row r="32">
      <c r="A32" s="60" t="s">
        <v>188</v>
      </c>
      <c r="B32" s="60" t="s">
        <v>189</v>
      </c>
      <c r="C32" s="60" t="s">
        <v>190</v>
      </c>
      <c r="D32" s="61" t="s">
        <v>191</v>
      </c>
      <c r="E32" s="41">
        <v>629.0</v>
      </c>
      <c r="F32" s="80">
        <v>449.0</v>
      </c>
      <c r="G32" s="70">
        <f t="shared" si="17"/>
        <v>0.7138314785</v>
      </c>
      <c r="H32" s="41">
        <v>116.0</v>
      </c>
      <c r="I32" s="41">
        <v>213.0</v>
      </c>
      <c r="J32" s="41">
        <v>350.0</v>
      </c>
      <c r="K32" s="41">
        <v>340.0</v>
      </c>
      <c r="L32" s="41">
        <v>8.0</v>
      </c>
      <c r="M32" s="41">
        <v>12.0</v>
      </c>
      <c r="N32" s="56">
        <f t="shared" ref="N32:N33" si="18">H32/F32</f>
        <v>0.2583518931</v>
      </c>
      <c r="O32" s="56">
        <f t="shared" ref="O32:O33" si="19">I32/F32</f>
        <v>0.4743875278</v>
      </c>
      <c r="P32" s="77">
        <f t="shared" ref="P32:P33" si="20">J32/F32</f>
        <v>0.7795100223</v>
      </c>
      <c r="Q32" s="56">
        <f t="shared" ref="Q32:Q33" si="21">K32/F32</f>
        <v>0.7572383073</v>
      </c>
      <c r="R32" s="56">
        <f t="shared" ref="R32:R33" si="22">L32/F32</f>
        <v>0.01781737194</v>
      </c>
      <c r="S32" s="56">
        <f t="shared" ref="S32:S33" si="23">M32/F32</f>
        <v>0.02672605791</v>
      </c>
      <c r="T32" s="60" t="s">
        <v>285</v>
      </c>
      <c r="U32" s="61" t="s">
        <v>286</v>
      </c>
    </row>
    <row r="33">
      <c r="A33" s="60" t="s">
        <v>195</v>
      </c>
      <c r="B33" s="60" t="s">
        <v>196</v>
      </c>
      <c r="C33" s="60" t="s">
        <v>197</v>
      </c>
      <c r="D33" s="61" t="s">
        <v>198</v>
      </c>
      <c r="E33" s="41">
        <v>568.0</v>
      </c>
      <c r="F33" s="80">
        <v>520.0</v>
      </c>
      <c r="G33" s="70">
        <f t="shared" si="17"/>
        <v>0.9154929577</v>
      </c>
      <c r="H33" s="41">
        <v>49.0</v>
      </c>
      <c r="I33" s="41">
        <v>179.0</v>
      </c>
      <c r="J33" s="41">
        <v>320.0</v>
      </c>
      <c r="K33" s="41">
        <v>282.0</v>
      </c>
      <c r="L33" s="41">
        <v>9.0</v>
      </c>
      <c r="M33" s="41">
        <v>29.0</v>
      </c>
      <c r="N33" s="56">
        <f t="shared" si="18"/>
        <v>0.09423076923</v>
      </c>
      <c r="O33" s="56">
        <f t="shared" si="19"/>
        <v>0.3442307692</v>
      </c>
      <c r="P33" s="77">
        <f t="shared" si="20"/>
        <v>0.6153846154</v>
      </c>
      <c r="Q33" s="56">
        <f t="shared" si="21"/>
        <v>0.5423076923</v>
      </c>
      <c r="R33" s="56">
        <f t="shared" si="22"/>
        <v>0.01730769231</v>
      </c>
      <c r="S33" s="56">
        <f t="shared" si="23"/>
        <v>0.05576923077</v>
      </c>
      <c r="T33" s="60" t="s">
        <v>287</v>
      </c>
      <c r="U33" s="60" t="s">
        <v>288</v>
      </c>
    </row>
  </sheetData>
  <conditionalFormatting sqref="N7:S33">
    <cfRule type="colorScale" priority="1">
      <colorScale>
        <cfvo type="min"/>
        <cfvo type="formula" val="30"/>
        <color rgb="FFFFFFFF"/>
        <color rgb="FFFFD666"/>
      </colorScale>
    </cfRule>
  </conditionalFormatting>
  <conditionalFormatting sqref="O7:O33">
    <cfRule type="colorScale" priority="2">
      <colorScale>
        <cfvo type="min"/>
        <cfvo type="formula" val="50"/>
        <color rgb="FFFFFFFF"/>
        <color rgb="FFFFD666"/>
      </colorScale>
    </cfRule>
  </conditionalFormatting>
  <conditionalFormatting sqref="P7:P33">
    <cfRule type="colorScale" priority="3">
      <colorScale>
        <cfvo type="min"/>
        <cfvo type="formula" val="100"/>
        <color rgb="FFFFFFFF"/>
        <color rgb="FFFFD666"/>
      </colorScale>
    </cfRule>
  </conditionalFormatting>
  <conditionalFormatting sqref="Q7:Q33">
    <cfRule type="colorScale" priority="4">
      <colorScale>
        <cfvo type="min"/>
        <cfvo type="formula" val="100"/>
        <color rgb="FFFFFFFF"/>
        <color rgb="FFFFD666"/>
      </colorScale>
    </cfRule>
  </conditionalFormatting>
  <conditionalFormatting sqref="R7:S33">
    <cfRule type="colorScale" priority="5">
      <colorScale>
        <cfvo type="min"/>
        <cfvo type="formula" val="20"/>
        <color rgb="FFFFFFFF"/>
        <color rgb="FFFFD666"/>
      </colorScale>
    </cfRule>
  </conditionalFormatting>
  <conditionalFormatting sqref="G2 G4:G10 G12:G29 G31:G33">
    <cfRule type="cellIs" dxfId="1" priority="6" operator="lessThan">
      <formula>"70%"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22.75"/>
    <col customWidth="1" min="2" max="2" width="12.63"/>
    <col customWidth="1" min="3" max="39" width="13.88"/>
  </cols>
  <sheetData>
    <row r="1" ht="66.75" customHeight="1">
      <c r="A1" s="81" t="s">
        <v>17</v>
      </c>
      <c r="B1" s="81" t="s">
        <v>289</v>
      </c>
      <c r="C1" s="63" t="s">
        <v>19</v>
      </c>
      <c r="D1" s="63" t="s">
        <v>20</v>
      </c>
      <c r="E1" s="63" t="s">
        <v>207</v>
      </c>
      <c r="F1" s="81" t="s">
        <v>290</v>
      </c>
      <c r="G1" s="81" t="s">
        <v>291</v>
      </c>
      <c r="H1" s="82" t="s">
        <v>292</v>
      </c>
      <c r="I1" s="82" t="s">
        <v>293</v>
      </c>
      <c r="J1" s="81" t="s">
        <v>294</v>
      </c>
      <c r="K1" s="81" t="s">
        <v>295</v>
      </c>
      <c r="L1" s="81" t="s">
        <v>296</v>
      </c>
      <c r="M1" s="81" t="s">
        <v>297</v>
      </c>
      <c r="N1" s="81" t="s">
        <v>298</v>
      </c>
      <c r="O1" s="83" t="s">
        <v>299</v>
      </c>
      <c r="P1" s="81" t="s">
        <v>300</v>
      </c>
      <c r="Q1" s="81" t="s">
        <v>301</v>
      </c>
      <c r="R1" s="81" t="s">
        <v>302</v>
      </c>
      <c r="S1" s="81" t="s">
        <v>303</v>
      </c>
      <c r="T1" s="81" t="s">
        <v>304</v>
      </c>
      <c r="U1" s="81" t="s">
        <v>305</v>
      </c>
      <c r="V1" s="81" t="s">
        <v>306</v>
      </c>
      <c r="W1" s="81" t="s">
        <v>307</v>
      </c>
      <c r="X1" s="81" t="s">
        <v>308</v>
      </c>
      <c r="Y1" s="84" t="s">
        <v>309</v>
      </c>
      <c r="Z1" s="84" t="s">
        <v>310</v>
      </c>
      <c r="AA1" s="84" t="s">
        <v>311</v>
      </c>
      <c r="AB1" s="84" t="s">
        <v>312</v>
      </c>
      <c r="AC1" s="84" t="s">
        <v>313</v>
      </c>
      <c r="AD1" s="81" t="s">
        <v>314</v>
      </c>
      <c r="AE1" s="81" t="s">
        <v>315</v>
      </c>
      <c r="AF1" s="81" t="s">
        <v>316</v>
      </c>
      <c r="AG1" s="81" t="s">
        <v>317</v>
      </c>
      <c r="AH1" s="81" t="s">
        <v>318</v>
      </c>
      <c r="AI1" s="84" t="s">
        <v>319</v>
      </c>
      <c r="AJ1" s="84" t="s">
        <v>320</v>
      </c>
      <c r="AK1" s="84" t="s">
        <v>321</v>
      </c>
      <c r="AL1" s="84" t="s">
        <v>322</v>
      </c>
      <c r="AM1" s="84" t="s">
        <v>323</v>
      </c>
    </row>
    <row r="2">
      <c r="A2" s="21" t="s">
        <v>32</v>
      </c>
      <c r="B2" s="61"/>
      <c r="C2" s="78"/>
      <c r="D2" s="78"/>
      <c r="E2" s="68">
        <v>41509.0</v>
      </c>
      <c r="F2" s="78">
        <v>25148.0</v>
      </c>
      <c r="G2" s="79">
        <f>F2/E2</f>
        <v>0.6058445156</v>
      </c>
      <c r="H2" s="85">
        <v>22763.0</v>
      </c>
      <c r="I2" s="85">
        <v>2379.0</v>
      </c>
      <c r="J2" s="85">
        <v>17614.0</v>
      </c>
      <c r="K2" s="85">
        <v>2958.0</v>
      </c>
      <c r="L2" s="85">
        <v>7829.0</v>
      </c>
      <c r="M2" s="85">
        <v>2146.0</v>
      </c>
      <c r="N2" s="85">
        <v>5732.0</v>
      </c>
      <c r="O2" s="77">
        <f t="shared" ref="O2:S2" si="1">J2/$F2</f>
        <v>0.7004135518</v>
      </c>
      <c r="P2" s="77">
        <f t="shared" si="1"/>
        <v>0.1176236679</v>
      </c>
      <c r="Q2" s="77">
        <f t="shared" si="1"/>
        <v>0.3113170033</v>
      </c>
      <c r="R2" s="77">
        <f t="shared" si="1"/>
        <v>0.08533481788</v>
      </c>
      <c r="S2" s="77">
        <f t="shared" si="1"/>
        <v>0.2279306505</v>
      </c>
      <c r="T2" s="85">
        <v>14809.0</v>
      </c>
      <c r="U2" s="85">
        <v>2671.0</v>
      </c>
      <c r="V2" s="85">
        <v>6611.0</v>
      </c>
      <c r="W2" s="85">
        <v>1860.0</v>
      </c>
      <c r="X2" s="85">
        <v>5024.0</v>
      </c>
      <c r="Y2" s="77">
        <f t="shared" ref="Y2:AC2" si="2">T2/$H2</f>
        <v>0.6505732988</v>
      </c>
      <c r="Z2" s="77">
        <f t="shared" si="2"/>
        <v>0.1173395422</v>
      </c>
      <c r="AA2" s="77">
        <f t="shared" si="2"/>
        <v>0.2904274481</v>
      </c>
      <c r="AB2" s="77">
        <f t="shared" si="2"/>
        <v>0.08171154944</v>
      </c>
      <c r="AC2" s="77">
        <f t="shared" si="2"/>
        <v>0.2207090454</v>
      </c>
      <c r="AD2" s="85">
        <v>1613.0</v>
      </c>
      <c r="AE2" s="85">
        <v>55.0</v>
      </c>
      <c r="AF2" s="85">
        <v>696.0</v>
      </c>
      <c r="AG2" s="85">
        <v>167.0</v>
      </c>
      <c r="AH2" s="85">
        <v>362.0</v>
      </c>
      <c r="AI2" s="77">
        <f t="shared" ref="AI2:AM2" si="3">AD2/$I2</f>
        <v>0.6780159731</v>
      </c>
      <c r="AJ2" s="77">
        <f t="shared" si="3"/>
        <v>0.02311895755</v>
      </c>
      <c r="AK2" s="77">
        <f t="shared" si="3"/>
        <v>0.2925598991</v>
      </c>
      <c r="AL2" s="77">
        <f t="shared" si="3"/>
        <v>0.070197562</v>
      </c>
      <c r="AM2" s="77">
        <f t="shared" si="3"/>
        <v>0.1521647751</v>
      </c>
    </row>
    <row r="3">
      <c r="A3" s="86" t="s">
        <v>33</v>
      </c>
      <c r="B3" s="61"/>
      <c r="C3" s="78"/>
      <c r="D3" s="78"/>
      <c r="E3" s="87">
        <f t="shared" ref="E3:AM3" si="4">AVERAGE(E4:E33)</f>
        <v>1659.866667</v>
      </c>
      <c r="F3" s="87">
        <f t="shared" si="4"/>
        <v>1224.214286</v>
      </c>
      <c r="G3" s="79">
        <f t="shared" si="4"/>
        <v>0.7748264928</v>
      </c>
      <c r="H3" s="87">
        <f t="shared" si="4"/>
        <v>1176.833333</v>
      </c>
      <c r="I3" s="87">
        <f t="shared" si="4"/>
        <v>99.8</v>
      </c>
      <c r="J3" s="87">
        <f t="shared" si="4"/>
        <v>856.7916667</v>
      </c>
      <c r="K3" s="87">
        <f t="shared" si="4"/>
        <v>150.7916667</v>
      </c>
      <c r="L3" s="87">
        <f t="shared" si="4"/>
        <v>380.7083333</v>
      </c>
      <c r="M3" s="87">
        <f t="shared" si="4"/>
        <v>116.25</v>
      </c>
      <c r="N3" s="87">
        <f t="shared" si="4"/>
        <v>284.875</v>
      </c>
      <c r="O3" s="77">
        <f t="shared" si="4"/>
        <v>0.6692624045</v>
      </c>
      <c r="P3" s="77">
        <f t="shared" si="4"/>
        <v>0.1294466976</v>
      </c>
      <c r="Q3" s="77">
        <f t="shared" si="4"/>
        <v>0.2975407085</v>
      </c>
      <c r="R3" s="77">
        <f t="shared" si="4"/>
        <v>0.09189021854</v>
      </c>
      <c r="S3" s="77">
        <f t="shared" si="4"/>
        <v>0.2213236478</v>
      </c>
      <c r="T3" s="87">
        <f t="shared" si="4"/>
        <v>788.4166667</v>
      </c>
      <c r="U3" s="87">
        <f t="shared" si="4"/>
        <v>147.9166667</v>
      </c>
      <c r="V3" s="87">
        <f t="shared" si="4"/>
        <v>350.5416667</v>
      </c>
      <c r="W3" s="87">
        <f t="shared" si="4"/>
        <v>108.5416667</v>
      </c>
      <c r="X3" s="87">
        <f t="shared" si="4"/>
        <v>267.6666667</v>
      </c>
      <c r="Y3" s="77">
        <f t="shared" si="4"/>
        <v>0.669694605</v>
      </c>
      <c r="Z3" s="77">
        <f t="shared" si="4"/>
        <v>0.1374701869</v>
      </c>
      <c r="AA3" s="77">
        <f t="shared" si="4"/>
        <v>0.2986466111</v>
      </c>
      <c r="AB3" s="77">
        <f t="shared" si="4"/>
        <v>0.093752761</v>
      </c>
      <c r="AC3" s="77">
        <f t="shared" si="4"/>
        <v>0.2262245386</v>
      </c>
      <c r="AD3" s="87">
        <f t="shared" si="4"/>
        <v>66.4</v>
      </c>
      <c r="AE3" s="87">
        <f t="shared" si="4"/>
        <v>2.666666667</v>
      </c>
      <c r="AF3" s="87">
        <f t="shared" si="4"/>
        <v>28.56666667</v>
      </c>
      <c r="AG3" s="87">
        <f t="shared" si="4"/>
        <v>8.366666667</v>
      </c>
      <c r="AH3" s="87">
        <f t="shared" si="4"/>
        <v>16.23333333</v>
      </c>
      <c r="AI3" s="77">
        <f t="shared" si="4"/>
        <v>0.6393511646</v>
      </c>
      <c r="AJ3" s="77">
        <f t="shared" si="4"/>
        <v>0.04034158509</v>
      </c>
      <c r="AK3" s="77">
        <f t="shared" si="4"/>
        <v>0.2781338646</v>
      </c>
      <c r="AL3" s="77">
        <f t="shared" si="4"/>
        <v>0.08522858929</v>
      </c>
      <c r="AM3" s="77">
        <f t="shared" si="4"/>
        <v>0.1684666301</v>
      </c>
    </row>
    <row r="4">
      <c r="A4" s="61" t="s">
        <v>34</v>
      </c>
      <c r="B4" s="61" t="s">
        <v>35</v>
      </c>
      <c r="C4" s="61" t="s">
        <v>36</v>
      </c>
      <c r="D4" s="61" t="s">
        <v>37</v>
      </c>
      <c r="E4" s="41">
        <v>4196.0</v>
      </c>
      <c r="F4" s="78">
        <v>3008.0</v>
      </c>
      <c r="G4" s="79">
        <f t="shared" ref="G4:G10" si="8">F4/E4</f>
        <v>0.7168732126</v>
      </c>
      <c r="H4" s="78">
        <v>2674.0</v>
      </c>
      <c r="I4" s="78">
        <v>334.0</v>
      </c>
      <c r="J4" s="88">
        <v>2243.0</v>
      </c>
      <c r="K4" s="88">
        <v>160.0</v>
      </c>
      <c r="L4" s="88">
        <v>612.0</v>
      </c>
      <c r="M4" s="88">
        <v>145.0</v>
      </c>
      <c r="N4" s="88">
        <v>694.0</v>
      </c>
      <c r="O4" s="77">
        <f t="shared" ref="O4:S4" si="5">J4/$F4</f>
        <v>0.7456781915</v>
      </c>
      <c r="P4" s="77">
        <f t="shared" si="5"/>
        <v>0.05319148936</v>
      </c>
      <c r="Q4" s="77">
        <f t="shared" si="5"/>
        <v>0.2034574468</v>
      </c>
      <c r="R4" s="77">
        <f t="shared" si="5"/>
        <v>0.04820478723</v>
      </c>
      <c r="S4" s="77">
        <f t="shared" si="5"/>
        <v>0.2307180851</v>
      </c>
      <c r="T4" s="88">
        <v>1989.0</v>
      </c>
      <c r="U4" s="88">
        <v>159.0</v>
      </c>
      <c r="V4" s="88">
        <v>535.0</v>
      </c>
      <c r="W4" s="88">
        <v>139.0</v>
      </c>
      <c r="X4" s="88">
        <v>651.0</v>
      </c>
      <c r="Y4" s="77">
        <f t="shared" ref="Y4:AC4" si="6">T4/$H4</f>
        <v>0.743829469</v>
      </c>
      <c r="Z4" s="77">
        <f t="shared" si="6"/>
        <v>0.05946148093</v>
      </c>
      <c r="AA4" s="77">
        <f t="shared" si="6"/>
        <v>0.2000747943</v>
      </c>
      <c r="AB4" s="77">
        <f t="shared" si="6"/>
        <v>0.05198204936</v>
      </c>
      <c r="AC4" s="77">
        <f t="shared" si="6"/>
        <v>0.2434554974</v>
      </c>
      <c r="AD4" s="78">
        <v>254.0</v>
      </c>
      <c r="AE4" s="78">
        <v>1.0</v>
      </c>
      <c r="AF4" s="78">
        <v>77.0</v>
      </c>
      <c r="AG4" s="78">
        <v>6.0</v>
      </c>
      <c r="AH4" s="78">
        <v>43.0</v>
      </c>
      <c r="AI4" s="77">
        <f t="shared" ref="AI4:AM4" si="7">AD4/$I4</f>
        <v>0.7604790419</v>
      </c>
      <c r="AJ4" s="77">
        <f t="shared" si="7"/>
        <v>0.002994011976</v>
      </c>
      <c r="AK4" s="77">
        <f t="shared" si="7"/>
        <v>0.2305389222</v>
      </c>
      <c r="AL4" s="77">
        <f t="shared" si="7"/>
        <v>0.01796407186</v>
      </c>
      <c r="AM4" s="77">
        <f t="shared" si="7"/>
        <v>0.128742515</v>
      </c>
    </row>
    <row r="5">
      <c r="A5" s="61" t="s">
        <v>324</v>
      </c>
      <c r="B5" s="61" t="s">
        <v>43</v>
      </c>
      <c r="C5" s="61" t="s">
        <v>44</v>
      </c>
      <c r="D5" s="61" t="s">
        <v>45</v>
      </c>
      <c r="E5" s="41">
        <v>2026.0</v>
      </c>
      <c r="F5" s="78">
        <v>1200.0</v>
      </c>
      <c r="G5" s="79">
        <f t="shared" si="8"/>
        <v>0.5923000987</v>
      </c>
      <c r="H5" s="78">
        <v>1117.0</v>
      </c>
      <c r="I5" s="78">
        <v>83.0</v>
      </c>
      <c r="J5" s="88">
        <v>750.0</v>
      </c>
      <c r="K5" s="88">
        <v>111.0</v>
      </c>
      <c r="L5" s="88">
        <v>420.0</v>
      </c>
      <c r="M5" s="88">
        <v>80.0</v>
      </c>
      <c r="N5" s="88">
        <v>331.0</v>
      </c>
      <c r="O5" s="77">
        <f t="shared" ref="O5:S5" si="9">J5/$F5</f>
        <v>0.625</v>
      </c>
      <c r="P5" s="77">
        <f t="shared" si="9"/>
        <v>0.0925</v>
      </c>
      <c r="Q5" s="77">
        <f t="shared" si="9"/>
        <v>0.35</v>
      </c>
      <c r="R5" s="77">
        <f t="shared" si="9"/>
        <v>0.06666666667</v>
      </c>
      <c r="S5" s="77">
        <f t="shared" si="9"/>
        <v>0.2758333333</v>
      </c>
      <c r="T5" s="88">
        <v>703.0</v>
      </c>
      <c r="U5" s="88">
        <v>108.0</v>
      </c>
      <c r="V5" s="88">
        <v>384.0</v>
      </c>
      <c r="W5" s="88">
        <v>74.0</v>
      </c>
      <c r="X5" s="88">
        <v>312.0</v>
      </c>
      <c r="Y5" s="77">
        <f t="shared" ref="Y5:AC5" si="10">T5/$H5</f>
        <v>0.6293643688</v>
      </c>
      <c r="Z5" s="77">
        <f t="shared" si="10"/>
        <v>0.09668755595</v>
      </c>
      <c r="AA5" s="77">
        <f t="shared" si="10"/>
        <v>0.3437779767</v>
      </c>
      <c r="AB5" s="77">
        <f t="shared" si="10"/>
        <v>0.06624888093</v>
      </c>
      <c r="AC5" s="77">
        <f t="shared" si="10"/>
        <v>0.2793196061</v>
      </c>
      <c r="AD5" s="78">
        <v>47.0</v>
      </c>
      <c r="AE5" s="78">
        <v>3.0</v>
      </c>
      <c r="AF5" s="78">
        <v>36.0</v>
      </c>
      <c r="AG5" s="78">
        <v>6.0</v>
      </c>
      <c r="AH5" s="78">
        <v>18.0</v>
      </c>
      <c r="AI5" s="77">
        <f t="shared" ref="AI5:AM5" si="11">AD5/$I5</f>
        <v>0.5662650602</v>
      </c>
      <c r="AJ5" s="77">
        <f t="shared" si="11"/>
        <v>0.03614457831</v>
      </c>
      <c r="AK5" s="77">
        <f t="shared" si="11"/>
        <v>0.4337349398</v>
      </c>
      <c r="AL5" s="77">
        <f t="shared" si="11"/>
        <v>0.07228915663</v>
      </c>
      <c r="AM5" s="77">
        <f t="shared" si="11"/>
        <v>0.2168674699</v>
      </c>
    </row>
    <row r="6">
      <c r="A6" s="61" t="s">
        <v>49</v>
      </c>
      <c r="B6" s="61" t="s">
        <v>50</v>
      </c>
      <c r="C6" s="61" t="s">
        <v>51</v>
      </c>
      <c r="D6" s="61" t="s">
        <v>52</v>
      </c>
      <c r="E6" s="41">
        <v>1750.0</v>
      </c>
      <c r="F6" s="78">
        <v>918.0</v>
      </c>
      <c r="G6" s="79">
        <f t="shared" si="8"/>
        <v>0.5245714286</v>
      </c>
      <c r="H6" s="78" t="s">
        <v>218</v>
      </c>
      <c r="I6" s="78">
        <v>58.0</v>
      </c>
      <c r="J6" s="78" t="s">
        <v>218</v>
      </c>
      <c r="K6" s="78" t="s">
        <v>218</v>
      </c>
      <c r="L6" s="78" t="s">
        <v>218</v>
      </c>
      <c r="M6" s="78" t="s">
        <v>218</v>
      </c>
      <c r="N6" s="78" t="s">
        <v>218</v>
      </c>
      <c r="O6" s="78" t="s">
        <v>218</v>
      </c>
      <c r="P6" s="78" t="s">
        <v>218</v>
      </c>
      <c r="Q6" s="78" t="s">
        <v>218</v>
      </c>
      <c r="R6" s="78" t="s">
        <v>218</v>
      </c>
      <c r="S6" s="78" t="s">
        <v>218</v>
      </c>
      <c r="T6" s="78" t="s">
        <v>218</v>
      </c>
      <c r="U6" s="78" t="s">
        <v>218</v>
      </c>
      <c r="V6" s="78" t="s">
        <v>218</v>
      </c>
      <c r="W6" s="78" t="s">
        <v>218</v>
      </c>
      <c r="X6" s="78" t="s">
        <v>218</v>
      </c>
      <c r="Y6" s="78" t="s">
        <v>218</v>
      </c>
      <c r="Z6" s="78" t="s">
        <v>218</v>
      </c>
      <c r="AA6" s="78" t="s">
        <v>218</v>
      </c>
      <c r="AB6" s="78" t="s">
        <v>218</v>
      </c>
      <c r="AC6" s="78" t="s">
        <v>218</v>
      </c>
      <c r="AD6" s="78">
        <v>42.0</v>
      </c>
      <c r="AE6" s="78">
        <v>1.0</v>
      </c>
      <c r="AF6" s="78">
        <v>16.0</v>
      </c>
      <c r="AG6" s="78">
        <v>1.0</v>
      </c>
      <c r="AH6" s="78">
        <v>8.0</v>
      </c>
      <c r="AI6" s="77">
        <f t="shared" ref="AI6:AM6" si="12">AD6/$I6</f>
        <v>0.724137931</v>
      </c>
      <c r="AJ6" s="77">
        <f t="shared" si="12"/>
        <v>0.01724137931</v>
      </c>
      <c r="AK6" s="77">
        <f t="shared" si="12"/>
        <v>0.275862069</v>
      </c>
      <c r="AL6" s="77">
        <f t="shared" si="12"/>
        <v>0.01724137931</v>
      </c>
      <c r="AM6" s="77">
        <f t="shared" si="12"/>
        <v>0.1379310345</v>
      </c>
    </row>
    <row r="7">
      <c r="A7" s="61" t="s">
        <v>56</v>
      </c>
      <c r="B7" s="61" t="s">
        <v>57</v>
      </c>
      <c r="C7" s="61" t="s">
        <v>58</v>
      </c>
      <c r="D7" s="61" t="s">
        <v>59</v>
      </c>
      <c r="E7" s="41">
        <v>3311.0</v>
      </c>
      <c r="F7" s="78">
        <v>2827.0</v>
      </c>
      <c r="G7" s="79">
        <f t="shared" si="8"/>
        <v>0.853820598</v>
      </c>
      <c r="H7" s="78">
        <v>2518.0</v>
      </c>
      <c r="I7" s="78">
        <v>308.0</v>
      </c>
      <c r="J7" s="88">
        <v>1627.0</v>
      </c>
      <c r="K7" s="88">
        <v>297.0</v>
      </c>
      <c r="L7" s="88">
        <v>1037.0</v>
      </c>
      <c r="M7" s="88">
        <v>191.0</v>
      </c>
      <c r="N7" s="88">
        <v>784.0</v>
      </c>
      <c r="O7" s="77">
        <f t="shared" ref="O7:S7" si="13">J7/$F7</f>
        <v>0.5755217545</v>
      </c>
      <c r="P7" s="77">
        <f t="shared" si="13"/>
        <v>0.1050583658</v>
      </c>
      <c r="Q7" s="77">
        <f t="shared" si="13"/>
        <v>0.3668199505</v>
      </c>
      <c r="R7" s="77">
        <f t="shared" si="13"/>
        <v>0.06756278741</v>
      </c>
      <c r="S7" s="77">
        <f t="shared" si="13"/>
        <v>0.2773257871</v>
      </c>
      <c r="T7" s="88">
        <v>1440.0</v>
      </c>
      <c r="U7" s="88">
        <v>288.0</v>
      </c>
      <c r="V7" s="88">
        <v>920.0</v>
      </c>
      <c r="W7" s="88">
        <v>182.0</v>
      </c>
      <c r="X7" s="88">
        <v>726.0</v>
      </c>
      <c r="Y7" s="77">
        <f t="shared" ref="Y7:AC7" si="14">T7/$H7</f>
        <v>0.5718824464</v>
      </c>
      <c r="Z7" s="77">
        <f t="shared" si="14"/>
        <v>0.1143764893</v>
      </c>
      <c r="AA7" s="77">
        <f t="shared" si="14"/>
        <v>0.3653693407</v>
      </c>
      <c r="AB7" s="77">
        <f t="shared" si="14"/>
        <v>0.07227958697</v>
      </c>
      <c r="AC7" s="77">
        <f t="shared" si="14"/>
        <v>0.2883240667</v>
      </c>
      <c r="AD7" s="78">
        <v>186.0</v>
      </c>
      <c r="AE7" s="78">
        <v>9.0</v>
      </c>
      <c r="AF7" s="78">
        <v>116.0</v>
      </c>
      <c r="AG7" s="78">
        <v>9.0</v>
      </c>
      <c r="AH7" s="78">
        <v>58.0</v>
      </c>
      <c r="AI7" s="77">
        <f t="shared" ref="AI7:AM7" si="15">AD7/$I7</f>
        <v>0.6038961039</v>
      </c>
      <c r="AJ7" s="77">
        <f t="shared" si="15"/>
        <v>0.02922077922</v>
      </c>
      <c r="AK7" s="77">
        <f t="shared" si="15"/>
        <v>0.3766233766</v>
      </c>
      <c r="AL7" s="77">
        <f t="shared" si="15"/>
        <v>0.02922077922</v>
      </c>
      <c r="AM7" s="77">
        <f t="shared" si="15"/>
        <v>0.1883116883</v>
      </c>
    </row>
    <row r="8">
      <c r="A8" s="61" t="s">
        <v>63</v>
      </c>
      <c r="B8" s="61" t="s">
        <v>64</v>
      </c>
      <c r="C8" s="61" t="s">
        <v>65</v>
      </c>
      <c r="D8" s="61" t="s">
        <v>66</v>
      </c>
      <c r="E8" s="41">
        <v>544.0</v>
      </c>
      <c r="F8" s="78">
        <v>463.0</v>
      </c>
      <c r="G8" s="79">
        <f t="shared" si="8"/>
        <v>0.8511029412</v>
      </c>
      <c r="H8" s="78">
        <v>404.0</v>
      </c>
      <c r="I8" s="78">
        <v>59.0</v>
      </c>
      <c r="J8" s="88">
        <v>286.0</v>
      </c>
      <c r="K8" s="88">
        <v>51.0</v>
      </c>
      <c r="L8" s="88">
        <v>148.0</v>
      </c>
      <c r="M8" s="88">
        <v>45.0</v>
      </c>
      <c r="N8" s="88">
        <v>116.0</v>
      </c>
      <c r="O8" s="77">
        <f t="shared" ref="O8:S8" si="16">J8/$F8</f>
        <v>0.6177105832</v>
      </c>
      <c r="P8" s="77">
        <f t="shared" si="16"/>
        <v>0.1101511879</v>
      </c>
      <c r="Q8" s="77">
        <f t="shared" si="16"/>
        <v>0.3196544276</v>
      </c>
      <c r="R8" s="77">
        <f t="shared" si="16"/>
        <v>0.09719222462</v>
      </c>
      <c r="S8" s="77">
        <f t="shared" si="16"/>
        <v>0.2505399568</v>
      </c>
      <c r="T8" s="88">
        <v>248.0</v>
      </c>
      <c r="U8" s="88">
        <v>51.0</v>
      </c>
      <c r="V8" s="88">
        <v>124.0</v>
      </c>
      <c r="W8" s="88">
        <v>44.0</v>
      </c>
      <c r="X8" s="88">
        <v>106.0</v>
      </c>
      <c r="Y8" s="77">
        <f t="shared" ref="Y8:AC8" si="17">T8/$H8</f>
        <v>0.6138613861</v>
      </c>
      <c r="Z8" s="77">
        <f t="shared" si="17"/>
        <v>0.1262376238</v>
      </c>
      <c r="AA8" s="77">
        <f t="shared" si="17"/>
        <v>0.3069306931</v>
      </c>
      <c r="AB8" s="77">
        <f t="shared" si="17"/>
        <v>0.1089108911</v>
      </c>
      <c r="AC8" s="77">
        <f t="shared" si="17"/>
        <v>0.2623762376</v>
      </c>
      <c r="AD8" s="78">
        <v>38.0</v>
      </c>
      <c r="AE8" s="78">
        <v>0.0</v>
      </c>
      <c r="AF8" s="78">
        <v>24.0</v>
      </c>
      <c r="AG8" s="78">
        <v>1.0</v>
      </c>
      <c r="AH8" s="78">
        <v>10.0</v>
      </c>
      <c r="AI8" s="77">
        <f t="shared" ref="AI8:AM8" si="18">AD8/$I8</f>
        <v>0.6440677966</v>
      </c>
      <c r="AJ8" s="77">
        <f t="shared" si="18"/>
        <v>0</v>
      </c>
      <c r="AK8" s="77">
        <f t="shared" si="18"/>
        <v>0.406779661</v>
      </c>
      <c r="AL8" s="77">
        <f t="shared" si="18"/>
        <v>0.01694915254</v>
      </c>
      <c r="AM8" s="77">
        <f t="shared" si="18"/>
        <v>0.1694915254</v>
      </c>
    </row>
    <row r="9">
      <c r="A9" s="61" t="s">
        <v>70</v>
      </c>
      <c r="B9" s="61" t="s">
        <v>71</v>
      </c>
      <c r="C9" s="61" t="s">
        <v>72</v>
      </c>
      <c r="D9" s="61" t="s">
        <v>73</v>
      </c>
      <c r="E9" s="41">
        <v>1590.0</v>
      </c>
      <c r="F9" s="78">
        <v>1190.0</v>
      </c>
      <c r="G9" s="79">
        <f t="shared" si="8"/>
        <v>0.748427673</v>
      </c>
      <c r="H9" s="78">
        <v>1137.0</v>
      </c>
      <c r="I9" s="78">
        <v>50.0</v>
      </c>
      <c r="J9" s="88">
        <v>677.0</v>
      </c>
      <c r="K9" s="88">
        <v>258.0</v>
      </c>
      <c r="L9" s="88">
        <v>409.0</v>
      </c>
      <c r="M9" s="88">
        <v>81.0</v>
      </c>
      <c r="N9" s="88">
        <v>211.0</v>
      </c>
      <c r="O9" s="77">
        <f t="shared" ref="O9:S9" si="19">J9/$F9</f>
        <v>0.568907563</v>
      </c>
      <c r="P9" s="77">
        <f t="shared" si="19"/>
        <v>0.2168067227</v>
      </c>
      <c r="Q9" s="77">
        <f t="shared" si="19"/>
        <v>0.343697479</v>
      </c>
      <c r="R9" s="77">
        <f t="shared" si="19"/>
        <v>0.06806722689</v>
      </c>
      <c r="S9" s="77">
        <f t="shared" si="19"/>
        <v>0.1773109244</v>
      </c>
      <c r="T9" s="88">
        <v>652.0</v>
      </c>
      <c r="U9" s="88">
        <v>256.0</v>
      </c>
      <c r="V9" s="88">
        <v>388.0</v>
      </c>
      <c r="W9" s="88">
        <v>76.0</v>
      </c>
      <c r="X9" s="88">
        <v>201.0</v>
      </c>
      <c r="Y9" s="77">
        <f t="shared" ref="Y9:AC9" si="20">T9/$H9</f>
        <v>0.5734388742</v>
      </c>
      <c r="Z9" s="77">
        <f t="shared" si="20"/>
        <v>0.2251539138</v>
      </c>
      <c r="AA9" s="77">
        <f t="shared" si="20"/>
        <v>0.3412489006</v>
      </c>
      <c r="AB9" s="77">
        <f t="shared" si="20"/>
        <v>0.06684256816</v>
      </c>
      <c r="AC9" s="77">
        <f t="shared" si="20"/>
        <v>0.1767810026</v>
      </c>
      <c r="AD9" s="78">
        <v>23.0</v>
      </c>
      <c r="AE9" s="78">
        <v>2.0</v>
      </c>
      <c r="AF9" s="78">
        <v>20.0</v>
      </c>
      <c r="AG9" s="78">
        <v>5.0</v>
      </c>
      <c r="AH9" s="78">
        <v>10.0</v>
      </c>
      <c r="AI9" s="77">
        <f t="shared" ref="AI9:AM9" si="21">AD9/$I9</f>
        <v>0.46</v>
      </c>
      <c r="AJ9" s="77">
        <f t="shared" si="21"/>
        <v>0.04</v>
      </c>
      <c r="AK9" s="77">
        <f t="shared" si="21"/>
        <v>0.4</v>
      </c>
      <c r="AL9" s="77">
        <f t="shared" si="21"/>
        <v>0.1</v>
      </c>
      <c r="AM9" s="77">
        <f t="shared" si="21"/>
        <v>0.2</v>
      </c>
    </row>
    <row r="10">
      <c r="A10" s="61" t="s">
        <v>76</v>
      </c>
      <c r="B10" s="61" t="s">
        <v>77</v>
      </c>
      <c r="C10" s="61" t="s">
        <v>78</v>
      </c>
      <c r="D10" s="61" t="s">
        <v>79</v>
      </c>
      <c r="E10" s="41">
        <v>1041.0</v>
      </c>
      <c r="F10" s="78">
        <v>800.0</v>
      </c>
      <c r="G10" s="79">
        <f t="shared" si="8"/>
        <v>0.7684918348</v>
      </c>
      <c r="H10" s="78">
        <v>683.0</v>
      </c>
      <c r="I10" s="78">
        <v>117.0</v>
      </c>
      <c r="J10" s="88">
        <v>551.0</v>
      </c>
      <c r="K10" s="88">
        <v>82.0</v>
      </c>
      <c r="L10" s="88">
        <v>251.0</v>
      </c>
      <c r="M10" s="88">
        <v>117.0</v>
      </c>
      <c r="N10" s="88">
        <v>189.0</v>
      </c>
      <c r="O10" s="77">
        <f t="shared" ref="O10:S10" si="22">J10/$F10</f>
        <v>0.68875</v>
      </c>
      <c r="P10" s="77">
        <f t="shared" si="22"/>
        <v>0.1025</v>
      </c>
      <c r="Q10" s="77">
        <f t="shared" si="22"/>
        <v>0.31375</v>
      </c>
      <c r="R10" s="77">
        <f t="shared" si="22"/>
        <v>0.14625</v>
      </c>
      <c r="S10" s="77">
        <f t="shared" si="22"/>
        <v>0.23625</v>
      </c>
      <c r="T10" s="88">
        <v>474.0</v>
      </c>
      <c r="U10" s="88">
        <v>80.0</v>
      </c>
      <c r="V10" s="88">
        <v>217.0</v>
      </c>
      <c r="W10" s="88">
        <v>101.0</v>
      </c>
      <c r="X10" s="88">
        <v>170.0</v>
      </c>
      <c r="Y10" s="77">
        <f t="shared" ref="Y10:AC10" si="23">T10/$H10</f>
        <v>0.6939970717</v>
      </c>
      <c r="Z10" s="77">
        <f t="shared" si="23"/>
        <v>0.1171303075</v>
      </c>
      <c r="AA10" s="77">
        <f t="shared" si="23"/>
        <v>0.317715959</v>
      </c>
      <c r="AB10" s="77">
        <f t="shared" si="23"/>
        <v>0.1478770132</v>
      </c>
      <c r="AC10" s="77">
        <f t="shared" si="23"/>
        <v>0.2489019034</v>
      </c>
      <c r="AD10" s="78">
        <v>77.0</v>
      </c>
      <c r="AE10" s="78">
        <v>2.0</v>
      </c>
      <c r="AF10" s="78">
        <v>34.0</v>
      </c>
      <c r="AG10" s="78">
        <v>16.0</v>
      </c>
      <c r="AH10" s="78">
        <v>19.0</v>
      </c>
      <c r="AI10" s="77">
        <f t="shared" ref="AI10:AM10" si="24">AD10/$I10</f>
        <v>0.6581196581</v>
      </c>
      <c r="AJ10" s="77">
        <f t="shared" si="24"/>
        <v>0.01709401709</v>
      </c>
      <c r="AK10" s="77">
        <f t="shared" si="24"/>
        <v>0.2905982906</v>
      </c>
      <c r="AL10" s="77">
        <f t="shared" si="24"/>
        <v>0.1367521368</v>
      </c>
      <c r="AM10" s="77">
        <f t="shared" si="24"/>
        <v>0.1623931624</v>
      </c>
    </row>
    <row r="11">
      <c r="A11" s="61" t="s">
        <v>84</v>
      </c>
      <c r="B11" s="61" t="s">
        <v>85</v>
      </c>
      <c r="C11" s="61" t="s">
        <v>78</v>
      </c>
      <c r="D11" s="61" t="s">
        <v>79</v>
      </c>
      <c r="E11" s="41">
        <v>2882.0</v>
      </c>
      <c r="F11" s="78" t="s">
        <v>218</v>
      </c>
      <c r="G11" s="78" t="s">
        <v>218</v>
      </c>
      <c r="H11" s="78" t="s">
        <v>218</v>
      </c>
      <c r="I11" s="78">
        <v>224.0</v>
      </c>
      <c r="J11" s="78" t="s">
        <v>218</v>
      </c>
      <c r="K11" s="78" t="s">
        <v>218</v>
      </c>
      <c r="L11" s="78" t="s">
        <v>218</v>
      </c>
      <c r="M11" s="78" t="s">
        <v>218</v>
      </c>
      <c r="N11" s="78" t="s">
        <v>218</v>
      </c>
      <c r="O11" s="78" t="s">
        <v>218</v>
      </c>
      <c r="P11" s="78" t="s">
        <v>218</v>
      </c>
      <c r="Q11" s="78" t="s">
        <v>218</v>
      </c>
      <c r="R11" s="78" t="s">
        <v>218</v>
      </c>
      <c r="S11" s="78" t="s">
        <v>218</v>
      </c>
      <c r="T11" s="78" t="s">
        <v>218</v>
      </c>
      <c r="U11" s="78" t="s">
        <v>218</v>
      </c>
      <c r="V11" s="78" t="s">
        <v>218</v>
      </c>
      <c r="W11" s="78" t="s">
        <v>218</v>
      </c>
      <c r="X11" s="78" t="s">
        <v>218</v>
      </c>
      <c r="Y11" s="77" t="s">
        <v>218</v>
      </c>
      <c r="Z11" s="77" t="s">
        <v>218</v>
      </c>
      <c r="AA11" s="77" t="s">
        <v>218</v>
      </c>
      <c r="AB11" s="77" t="s">
        <v>218</v>
      </c>
      <c r="AC11" s="77" t="s">
        <v>218</v>
      </c>
      <c r="AD11" s="78">
        <v>144.0</v>
      </c>
      <c r="AE11" s="78">
        <v>5.0</v>
      </c>
      <c r="AF11" s="78">
        <v>58.0</v>
      </c>
      <c r="AG11" s="78">
        <v>39.0</v>
      </c>
      <c r="AH11" s="78">
        <v>30.0</v>
      </c>
      <c r="AI11" s="77">
        <f t="shared" ref="AI11:AM11" si="25">AD11/$I11</f>
        <v>0.6428571429</v>
      </c>
      <c r="AJ11" s="77">
        <f t="shared" si="25"/>
        <v>0.02232142857</v>
      </c>
      <c r="AK11" s="77">
        <f t="shared" si="25"/>
        <v>0.2589285714</v>
      </c>
      <c r="AL11" s="77">
        <f t="shared" si="25"/>
        <v>0.1741071429</v>
      </c>
      <c r="AM11" s="77">
        <f t="shared" si="25"/>
        <v>0.1339285714</v>
      </c>
    </row>
    <row r="12">
      <c r="A12" s="61" t="s">
        <v>89</v>
      </c>
      <c r="B12" s="61" t="s">
        <v>90</v>
      </c>
      <c r="C12" s="61" t="s">
        <v>78</v>
      </c>
      <c r="D12" s="61" t="s">
        <v>79</v>
      </c>
      <c r="E12" s="41">
        <v>1409.0</v>
      </c>
      <c r="F12" s="78">
        <v>990.0</v>
      </c>
      <c r="G12" s="79">
        <f t="shared" ref="G12:G29" si="29">F12/E12</f>
        <v>0.7026259759</v>
      </c>
      <c r="H12" s="78">
        <v>899.0</v>
      </c>
      <c r="I12" s="78">
        <v>91.0</v>
      </c>
      <c r="J12" s="88">
        <v>698.0</v>
      </c>
      <c r="K12" s="88">
        <v>109.0</v>
      </c>
      <c r="L12" s="88">
        <v>283.0</v>
      </c>
      <c r="M12" s="88">
        <v>134.0</v>
      </c>
      <c r="N12" s="88">
        <v>203.0</v>
      </c>
      <c r="O12" s="77">
        <f t="shared" ref="O12:S12" si="26">J12/$F12</f>
        <v>0.7050505051</v>
      </c>
      <c r="P12" s="77">
        <f t="shared" si="26"/>
        <v>0.1101010101</v>
      </c>
      <c r="Q12" s="77">
        <f t="shared" si="26"/>
        <v>0.2858585859</v>
      </c>
      <c r="R12" s="77">
        <f t="shared" si="26"/>
        <v>0.1353535354</v>
      </c>
      <c r="S12" s="77">
        <f t="shared" si="26"/>
        <v>0.2050505051</v>
      </c>
      <c r="T12" s="88">
        <v>638.0</v>
      </c>
      <c r="U12" s="88">
        <v>109.0</v>
      </c>
      <c r="V12" s="88">
        <v>261.0</v>
      </c>
      <c r="W12" s="88">
        <v>116.0</v>
      </c>
      <c r="X12" s="88">
        <v>191.0</v>
      </c>
      <c r="Y12" s="77">
        <f t="shared" ref="Y12:AC12" si="27">T12/$H12</f>
        <v>0.7096774194</v>
      </c>
      <c r="Z12" s="77">
        <f t="shared" si="27"/>
        <v>0.1212458287</v>
      </c>
      <c r="AA12" s="77">
        <f t="shared" si="27"/>
        <v>0.2903225806</v>
      </c>
      <c r="AB12" s="77">
        <f t="shared" si="27"/>
        <v>0.1290322581</v>
      </c>
      <c r="AC12" s="77">
        <f t="shared" si="27"/>
        <v>0.212458287</v>
      </c>
      <c r="AD12" s="78">
        <v>60.0</v>
      </c>
      <c r="AE12" s="78">
        <v>0.0</v>
      </c>
      <c r="AF12" s="78">
        <v>22.0</v>
      </c>
      <c r="AG12" s="78">
        <v>18.0</v>
      </c>
      <c r="AH12" s="78">
        <v>12.0</v>
      </c>
      <c r="AI12" s="77">
        <f t="shared" ref="AI12:AM12" si="28">AD12/$I12</f>
        <v>0.6593406593</v>
      </c>
      <c r="AJ12" s="77">
        <f t="shared" si="28"/>
        <v>0</v>
      </c>
      <c r="AK12" s="77">
        <f t="shared" si="28"/>
        <v>0.2417582418</v>
      </c>
      <c r="AL12" s="77">
        <f t="shared" si="28"/>
        <v>0.1978021978</v>
      </c>
      <c r="AM12" s="77">
        <f t="shared" si="28"/>
        <v>0.1318681319</v>
      </c>
    </row>
    <row r="13">
      <c r="A13" s="61" t="s">
        <v>94</v>
      </c>
      <c r="B13" s="61" t="s">
        <v>95</v>
      </c>
      <c r="C13" s="61" t="s">
        <v>96</v>
      </c>
      <c r="D13" s="61" t="s">
        <v>97</v>
      </c>
      <c r="E13" s="41">
        <v>1148.0</v>
      </c>
      <c r="F13" s="78">
        <v>799.0</v>
      </c>
      <c r="G13" s="79">
        <f t="shared" si="29"/>
        <v>0.6959930314</v>
      </c>
      <c r="H13" s="78">
        <v>735.0</v>
      </c>
      <c r="I13" s="78">
        <v>64.0</v>
      </c>
      <c r="J13" s="88">
        <v>442.0</v>
      </c>
      <c r="K13" s="88">
        <v>124.0</v>
      </c>
      <c r="L13" s="88">
        <v>288.0</v>
      </c>
      <c r="M13" s="88">
        <v>92.0</v>
      </c>
      <c r="N13" s="88">
        <v>269.0</v>
      </c>
      <c r="O13" s="77">
        <f t="shared" ref="O13:S13" si="30">J13/$F13</f>
        <v>0.5531914894</v>
      </c>
      <c r="P13" s="77">
        <f t="shared" si="30"/>
        <v>0.1551939925</v>
      </c>
      <c r="Q13" s="77">
        <f t="shared" si="30"/>
        <v>0.3604505632</v>
      </c>
      <c r="R13" s="77">
        <f t="shared" si="30"/>
        <v>0.1151439299</v>
      </c>
      <c r="S13" s="77">
        <f t="shared" si="30"/>
        <v>0.3366708385</v>
      </c>
      <c r="T13" s="88">
        <v>410.0</v>
      </c>
      <c r="U13" s="88">
        <v>116.0</v>
      </c>
      <c r="V13" s="88">
        <v>264.0</v>
      </c>
      <c r="W13" s="88">
        <v>88.0</v>
      </c>
      <c r="X13" s="88">
        <v>251.0</v>
      </c>
      <c r="Y13" s="77">
        <f t="shared" ref="Y13:AC13" si="31">T13/$H13</f>
        <v>0.5578231293</v>
      </c>
      <c r="Z13" s="77">
        <f t="shared" si="31"/>
        <v>0.1578231293</v>
      </c>
      <c r="AA13" s="77">
        <f t="shared" si="31"/>
        <v>0.3591836735</v>
      </c>
      <c r="AB13" s="77">
        <f t="shared" si="31"/>
        <v>0.1197278912</v>
      </c>
      <c r="AC13" s="77">
        <f t="shared" si="31"/>
        <v>0.3414965986</v>
      </c>
      <c r="AD13" s="78">
        <v>32.0</v>
      </c>
      <c r="AE13" s="78">
        <v>8.0</v>
      </c>
      <c r="AF13" s="78">
        <v>24.0</v>
      </c>
      <c r="AG13" s="78">
        <v>4.0</v>
      </c>
      <c r="AH13" s="78">
        <v>18.0</v>
      </c>
      <c r="AI13" s="77">
        <f t="shared" ref="AI13:AM13" si="32">AD13/$I13</f>
        <v>0.5</v>
      </c>
      <c r="AJ13" s="77">
        <f t="shared" si="32"/>
        <v>0.125</v>
      </c>
      <c r="AK13" s="77">
        <f t="shared" si="32"/>
        <v>0.375</v>
      </c>
      <c r="AL13" s="77">
        <f t="shared" si="32"/>
        <v>0.0625</v>
      </c>
      <c r="AM13" s="77">
        <f t="shared" si="32"/>
        <v>0.28125</v>
      </c>
    </row>
    <row r="14">
      <c r="A14" s="61" t="s">
        <v>101</v>
      </c>
      <c r="B14" s="61" t="s">
        <v>102</v>
      </c>
      <c r="C14" s="61" t="s">
        <v>96</v>
      </c>
      <c r="D14" s="61" t="s">
        <v>97</v>
      </c>
      <c r="E14" s="41">
        <v>3710.0</v>
      </c>
      <c r="F14" s="78">
        <v>2938.0</v>
      </c>
      <c r="G14" s="79">
        <f t="shared" si="29"/>
        <v>0.7919137466</v>
      </c>
      <c r="H14" s="78">
        <v>2662.0</v>
      </c>
      <c r="I14" s="78">
        <v>275.0</v>
      </c>
      <c r="J14" s="88">
        <v>1897.0</v>
      </c>
      <c r="K14" s="88">
        <v>549.0</v>
      </c>
      <c r="L14" s="88">
        <v>1048.0</v>
      </c>
      <c r="M14" s="88">
        <v>189.0</v>
      </c>
      <c r="N14" s="88">
        <v>857.0</v>
      </c>
      <c r="O14" s="77">
        <f t="shared" ref="O14:S14" si="33">J14/$F14</f>
        <v>0.6456773315</v>
      </c>
      <c r="P14" s="77">
        <f t="shared" si="33"/>
        <v>0.1868618108</v>
      </c>
      <c r="Q14" s="77">
        <f t="shared" si="33"/>
        <v>0.3567052417</v>
      </c>
      <c r="R14" s="77">
        <f t="shared" si="33"/>
        <v>0.06432947583</v>
      </c>
      <c r="S14" s="77">
        <f t="shared" si="33"/>
        <v>0.2916950306</v>
      </c>
      <c r="T14" s="88">
        <v>1710.0</v>
      </c>
      <c r="U14" s="88">
        <v>539.0</v>
      </c>
      <c r="V14" s="88">
        <v>945.0</v>
      </c>
      <c r="W14" s="88">
        <v>174.0</v>
      </c>
      <c r="X14" s="88">
        <v>794.0</v>
      </c>
      <c r="Y14" s="77">
        <f t="shared" ref="Y14:AC14" si="34">T14/$H14</f>
        <v>0.6423741548</v>
      </c>
      <c r="Z14" s="77">
        <f t="shared" si="34"/>
        <v>0.2024793388</v>
      </c>
      <c r="AA14" s="77">
        <f t="shared" si="34"/>
        <v>0.3549962434</v>
      </c>
      <c r="AB14" s="77">
        <f t="shared" si="34"/>
        <v>0.06536438768</v>
      </c>
      <c r="AC14" s="77">
        <f t="shared" si="34"/>
        <v>0.298271976</v>
      </c>
      <c r="AD14" s="78">
        <v>186.0</v>
      </c>
      <c r="AE14" s="78">
        <v>10.0</v>
      </c>
      <c r="AF14" s="78">
        <v>102.0</v>
      </c>
      <c r="AG14" s="78">
        <v>15.0</v>
      </c>
      <c r="AH14" s="78">
        <v>63.0</v>
      </c>
      <c r="AI14" s="77">
        <f t="shared" ref="AI14:AM14" si="35">AD14/$I14</f>
        <v>0.6763636364</v>
      </c>
      <c r="AJ14" s="77">
        <f t="shared" si="35"/>
        <v>0.03636363636</v>
      </c>
      <c r="AK14" s="77">
        <f t="shared" si="35"/>
        <v>0.3709090909</v>
      </c>
      <c r="AL14" s="77">
        <f t="shared" si="35"/>
        <v>0.05454545455</v>
      </c>
      <c r="AM14" s="77">
        <f t="shared" si="35"/>
        <v>0.2290909091</v>
      </c>
    </row>
    <row r="15">
      <c r="A15" s="61" t="s">
        <v>106</v>
      </c>
      <c r="B15" s="61" t="s">
        <v>107</v>
      </c>
      <c r="C15" s="61" t="s">
        <v>108</v>
      </c>
      <c r="D15" s="61" t="s">
        <v>109</v>
      </c>
      <c r="E15" s="41">
        <v>1020.0</v>
      </c>
      <c r="F15" s="78">
        <v>724.0</v>
      </c>
      <c r="G15" s="79">
        <f t="shared" si="29"/>
        <v>0.7098039216</v>
      </c>
      <c r="H15" s="78">
        <v>678.0</v>
      </c>
      <c r="I15" s="78">
        <v>46.0</v>
      </c>
      <c r="J15" s="88">
        <v>578.0</v>
      </c>
      <c r="K15" s="88">
        <v>23.0</v>
      </c>
      <c r="L15" s="88">
        <v>136.0</v>
      </c>
      <c r="M15" s="88">
        <v>72.0</v>
      </c>
      <c r="N15" s="88">
        <v>100.0</v>
      </c>
      <c r="O15" s="77">
        <f t="shared" ref="O15:S15" si="36">J15/$F15</f>
        <v>0.7983425414</v>
      </c>
      <c r="P15" s="77">
        <f t="shared" si="36"/>
        <v>0.0317679558</v>
      </c>
      <c r="Q15" s="77">
        <f t="shared" si="36"/>
        <v>0.1878453039</v>
      </c>
      <c r="R15" s="77">
        <f t="shared" si="36"/>
        <v>0.09944751381</v>
      </c>
      <c r="S15" s="77">
        <f t="shared" si="36"/>
        <v>0.138121547</v>
      </c>
      <c r="T15" s="88">
        <v>541.0</v>
      </c>
      <c r="U15" s="88">
        <v>23.0</v>
      </c>
      <c r="V15" s="88">
        <v>131.0</v>
      </c>
      <c r="W15" s="88">
        <v>69.0</v>
      </c>
      <c r="X15" s="88">
        <v>94.0</v>
      </c>
      <c r="Y15" s="77">
        <f t="shared" ref="Y15:AC15" si="37">T15/$H15</f>
        <v>0.7979351032</v>
      </c>
      <c r="Z15" s="77">
        <f t="shared" si="37"/>
        <v>0.03392330383</v>
      </c>
      <c r="AA15" s="77">
        <f t="shared" si="37"/>
        <v>0.1932153392</v>
      </c>
      <c r="AB15" s="77">
        <f t="shared" si="37"/>
        <v>0.1017699115</v>
      </c>
      <c r="AC15" s="77">
        <f t="shared" si="37"/>
        <v>0.1386430678</v>
      </c>
      <c r="AD15" s="78">
        <v>37.0</v>
      </c>
      <c r="AE15" s="78">
        <v>0.0</v>
      </c>
      <c r="AF15" s="78">
        <v>5.0</v>
      </c>
      <c r="AG15" s="78">
        <v>3.0</v>
      </c>
      <c r="AH15" s="78">
        <v>6.0</v>
      </c>
      <c r="AI15" s="77">
        <f t="shared" ref="AI15:AM15" si="38">AD15/$I15</f>
        <v>0.8043478261</v>
      </c>
      <c r="AJ15" s="77">
        <f t="shared" si="38"/>
        <v>0</v>
      </c>
      <c r="AK15" s="77">
        <f t="shared" si="38"/>
        <v>0.1086956522</v>
      </c>
      <c r="AL15" s="77">
        <f t="shared" si="38"/>
        <v>0.0652173913</v>
      </c>
      <c r="AM15" s="77">
        <f t="shared" si="38"/>
        <v>0.1304347826</v>
      </c>
    </row>
    <row r="16">
      <c r="A16" s="61" t="s">
        <v>112</v>
      </c>
      <c r="B16" s="61" t="s">
        <v>113</v>
      </c>
      <c r="C16" s="61" t="s">
        <v>114</v>
      </c>
      <c r="D16" s="61" t="s">
        <v>115</v>
      </c>
      <c r="E16" s="41">
        <v>1097.0</v>
      </c>
      <c r="F16" s="78">
        <v>972.0</v>
      </c>
      <c r="G16" s="79">
        <f t="shared" si="29"/>
        <v>0.8860528715</v>
      </c>
      <c r="H16" s="78">
        <v>905.0</v>
      </c>
      <c r="I16" s="78">
        <v>67.0</v>
      </c>
      <c r="J16" s="88">
        <v>639.0</v>
      </c>
      <c r="K16" s="88">
        <v>119.0</v>
      </c>
      <c r="L16" s="88">
        <v>263.0</v>
      </c>
      <c r="M16" s="88">
        <v>84.0</v>
      </c>
      <c r="N16" s="88">
        <v>210.0</v>
      </c>
      <c r="O16" s="77">
        <f t="shared" ref="O16:S16" si="39">J16/$F16</f>
        <v>0.6574074074</v>
      </c>
      <c r="P16" s="77">
        <f t="shared" si="39"/>
        <v>0.1224279835</v>
      </c>
      <c r="Q16" s="77">
        <f t="shared" si="39"/>
        <v>0.2705761317</v>
      </c>
      <c r="R16" s="77">
        <f t="shared" si="39"/>
        <v>0.08641975309</v>
      </c>
      <c r="S16" s="77">
        <f t="shared" si="39"/>
        <v>0.2160493827</v>
      </c>
      <c r="T16" s="88">
        <v>596.0</v>
      </c>
      <c r="U16" s="88">
        <v>116.0</v>
      </c>
      <c r="V16" s="88">
        <v>245.0</v>
      </c>
      <c r="W16" s="88">
        <v>78.0</v>
      </c>
      <c r="X16" s="88">
        <v>201.0</v>
      </c>
      <c r="Y16" s="77">
        <f t="shared" ref="Y16:AC16" si="40">T16/$H16</f>
        <v>0.6585635359</v>
      </c>
      <c r="Z16" s="77">
        <f t="shared" si="40"/>
        <v>0.1281767956</v>
      </c>
      <c r="AA16" s="77">
        <f t="shared" si="40"/>
        <v>0.270718232</v>
      </c>
      <c r="AB16" s="77">
        <f t="shared" si="40"/>
        <v>0.0861878453</v>
      </c>
      <c r="AC16" s="77">
        <f t="shared" si="40"/>
        <v>0.2220994475</v>
      </c>
      <c r="AD16" s="78">
        <v>43.0</v>
      </c>
      <c r="AE16" s="78">
        <v>3.0</v>
      </c>
      <c r="AF16" s="78">
        <v>18.0</v>
      </c>
      <c r="AG16" s="78">
        <v>6.0</v>
      </c>
      <c r="AH16" s="78">
        <v>9.0</v>
      </c>
      <c r="AI16" s="77">
        <f t="shared" ref="AI16:AM16" si="41">AD16/$I16</f>
        <v>0.6417910448</v>
      </c>
      <c r="AJ16" s="77">
        <f t="shared" si="41"/>
        <v>0.0447761194</v>
      </c>
      <c r="AK16" s="77">
        <f t="shared" si="41"/>
        <v>0.2686567164</v>
      </c>
      <c r="AL16" s="77">
        <f t="shared" si="41"/>
        <v>0.08955223881</v>
      </c>
      <c r="AM16" s="77">
        <f t="shared" si="41"/>
        <v>0.1343283582</v>
      </c>
    </row>
    <row r="17">
      <c r="A17" s="61" t="s">
        <v>118</v>
      </c>
      <c r="B17" s="61" t="s">
        <v>119</v>
      </c>
      <c r="C17" s="61" t="s">
        <v>114</v>
      </c>
      <c r="D17" s="61" t="s">
        <v>115</v>
      </c>
      <c r="E17" s="41">
        <v>322.0</v>
      </c>
      <c r="F17" s="78">
        <v>267.0</v>
      </c>
      <c r="G17" s="79">
        <f t="shared" si="29"/>
        <v>0.8291925466</v>
      </c>
      <c r="H17" s="78">
        <v>258.0</v>
      </c>
      <c r="I17" s="78">
        <v>9.0</v>
      </c>
      <c r="J17" s="88">
        <v>178.0</v>
      </c>
      <c r="K17" s="88">
        <v>34.0</v>
      </c>
      <c r="L17" s="88">
        <v>84.0</v>
      </c>
      <c r="M17" s="88">
        <v>31.0</v>
      </c>
      <c r="N17" s="88">
        <v>44.0</v>
      </c>
      <c r="O17" s="77">
        <f t="shared" ref="O17:S17" si="42">J17/$F17</f>
        <v>0.6666666667</v>
      </c>
      <c r="P17" s="77">
        <f t="shared" si="42"/>
        <v>0.127340824</v>
      </c>
      <c r="Q17" s="77">
        <f t="shared" si="42"/>
        <v>0.3146067416</v>
      </c>
      <c r="R17" s="77">
        <f t="shared" si="42"/>
        <v>0.1161048689</v>
      </c>
      <c r="S17" s="77">
        <f t="shared" si="42"/>
        <v>0.1647940075</v>
      </c>
      <c r="T17" s="88">
        <v>174.0</v>
      </c>
      <c r="U17" s="88">
        <v>33.0</v>
      </c>
      <c r="V17" s="88">
        <v>80.0</v>
      </c>
      <c r="W17" s="88">
        <v>31.0</v>
      </c>
      <c r="X17" s="88">
        <v>42.0</v>
      </c>
      <c r="Y17" s="77">
        <f t="shared" ref="Y17:AC17" si="43">T17/$H17</f>
        <v>0.6744186047</v>
      </c>
      <c r="Z17" s="77">
        <f t="shared" si="43"/>
        <v>0.1279069767</v>
      </c>
      <c r="AA17" s="77">
        <f t="shared" si="43"/>
        <v>0.3100775194</v>
      </c>
      <c r="AB17" s="77">
        <f t="shared" si="43"/>
        <v>0.1201550388</v>
      </c>
      <c r="AC17" s="77">
        <f t="shared" si="43"/>
        <v>0.1627906977</v>
      </c>
      <c r="AD17" s="78">
        <v>4.0</v>
      </c>
      <c r="AE17" s="78">
        <v>1.0</v>
      </c>
      <c r="AF17" s="78">
        <v>4.0</v>
      </c>
      <c r="AG17" s="78">
        <v>0.0</v>
      </c>
      <c r="AH17" s="78">
        <v>2.0</v>
      </c>
      <c r="AI17" s="77">
        <f t="shared" ref="AI17:AM17" si="44">AD17/$I17</f>
        <v>0.4444444444</v>
      </c>
      <c r="AJ17" s="77">
        <f t="shared" si="44"/>
        <v>0.1111111111</v>
      </c>
      <c r="AK17" s="77">
        <f t="shared" si="44"/>
        <v>0.4444444444</v>
      </c>
      <c r="AL17" s="77">
        <f t="shared" si="44"/>
        <v>0</v>
      </c>
      <c r="AM17" s="77">
        <f t="shared" si="44"/>
        <v>0.2222222222</v>
      </c>
    </row>
    <row r="18">
      <c r="A18" s="61" t="s">
        <v>122</v>
      </c>
      <c r="B18" s="61" t="s">
        <v>123</v>
      </c>
      <c r="C18" s="61" t="s">
        <v>124</v>
      </c>
      <c r="D18" s="61" t="s">
        <v>125</v>
      </c>
      <c r="E18" s="41">
        <v>1135.0</v>
      </c>
      <c r="F18" s="78">
        <v>994.0</v>
      </c>
      <c r="G18" s="79">
        <f t="shared" si="29"/>
        <v>0.8757709251</v>
      </c>
      <c r="H18" s="78">
        <v>952.0</v>
      </c>
      <c r="I18" s="78">
        <v>42.0</v>
      </c>
      <c r="J18" s="88">
        <v>667.0</v>
      </c>
      <c r="K18" s="88">
        <v>125.0</v>
      </c>
      <c r="L18" s="88">
        <v>390.0</v>
      </c>
      <c r="M18" s="88">
        <v>108.0</v>
      </c>
      <c r="N18" s="88">
        <v>196.0</v>
      </c>
      <c r="O18" s="77">
        <f t="shared" ref="O18:S18" si="45">J18/$F18</f>
        <v>0.6710261569</v>
      </c>
      <c r="P18" s="77">
        <f t="shared" si="45"/>
        <v>0.1257545272</v>
      </c>
      <c r="Q18" s="77">
        <f t="shared" si="45"/>
        <v>0.3923541247</v>
      </c>
      <c r="R18" s="77">
        <f t="shared" si="45"/>
        <v>0.1086519115</v>
      </c>
      <c r="S18" s="77">
        <f t="shared" si="45"/>
        <v>0.1971830986</v>
      </c>
      <c r="T18" s="88">
        <v>645.0</v>
      </c>
      <c r="U18" s="88">
        <v>125.0</v>
      </c>
      <c r="V18" s="88">
        <v>380.0</v>
      </c>
      <c r="W18" s="88">
        <v>102.0</v>
      </c>
      <c r="X18" s="88">
        <v>187.0</v>
      </c>
      <c r="Y18" s="77">
        <f t="shared" ref="Y18:AC18" si="46">T18/$H18</f>
        <v>0.6775210084</v>
      </c>
      <c r="Z18" s="77">
        <f t="shared" si="46"/>
        <v>0.131302521</v>
      </c>
      <c r="AA18" s="77">
        <f t="shared" si="46"/>
        <v>0.3991596639</v>
      </c>
      <c r="AB18" s="77">
        <f t="shared" si="46"/>
        <v>0.1071428571</v>
      </c>
      <c r="AC18" s="77">
        <f t="shared" si="46"/>
        <v>0.1964285714</v>
      </c>
      <c r="AD18" s="78">
        <v>22.0</v>
      </c>
      <c r="AE18" s="78">
        <v>0.0</v>
      </c>
      <c r="AF18" s="78">
        <v>10.0</v>
      </c>
      <c r="AG18" s="78">
        <v>6.0</v>
      </c>
      <c r="AH18" s="78">
        <v>9.0</v>
      </c>
      <c r="AI18" s="77">
        <f t="shared" ref="AI18:AM18" si="47">AD18/$I18</f>
        <v>0.5238095238</v>
      </c>
      <c r="AJ18" s="77">
        <f t="shared" si="47"/>
        <v>0</v>
      </c>
      <c r="AK18" s="77">
        <f t="shared" si="47"/>
        <v>0.2380952381</v>
      </c>
      <c r="AL18" s="77">
        <f t="shared" si="47"/>
        <v>0.1428571429</v>
      </c>
      <c r="AM18" s="77">
        <f t="shared" si="47"/>
        <v>0.2142857143</v>
      </c>
    </row>
    <row r="19">
      <c r="A19" s="61" t="s">
        <v>128</v>
      </c>
      <c r="B19" s="61" t="s">
        <v>129</v>
      </c>
      <c r="C19" s="61" t="s">
        <v>124</v>
      </c>
      <c r="D19" s="61" t="s">
        <v>125</v>
      </c>
      <c r="E19" s="41">
        <v>1482.0</v>
      </c>
      <c r="F19" s="78">
        <v>882.0</v>
      </c>
      <c r="G19" s="79">
        <f t="shared" si="29"/>
        <v>0.5951417004</v>
      </c>
      <c r="H19" s="78" t="s">
        <v>218</v>
      </c>
      <c r="I19" s="78">
        <v>37.0</v>
      </c>
      <c r="J19" s="78" t="s">
        <v>218</v>
      </c>
      <c r="K19" s="78" t="s">
        <v>218</v>
      </c>
      <c r="L19" s="78" t="s">
        <v>218</v>
      </c>
      <c r="M19" s="78" t="s">
        <v>218</v>
      </c>
      <c r="N19" s="78" t="s">
        <v>218</v>
      </c>
      <c r="O19" s="78" t="s">
        <v>218</v>
      </c>
      <c r="P19" s="78" t="s">
        <v>218</v>
      </c>
      <c r="Q19" s="78" t="s">
        <v>218</v>
      </c>
      <c r="R19" s="78" t="s">
        <v>218</v>
      </c>
      <c r="S19" s="78" t="s">
        <v>218</v>
      </c>
      <c r="T19" s="78" t="s">
        <v>218</v>
      </c>
      <c r="U19" s="78" t="s">
        <v>218</v>
      </c>
      <c r="V19" s="78" t="s">
        <v>218</v>
      </c>
      <c r="W19" s="78" t="s">
        <v>218</v>
      </c>
      <c r="X19" s="78" t="s">
        <v>218</v>
      </c>
      <c r="Y19" s="78" t="s">
        <v>218</v>
      </c>
      <c r="Z19" s="78" t="s">
        <v>218</v>
      </c>
      <c r="AA19" s="78" t="s">
        <v>218</v>
      </c>
      <c r="AB19" s="78" t="s">
        <v>218</v>
      </c>
      <c r="AC19" s="78" t="s">
        <v>218</v>
      </c>
      <c r="AD19" s="78">
        <v>12.0</v>
      </c>
      <c r="AE19" s="78">
        <v>0.0</v>
      </c>
      <c r="AF19" s="78">
        <v>10.0</v>
      </c>
      <c r="AG19" s="78">
        <v>14.0</v>
      </c>
      <c r="AH19" s="78">
        <v>10.0</v>
      </c>
      <c r="AI19" s="77">
        <f t="shared" ref="AI19:AM19" si="48">AD19/$I19</f>
        <v>0.3243243243</v>
      </c>
      <c r="AJ19" s="77">
        <f t="shared" si="48"/>
        <v>0</v>
      </c>
      <c r="AK19" s="77">
        <f t="shared" si="48"/>
        <v>0.2702702703</v>
      </c>
      <c r="AL19" s="77">
        <f t="shared" si="48"/>
        <v>0.3783783784</v>
      </c>
      <c r="AM19" s="77">
        <f t="shared" si="48"/>
        <v>0.2702702703</v>
      </c>
    </row>
    <row r="20">
      <c r="A20" s="61" t="s">
        <v>132</v>
      </c>
      <c r="B20" s="61" t="s">
        <v>133</v>
      </c>
      <c r="C20" s="61" t="s">
        <v>124</v>
      </c>
      <c r="D20" s="61" t="s">
        <v>125</v>
      </c>
      <c r="E20" s="41">
        <v>2655.0</v>
      </c>
      <c r="F20" s="78">
        <v>2348.0</v>
      </c>
      <c r="G20" s="79">
        <f t="shared" si="29"/>
        <v>0.8843691149</v>
      </c>
      <c r="H20" s="78">
        <v>2250.0</v>
      </c>
      <c r="I20" s="78">
        <v>98.0</v>
      </c>
      <c r="J20" s="88">
        <v>1636.0</v>
      </c>
      <c r="K20" s="88">
        <v>253.0</v>
      </c>
      <c r="L20" s="88">
        <v>735.0</v>
      </c>
      <c r="M20" s="88">
        <v>250.0</v>
      </c>
      <c r="N20" s="88">
        <v>506.0</v>
      </c>
      <c r="O20" s="77">
        <f t="shared" ref="O20:S20" si="49">J20/$F20</f>
        <v>0.6967632027</v>
      </c>
      <c r="P20" s="77">
        <f t="shared" si="49"/>
        <v>0.1077512777</v>
      </c>
      <c r="Q20" s="77">
        <f t="shared" si="49"/>
        <v>0.313032368</v>
      </c>
      <c r="R20" s="77">
        <f t="shared" si="49"/>
        <v>0.1064735945</v>
      </c>
      <c r="S20" s="77">
        <f t="shared" si="49"/>
        <v>0.2155025554</v>
      </c>
      <c r="T20" s="88">
        <v>1567.0</v>
      </c>
      <c r="U20" s="88">
        <v>251.0</v>
      </c>
      <c r="V20" s="88">
        <v>705.0</v>
      </c>
      <c r="W20" s="88">
        <v>240.0</v>
      </c>
      <c r="X20" s="88">
        <v>493.0</v>
      </c>
      <c r="Y20" s="77">
        <f t="shared" ref="Y20:AC20" si="50">T20/$H20</f>
        <v>0.6964444444</v>
      </c>
      <c r="Z20" s="77">
        <f t="shared" si="50"/>
        <v>0.1115555556</v>
      </c>
      <c r="AA20" s="77">
        <f t="shared" si="50"/>
        <v>0.3133333333</v>
      </c>
      <c r="AB20" s="77">
        <f t="shared" si="50"/>
        <v>0.1066666667</v>
      </c>
      <c r="AC20" s="77">
        <f t="shared" si="50"/>
        <v>0.2191111111</v>
      </c>
      <c r="AD20" s="78">
        <v>69.0</v>
      </c>
      <c r="AE20" s="78">
        <v>2.0</v>
      </c>
      <c r="AF20" s="78">
        <v>30.0</v>
      </c>
      <c r="AG20" s="78">
        <v>10.0</v>
      </c>
      <c r="AH20" s="78">
        <v>13.0</v>
      </c>
      <c r="AI20" s="77">
        <f t="shared" ref="AI20:AM20" si="51">AD20/$I20</f>
        <v>0.7040816327</v>
      </c>
      <c r="AJ20" s="77">
        <f t="shared" si="51"/>
        <v>0.02040816327</v>
      </c>
      <c r="AK20" s="77">
        <f t="shared" si="51"/>
        <v>0.306122449</v>
      </c>
      <c r="AL20" s="77">
        <f t="shared" si="51"/>
        <v>0.1020408163</v>
      </c>
      <c r="AM20" s="77">
        <f t="shared" si="51"/>
        <v>0.1326530612</v>
      </c>
    </row>
    <row r="21">
      <c r="A21" s="61" t="s">
        <v>136</v>
      </c>
      <c r="B21" s="61" t="s">
        <v>137</v>
      </c>
      <c r="C21" s="61" t="s">
        <v>124</v>
      </c>
      <c r="D21" s="61" t="s">
        <v>125</v>
      </c>
      <c r="E21" s="41">
        <v>7819.0</v>
      </c>
      <c r="F21" s="78">
        <v>6171.0</v>
      </c>
      <c r="G21" s="79">
        <f t="shared" si="29"/>
        <v>0.7892313595</v>
      </c>
      <c r="H21" s="78">
        <v>5790.0</v>
      </c>
      <c r="I21" s="78">
        <v>381.0</v>
      </c>
      <c r="J21" s="88">
        <v>4280.0</v>
      </c>
      <c r="K21" s="88">
        <v>536.0</v>
      </c>
      <c r="L21" s="88">
        <v>1692.0</v>
      </c>
      <c r="M21" s="88">
        <v>764.0</v>
      </c>
      <c r="N21" s="88">
        <v>1057.0</v>
      </c>
      <c r="O21" s="77">
        <f t="shared" ref="O21:S21" si="52">J21/$F21</f>
        <v>0.6935666829</v>
      </c>
      <c r="P21" s="77">
        <f t="shared" si="52"/>
        <v>0.08685788365</v>
      </c>
      <c r="Q21" s="77">
        <f t="shared" si="52"/>
        <v>0.2741857073</v>
      </c>
      <c r="R21" s="77">
        <f t="shared" si="52"/>
        <v>0.1238048939</v>
      </c>
      <c r="S21" s="77">
        <f t="shared" si="52"/>
        <v>0.1712850429</v>
      </c>
      <c r="T21" s="88">
        <v>4021.0</v>
      </c>
      <c r="U21" s="88">
        <v>532.0</v>
      </c>
      <c r="V21" s="88">
        <v>1592.0</v>
      </c>
      <c r="W21" s="88">
        <v>714.0</v>
      </c>
      <c r="X21" s="88">
        <v>1010.0</v>
      </c>
      <c r="Y21" s="77">
        <f t="shared" ref="Y21:AC21" si="53">T21/$H21</f>
        <v>0.6944732297</v>
      </c>
      <c r="Z21" s="77">
        <f t="shared" si="53"/>
        <v>0.09188255613</v>
      </c>
      <c r="AA21" s="77">
        <f t="shared" si="53"/>
        <v>0.2749568221</v>
      </c>
      <c r="AB21" s="77">
        <f t="shared" si="53"/>
        <v>0.1233160622</v>
      </c>
      <c r="AC21" s="77">
        <f t="shared" si="53"/>
        <v>0.1744386874</v>
      </c>
      <c r="AD21" s="78">
        <v>259.0</v>
      </c>
      <c r="AE21" s="78">
        <v>4.0</v>
      </c>
      <c r="AF21" s="78">
        <v>100.0</v>
      </c>
      <c r="AG21" s="78">
        <v>50.0</v>
      </c>
      <c r="AH21" s="78">
        <v>47.0</v>
      </c>
      <c r="AI21" s="77">
        <f t="shared" ref="AI21:AM21" si="54">AD21/$I21</f>
        <v>0.6797900262</v>
      </c>
      <c r="AJ21" s="77">
        <f t="shared" si="54"/>
        <v>0.01049868766</v>
      </c>
      <c r="AK21" s="77">
        <f t="shared" si="54"/>
        <v>0.2624671916</v>
      </c>
      <c r="AL21" s="77">
        <f t="shared" si="54"/>
        <v>0.1312335958</v>
      </c>
      <c r="AM21" s="77">
        <f t="shared" si="54"/>
        <v>0.1233595801</v>
      </c>
    </row>
    <row r="22">
      <c r="A22" s="61" t="s">
        <v>140</v>
      </c>
      <c r="B22" s="61" t="s">
        <v>141</v>
      </c>
      <c r="C22" s="61" t="s">
        <v>124</v>
      </c>
      <c r="D22" s="61" t="s">
        <v>125</v>
      </c>
      <c r="E22" s="41">
        <v>1504.0</v>
      </c>
      <c r="F22" s="78">
        <v>1066.0</v>
      </c>
      <c r="G22" s="79">
        <f t="shared" si="29"/>
        <v>0.7087765957</v>
      </c>
      <c r="H22" s="78" t="s">
        <v>218</v>
      </c>
      <c r="I22" s="78">
        <v>52.0</v>
      </c>
      <c r="J22" s="78" t="s">
        <v>218</v>
      </c>
      <c r="K22" s="78" t="s">
        <v>218</v>
      </c>
      <c r="L22" s="78" t="s">
        <v>218</v>
      </c>
      <c r="M22" s="78" t="s">
        <v>218</v>
      </c>
      <c r="N22" s="78" t="s">
        <v>218</v>
      </c>
      <c r="O22" s="78" t="s">
        <v>218</v>
      </c>
      <c r="P22" s="78" t="s">
        <v>218</v>
      </c>
      <c r="Q22" s="78" t="s">
        <v>218</v>
      </c>
      <c r="R22" s="78" t="s">
        <v>218</v>
      </c>
      <c r="S22" s="78" t="s">
        <v>218</v>
      </c>
      <c r="T22" s="78" t="s">
        <v>218</v>
      </c>
      <c r="U22" s="78" t="s">
        <v>218</v>
      </c>
      <c r="V22" s="78" t="s">
        <v>218</v>
      </c>
      <c r="W22" s="78" t="s">
        <v>218</v>
      </c>
      <c r="X22" s="78" t="s">
        <v>218</v>
      </c>
      <c r="Y22" s="78" t="s">
        <v>218</v>
      </c>
      <c r="Z22" s="78" t="s">
        <v>218</v>
      </c>
      <c r="AA22" s="78" t="s">
        <v>218</v>
      </c>
      <c r="AB22" s="78" t="s">
        <v>218</v>
      </c>
      <c r="AC22" s="78" t="s">
        <v>218</v>
      </c>
      <c r="AD22" s="78">
        <v>30.0</v>
      </c>
      <c r="AE22" s="78">
        <v>2.0</v>
      </c>
      <c r="AF22" s="78">
        <v>14.0</v>
      </c>
      <c r="AG22" s="78">
        <v>5.0</v>
      </c>
      <c r="AH22" s="78">
        <v>7.0</v>
      </c>
      <c r="AI22" s="77">
        <f t="shared" ref="AI22:AM22" si="55">AD22/$I22</f>
        <v>0.5769230769</v>
      </c>
      <c r="AJ22" s="77">
        <f t="shared" si="55"/>
        <v>0.03846153846</v>
      </c>
      <c r="AK22" s="77">
        <f t="shared" si="55"/>
        <v>0.2692307692</v>
      </c>
      <c r="AL22" s="77">
        <f t="shared" si="55"/>
        <v>0.09615384615</v>
      </c>
      <c r="AM22" s="77">
        <f t="shared" si="55"/>
        <v>0.1346153846</v>
      </c>
    </row>
    <row r="23">
      <c r="A23" s="61" t="s">
        <v>144</v>
      </c>
      <c r="B23" s="61" t="s">
        <v>145</v>
      </c>
      <c r="C23" s="61" t="s">
        <v>146</v>
      </c>
      <c r="D23" s="61" t="s">
        <v>147</v>
      </c>
      <c r="E23" s="41">
        <v>361.0</v>
      </c>
      <c r="F23" s="78">
        <v>269.0</v>
      </c>
      <c r="G23" s="79">
        <f t="shared" si="29"/>
        <v>0.7451523546</v>
      </c>
      <c r="H23" s="78">
        <v>247.0</v>
      </c>
      <c r="I23" s="78">
        <v>22.0</v>
      </c>
      <c r="J23" s="88">
        <v>194.0</v>
      </c>
      <c r="K23" s="88">
        <v>31.0</v>
      </c>
      <c r="L23" s="88">
        <v>99.0</v>
      </c>
      <c r="M23" s="88">
        <v>23.0</v>
      </c>
      <c r="N23" s="88">
        <v>50.0</v>
      </c>
      <c r="O23" s="77">
        <f t="shared" ref="O23:S23" si="56">J23/$F23</f>
        <v>0.7211895911</v>
      </c>
      <c r="P23" s="77">
        <f t="shared" si="56"/>
        <v>0.1152416357</v>
      </c>
      <c r="Q23" s="77">
        <f t="shared" si="56"/>
        <v>0.3680297398</v>
      </c>
      <c r="R23" s="77">
        <f t="shared" si="56"/>
        <v>0.08550185874</v>
      </c>
      <c r="S23" s="77">
        <f t="shared" si="56"/>
        <v>0.1858736059</v>
      </c>
      <c r="T23" s="88">
        <v>179.0</v>
      </c>
      <c r="U23" s="88">
        <v>30.0</v>
      </c>
      <c r="V23" s="88">
        <v>94.0</v>
      </c>
      <c r="W23" s="88">
        <v>22.0</v>
      </c>
      <c r="X23" s="88">
        <v>45.0</v>
      </c>
      <c r="Y23" s="77">
        <f t="shared" ref="Y23:AC23" si="57">T23/$H23</f>
        <v>0.7246963563</v>
      </c>
      <c r="Z23" s="77">
        <f t="shared" si="57"/>
        <v>0.1214574899</v>
      </c>
      <c r="AA23" s="77">
        <f t="shared" si="57"/>
        <v>0.3805668016</v>
      </c>
      <c r="AB23" s="77">
        <f t="shared" si="57"/>
        <v>0.08906882591</v>
      </c>
      <c r="AC23" s="77">
        <f t="shared" si="57"/>
        <v>0.1821862348</v>
      </c>
      <c r="AD23" s="78">
        <v>15.0</v>
      </c>
      <c r="AE23" s="78">
        <v>1.0</v>
      </c>
      <c r="AF23" s="78">
        <v>5.0</v>
      </c>
      <c r="AG23" s="78">
        <v>1.0</v>
      </c>
      <c r="AH23" s="78">
        <v>5.0</v>
      </c>
      <c r="AI23" s="77">
        <f t="shared" ref="AI23:AM23" si="58">AD23/$I23</f>
        <v>0.6818181818</v>
      </c>
      <c r="AJ23" s="77">
        <f t="shared" si="58"/>
        <v>0.04545454545</v>
      </c>
      <c r="AK23" s="77">
        <f t="shared" si="58"/>
        <v>0.2272727273</v>
      </c>
      <c r="AL23" s="77">
        <f t="shared" si="58"/>
        <v>0.04545454545</v>
      </c>
      <c r="AM23" s="77">
        <f t="shared" si="58"/>
        <v>0.2272727273</v>
      </c>
    </row>
    <row r="24">
      <c r="A24" s="61" t="s">
        <v>150</v>
      </c>
      <c r="B24" s="61" t="s">
        <v>151</v>
      </c>
      <c r="C24" s="61" t="s">
        <v>152</v>
      </c>
      <c r="D24" s="61" t="s">
        <v>153</v>
      </c>
      <c r="E24" s="41">
        <v>1064.0</v>
      </c>
      <c r="F24" s="78">
        <v>904.0</v>
      </c>
      <c r="G24" s="79">
        <f t="shared" si="29"/>
        <v>0.8496240602</v>
      </c>
      <c r="H24" s="78">
        <v>844.0</v>
      </c>
      <c r="I24" s="78">
        <v>60.0</v>
      </c>
      <c r="J24" s="88">
        <v>591.0</v>
      </c>
      <c r="K24" s="88">
        <v>147.0</v>
      </c>
      <c r="L24" s="88">
        <v>213.0</v>
      </c>
      <c r="M24" s="88">
        <v>85.0</v>
      </c>
      <c r="N24" s="88">
        <v>188.0</v>
      </c>
      <c r="O24" s="77">
        <f t="shared" ref="O24:S24" si="59">J24/$F24</f>
        <v>0.6537610619</v>
      </c>
      <c r="P24" s="77">
        <f t="shared" si="59"/>
        <v>0.1626106195</v>
      </c>
      <c r="Q24" s="77">
        <f t="shared" si="59"/>
        <v>0.235619469</v>
      </c>
      <c r="R24" s="77">
        <f t="shared" si="59"/>
        <v>0.09402654867</v>
      </c>
      <c r="S24" s="77">
        <f t="shared" si="59"/>
        <v>0.2079646018</v>
      </c>
      <c r="T24" s="88">
        <v>556.0</v>
      </c>
      <c r="U24" s="88">
        <v>144.0</v>
      </c>
      <c r="V24" s="88">
        <v>204.0</v>
      </c>
      <c r="W24" s="88">
        <v>75.0</v>
      </c>
      <c r="X24" s="88">
        <v>177.0</v>
      </c>
      <c r="Y24" s="77">
        <f t="shared" ref="Y24:AC24" si="60">T24/$H24</f>
        <v>0.6587677725</v>
      </c>
      <c r="Z24" s="77">
        <f t="shared" si="60"/>
        <v>0.1706161137</v>
      </c>
      <c r="AA24" s="77">
        <f t="shared" si="60"/>
        <v>0.2417061611</v>
      </c>
      <c r="AB24" s="77">
        <f t="shared" si="60"/>
        <v>0.08886255924</v>
      </c>
      <c r="AC24" s="77">
        <f t="shared" si="60"/>
        <v>0.2097156398</v>
      </c>
      <c r="AD24" s="78">
        <v>35.0</v>
      </c>
      <c r="AE24" s="78">
        <v>3.0</v>
      </c>
      <c r="AF24" s="78">
        <v>9.0</v>
      </c>
      <c r="AG24" s="78">
        <v>10.0</v>
      </c>
      <c r="AH24" s="78">
        <v>11.0</v>
      </c>
      <c r="AI24" s="77">
        <f t="shared" ref="AI24:AM24" si="61">AD24/$I24</f>
        <v>0.5833333333</v>
      </c>
      <c r="AJ24" s="77">
        <f t="shared" si="61"/>
        <v>0.05</v>
      </c>
      <c r="AK24" s="77">
        <f t="shared" si="61"/>
        <v>0.15</v>
      </c>
      <c r="AL24" s="77">
        <f t="shared" si="61"/>
        <v>0.1666666667</v>
      </c>
      <c r="AM24" s="77">
        <f t="shared" si="61"/>
        <v>0.1833333333</v>
      </c>
    </row>
    <row r="25">
      <c r="A25" s="61" t="s">
        <v>156</v>
      </c>
      <c r="B25" s="61" t="s">
        <v>157</v>
      </c>
      <c r="C25" s="61" t="s">
        <v>152</v>
      </c>
      <c r="D25" s="61" t="s">
        <v>153</v>
      </c>
      <c r="E25" s="41">
        <v>420.0</v>
      </c>
      <c r="F25" s="78">
        <v>318.0</v>
      </c>
      <c r="G25" s="79">
        <f t="shared" si="29"/>
        <v>0.7571428571</v>
      </c>
      <c r="H25" s="78">
        <v>295.0</v>
      </c>
      <c r="I25" s="78">
        <v>23.0</v>
      </c>
      <c r="J25" s="88">
        <v>202.0</v>
      </c>
      <c r="K25" s="88">
        <v>40.0</v>
      </c>
      <c r="L25" s="88">
        <v>91.0</v>
      </c>
      <c r="M25" s="88">
        <v>41.0</v>
      </c>
      <c r="N25" s="88">
        <v>79.0</v>
      </c>
      <c r="O25" s="77">
        <f t="shared" ref="O25:S25" si="62">J25/$F25</f>
        <v>0.6352201258</v>
      </c>
      <c r="P25" s="77">
        <f t="shared" si="62"/>
        <v>0.1257861635</v>
      </c>
      <c r="Q25" s="77">
        <f t="shared" si="62"/>
        <v>0.286163522</v>
      </c>
      <c r="R25" s="77">
        <f t="shared" si="62"/>
        <v>0.1289308176</v>
      </c>
      <c r="S25" s="77">
        <f t="shared" si="62"/>
        <v>0.248427673</v>
      </c>
      <c r="T25" s="88">
        <v>186.0</v>
      </c>
      <c r="U25" s="88">
        <v>39.0</v>
      </c>
      <c r="V25" s="88">
        <v>86.0</v>
      </c>
      <c r="W25" s="88">
        <v>40.0</v>
      </c>
      <c r="X25" s="88">
        <v>76.0</v>
      </c>
      <c r="Y25" s="77">
        <f t="shared" ref="Y25:AC25" si="63">T25/$H25</f>
        <v>0.6305084746</v>
      </c>
      <c r="Z25" s="77">
        <f t="shared" si="63"/>
        <v>0.1322033898</v>
      </c>
      <c r="AA25" s="77">
        <f t="shared" si="63"/>
        <v>0.2915254237</v>
      </c>
      <c r="AB25" s="77">
        <f t="shared" si="63"/>
        <v>0.1355932203</v>
      </c>
      <c r="AC25" s="77">
        <f t="shared" si="63"/>
        <v>0.2576271186</v>
      </c>
      <c r="AD25" s="78">
        <v>16.0</v>
      </c>
      <c r="AE25" s="78">
        <v>1.0</v>
      </c>
      <c r="AF25" s="78">
        <v>5.0</v>
      </c>
      <c r="AG25" s="78">
        <v>1.0</v>
      </c>
      <c r="AH25" s="78">
        <v>3.0</v>
      </c>
      <c r="AI25" s="77">
        <f t="shared" ref="AI25:AM25" si="64">AD25/$I25</f>
        <v>0.6956521739</v>
      </c>
      <c r="AJ25" s="77">
        <f t="shared" si="64"/>
        <v>0.04347826087</v>
      </c>
      <c r="AK25" s="77">
        <f t="shared" si="64"/>
        <v>0.2173913043</v>
      </c>
      <c r="AL25" s="77">
        <f t="shared" si="64"/>
        <v>0.04347826087</v>
      </c>
      <c r="AM25" s="77">
        <f t="shared" si="64"/>
        <v>0.1304347826</v>
      </c>
    </row>
    <row r="26">
      <c r="A26" s="61" t="s">
        <v>160</v>
      </c>
      <c r="B26" s="61" t="s">
        <v>161</v>
      </c>
      <c r="C26" s="61" t="s">
        <v>152</v>
      </c>
      <c r="D26" s="61" t="s">
        <v>153</v>
      </c>
      <c r="E26" s="41">
        <v>630.0</v>
      </c>
      <c r="F26" s="78">
        <v>575.0</v>
      </c>
      <c r="G26" s="79">
        <f t="shared" si="29"/>
        <v>0.9126984127</v>
      </c>
      <c r="H26" s="78">
        <v>529.0</v>
      </c>
      <c r="I26" s="78">
        <v>46.0</v>
      </c>
      <c r="J26" s="88">
        <v>427.0</v>
      </c>
      <c r="K26" s="88">
        <v>88.0</v>
      </c>
      <c r="L26" s="88">
        <v>146.0</v>
      </c>
      <c r="M26" s="88">
        <v>47.0</v>
      </c>
      <c r="N26" s="88">
        <v>122.0</v>
      </c>
      <c r="O26" s="77">
        <f t="shared" ref="O26:S26" si="65">J26/$F26</f>
        <v>0.7426086957</v>
      </c>
      <c r="P26" s="77">
        <f t="shared" si="65"/>
        <v>0.1530434783</v>
      </c>
      <c r="Q26" s="77">
        <f t="shared" si="65"/>
        <v>0.2539130435</v>
      </c>
      <c r="R26" s="77">
        <f t="shared" si="65"/>
        <v>0.08173913043</v>
      </c>
      <c r="S26" s="77">
        <f t="shared" si="65"/>
        <v>0.212173913</v>
      </c>
      <c r="T26" s="88">
        <v>394.0</v>
      </c>
      <c r="U26" s="88">
        <v>86.0</v>
      </c>
      <c r="V26" s="88">
        <v>140.0</v>
      </c>
      <c r="W26" s="88">
        <v>42.0</v>
      </c>
      <c r="X26" s="88">
        <v>112.0</v>
      </c>
      <c r="Y26" s="77">
        <f t="shared" ref="Y26:AC26" si="66">T26/$H26</f>
        <v>0.7448015123</v>
      </c>
      <c r="Z26" s="77">
        <f t="shared" si="66"/>
        <v>0.1625708885</v>
      </c>
      <c r="AA26" s="77">
        <f t="shared" si="66"/>
        <v>0.2646502836</v>
      </c>
      <c r="AB26" s="77">
        <f t="shared" si="66"/>
        <v>0.07939508507</v>
      </c>
      <c r="AC26" s="77">
        <f t="shared" si="66"/>
        <v>0.2117202268</v>
      </c>
      <c r="AD26" s="78">
        <v>33.0</v>
      </c>
      <c r="AE26" s="78">
        <v>2.0</v>
      </c>
      <c r="AF26" s="78">
        <v>6.0</v>
      </c>
      <c r="AG26" s="78">
        <v>5.0</v>
      </c>
      <c r="AH26" s="78">
        <v>10.0</v>
      </c>
      <c r="AI26" s="77">
        <f t="shared" ref="AI26:AM26" si="67">AD26/$I26</f>
        <v>0.7173913043</v>
      </c>
      <c r="AJ26" s="77">
        <f t="shared" si="67"/>
        <v>0.04347826087</v>
      </c>
      <c r="AK26" s="77">
        <f t="shared" si="67"/>
        <v>0.1304347826</v>
      </c>
      <c r="AL26" s="77">
        <f t="shared" si="67"/>
        <v>0.1086956522</v>
      </c>
      <c r="AM26" s="77">
        <f t="shared" si="67"/>
        <v>0.2173913043</v>
      </c>
    </row>
    <row r="27">
      <c r="A27" s="61" t="s">
        <v>164</v>
      </c>
      <c r="B27" s="61" t="s">
        <v>165</v>
      </c>
      <c r="C27" s="61" t="s">
        <v>152</v>
      </c>
      <c r="D27" s="61" t="s">
        <v>153</v>
      </c>
      <c r="E27" s="41">
        <v>446.0</v>
      </c>
      <c r="F27" s="78">
        <v>401.0</v>
      </c>
      <c r="G27" s="79">
        <f t="shared" si="29"/>
        <v>0.899103139</v>
      </c>
      <c r="H27" s="78">
        <v>377.0</v>
      </c>
      <c r="I27" s="78">
        <v>24.0</v>
      </c>
      <c r="J27" s="88">
        <v>274.0</v>
      </c>
      <c r="K27" s="88">
        <v>67.0</v>
      </c>
      <c r="L27" s="88">
        <v>98.0</v>
      </c>
      <c r="M27" s="88">
        <v>38.0</v>
      </c>
      <c r="N27" s="88">
        <v>96.0</v>
      </c>
      <c r="O27" s="77">
        <f t="shared" ref="O27:S27" si="68">J27/$F27</f>
        <v>0.6832917706</v>
      </c>
      <c r="P27" s="77">
        <f t="shared" si="68"/>
        <v>0.1670822943</v>
      </c>
      <c r="Q27" s="77">
        <f t="shared" si="68"/>
        <v>0.2443890274</v>
      </c>
      <c r="R27" s="77">
        <f t="shared" si="68"/>
        <v>0.09476309227</v>
      </c>
      <c r="S27" s="77">
        <f t="shared" si="68"/>
        <v>0.2394014963</v>
      </c>
      <c r="T27" s="88">
        <v>261.0</v>
      </c>
      <c r="U27" s="88">
        <v>65.0</v>
      </c>
      <c r="V27" s="88">
        <v>91.0</v>
      </c>
      <c r="W27" s="88">
        <v>38.0</v>
      </c>
      <c r="X27" s="88">
        <v>90.0</v>
      </c>
      <c r="Y27" s="77">
        <f t="shared" ref="Y27:AC27" si="69">T27/$H27</f>
        <v>0.6923076923</v>
      </c>
      <c r="Z27" s="77">
        <f t="shared" si="69"/>
        <v>0.1724137931</v>
      </c>
      <c r="AA27" s="77">
        <f t="shared" si="69"/>
        <v>0.2413793103</v>
      </c>
      <c r="AB27" s="77">
        <f t="shared" si="69"/>
        <v>0.100795756</v>
      </c>
      <c r="AC27" s="77">
        <f t="shared" si="69"/>
        <v>0.2387267905</v>
      </c>
      <c r="AD27" s="78">
        <v>13.0</v>
      </c>
      <c r="AE27" s="78">
        <v>2.0</v>
      </c>
      <c r="AF27" s="78">
        <v>7.0</v>
      </c>
      <c r="AG27" s="78">
        <v>0.0</v>
      </c>
      <c r="AH27" s="78">
        <v>6.0</v>
      </c>
      <c r="AI27" s="77">
        <f t="shared" ref="AI27:AM27" si="70">AD27/$I27</f>
        <v>0.5416666667</v>
      </c>
      <c r="AJ27" s="77">
        <f t="shared" si="70"/>
        <v>0.08333333333</v>
      </c>
      <c r="AK27" s="77">
        <f t="shared" si="70"/>
        <v>0.2916666667</v>
      </c>
      <c r="AL27" s="77">
        <f t="shared" si="70"/>
        <v>0</v>
      </c>
      <c r="AM27" s="77">
        <f t="shared" si="70"/>
        <v>0.25</v>
      </c>
    </row>
    <row r="28">
      <c r="A28" s="61" t="s">
        <v>168</v>
      </c>
      <c r="B28" s="61" t="s">
        <v>169</v>
      </c>
      <c r="C28" s="61" t="s">
        <v>152</v>
      </c>
      <c r="D28" s="61" t="s">
        <v>153</v>
      </c>
      <c r="E28" s="41">
        <v>516.0</v>
      </c>
      <c r="F28" s="78">
        <v>468.0</v>
      </c>
      <c r="G28" s="79">
        <f t="shared" si="29"/>
        <v>0.9069767442</v>
      </c>
      <c r="H28" s="78">
        <v>428.0</v>
      </c>
      <c r="I28" s="78">
        <v>40.0</v>
      </c>
      <c r="J28" s="88">
        <v>301.0</v>
      </c>
      <c r="K28" s="88">
        <v>88.0</v>
      </c>
      <c r="L28" s="88">
        <v>136.0</v>
      </c>
      <c r="M28" s="88">
        <v>36.0</v>
      </c>
      <c r="N28" s="88">
        <v>101.0</v>
      </c>
      <c r="O28" s="77">
        <f t="shared" ref="O28:S28" si="71">J28/$F28</f>
        <v>0.6431623932</v>
      </c>
      <c r="P28" s="77">
        <f t="shared" si="71"/>
        <v>0.188034188</v>
      </c>
      <c r="Q28" s="77">
        <f t="shared" si="71"/>
        <v>0.2905982906</v>
      </c>
      <c r="R28" s="77">
        <f t="shared" si="71"/>
        <v>0.07692307692</v>
      </c>
      <c r="S28" s="77">
        <f t="shared" si="71"/>
        <v>0.2158119658</v>
      </c>
      <c r="T28" s="88">
        <v>272.0</v>
      </c>
      <c r="U28" s="88">
        <v>84.0</v>
      </c>
      <c r="V28" s="88">
        <v>127.0</v>
      </c>
      <c r="W28" s="88">
        <v>33.0</v>
      </c>
      <c r="X28" s="88">
        <v>99.0</v>
      </c>
      <c r="Y28" s="77">
        <f t="shared" ref="Y28:AC28" si="72">T28/$H28</f>
        <v>0.6355140187</v>
      </c>
      <c r="Z28" s="77">
        <f t="shared" si="72"/>
        <v>0.1962616822</v>
      </c>
      <c r="AA28" s="77">
        <f t="shared" si="72"/>
        <v>0.296728972</v>
      </c>
      <c r="AB28" s="77">
        <f t="shared" si="72"/>
        <v>0.07710280374</v>
      </c>
      <c r="AC28" s="77">
        <f t="shared" si="72"/>
        <v>0.2313084112</v>
      </c>
      <c r="AD28" s="78">
        <v>29.0</v>
      </c>
      <c r="AE28" s="78">
        <v>4.0</v>
      </c>
      <c r="AF28" s="78">
        <v>9.0</v>
      </c>
      <c r="AG28" s="78">
        <v>3.0</v>
      </c>
      <c r="AH28" s="78">
        <v>2.0</v>
      </c>
      <c r="AI28" s="77">
        <f t="shared" ref="AI28:AM28" si="73">AD28/$I28</f>
        <v>0.725</v>
      </c>
      <c r="AJ28" s="77">
        <f t="shared" si="73"/>
        <v>0.1</v>
      </c>
      <c r="AK28" s="77">
        <f t="shared" si="73"/>
        <v>0.225</v>
      </c>
      <c r="AL28" s="77">
        <f t="shared" si="73"/>
        <v>0.075</v>
      </c>
      <c r="AM28" s="77">
        <f t="shared" si="73"/>
        <v>0.05</v>
      </c>
    </row>
    <row r="29">
      <c r="A29" s="61" t="s">
        <v>172</v>
      </c>
      <c r="B29" s="61" t="s">
        <v>173</v>
      </c>
      <c r="C29" s="61" t="s">
        <v>152</v>
      </c>
      <c r="D29" s="61" t="s">
        <v>153</v>
      </c>
      <c r="E29" s="41">
        <v>1176.0</v>
      </c>
      <c r="F29" s="78">
        <v>1056.0</v>
      </c>
      <c r="G29" s="79">
        <f t="shared" si="29"/>
        <v>0.8979591837</v>
      </c>
      <c r="H29" s="78">
        <v>968.0</v>
      </c>
      <c r="I29" s="78">
        <v>88.0</v>
      </c>
      <c r="J29" s="88">
        <v>708.0</v>
      </c>
      <c r="K29" s="88">
        <v>172.0</v>
      </c>
      <c r="L29" s="88">
        <v>280.0</v>
      </c>
      <c r="M29" s="88">
        <v>77.0</v>
      </c>
      <c r="N29" s="88">
        <v>235.0</v>
      </c>
      <c r="O29" s="77">
        <f t="shared" ref="O29:S29" si="74">J29/$F29</f>
        <v>0.6704545455</v>
      </c>
      <c r="P29" s="77">
        <f t="shared" si="74"/>
        <v>0.1628787879</v>
      </c>
      <c r="Q29" s="77">
        <f t="shared" si="74"/>
        <v>0.2651515152</v>
      </c>
      <c r="R29" s="77">
        <f t="shared" si="74"/>
        <v>0.07291666667</v>
      </c>
      <c r="S29" s="77">
        <f t="shared" si="74"/>
        <v>0.2225378788</v>
      </c>
      <c r="T29" s="88">
        <v>650.0</v>
      </c>
      <c r="U29" s="88">
        <v>166.0</v>
      </c>
      <c r="V29" s="88">
        <v>258.0</v>
      </c>
      <c r="W29" s="88">
        <v>73.0</v>
      </c>
      <c r="X29" s="88">
        <v>221.0</v>
      </c>
      <c r="Y29" s="77">
        <f t="shared" ref="Y29:AC29" si="75">T29/$H29</f>
        <v>0.6714876033</v>
      </c>
      <c r="Z29" s="77">
        <f t="shared" si="75"/>
        <v>0.1714876033</v>
      </c>
      <c r="AA29" s="77">
        <f t="shared" si="75"/>
        <v>0.2665289256</v>
      </c>
      <c r="AB29" s="77">
        <f t="shared" si="75"/>
        <v>0.07541322314</v>
      </c>
      <c r="AC29" s="77">
        <f t="shared" si="75"/>
        <v>0.2283057851</v>
      </c>
      <c r="AD29" s="78">
        <v>58.0</v>
      </c>
      <c r="AE29" s="78">
        <v>6.0</v>
      </c>
      <c r="AF29" s="78">
        <v>22.0</v>
      </c>
      <c r="AG29" s="78">
        <v>4.0</v>
      </c>
      <c r="AH29" s="78">
        <v>14.0</v>
      </c>
      <c r="AI29" s="77">
        <f t="shared" ref="AI29:AM29" si="76">AD29/$I29</f>
        <v>0.6590909091</v>
      </c>
      <c r="AJ29" s="77">
        <f t="shared" si="76"/>
        <v>0.06818181818</v>
      </c>
      <c r="AK29" s="77">
        <f t="shared" si="76"/>
        <v>0.25</v>
      </c>
      <c r="AL29" s="77">
        <f t="shared" si="76"/>
        <v>0.04545454545</v>
      </c>
      <c r="AM29" s="77">
        <f t="shared" si="76"/>
        <v>0.1590909091</v>
      </c>
    </row>
    <row r="30">
      <c r="A30" s="61" t="s">
        <v>176</v>
      </c>
      <c r="B30" s="61" t="s">
        <v>177</v>
      </c>
      <c r="C30" s="61" t="s">
        <v>178</v>
      </c>
      <c r="D30" s="61" t="s">
        <v>179</v>
      </c>
      <c r="E30" s="41">
        <v>1881.0</v>
      </c>
      <c r="F30" s="78" t="s">
        <v>218</v>
      </c>
      <c r="G30" s="78" t="s">
        <v>218</v>
      </c>
      <c r="H30" s="78" t="s">
        <v>218</v>
      </c>
      <c r="I30" s="78">
        <v>126.0</v>
      </c>
      <c r="J30" s="78" t="s">
        <v>218</v>
      </c>
      <c r="K30" s="78" t="s">
        <v>218</v>
      </c>
      <c r="L30" s="78" t="s">
        <v>218</v>
      </c>
      <c r="M30" s="78" t="s">
        <v>218</v>
      </c>
      <c r="N30" s="78" t="s">
        <v>218</v>
      </c>
      <c r="O30" s="78" t="s">
        <v>218</v>
      </c>
      <c r="P30" s="78" t="s">
        <v>218</v>
      </c>
      <c r="Q30" s="78" t="s">
        <v>218</v>
      </c>
      <c r="R30" s="78" t="s">
        <v>218</v>
      </c>
      <c r="S30" s="78" t="s">
        <v>218</v>
      </c>
      <c r="T30" s="78" t="s">
        <v>218</v>
      </c>
      <c r="U30" s="78" t="s">
        <v>218</v>
      </c>
      <c r="V30" s="78" t="s">
        <v>218</v>
      </c>
      <c r="W30" s="78" t="s">
        <v>218</v>
      </c>
      <c r="X30" s="78" t="s">
        <v>218</v>
      </c>
      <c r="Y30" s="77" t="s">
        <v>218</v>
      </c>
      <c r="Z30" s="77" t="s">
        <v>218</v>
      </c>
      <c r="AA30" s="77" t="s">
        <v>218</v>
      </c>
      <c r="AB30" s="77" t="s">
        <v>218</v>
      </c>
      <c r="AC30" s="77" t="s">
        <v>218</v>
      </c>
      <c r="AD30" s="78">
        <v>100.0</v>
      </c>
      <c r="AE30" s="78">
        <v>0.0</v>
      </c>
      <c r="AF30" s="78">
        <v>29.0</v>
      </c>
      <c r="AG30" s="78">
        <v>4.0</v>
      </c>
      <c r="AH30" s="78">
        <v>16.0</v>
      </c>
      <c r="AI30" s="77">
        <f t="shared" ref="AI30:AM30" si="77">AD30/$I30</f>
        <v>0.7936507937</v>
      </c>
      <c r="AJ30" s="77">
        <f t="shared" si="77"/>
        <v>0</v>
      </c>
      <c r="AK30" s="77">
        <f t="shared" si="77"/>
        <v>0.2301587302</v>
      </c>
      <c r="AL30" s="77">
        <f t="shared" si="77"/>
        <v>0.03174603175</v>
      </c>
      <c r="AM30" s="77">
        <f t="shared" si="77"/>
        <v>0.126984127</v>
      </c>
    </row>
    <row r="31">
      <c r="A31" s="61" t="s">
        <v>182</v>
      </c>
      <c r="B31" s="61" t="s">
        <v>183</v>
      </c>
      <c r="C31" s="61" t="s">
        <v>184</v>
      </c>
      <c r="D31" s="61" t="s">
        <v>185</v>
      </c>
      <c r="E31" s="41">
        <v>1464.0</v>
      </c>
      <c r="F31" s="78">
        <v>707.0</v>
      </c>
      <c r="G31" s="79">
        <f t="shared" ref="G31:G33" si="79">F31/E31</f>
        <v>0.4829234973</v>
      </c>
      <c r="H31" s="78" t="s">
        <v>218</v>
      </c>
      <c r="I31" s="78">
        <v>41.0</v>
      </c>
      <c r="J31" s="78" t="s">
        <v>218</v>
      </c>
      <c r="K31" s="78" t="s">
        <v>218</v>
      </c>
      <c r="L31" s="78" t="s">
        <v>218</v>
      </c>
      <c r="M31" s="78" t="s">
        <v>218</v>
      </c>
      <c r="N31" s="78" t="s">
        <v>218</v>
      </c>
      <c r="O31" s="78" t="s">
        <v>218</v>
      </c>
      <c r="P31" s="78" t="s">
        <v>218</v>
      </c>
      <c r="Q31" s="78" t="s">
        <v>218</v>
      </c>
      <c r="R31" s="78" t="s">
        <v>218</v>
      </c>
      <c r="S31" s="78" t="s">
        <v>218</v>
      </c>
      <c r="T31" s="78" t="s">
        <v>218</v>
      </c>
      <c r="U31" s="78" t="s">
        <v>218</v>
      </c>
      <c r="V31" s="78" t="s">
        <v>218</v>
      </c>
      <c r="W31" s="78" t="s">
        <v>218</v>
      </c>
      <c r="X31" s="78" t="s">
        <v>218</v>
      </c>
      <c r="Y31" s="77" t="s">
        <v>218</v>
      </c>
      <c r="Z31" s="77" t="s">
        <v>218</v>
      </c>
      <c r="AA31" s="77" t="s">
        <v>218</v>
      </c>
      <c r="AB31" s="77" t="s">
        <v>218</v>
      </c>
      <c r="AC31" s="77" t="s">
        <v>218</v>
      </c>
      <c r="AD31" s="78">
        <v>27.0</v>
      </c>
      <c r="AE31" s="78">
        <v>3.0</v>
      </c>
      <c r="AF31" s="78">
        <v>9.0</v>
      </c>
      <c r="AG31" s="78">
        <v>3.0</v>
      </c>
      <c r="AH31" s="78">
        <v>4.0</v>
      </c>
      <c r="AI31" s="77">
        <f t="shared" ref="AI31:AM31" si="78">AD31/$I31</f>
        <v>0.6585365854</v>
      </c>
      <c r="AJ31" s="77">
        <f t="shared" si="78"/>
        <v>0.07317073171</v>
      </c>
      <c r="AK31" s="77">
        <f t="shared" si="78"/>
        <v>0.2195121951</v>
      </c>
      <c r="AL31" s="77">
        <f t="shared" si="78"/>
        <v>0.07317073171</v>
      </c>
      <c r="AM31" s="77">
        <f t="shared" si="78"/>
        <v>0.09756097561</v>
      </c>
    </row>
    <row r="32">
      <c r="A32" s="61" t="s">
        <v>188</v>
      </c>
      <c r="B32" s="61" t="s">
        <v>189</v>
      </c>
      <c r="C32" s="61" t="s">
        <v>190</v>
      </c>
      <c r="D32" s="61" t="s">
        <v>191</v>
      </c>
      <c r="E32" s="41">
        <v>629.0</v>
      </c>
      <c r="F32" s="78">
        <v>480.0</v>
      </c>
      <c r="G32" s="79">
        <f t="shared" si="79"/>
        <v>0.7631160572</v>
      </c>
      <c r="H32" s="78">
        <v>384.0</v>
      </c>
      <c r="I32" s="78">
        <v>96.0</v>
      </c>
      <c r="J32" s="88">
        <v>343.0</v>
      </c>
      <c r="K32" s="88">
        <v>51.0</v>
      </c>
      <c r="L32" s="88">
        <v>133.0</v>
      </c>
      <c r="M32" s="88">
        <v>43.0</v>
      </c>
      <c r="N32" s="88">
        <v>119.0</v>
      </c>
      <c r="O32" s="77">
        <f t="shared" ref="O32:S32" si="80">J32/$F32</f>
        <v>0.7145833333</v>
      </c>
      <c r="P32" s="77">
        <f t="shared" si="80"/>
        <v>0.10625</v>
      </c>
      <c r="Q32" s="77">
        <f t="shared" si="80"/>
        <v>0.2770833333</v>
      </c>
      <c r="R32" s="77">
        <f t="shared" si="80"/>
        <v>0.08958333333</v>
      </c>
      <c r="S32" s="77">
        <f t="shared" si="80"/>
        <v>0.2479166667</v>
      </c>
      <c r="T32" s="88">
        <v>266.0</v>
      </c>
      <c r="U32" s="88">
        <v>51.0</v>
      </c>
      <c r="V32" s="88">
        <v>107.0</v>
      </c>
      <c r="W32" s="88">
        <v>38.0</v>
      </c>
      <c r="X32" s="88">
        <v>96.0</v>
      </c>
      <c r="Y32" s="77">
        <f t="shared" ref="Y32:AC32" si="81">T32/$H32</f>
        <v>0.6927083333</v>
      </c>
      <c r="Z32" s="77">
        <f t="shared" si="81"/>
        <v>0.1328125</v>
      </c>
      <c r="AA32" s="77">
        <f t="shared" si="81"/>
        <v>0.2786458333</v>
      </c>
      <c r="AB32" s="77">
        <f t="shared" si="81"/>
        <v>0.09895833333</v>
      </c>
      <c r="AC32" s="77">
        <f t="shared" si="81"/>
        <v>0.25</v>
      </c>
      <c r="AD32" s="78">
        <v>77.0</v>
      </c>
      <c r="AE32" s="78">
        <v>0.0</v>
      </c>
      <c r="AF32" s="78">
        <v>26.0</v>
      </c>
      <c r="AG32" s="78">
        <v>5.0</v>
      </c>
      <c r="AH32" s="78">
        <v>23.0</v>
      </c>
      <c r="AI32" s="77">
        <f t="shared" ref="AI32:AM32" si="82">AD32/$I32</f>
        <v>0.8020833333</v>
      </c>
      <c r="AJ32" s="77">
        <f t="shared" si="82"/>
        <v>0</v>
      </c>
      <c r="AK32" s="77">
        <f t="shared" si="82"/>
        <v>0.2708333333</v>
      </c>
      <c r="AL32" s="77">
        <f t="shared" si="82"/>
        <v>0.05208333333</v>
      </c>
      <c r="AM32" s="77">
        <f t="shared" si="82"/>
        <v>0.2395833333</v>
      </c>
    </row>
    <row r="33">
      <c r="A33" s="61" t="s">
        <v>195</v>
      </c>
      <c r="B33" s="61" t="s">
        <v>196</v>
      </c>
      <c r="C33" s="61" t="s">
        <v>197</v>
      </c>
      <c r="D33" s="61" t="s">
        <v>198</v>
      </c>
      <c r="E33" s="41">
        <v>568.0</v>
      </c>
      <c r="F33" s="78">
        <v>543.0</v>
      </c>
      <c r="G33" s="79">
        <f t="shared" si="79"/>
        <v>0.9559859155</v>
      </c>
      <c r="H33" s="78">
        <v>510.0</v>
      </c>
      <c r="I33" s="78">
        <v>33.0</v>
      </c>
      <c r="J33" s="88">
        <v>374.0</v>
      </c>
      <c r="K33" s="88">
        <v>104.0</v>
      </c>
      <c r="L33" s="88">
        <v>145.0</v>
      </c>
      <c r="M33" s="88">
        <v>17.0</v>
      </c>
      <c r="N33" s="88">
        <v>80.0</v>
      </c>
      <c r="O33" s="77">
        <f t="shared" ref="O33:S33" si="83">J33/$F33</f>
        <v>0.6887661142</v>
      </c>
      <c r="P33" s="77">
        <f t="shared" si="83"/>
        <v>0.1915285451</v>
      </c>
      <c r="Q33" s="77">
        <f t="shared" si="83"/>
        <v>0.2670349908</v>
      </c>
      <c r="R33" s="77">
        <f t="shared" si="83"/>
        <v>0.03130755064</v>
      </c>
      <c r="S33" s="77">
        <f t="shared" si="83"/>
        <v>0.1473296501</v>
      </c>
      <c r="T33" s="88">
        <v>350.0</v>
      </c>
      <c r="U33" s="88">
        <v>99.0</v>
      </c>
      <c r="V33" s="88">
        <v>135.0</v>
      </c>
      <c r="W33" s="88">
        <v>16.0</v>
      </c>
      <c r="X33" s="88">
        <v>79.0</v>
      </c>
      <c r="Y33" s="77">
        <f t="shared" ref="Y33:AC33" si="84">T33/$H33</f>
        <v>0.6862745098</v>
      </c>
      <c r="Z33" s="77">
        <f t="shared" si="84"/>
        <v>0.1941176471</v>
      </c>
      <c r="AA33" s="77">
        <f t="shared" si="84"/>
        <v>0.2647058824</v>
      </c>
      <c r="AB33" s="77">
        <f t="shared" si="84"/>
        <v>0.03137254902</v>
      </c>
      <c r="AC33" s="77">
        <f t="shared" si="84"/>
        <v>0.1549019608</v>
      </c>
      <c r="AD33" s="78">
        <v>24.0</v>
      </c>
      <c r="AE33" s="78">
        <v>5.0</v>
      </c>
      <c r="AF33" s="78">
        <v>10.0</v>
      </c>
      <c r="AG33" s="78">
        <v>1.0</v>
      </c>
      <c r="AH33" s="78">
        <v>1.0</v>
      </c>
      <c r="AI33" s="77">
        <f t="shared" ref="AI33:AM33" si="85">AD33/$I33</f>
        <v>0.7272727273</v>
      </c>
      <c r="AJ33" s="77">
        <f t="shared" si="85"/>
        <v>0.1515151515</v>
      </c>
      <c r="AK33" s="77">
        <f t="shared" si="85"/>
        <v>0.303030303</v>
      </c>
      <c r="AL33" s="77">
        <f t="shared" si="85"/>
        <v>0.0303030303</v>
      </c>
      <c r="AM33" s="77">
        <f t="shared" si="85"/>
        <v>0.0303030303</v>
      </c>
    </row>
  </sheetData>
  <conditionalFormatting sqref="H2:N2 T2:X2 AD2:AH2 G4:I10 J6:AC6 G12:I29 J19:AC19 J22:AC22 G31:I33">
    <cfRule type="cellIs" dxfId="1" priority="1" operator="lessThan">
      <formula>"70%"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2.63" defaultRowHeight="15.75"/>
  <cols>
    <col customWidth="1" min="1" max="1" width="15.88"/>
    <col customWidth="1" min="2" max="13" width="13.88"/>
  </cols>
  <sheetData>
    <row r="1">
      <c r="A1" s="89" t="s">
        <v>325</v>
      </c>
      <c r="B1" s="90"/>
      <c r="C1" s="90"/>
      <c r="D1" s="90"/>
      <c r="E1" s="90"/>
      <c r="F1" s="90"/>
      <c r="G1" s="91"/>
      <c r="H1" s="92"/>
      <c r="I1" s="92"/>
      <c r="J1" s="92"/>
      <c r="K1" s="92"/>
      <c r="L1" s="92"/>
      <c r="M1" s="92"/>
    </row>
    <row r="2">
      <c r="A2" s="63" t="s">
        <v>17</v>
      </c>
      <c r="B2" s="63" t="s">
        <v>18</v>
      </c>
      <c r="C2" s="63" t="s">
        <v>19</v>
      </c>
      <c r="D2" s="63" t="s">
        <v>20</v>
      </c>
      <c r="E2" s="63" t="s">
        <v>207</v>
      </c>
      <c r="F2" s="63" t="s">
        <v>326</v>
      </c>
      <c r="G2" s="64" t="s">
        <v>327</v>
      </c>
      <c r="H2" s="93" t="s">
        <v>328</v>
      </c>
      <c r="I2" s="93" t="s">
        <v>329</v>
      </c>
      <c r="J2" s="93" t="s">
        <v>330</v>
      </c>
      <c r="K2" s="93" t="s">
        <v>331</v>
      </c>
      <c r="L2" s="93" t="s">
        <v>332</v>
      </c>
      <c r="M2" s="93" t="s">
        <v>333</v>
      </c>
    </row>
    <row r="3">
      <c r="A3" s="21" t="s">
        <v>32</v>
      </c>
      <c r="E3" s="68">
        <v>41509.0</v>
      </c>
      <c r="F3" s="74">
        <v>27338.0</v>
      </c>
      <c r="G3" s="70">
        <f>F3/E3</f>
        <v>0.6586041581</v>
      </c>
      <c r="H3" s="94">
        <v>1910.0</v>
      </c>
      <c r="I3" s="94">
        <v>1910.0</v>
      </c>
      <c r="J3" s="94">
        <v>1933.0</v>
      </c>
      <c r="K3" s="94">
        <v>1851.0</v>
      </c>
      <c r="L3" s="94">
        <v>1848.0</v>
      </c>
      <c r="M3" s="94">
        <v>1882.0</v>
      </c>
    </row>
    <row r="4">
      <c r="A4" s="21" t="s">
        <v>33</v>
      </c>
      <c r="E4" s="74">
        <f t="shared" ref="E4:M4" si="1">AVERAGE(E5:E34)</f>
        <v>1659.866667</v>
      </c>
      <c r="F4" s="74">
        <f t="shared" si="1"/>
        <v>1237.107143</v>
      </c>
      <c r="G4" s="75">
        <f t="shared" si="1"/>
        <v>0.7879467318</v>
      </c>
      <c r="H4" s="94">
        <f t="shared" si="1"/>
        <v>1908.814815</v>
      </c>
      <c r="I4" s="94">
        <f t="shared" si="1"/>
        <v>1905.666667</v>
      </c>
      <c r="J4" s="94">
        <f t="shared" si="1"/>
        <v>1917.333333</v>
      </c>
      <c r="K4" s="94">
        <f t="shared" si="1"/>
        <v>1846.574074</v>
      </c>
      <c r="L4" s="94">
        <f t="shared" si="1"/>
        <v>1844.648148</v>
      </c>
      <c r="M4" s="94">
        <f t="shared" si="1"/>
        <v>1862.666667</v>
      </c>
    </row>
    <row r="5">
      <c r="A5" s="60" t="s">
        <v>34</v>
      </c>
      <c r="B5" s="60" t="s">
        <v>35</v>
      </c>
      <c r="C5" s="60" t="s">
        <v>36</v>
      </c>
      <c r="D5" s="61" t="s">
        <v>37</v>
      </c>
      <c r="E5" s="41">
        <v>4196.0</v>
      </c>
      <c r="F5" s="41">
        <v>3072.0</v>
      </c>
      <c r="G5" s="70">
        <f t="shared" ref="G5:G11" si="2">F5/E5</f>
        <v>0.7321258341</v>
      </c>
      <c r="H5" s="95">
        <v>1910.0</v>
      </c>
      <c r="I5" s="95">
        <v>1892.0</v>
      </c>
      <c r="J5" s="95">
        <v>1933.0</v>
      </c>
      <c r="K5" s="95">
        <v>1850.0</v>
      </c>
      <c r="L5" s="95">
        <v>1843.0</v>
      </c>
      <c r="M5" s="95">
        <v>1891.0</v>
      </c>
    </row>
    <row r="6">
      <c r="A6" s="61" t="s">
        <v>42</v>
      </c>
      <c r="B6" s="60" t="s">
        <v>43</v>
      </c>
      <c r="C6" s="60" t="s">
        <v>44</v>
      </c>
      <c r="D6" s="61" t="s">
        <v>45</v>
      </c>
      <c r="E6" s="41">
        <v>2026.0</v>
      </c>
      <c r="F6" s="41">
        <v>1369.0</v>
      </c>
      <c r="G6" s="70">
        <f t="shared" si="2"/>
        <v>0.675715696</v>
      </c>
      <c r="H6" s="95">
        <v>1890.0</v>
      </c>
      <c r="I6" s="95">
        <v>1890.0</v>
      </c>
      <c r="J6" s="95">
        <v>1929.0</v>
      </c>
      <c r="K6" s="95">
        <v>1851.0</v>
      </c>
      <c r="L6" s="95">
        <v>1849.0</v>
      </c>
      <c r="M6" s="95">
        <v>1873.0</v>
      </c>
    </row>
    <row r="7">
      <c r="A7" s="60" t="s">
        <v>49</v>
      </c>
      <c r="B7" s="60" t="s">
        <v>50</v>
      </c>
      <c r="C7" s="60" t="s">
        <v>51</v>
      </c>
      <c r="D7" s="61" t="s">
        <v>52</v>
      </c>
      <c r="E7" s="41">
        <v>1750.0</v>
      </c>
      <c r="F7" s="41">
        <v>951.0</v>
      </c>
      <c r="G7" s="70">
        <f t="shared" si="2"/>
        <v>0.5434285714</v>
      </c>
      <c r="H7" s="95">
        <v>1923.0</v>
      </c>
      <c r="I7" s="95">
        <v>1921.0</v>
      </c>
      <c r="J7" s="95">
        <v>1926.0</v>
      </c>
      <c r="K7" s="95">
        <v>1874.0</v>
      </c>
      <c r="L7" s="95">
        <v>1871.0</v>
      </c>
      <c r="M7" s="95">
        <v>1899.0</v>
      </c>
    </row>
    <row r="8">
      <c r="A8" s="61" t="s">
        <v>56</v>
      </c>
      <c r="B8" s="60" t="s">
        <v>57</v>
      </c>
      <c r="C8" s="60" t="s">
        <v>58</v>
      </c>
      <c r="D8" s="61" t="s">
        <v>59</v>
      </c>
      <c r="E8" s="41">
        <v>3311.0</v>
      </c>
      <c r="F8" s="41">
        <v>2873.0</v>
      </c>
      <c r="G8" s="70">
        <f t="shared" si="2"/>
        <v>0.8677136817</v>
      </c>
      <c r="H8" s="95">
        <v>1903.0</v>
      </c>
      <c r="I8" s="95">
        <v>1895.0</v>
      </c>
      <c r="J8" s="95">
        <v>1925.0</v>
      </c>
      <c r="K8" s="95">
        <v>1845.0</v>
      </c>
      <c r="L8" s="95">
        <v>1841.0</v>
      </c>
      <c r="M8" s="95">
        <v>1886.0</v>
      </c>
    </row>
    <row r="9">
      <c r="A9" s="60" t="s">
        <v>63</v>
      </c>
      <c r="B9" s="60" t="s">
        <v>64</v>
      </c>
      <c r="C9" s="60" t="s">
        <v>65</v>
      </c>
      <c r="D9" s="61" t="s">
        <v>66</v>
      </c>
      <c r="E9" s="41">
        <v>544.0</v>
      </c>
      <c r="F9" s="41">
        <v>482.0</v>
      </c>
      <c r="G9" s="70">
        <f t="shared" si="2"/>
        <v>0.8860294118</v>
      </c>
      <c r="H9" s="95">
        <v>1868.0</v>
      </c>
      <c r="I9" s="95">
        <v>1868.0</v>
      </c>
      <c r="J9" s="95">
        <v>1941.0</v>
      </c>
      <c r="K9" s="95">
        <v>1817.0</v>
      </c>
      <c r="L9" s="95">
        <v>1812.5</v>
      </c>
      <c r="M9" s="95">
        <v>1876.0</v>
      </c>
    </row>
    <row r="10">
      <c r="A10" s="61" t="s">
        <v>70</v>
      </c>
      <c r="B10" s="60" t="s">
        <v>71</v>
      </c>
      <c r="C10" s="60" t="s">
        <v>72</v>
      </c>
      <c r="D10" s="61" t="s">
        <v>73</v>
      </c>
      <c r="E10" s="41">
        <v>1590.0</v>
      </c>
      <c r="F10" s="41">
        <v>1062.0</v>
      </c>
      <c r="G10" s="70">
        <f t="shared" si="2"/>
        <v>0.6679245283</v>
      </c>
      <c r="H10" s="95">
        <v>1895.0</v>
      </c>
      <c r="I10" s="95">
        <v>1895.0</v>
      </c>
      <c r="J10" s="95">
        <v>1926.0</v>
      </c>
      <c r="K10" s="95">
        <v>1790.0</v>
      </c>
      <c r="L10" s="95">
        <v>1790.0</v>
      </c>
      <c r="M10" s="95">
        <v>1771.0</v>
      </c>
    </row>
    <row r="11">
      <c r="A11" s="60" t="s">
        <v>76</v>
      </c>
      <c r="B11" s="60" t="s">
        <v>77</v>
      </c>
      <c r="C11" s="60" t="s">
        <v>78</v>
      </c>
      <c r="D11" s="61" t="s">
        <v>79</v>
      </c>
      <c r="E11" s="41">
        <v>1041.0</v>
      </c>
      <c r="F11" s="41">
        <v>815.0</v>
      </c>
      <c r="G11" s="70">
        <f t="shared" si="2"/>
        <v>0.7829010567</v>
      </c>
      <c r="H11" s="95">
        <v>1904.0</v>
      </c>
      <c r="I11" s="95">
        <v>1899.0</v>
      </c>
      <c r="J11" s="95">
        <v>1918.0</v>
      </c>
      <c r="K11" s="95">
        <v>1844.0</v>
      </c>
      <c r="L11" s="95">
        <v>1842.0</v>
      </c>
      <c r="M11" s="95">
        <v>1859.5</v>
      </c>
    </row>
    <row r="12">
      <c r="A12" s="61" t="s">
        <v>84</v>
      </c>
      <c r="B12" s="60" t="s">
        <v>85</v>
      </c>
      <c r="C12" s="60" t="s">
        <v>78</v>
      </c>
      <c r="D12" s="61" t="s">
        <v>79</v>
      </c>
      <c r="E12" s="41">
        <v>2882.0</v>
      </c>
      <c r="F12" s="87" t="s">
        <v>218</v>
      </c>
      <c r="G12" s="79" t="s">
        <v>218</v>
      </c>
      <c r="H12" s="87" t="s">
        <v>218</v>
      </c>
      <c r="I12" s="87" t="s">
        <v>218</v>
      </c>
      <c r="J12" s="87" t="s">
        <v>218</v>
      </c>
      <c r="K12" s="87" t="s">
        <v>218</v>
      </c>
      <c r="L12" s="87" t="s">
        <v>218</v>
      </c>
      <c r="M12" s="87" t="s">
        <v>218</v>
      </c>
    </row>
    <row r="13">
      <c r="A13" s="60" t="s">
        <v>89</v>
      </c>
      <c r="B13" s="60" t="s">
        <v>90</v>
      </c>
      <c r="C13" s="60" t="s">
        <v>78</v>
      </c>
      <c r="D13" s="61" t="s">
        <v>79</v>
      </c>
      <c r="E13" s="41">
        <v>1409.0</v>
      </c>
      <c r="F13" s="41">
        <v>974.0</v>
      </c>
      <c r="G13" s="70">
        <f t="shared" ref="G13:G30" si="3">F13/E13</f>
        <v>0.6912704045</v>
      </c>
      <c r="H13" s="95">
        <v>1930.0</v>
      </c>
      <c r="I13" s="95">
        <v>1930.0</v>
      </c>
      <c r="J13" s="95">
        <v>1954.0</v>
      </c>
      <c r="K13" s="95">
        <v>1822.0</v>
      </c>
      <c r="L13" s="95">
        <v>1821.0</v>
      </c>
      <c r="M13" s="95">
        <v>1835.0</v>
      </c>
    </row>
    <row r="14">
      <c r="A14" s="60" t="s">
        <v>94</v>
      </c>
      <c r="B14" s="60" t="s">
        <v>95</v>
      </c>
      <c r="C14" s="60" t="s">
        <v>96</v>
      </c>
      <c r="D14" s="61" t="s">
        <v>97</v>
      </c>
      <c r="E14" s="41">
        <v>1148.0</v>
      </c>
      <c r="F14" s="41">
        <v>819.0</v>
      </c>
      <c r="G14" s="70">
        <f t="shared" si="3"/>
        <v>0.7134146341</v>
      </c>
      <c r="H14" s="95">
        <v>1911.0</v>
      </c>
      <c r="I14" s="95">
        <v>1911.0</v>
      </c>
      <c r="J14" s="95">
        <v>1932.0</v>
      </c>
      <c r="K14" s="95">
        <v>1843.0</v>
      </c>
      <c r="L14" s="95">
        <v>1841.0</v>
      </c>
      <c r="M14" s="95">
        <v>1887.5</v>
      </c>
    </row>
    <row r="15">
      <c r="A15" s="60" t="s">
        <v>101</v>
      </c>
      <c r="B15" s="60" t="s">
        <v>102</v>
      </c>
      <c r="C15" s="60" t="s">
        <v>96</v>
      </c>
      <c r="D15" s="61" t="s">
        <v>97</v>
      </c>
      <c r="E15" s="41">
        <v>3710.0</v>
      </c>
      <c r="F15" s="41">
        <v>2991.0</v>
      </c>
      <c r="G15" s="70">
        <f t="shared" si="3"/>
        <v>0.8061994609</v>
      </c>
      <c r="H15" s="95">
        <v>1881.0</v>
      </c>
      <c r="I15" s="95">
        <v>1870.0</v>
      </c>
      <c r="J15" s="95">
        <v>1933.0</v>
      </c>
      <c r="K15" s="95">
        <v>1825.0</v>
      </c>
      <c r="L15" s="95">
        <v>1821.0</v>
      </c>
      <c r="M15" s="95">
        <v>1891.0</v>
      </c>
    </row>
    <row r="16">
      <c r="A16" s="61" t="s">
        <v>106</v>
      </c>
      <c r="B16" s="60" t="s">
        <v>107</v>
      </c>
      <c r="C16" s="60" t="s">
        <v>108</v>
      </c>
      <c r="D16" s="61" t="s">
        <v>109</v>
      </c>
      <c r="E16" s="41">
        <v>1020.0</v>
      </c>
      <c r="F16" s="41">
        <v>714.0</v>
      </c>
      <c r="G16" s="70">
        <f t="shared" si="3"/>
        <v>0.7</v>
      </c>
      <c r="H16" s="95">
        <v>1922.0</v>
      </c>
      <c r="I16" s="95">
        <v>1918.0</v>
      </c>
      <c r="J16" s="95">
        <v>1932.0</v>
      </c>
      <c r="K16" s="95">
        <v>1874.5</v>
      </c>
      <c r="L16" s="95">
        <v>1872.0</v>
      </c>
      <c r="M16" s="95">
        <v>1896.0</v>
      </c>
    </row>
    <row r="17">
      <c r="A17" s="60" t="s">
        <v>112</v>
      </c>
      <c r="B17" s="60" t="s">
        <v>113</v>
      </c>
      <c r="C17" s="60" t="s">
        <v>114</v>
      </c>
      <c r="D17" s="61" t="s">
        <v>115</v>
      </c>
      <c r="E17" s="41">
        <v>1097.0</v>
      </c>
      <c r="F17" s="41">
        <v>972.0</v>
      </c>
      <c r="G17" s="70">
        <f t="shared" si="3"/>
        <v>0.8860528715</v>
      </c>
      <c r="H17" s="95">
        <v>1904.0</v>
      </c>
      <c r="I17" s="95">
        <v>1905.0</v>
      </c>
      <c r="J17" s="95">
        <v>1925.0</v>
      </c>
      <c r="K17" s="95">
        <v>1848.0</v>
      </c>
      <c r="L17" s="95">
        <v>1847.0</v>
      </c>
      <c r="M17" s="95">
        <v>1856.0</v>
      </c>
    </row>
    <row r="18">
      <c r="A18" s="60" t="s">
        <v>118</v>
      </c>
      <c r="B18" s="60" t="s">
        <v>119</v>
      </c>
      <c r="C18" s="60" t="s">
        <v>114</v>
      </c>
      <c r="D18" s="61" t="s">
        <v>115</v>
      </c>
      <c r="E18" s="41">
        <v>322.0</v>
      </c>
      <c r="F18" s="41">
        <v>265.0</v>
      </c>
      <c r="G18" s="70">
        <f t="shared" si="3"/>
        <v>0.8229813665</v>
      </c>
      <c r="H18" s="95">
        <v>1909.0</v>
      </c>
      <c r="I18" s="95">
        <v>1909.0</v>
      </c>
      <c r="J18" s="95">
        <v>1850.0</v>
      </c>
      <c r="K18" s="95">
        <v>1833.0</v>
      </c>
      <c r="L18" s="95">
        <v>1833.5</v>
      </c>
      <c r="M18" s="95">
        <v>1824.0</v>
      </c>
    </row>
    <row r="19">
      <c r="A19" s="60" t="s">
        <v>122</v>
      </c>
      <c r="B19" s="60" t="s">
        <v>123</v>
      </c>
      <c r="C19" s="60" t="s">
        <v>124</v>
      </c>
      <c r="D19" s="61" t="s">
        <v>125</v>
      </c>
      <c r="E19" s="41">
        <v>1135.0</v>
      </c>
      <c r="F19" s="41">
        <v>1011.0</v>
      </c>
      <c r="G19" s="70">
        <f t="shared" si="3"/>
        <v>0.8907488987</v>
      </c>
      <c r="H19" s="95">
        <v>1872.0</v>
      </c>
      <c r="I19" s="95">
        <v>1872.0</v>
      </c>
      <c r="J19" s="95">
        <v>1871.0</v>
      </c>
      <c r="K19" s="95">
        <v>1817.0</v>
      </c>
      <c r="L19" s="95">
        <v>1817.0</v>
      </c>
      <c r="M19" s="95">
        <v>1810.0</v>
      </c>
    </row>
    <row r="20">
      <c r="A20" s="60" t="s">
        <v>128</v>
      </c>
      <c r="B20" s="60" t="s">
        <v>129</v>
      </c>
      <c r="C20" s="60" t="s">
        <v>124</v>
      </c>
      <c r="D20" s="61" t="s">
        <v>125</v>
      </c>
      <c r="E20" s="41">
        <v>1482.0</v>
      </c>
      <c r="F20" s="41">
        <v>887.0</v>
      </c>
      <c r="G20" s="70">
        <f t="shared" si="3"/>
        <v>0.5985155196</v>
      </c>
      <c r="H20" s="95">
        <v>1908.0</v>
      </c>
      <c r="I20" s="95">
        <v>1908.0</v>
      </c>
      <c r="J20" s="95">
        <v>1858.0</v>
      </c>
      <c r="K20" s="95">
        <v>1831.0</v>
      </c>
      <c r="L20" s="95">
        <v>1833.0</v>
      </c>
      <c r="M20" s="95">
        <v>1793.0</v>
      </c>
    </row>
    <row r="21">
      <c r="A21" s="60" t="s">
        <v>132</v>
      </c>
      <c r="B21" s="60" t="s">
        <v>133</v>
      </c>
      <c r="C21" s="60" t="s">
        <v>124</v>
      </c>
      <c r="D21" s="61" t="s">
        <v>125</v>
      </c>
      <c r="E21" s="41">
        <v>2655.0</v>
      </c>
      <c r="F21" s="41">
        <v>2341.0</v>
      </c>
      <c r="G21" s="70">
        <f t="shared" si="3"/>
        <v>0.88173258</v>
      </c>
      <c r="H21" s="95">
        <v>1895.0</v>
      </c>
      <c r="I21" s="95">
        <v>1895.0</v>
      </c>
      <c r="J21" s="95">
        <v>1916.0</v>
      </c>
      <c r="K21" s="95">
        <v>1817.0</v>
      </c>
      <c r="L21" s="95">
        <v>1817.5</v>
      </c>
      <c r="M21" s="95">
        <v>1812.0</v>
      </c>
    </row>
    <row r="22">
      <c r="A22" s="60" t="s">
        <v>136</v>
      </c>
      <c r="B22" s="60" t="s">
        <v>137</v>
      </c>
      <c r="C22" s="60" t="s">
        <v>124</v>
      </c>
      <c r="D22" s="61" t="s">
        <v>125</v>
      </c>
      <c r="E22" s="41">
        <v>7819.0</v>
      </c>
      <c r="F22" s="41">
        <v>6097.0</v>
      </c>
      <c r="G22" s="70">
        <f t="shared" si="3"/>
        <v>0.7797672337</v>
      </c>
      <c r="H22" s="95">
        <v>1914.0</v>
      </c>
      <c r="I22" s="95">
        <v>1913.0</v>
      </c>
      <c r="J22" s="95">
        <v>1931.0</v>
      </c>
      <c r="K22" s="95">
        <v>1846.0</v>
      </c>
      <c r="L22" s="95">
        <v>1845.0</v>
      </c>
      <c r="M22" s="95">
        <v>1868.5</v>
      </c>
    </row>
    <row r="23">
      <c r="A23" s="60" t="s">
        <v>140</v>
      </c>
      <c r="B23" s="60" t="s">
        <v>141</v>
      </c>
      <c r="C23" s="60" t="s">
        <v>124</v>
      </c>
      <c r="D23" s="61" t="s">
        <v>125</v>
      </c>
      <c r="E23" s="41">
        <v>1504.0</v>
      </c>
      <c r="F23" s="41">
        <v>1051.0</v>
      </c>
      <c r="G23" s="70">
        <f t="shared" si="3"/>
        <v>0.6988031915</v>
      </c>
      <c r="H23" s="95">
        <v>1910.0</v>
      </c>
      <c r="I23" s="95">
        <v>1906.0</v>
      </c>
      <c r="J23" s="95">
        <v>1916.0</v>
      </c>
      <c r="K23" s="95">
        <v>1822.0</v>
      </c>
      <c r="L23" s="95">
        <v>1823.0</v>
      </c>
      <c r="M23" s="95">
        <v>1806.0</v>
      </c>
    </row>
    <row r="24">
      <c r="A24" s="60" t="s">
        <v>144</v>
      </c>
      <c r="B24" s="60" t="s">
        <v>145</v>
      </c>
      <c r="C24" s="60" t="s">
        <v>146</v>
      </c>
      <c r="D24" s="61" t="s">
        <v>147</v>
      </c>
      <c r="E24" s="41">
        <v>361.0</v>
      </c>
      <c r="F24" s="41">
        <v>272.0</v>
      </c>
      <c r="G24" s="70">
        <f t="shared" si="3"/>
        <v>0.7534626039</v>
      </c>
      <c r="H24" s="95">
        <v>1936.0</v>
      </c>
      <c r="I24" s="95">
        <v>1936.0</v>
      </c>
      <c r="J24" s="95">
        <v>1917.0</v>
      </c>
      <c r="K24" s="95">
        <v>1877.0</v>
      </c>
      <c r="L24" s="95">
        <v>1875.0</v>
      </c>
      <c r="M24" s="95">
        <v>1911.0</v>
      </c>
    </row>
    <row r="25">
      <c r="A25" s="60" t="s">
        <v>150</v>
      </c>
      <c r="B25" s="60" t="s">
        <v>151</v>
      </c>
      <c r="C25" s="60" t="s">
        <v>152</v>
      </c>
      <c r="D25" s="61" t="s">
        <v>153</v>
      </c>
      <c r="E25" s="41">
        <v>1064.0</v>
      </c>
      <c r="F25" s="41">
        <v>950.0</v>
      </c>
      <c r="G25" s="70">
        <f t="shared" si="3"/>
        <v>0.8928571429</v>
      </c>
      <c r="H25" s="95">
        <v>1915.0</v>
      </c>
      <c r="I25" s="95">
        <v>1915.0</v>
      </c>
      <c r="J25" s="95">
        <v>1910.0</v>
      </c>
      <c r="K25" s="95">
        <v>1872.5</v>
      </c>
      <c r="L25" s="95">
        <v>1873.0</v>
      </c>
      <c r="M25" s="95">
        <v>1872.0</v>
      </c>
    </row>
    <row r="26">
      <c r="A26" s="60" t="s">
        <v>156</v>
      </c>
      <c r="B26" s="60" t="s">
        <v>157</v>
      </c>
      <c r="C26" s="60" t="s">
        <v>152</v>
      </c>
      <c r="D26" s="61" t="s">
        <v>153</v>
      </c>
      <c r="E26" s="41">
        <v>420.0</v>
      </c>
      <c r="F26" s="41">
        <v>344.0</v>
      </c>
      <c r="G26" s="70">
        <f t="shared" si="3"/>
        <v>0.819047619</v>
      </c>
      <c r="H26" s="95">
        <v>1921.0</v>
      </c>
      <c r="I26" s="95">
        <v>1921.0</v>
      </c>
      <c r="J26" s="95">
        <v>1906.0</v>
      </c>
      <c r="K26" s="95">
        <v>1878.5</v>
      </c>
      <c r="L26" s="95">
        <v>1879.0</v>
      </c>
      <c r="M26" s="95">
        <v>1872.5</v>
      </c>
    </row>
    <row r="27">
      <c r="A27" s="60" t="s">
        <v>160</v>
      </c>
      <c r="B27" s="60" t="s">
        <v>161</v>
      </c>
      <c r="C27" s="60" t="s">
        <v>152</v>
      </c>
      <c r="D27" s="61" t="s">
        <v>153</v>
      </c>
      <c r="E27" s="41">
        <v>630.0</v>
      </c>
      <c r="F27" s="41">
        <v>596.0</v>
      </c>
      <c r="G27" s="70">
        <f t="shared" si="3"/>
        <v>0.946031746</v>
      </c>
      <c r="H27" s="95">
        <v>1915.0</v>
      </c>
      <c r="I27" s="95">
        <v>1914.0</v>
      </c>
      <c r="J27" s="95">
        <v>1934.0</v>
      </c>
      <c r="K27" s="95">
        <v>1865.0</v>
      </c>
      <c r="L27" s="95">
        <v>1863.0</v>
      </c>
      <c r="M27" s="95">
        <v>1886.0</v>
      </c>
    </row>
    <row r="28">
      <c r="A28" s="60" t="s">
        <v>164</v>
      </c>
      <c r="B28" s="60" t="s">
        <v>165</v>
      </c>
      <c r="C28" s="60" t="s">
        <v>152</v>
      </c>
      <c r="D28" s="61" t="s">
        <v>153</v>
      </c>
      <c r="E28" s="41">
        <v>446.0</v>
      </c>
      <c r="F28" s="41">
        <v>420.0</v>
      </c>
      <c r="G28" s="70">
        <f t="shared" si="3"/>
        <v>0.9417040359</v>
      </c>
      <c r="H28" s="95">
        <v>1927.0</v>
      </c>
      <c r="I28" s="95">
        <v>1923.0</v>
      </c>
      <c r="J28" s="95">
        <v>1909.0</v>
      </c>
      <c r="K28" s="95">
        <v>1869.0</v>
      </c>
      <c r="L28" s="95">
        <v>1869.0</v>
      </c>
      <c r="M28" s="95">
        <v>1879.0</v>
      </c>
    </row>
    <row r="29">
      <c r="A29" s="60" t="s">
        <v>168</v>
      </c>
      <c r="B29" s="60" t="s">
        <v>169</v>
      </c>
      <c r="C29" s="60" t="s">
        <v>152</v>
      </c>
      <c r="D29" s="61" t="s">
        <v>153</v>
      </c>
      <c r="E29" s="41">
        <v>516.0</v>
      </c>
      <c r="F29" s="41">
        <v>487.0</v>
      </c>
      <c r="G29" s="70">
        <f t="shared" si="3"/>
        <v>0.9437984496</v>
      </c>
      <c r="H29" s="95">
        <v>1925.0</v>
      </c>
      <c r="I29" s="95">
        <v>1925.0</v>
      </c>
      <c r="J29" s="95">
        <v>1929.0</v>
      </c>
      <c r="K29" s="95">
        <v>1872.0</v>
      </c>
      <c r="L29" s="95">
        <v>1871.0</v>
      </c>
      <c r="M29" s="95">
        <v>1883.0</v>
      </c>
    </row>
    <row r="30">
      <c r="A30" s="60" t="s">
        <v>172</v>
      </c>
      <c r="B30" s="60" t="s">
        <v>173</v>
      </c>
      <c r="C30" s="60" t="s">
        <v>152</v>
      </c>
      <c r="D30" s="61" t="s">
        <v>153</v>
      </c>
      <c r="E30" s="41">
        <v>1176.0</v>
      </c>
      <c r="F30" s="80">
        <v>1099.0</v>
      </c>
      <c r="G30" s="70">
        <f t="shared" si="3"/>
        <v>0.9345238095</v>
      </c>
      <c r="H30" s="95">
        <v>1926.0</v>
      </c>
      <c r="I30" s="95">
        <v>1924.0</v>
      </c>
      <c r="J30" s="95">
        <v>1928.0</v>
      </c>
      <c r="K30" s="95">
        <v>1874.0</v>
      </c>
      <c r="L30" s="95">
        <v>1872.0</v>
      </c>
      <c r="M30" s="95">
        <v>1892.0</v>
      </c>
    </row>
    <row r="31">
      <c r="A31" s="60" t="s">
        <v>176</v>
      </c>
      <c r="B31" s="60" t="s">
        <v>177</v>
      </c>
      <c r="C31" s="60" t="s">
        <v>178</v>
      </c>
      <c r="D31" s="61" t="s">
        <v>179</v>
      </c>
      <c r="E31" s="41">
        <v>1881.0</v>
      </c>
      <c r="F31" s="87" t="s">
        <v>218</v>
      </c>
      <c r="G31" s="79" t="s">
        <v>218</v>
      </c>
      <c r="H31" s="87" t="s">
        <v>218</v>
      </c>
      <c r="I31" s="87" t="s">
        <v>218</v>
      </c>
      <c r="J31" s="87" t="s">
        <v>218</v>
      </c>
      <c r="K31" s="87" t="s">
        <v>218</v>
      </c>
      <c r="L31" s="87" t="s">
        <v>218</v>
      </c>
      <c r="M31" s="87" t="s">
        <v>218</v>
      </c>
    </row>
    <row r="32">
      <c r="A32" s="61" t="s">
        <v>182</v>
      </c>
      <c r="B32" s="60" t="s">
        <v>183</v>
      </c>
      <c r="C32" s="60" t="s">
        <v>184</v>
      </c>
      <c r="D32" s="61" t="s">
        <v>185</v>
      </c>
      <c r="E32" s="41">
        <v>1464.0</v>
      </c>
      <c r="F32" s="41">
        <v>696.0</v>
      </c>
      <c r="G32" s="70">
        <f t="shared" ref="G32:G34" si="4">F32/E32</f>
        <v>0.4754098361</v>
      </c>
      <c r="H32" s="87" t="s">
        <v>218</v>
      </c>
      <c r="I32" s="87" t="s">
        <v>218</v>
      </c>
      <c r="J32" s="87" t="s">
        <v>218</v>
      </c>
      <c r="K32" s="87" t="s">
        <v>218</v>
      </c>
      <c r="L32" s="87" t="s">
        <v>218</v>
      </c>
      <c r="M32" s="87" t="s">
        <v>218</v>
      </c>
    </row>
    <row r="33">
      <c r="A33" s="60" t="s">
        <v>188</v>
      </c>
      <c r="B33" s="60" t="s">
        <v>189</v>
      </c>
      <c r="C33" s="60" t="s">
        <v>190</v>
      </c>
      <c r="D33" s="61" t="s">
        <v>191</v>
      </c>
      <c r="E33" s="41">
        <v>629.0</v>
      </c>
      <c r="F33" s="80">
        <v>476.0</v>
      </c>
      <c r="G33" s="70">
        <f t="shared" si="4"/>
        <v>0.7567567568</v>
      </c>
      <c r="H33" s="95">
        <v>1895.0</v>
      </c>
      <c r="I33" s="95">
        <v>1869.0</v>
      </c>
      <c r="J33" s="95">
        <v>1888.0</v>
      </c>
      <c r="K33" s="95">
        <v>1817.0</v>
      </c>
      <c r="L33" s="95">
        <v>1802.0</v>
      </c>
      <c r="M33" s="95">
        <v>1862.0</v>
      </c>
    </row>
    <row r="34">
      <c r="A34" s="60" t="s">
        <v>195</v>
      </c>
      <c r="B34" s="60" t="s">
        <v>196</v>
      </c>
      <c r="C34" s="60" t="s">
        <v>197</v>
      </c>
      <c r="D34" s="61" t="s">
        <v>198</v>
      </c>
      <c r="E34" s="41">
        <v>568.0</v>
      </c>
      <c r="F34" s="80">
        <v>553.0</v>
      </c>
      <c r="G34" s="70">
        <f t="shared" si="4"/>
        <v>0.9735915493</v>
      </c>
      <c r="H34" s="95">
        <v>1929.0</v>
      </c>
      <c r="I34" s="95">
        <v>1929.0</v>
      </c>
      <c r="J34" s="95">
        <v>1931.0</v>
      </c>
      <c r="K34" s="95">
        <v>1883.0</v>
      </c>
      <c r="L34" s="95">
        <v>1882.0</v>
      </c>
      <c r="M34" s="95">
        <v>1900.0</v>
      </c>
    </row>
  </sheetData>
  <conditionalFormatting sqref="G3 G5:G11 G13:G30 G32:G34">
    <cfRule type="cellIs" dxfId="1" priority="1" operator="lessThan">
      <formula>"70%"</formula>
    </cfRule>
  </conditionalFormatting>
  <hyperlinks>
    <hyperlink r:id="rId1" ref="A1"/>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3" width="7.63"/>
    <col customWidth="1" min="4" max="4" width="24.0"/>
    <col customWidth="1" min="5" max="10" width="13.88"/>
    <col customWidth="1" min="11" max="11" width="27.63"/>
    <col customWidth="1" min="12" max="16" width="13.88"/>
    <col customWidth="1" min="17" max="17" width="105.13"/>
  </cols>
  <sheetData>
    <row r="1">
      <c r="A1" s="96" t="s">
        <v>334</v>
      </c>
      <c r="B1" s="69"/>
      <c r="C1" s="69"/>
      <c r="D1" s="97"/>
      <c r="E1" s="97"/>
      <c r="F1" s="97"/>
      <c r="G1" s="97"/>
      <c r="H1" s="97"/>
      <c r="I1" s="98"/>
      <c r="J1" s="97"/>
      <c r="K1" s="97"/>
      <c r="L1" s="97"/>
      <c r="M1" s="97"/>
      <c r="N1" s="97"/>
      <c r="O1" s="97"/>
      <c r="P1" s="97"/>
      <c r="Q1" s="97"/>
    </row>
    <row r="2">
      <c r="A2" s="65" t="s">
        <v>335</v>
      </c>
      <c r="B2" s="65" t="s">
        <v>336</v>
      </c>
      <c r="C2" s="65" t="s">
        <v>337</v>
      </c>
      <c r="D2" s="82" t="s">
        <v>338</v>
      </c>
      <c r="E2" s="99" t="s">
        <v>339</v>
      </c>
      <c r="F2" s="82" t="s">
        <v>340</v>
      </c>
      <c r="G2" s="99" t="s">
        <v>341</v>
      </c>
      <c r="H2" s="99" t="s">
        <v>342</v>
      </c>
      <c r="I2" s="100" t="s">
        <v>343</v>
      </c>
      <c r="J2" s="82" t="s">
        <v>344</v>
      </c>
      <c r="K2" s="101" t="s">
        <v>345</v>
      </c>
      <c r="L2" s="99" t="s">
        <v>346</v>
      </c>
      <c r="M2" s="99" t="s">
        <v>347</v>
      </c>
      <c r="N2" s="101" t="s">
        <v>348</v>
      </c>
      <c r="O2" s="101" t="s">
        <v>349</v>
      </c>
      <c r="P2" s="101" t="s">
        <v>350</v>
      </c>
      <c r="Q2" s="101" t="s">
        <v>351</v>
      </c>
    </row>
    <row r="3">
      <c r="A3" s="102" t="s">
        <v>352</v>
      </c>
      <c r="B3" s="102" t="s">
        <v>352</v>
      </c>
      <c r="C3" s="102"/>
      <c r="D3" s="103" t="s">
        <v>353</v>
      </c>
      <c r="E3" s="103" t="s">
        <v>354</v>
      </c>
      <c r="F3" s="103" t="s">
        <v>355</v>
      </c>
      <c r="G3" s="103">
        <v>13.0</v>
      </c>
      <c r="H3" s="103">
        <v>23.0</v>
      </c>
      <c r="I3" s="104" t="s">
        <v>356</v>
      </c>
      <c r="J3" s="103" t="s">
        <v>357</v>
      </c>
      <c r="K3" s="103" t="s">
        <v>358</v>
      </c>
      <c r="L3" s="103" t="s">
        <v>359</v>
      </c>
      <c r="M3" s="103" t="s">
        <v>360</v>
      </c>
      <c r="N3" s="103" t="s">
        <v>361</v>
      </c>
      <c r="O3" s="103" t="s">
        <v>362</v>
      </c>
      <c r="P3" s="103" t="s">
        <v>363</v>
      </c>
      <c r="Q3" s="103" t="s">
        <v>364</v>
      </c>
    </row>
    <row r="4">
      <c r="A4" s="102" t="s">
        <v>352</v>
      </c>
      <c r="B4" s="102" t="s">
        <v>352</v>
      </c>
      <c r="C4" s="102"/>
      <c r="D4" s="103" t="s">
        <v>365</v>
      </c>
      <c r="E4" s="103" t="s">
        <v>366</v>
      </c>
      <c r="F4" s="103" t="s">
        <v>355</v>
      </c>
      <c r="G4" s="103">
        <v>12.0</v>
      </c>
      <c r="H4" s="103">
        <v>18.0</v>
      </c>
      <c r="I4" s="104" t="s">
        <v>367</v>
      </c>
      <c r="J4" s="103" t="s">
        <v>368</v>
      </c>
      <c r="K4" s="103" t="s">
        <v>369</v>
      </c>
      <c r="L4" s="103" t="s">
        <v>370</v>
      </c>
      <c r="M4" s="103" t="s">
        <v>371</v>
      </c>
      <c r="N4" s="103" t="s">
        <v>372</v>
      </c>
      <c r="O4" s="103" t="s">
        <v>58</v>
      </c>
      <c r="P4" s="103" t="s">
        <v>59</v>
      </c>
      <c r="Q4" s="103" t="s">
        <v>373</v>
      </c>
    </row>
    <row r="5">
      <c r="A5" s="102"/>
      <c r="B5" s="102"/>
      <c r="C5" s="102" t="s">
        <v>352</v>
      </c>
      <c r="D5" s="103" t="s">
        <v>374</v>
      </c>
      <c r="E5" s="103" t="s">
        <v>375</v>
      </c>
      <c r="F5" s="103" t="s">
        <v>376</v>
      </c>
      <c r="G5" s="103">
        <v>2.0</v>
      </c>
      <c r="H5" s="103">
        <v>3.0</v>
      </c>
      <c r="I5" s="104" t="s">
        <v>377</v>
      </c>
      <c r="J5" s="103" t="s">
        <v>357</v>
      </c>
      <c r="K5" s="103" t="s">
        <v>378</v>
      </c>
      <c r="L5" s="103" t="s">
        <v>379</v>
      </c>
      <c r="M5" s="103" t="s">
        <v>380</v>
      </c>
      <c r="N5" s="103" t="s">
        <v>218</v>
      </c>
      <c r="O5" s="103" t="s">
        <v>381</v>
      </c>
      <c r="P5" s="103" t="s">
        <v>382</v>
      </c>
      <c r="Q5" s="103" t="s">
        <v>383</v>
      </c>
    </row>
    <row r="6">
      <c r="A6" s="102" t="s">
        <v>352</v>
      </c>
      <c r="B6" s="102" t="s">
        <v>352</v>
      </c>
      <c r="C6" s="102"/>
      <c r="D6" s="103" t="s">
        <v>384</v>
      </c>
      <c r="E6" s="103" t="s">
        <v>385</v>
      </c>
      <c r="F6" s="103" t="s">
        <v>355</v>
      </c>
      <c r="G6" s="103">
        <v>11.0</v>
      </c>
      <c r="H6" s="103">
        <v>26.0</v>
      </c>
      <c r="I6" s="104" t="s">
        <v>367</v>
      </c>
      <c r="J6" s="103" t="s">
        <v>357</v>
      </c>
      <c r="K6" s="103" t="s">
        <v>386</v>
      </c>
      <c r="L6" s="103" t="s">
        <v>387</v>
      </c>
      <c r="M6" s="103" t="s">
        <v>388</v>
      </c>
      <c r="N6" s="103" t="s">
        <v>218</v>
      </c>
      <c r="O6" s="103" t="s">
        <v>389</v>
      </c>
      <c r="P6" s="103" t="s">
        <v>390</v>
      </c>
      <c r="Q6" s="103" t="s">
        <v>391</v>
      </c>
    </row>
    <row r="7">
      <c r="A7" s="102" t="s">
        <v>352</v>
      </c>
      <c r="B7" s="102" t="s">
        <v>352</v>
      </c>
      <c r="C7" s="102"/>
      <c r="D7" s="103" t="s">
        <v>392</v>
      </c>
      <c r="E7" s="103" t="s">
        <v>393</v>
      </c>
      <c r="F7" s="103" t="s">
        <v>355</v>
      </c>
      <c r="G7" s="103">
        <v>11.0</v>
      </c>
      <c r="H7" s="103">
        <v>19.0</v>
      </c>
      <c r="I7" s="104" t="s">
        <v>367</v>
      </c>
      <c r="J7" s="103" t="s">
        <v>357</v>
      </c>
      <c r="K7" s="103" t="s">
        <v>394</v>
      </c>
      <c r="L7" s="103" t="s">
        <v>395</v>
      </c>
      <c r="M7" s="103" t="s">
        <v>396</v>
      </c>
      <c r="N7" s="103" t="s">
        <v>361</v>
      </c>
      <c r="O7" s="103" t="s">
        <v>362</v>
      </c>
      <c r="P7" s="103" t="s">
        <v>363</v>
      </c>
      <c r="Q7" s="103" t="s">
        <v>397</v>
      </c>
    </row>
    <row r="8">
      <c r="A8" s="102" t="s">
        <v>352</v>
      </c>
      <c r="B8" s="102" t="s">
        <v>352</v>
      </c>
      <c r="C8" s="102"/>
      <c r="D8" s="103" t="s">
        <v>398</v>
      </c>
      <c r="E8" s="103" t="s">
        <v>399</v>
      </c>
      <c r="F8" s="103" t="s">
        <v>355</v>
      </c>
      <c r="G8" s="103">
        <v>11.0</v>
      </c>
      <c r="H8" s="103">
        <v>12.0</v>
      </c>
      <c r="I8" s="104" t="s">
        <v>367</v>
      </c>
      <c r="J8" s="103" t="s">
        <v>400</v>
      </c>
      <c r="K8" s="103" t="s">
        <v>401</v>
      </c>
      <c r="L8" s="103" t="s">
        <v>402</v>
      </c>
      <c r="M8" s="103" t="s">
        <v>403</v>
      </c>
      <c r="N8" s="103" t="s">
        <v>404</v>
      </c>
      <c r="O8" s="103" t="s">
        <v>405</v>
      </c>
      <c r="P8" s="103" t="s">
        <v>406</v>
      </c>
      <c r="Q8" s="103" t="s">
        <v>407</v>
      </c>
    </row>
    <row r="9">
      <c r="A9" s="102" t="s">
        <v>352</v>
      </c>
      <c r="B9" s="102" t="s">
        <v>352</v>
      </c>
      <c r="C9" s="102"/>
      <c r="D9" s="103" t="s">
        <v>408</v>
      </c>
      <c r="E9" s="103" t="s">
        <v>409</v>
      </c>
      <c r="F9" s="103" t="s">
        <v>355</v>
      </c>
      <c r="G9" s="103">
        <v>10.0</v>
      </c>
      <c r="H9" s="103">
        <v>14.0</v>
      </c>
      <c r="I9" s="104">
        <v>9.0</v>
      </c>
      <c r="J9" s="103" t="s">
        <v>410</v>
      </c>
      <c r="K9" s="105" t="s">
        <v>411</v>
      </c>
      <c r="L9" s="103" t="s">
        <v>412</v>
      </c>
      <c r="M9" s="103" t="s">
        <v>413</v>
      </c>
      <c r="N9" s="103" t="s">
        <v>97</v>
      </c>
      <c r="O9" s="103" t="s">
        <v>96</v>
      </c>
      <c r="P9" s="103" t="s">
        <v>97</v>
      </c>
      <c r="Q9" s="103" t="s">
        <v>414</v>
      </c>
    </row>
    <row r="10">
      <c r="A10" s="102" t="s">
        <v>352</v>
      </c>
      <c r="B10" s="102" t="s">
        <v>352</v>
      </c>
      <c r="C10" s="102"/>
      <c r="D10" s="103" t="s">
        <v>415</v>
      </c>
      <c r="E10" s="103" t="s">
        <v>416</v>
      </c>
      <c r="F10" s="103" t="s">
        <v>355</v>
      </c>
      <c r="G10" s="103">
        <v>9.0</v>
      </c>
      <c r="H10" s="103">
        <v>17.0</v>
      </c>
      <c r="I10" s="104" t="s">
        <v>417</v>
      </c>
      <c r="J10" s="103" t="s">
        <v>357</v>
      </c>
      <c r="K10" s="103" t="s">
        <v>418</v>
      </c>
      <c r="L10" s="103" t="s">
        <v>419</v>
      </c>
      <c r="M10" s="103" t="s">
        <v>420</v>
      </c>
      <c r="N10" s="103" t="s">
        <v>361</v>
      </c>
      <c r="O10" s="103" t="s">
        <v>389</v>
      </c>
      <c r="P10" s="103" t="s">
        <v>390</v>
      </c>
      <c r="Q10" s="103" t="s">
        <v>421</v>
      </c>
    </row>
    <row r="11">
      <c r="A11" s="102" t="s">
        <v>352</v>
      </c>
      <c r="B11" s="102" t="s">
        <v>352</v>
      </c>
      <c r="C11" s="102"/>
      <c r="D11" s="103" t="s">
        <v>422</v>
      </c>
      <c r="E11" s="103" t="s">
        <v>423</v>
      </c>
      <c r="F11" s="103" t="s">
        <v>355</v>
      </c>
      <c r="G11" s="103">
        <v>9.0</v>
      </c>
      <c r="H11" s="103">
        <v>17.0</v>
      </c>
      <c r="I11" s="104" t="s">
        <v>424</v>
      </c>
      <c r="J11" s="103" t="s">
        <v>368</v>
      </c>
      <c r="K11" s="103" t="s">
        <v>425</v>
      </c>
      <c r="L11" s="103" t="s">
        <v>426</v>
      </c>
      <c r="M11" s="103" t="s">
        <v>427</v>
      </c>
      <c r="N11" s="103" t="s">
        <v>428</v>
      </c>
      <c r="O11" s="103" t="s">
        <v>36</v>
      </c>
      <c r="P11" s="103" t="s">
        <v>37</v>
      </c>
      <c r="Q11" s="103" t="s">
        <v>429</v>
      </c>
    </row>
    <row r="12">
      <c r="A12" s="102" t="s">
        <v>352</v>
      </c>
      <c r="B12" s="102" t="s">
        <v>352</v>
      </c>
      <c r="C12" s="102"/>
      <c r="D12" s="103" t="s">
        <v>430</v>
      </c>
      <c r="E12" s="103" t="s">
        <v>431</v>
      </c>
      <c r="F12" s="103" t="s">
        <v>355</v>
      </c>
      <c r="G12" s="103">
        <v>9.0</v>
      </c>
      <c r="H12" s="103">
        <v>16.0</v>
      </c>
      <c r="I12" s="104" t="s">
        <v>417</v>
      </c>
      <c r="J12" s="103" t="s">
        <v>357</v>
      </c>
      <c r="K12" s="103" t="s">
        <v>432</v>
      </c>
      <c r="L12" s="103" t="s">
        <v>433</v>
      </c>
      <c r="M12" s="103" t="s">
        <v>434</v>
      </c>
      <c r="N12" s="103" t="s">
        <v>361</v>
      </c>
      <c r="O12" s="103" t="s">
        <v>362</v>
      </c>
      <c r="P12" s="103" t="s">
        <v>363</v>
      </c>
      <c r="Q12" s="103" t="s">
        <v>435</v>
      </c>
    </row>
    <row r="13">
      <c r="A13" s="102" t="s">
        <v>352</v>
      </c>
      <c r="B13" s="102" t="s">
        <v>352</v>
      </c>
      <c r="C13" s="102"/>
      <c r="D13" s="103" t="s">
        <v>436</v>
      </c>
      <c r="E13" s="103" t="s">
        <v>437</v>
      </c>
      <c r="F13" s="103" t="s">
        <v>355</v>
      </c>
      <c r="G13" s="103">
        <v>9.0</v>
      </c>
      <c r="H13" s="103">
        <v>11.0</v>
      </c>
      <c r="I13" s="104" t="s">
        <v>424</v>
      </c>
      <c r="J13" s="103" t="s">
        <v>400</v>
      </c>
      <c r="K13" s="103" t="s">
        <v>438</v>
      </c>
      <c r="L13" s="103" t="s">
        <v>439</v>
      </c>
      <c r="M13" s="103" t="s">
        <v>440</v>
      </c>
      <c r="N13" s="103" t="s">
        <v>441</v>
      </c>
      <c r="O13" s="103" t="s">
        <v>65</v>
      </c>
      <c r="P13" s="103" t="s">
        <v>66</v>
      </c>
      <c r="Q13" s="103" t="s">
        <v>442</v>
      </c>
    </row>
    <row r="14">
      <c r="A14" s="102" t="s">
        <v>352</v>
      </c>
      <c r="B14" s="102" t="s">
        <v>352</v>
      </c>
      <c r="C14" s="102"/>
      <c r="D14" s="103" t="s">
        <v>443</v>
      </c>
      <c r="E14" s="103" t="s">
        <v>444</v>
      </c>
      <c r="F14" s="103" t="s">
        <v>355</v>
      </c>
      <c r="G14" s="103">
        <v>9.0</v>
      </c>
      <c r="H14" s="103">
        <v>9.0</v>
      </c>
      <c r="I14" s="104" t="s">
        <v>417</v>
      </c>
      <c r="J14" s="103" t="s">
        <v>410</v>
      </c>
      <c r="K14" s="103" t="s">
        <v>445</v>
      </c>
      <c r="L14" s="103" t="s">
        <v>446</v>
      </c>
      <c r="M14" s="103" t="s">
        <v>447</v>
      </c>
      <c r="N14" s="103" t="s">
        <v>448</v>
      </c>
      <c r="O14" s="103" t="s">
        <v>449</v>
      </c>
      <c r="P14" s="103" t="s">
        <v>450</v>
      </c>
      <c r="Q14" s="103" t="s">
        <v>451</v>
      </c>
    </row>
    <row r="15">
      <c r="A15" s="102" t="s">
        <v>352</v>
      </c>
      <c r="B15" s="102" t="s">
        <v>352</v>
      </c>
      <c r="C15" s="102"/>
      <c r="D15" s="103" t="s">
        <v>452</v>
      </c>
      <c r="E15" s="103" t="s">
        <v>453</v>
      </c>
      <c r="F15" s="103" t="s">
        <v>355</v>
      </c>
      <c r="G15" s="103">
        <v>9.0</v>
      </c>
      <c r="H15" s="103">
        <v>9.0</v>
      </c>
      <c r="I15" s="104" t="s">
        <v>417</v>
      </c>
      <c r="J15" s="103" t="s">
        <v>410</v>
      </c>
      <c r="K15" s="103" t="s">
        <v>454</v>
      </c>
      <c r="L15" s="103" t="s">
        <v>455</v>
      </c>
      <c r="M15" s="103" t="s">
        <v>456</v>
      </c>
      <c r="N15" s="103" t="s">
        <v>457</v>
      </c>
      <c r="O15" s="103" t="s">
        <v>458</v>
      </c>
      <c r="P15" s="103" t="s">
        <v>457</v>
      </c>
      <c r="Q15" s="103" t="s">
        <v>459</v>
      </c>
    </row>
    <row r="16">
      <c r="A16" s="102" t="s">
        <v>352</v>
      </c>
      <c r="B16" s="102" t="s">
        <v>352</v>
      </c>
      <c r="C16" s="102"/>
      <c r="D16" s="103" t="s">
        <v>460</v>
      </c>
      <c r="E16" s="103" t="s">
        <v>461</v>
      </c>
      <c r="F16" s="103" t="s">
        <v>355</v>
      </c>
      <c r="G16" s="103">
        <v>9.0</v>
      </c>
      <c r="H16" s="103">
        <v>9.0</v>
      </c>
      <c r="I16" s="104" t="s">
        <v>417</v>
      </c>
      <c r="J16" s="103" t="s">
        <v>368</v>
      </c>
      <c r="K16" s="103" t="s">
        <v>462</v>
      </c>
      <c r="L16" s="103" t="s">
        <v>463</v>
      </c>
      <c r="M16" s="103" t="s">
        <v>464</v>
      </c>
      <c r="N16" s="103" t="s">
        <v>465</v>
      </c>
      <c r="O16" s="103" t="s">
        <v>466</v>
      </c>
      <c r="P16" s="103" t="s">
        <v>465</v>
      </c>
      <c r="Q16" s="103" t="s">
        <v>467</v>
      </c>
    </row>
    <row r="17">
      <c r="A17" s="102" t="s">
        <v>352</v>
      </c>
      <c r="B17" s="102" t="s">
        <v>352</v>
      </c>
      <c r="C17" s="102"/>
      <c r="D17" s="103" t="s">
        <v>468</v>
      </c>
      <c r="E17" s="103" t="s">
        <v>469</v>
      </c>
      <c r="F17" s="103" t="s">
        <v>355</v>
      </c>
      <c r="G17" s="103">
        <v>9.0</v>
      </c>
      <c r="H17" s="103">
        <v>9.0</v>
      </c>
      <c r="I17" s="104" t="s">
        <v>424</v>
      </c>
      <c r="J17" s="103" t="s">
        <v>410</v>
      </c>
      <c r="K17" s="103" t="s">
        <v>470</v>
      </c>
      <c r="L17" s="103" t="s">
        <v>471</v>
      </c>
      <c r="M17" s="103" t="s">
        <v>472</v>
      </c>
      <c r="N17" s="103" t="s">
        <v>191</v>
      </c>
      <c r="O17" s="103" t="s">
        <v>190</v>
      </c>
      <c r="P17" s="103" t="s">
        <v>191</v>
      </c>
      <c r="Q17" s="103" t="s">
        <v>473</v>
      </c>
    </row>
    <row r="18">
      <c r="A18" s="102"/>
      <c r="B18" s="102"/>
      <c r="C18" s="102" t="s">
        <v>352</v>
      </c>
      <c r="D18" s="103" t="s">
        <v>474</v>
      </c>
      <c r="E18" s="103" t="s">
        <v>475</v>
      </c>
      <c r="F18" s="103" t="s">
        <v>376</v>
      </c>
      <c r="G18" s="103">
        <v>4.0</v>
      </c>
      <c r="H18" s="103">
        <v>4.0</v>
      </c>
      <c r="I18" s="104" t="s">
        <v>476</v>
      </c>
      <c r="J18" s="103" t="s">
        <v>410</v>
      </c>
      <c r="K18" s="103" t="s">
        <v>477</v>
      </c>
      <c r="L18" s="103" t="s">
        <v>478</v>
      </c>
      <c r="M18" s="103" t="s">
        <v>479</v>
      </c>
      <c r="N18" s="103" t="s">
        <v>480</v>
      </c>
      <c r="O18" s="103" t="s">
        <v>36</v>
      </c>
      <c r="P18" s="103" t="s">
        <v>37</v>
      </c>
      <c r="Q18" s="103" t="s">
        <v>481</v>
      </c>
    </row>
    <row r="19">
      <c r="A19" s="102" t="s">
        <v>352</v>
      </c>
      <c r="B19" s="102" t="s">
        <v>352</v>
      </c>
      <c r="C19" s="102"/>
      <c r="D19" s="103" t="s">
        <v>482</v>
      </c>
      <c r="E19" s="103" t="s">
        <v>483</v>
      </c>
      <c r="F19" s="103" t="s">
        <v>355</v>
      </c>
      <c r="G19" s="103">
        <v>8.0</v>
      </c>
      <c r="H19" s="103">
        <v>12.0</v>
      </c>
      <c r="I19" s="104" t="s">
        <v>424</v>
      </c>
      <c r="J19" s="103" t="s">
        <v>484</v>
      </c>
      <c r="K19" s="103" t="s">
        <v>485</v>
      </c>
      <c r="L19" s="103" t="s">
        <v>486</v>
      </c>
      <c r="M19" s="103" t="s">
        <v>487</v>
      </c>
      <c r="N19" s="103" t="s">
        <v>488</v>
      </c>
      <c r="O19" s="103" t="s">
        <v>489</v>
      </c>
      <c r="P19" s="103" t="s">
        <v>490</v>
      </c>
      <c r="Q19" s="103" t="s">
        <v>491</v>
      </c>
    </row>
    <row r="20">
      <c r="A20" s="102" t="s">
        <v>352</v>
      </c>
      <c r="B20" s="102" t="s">
        <v>352</v>
      </c>
      <c r="C20" s="102"/>
      <c r="D20" s="103" t="s">
        <v>492</v>
      </c>
      <c r="E20" s="103" t="s">
        <v>493</v>
      </c>
      <c r="F20" s="103" t="s">
        <v>355</v>
      </c>
      <c r="G20" s="103">
        <v>8.0</v>
      </c>
      <c r="H20" s="103">
        <v>11.0</v>
      </c>
      <c r="I20" s="104" t="s">
        <v>424</v>
      </c>
      <c r="J20" s="103" t="s">
        <v>484</v>
      </c>
      <c r="K20" s="103" t="s">
        <v>494</v>
      </c>
      <c r="L20" s="103" t="s">
        <v>495</v>
      </c>
      <c r="M20" s="103" t="s">
        <v>447</v>
      </c>
      <c r="N20" s="103" t="s">
        <v>496</v>
      </c>
      <c r="O20" s="103" t="s">
        <v>96</v>
      </c>
      <c r="P20" s="103" t="s">
        <v>97</v>
      </c>
      <c r="Q20" s="103" t="s">
        <v>497</v>
      </c>
    </row>
    <row r="21">
      <c r="A21" s="102" t="s">
        <v>352</v>
      </c>
      <c r="B21" s="102" t="s">
        <v>352</v>
      </c>
      <c r="C21" s="102"/>
      <c r="D21" s="103" t="s">
        <v>498</v>
      </c>
      <c r="E21" s="103" t="s">
        <v>499</v>
      </c>
      <c r="F21" s="103" t="s">
        <v>355</v>
      </c>
      <c r="G21" s="103">
        <v>8.0</v>
      </c>
      <c r="H21" s="103">
        <v>10.0</v>
      </c>
      <c r="I21" s="104" t="s">
        <v>500</v>
      </c>
      <c r="J21" s="103" t="s">
        <v>501</v>
      </c>
      <c r="K21" s="103" t="s">
        <v>502</v>
      </c>
      <c r="L21" s="103" t="s">
        <v>503</v>
      </c>
      <c r="M21" s="103" t="s">
        <v>504</v>
      </c>
      <c r="N21" s="103" t="s">
        <v>505</v>
      </c>
      <c r="O21" s="103" t="s">
        <v>124</v>
      </c>
      <c r="P21" s="103" t="s">
        <v>125</v>
      </c>
      <c r="Q21" s="103" t="s">
        <v>506</v>
      </c>
    </row>
    <row r="22">
      <c r="A22" s="102" t="s">
        <v>352</v>
      </c>
      <c r="B22" s="102" t="s">
        <v>352</v>
      </c>
      <c r="C22" s="102"/>
      <c r="D22" s="103" t="s">
        <v>507</v>
      </c>
      <c r="E22" s="103" t="s">
        <v>508</v>
      </c>
      <c r="F22" s="103" t="s">
        <v>355</v>
      </c>
      <c r="G22" s="103">
        <v>8.0</v>
      </c>
      <c r="H22" s="103">
        <v>9.0</v>
      </c>
      <c r="I22" s="104" t="s">
        <v>500</v>
      </c>
      <c r="J22" s="103" t="s">
        <v>410</v>
      </c>
      <c r="K22" s="103" t="s">
        <v>509</v>
      </c>
      <c r="L22" s="103" t="s">
        <v>510</v>
      </c>
      <c r="M22" s="103" t="s">
        <v>511</v>
      </c>
      <c r="N22" s="103" t="s">
        <v>218</v>
      </c>
      <c r="O22" s="103" t="s">
        <v>152</v>
      </c>
      <c r="P22" s="103" t="s">
        <v>153</v>
      </c>
      <c r="Q22" s="103" t="s">
        <v>512</v>
      </c>
    </row>
    <row r="23">
      <c r="A23" s="102" t="s">
        <v>352</v>
      </c>
      <c r="B23" s="102" t="s">
        <v>352</v>
      </c>
      <c r="C23" s="102"/>
      <c r="D23" s="103" t="s">
        <v>513</v>
      </c>
      <c r="E23" s="103" t="s">
        <v>514</v>
      </c>
      <c r="F23" s="103" t="s">
        <v>355</v>
      </c>
      <c r="G23" s="103">
        <v>8.0</v>
      </c>
      <c r="H23" s="103">
        <v>8.0</v>
      </c>
      <c r="I23" s="104" t="s">
        <v>424</v>
      </c>
      <c r="J23" s="103" t="s">
        <v>410</v>
      </c>
      <c r="K23" s="103" t="s">
        <v>515</v>
      </c>
      <c r="L23" s="103" t="s">
        <v>516</v>
      </c>
      <c r="M23" s="103" t="s">
        <v>517</v>
      </c>
      <c r="N23" s="103" t="s">
        <v>191</v>
      </c>
      <c r="O23" s="103" t="s">
        <v>190</v>
      </c>
      <c r="P23" s="103" t="s">
        <v>191</v>
      </c>
      <c r="Q23" s="103" t="s">
        <v>518</v>
      </c>
    </row>
    <row r="24">
      <c r="A24" s="102" t="s">
        <v>352</v>
      </c>
      <c r="B24" s="102" t="s">
        <v>352</v>
      </c>
      <c r="C24" s="102"/>
      <c r="D24" s="103" t="s">
        <v>519</v>
      </c>
      <c r="E24" s="103" t="s">
        <v>520</v>
      </c>
      <c r="F24" s="103" t="s">
        <v>355</v>
      </c>
      <c r="G24" s="103">
        <v>8.0</v>
      </c>
      <c r="H24" s="103">
        <v>8.0</v>
      </c>
      <c r="I24" s="104" t="s">
        <v>500</v>
      </c>
      <c r="J24" s="103" t="s">
        <v>368</v>
      </c>
      <c r="K24" s="103" t="s">
        <v>521</v>
      </c>
      <c r="L24" s="103" t="s">
        <v>522</v>
      </c>
      <c r="M24" s="103" t="s">
        <v>523</v>
      </c>
      <c r="N24" s="103" t="s">
        <v>524</v>
      </c>
      <c r="O24" s="103" t="s">
        <v>124</v>
      </c>
      <c r="P24" s="103" t="s">
        <v>125</v>
      </c>
      <c r="Q24" s="103" t="s">
        <v>525</v>
      </c>
    </row>
    <row r="25">
      <c r="A25" s="102"/>
      <c r="B25" s="102"/>
      <c r="C25" s="102" t="s">
        <v>352</v>
      </c>
      <c r="D25" s="103" t="s">
        <v>526</v>
      </c>
      <c r="E25" s="103" t="s">
        <v>527</v>
      </c>
      <c r="F25" s="103" t="s">
        <v>376</v>
      </c>
      <c r="G25" s="103">
        <v>3.0</v>
      </c>
      <c r="H25" s="103">
        <v>3.0</v>
      </c>
      <c r="I25" s="104" t="s">
        <v>377</v>
      </c>
      <c r="J25" s="103" t="s">
        <v>528</v>
      </c>
      <c r="K25" s="103" t="s">
        <v>529</v>
      </c>
      <c r="L25" s="103" t="s">
        <v>530</v>
      </c>
      <c r="M25" s="103" t="s">
        <v>531</v>
      </c>
      <c r="N25" s="103" t="s">
        <v>218</v>
      </c>
      <c r="O25" s="103" t="s">
        <v>36</v>
      </c>
      <c r="P25" s="103" t="s">
        <v>37</v>
      </c>
      <c r="Q25" s="103" t="s">
        <v>532</v>
      </c>
    </row>
    <row r="26">
      <c r="A26" s="102"/>
      <c r="B26" s="102"/>
      <c r="C26" s="102" t="s">
        <v>352</v>
      </c>
      <c r="D26" s="103" t="s">
        <v>533</v>
      </c>
      <c r="E26" s="103" t="s">
        <v>534</v>
      </c>
      <c r="F26" s="103" t="s">
        <v>376</v>
      </c>
      <c r="G26" s="103">
        <v>3.0</v>
      </c>
      <c r="H26" s="103">
        <v>3.0</v>
      </c>
      <c r="I26" s="104" t="s">
        <v>377</v>
      </c>
      <c r="J26" s="103" t="s">
        <v>535</v>
      </c>
      <c r="K26" s="103" t="s">
        <v>536</v>
      </c>
      <c r="L26" s="103" t="s">
        <v>537</v>
      </c>
      <c r="M26" s="103" t="s">
        <v>538</v>
      </c>
      <c r="N26" s="103" t="s">
        <v>539</v>
      </c>
      <c r="O26" s="103" t="s">
        <v>36</v>
      </c>
      <c r="P26" s="103" t="s">
        <v>37</v>
      </c>
      <c r="Q26" s="103" t="s">
        <v>540</v>
      </c>
    </row>
    <row r="27">
      <c r="A27" s="102" t="s">
        <v>352</v>
      </c>
      <c r="B27" s="102" t="s">
        <v>352</v>
      </c>
      <c r="C27" s="102"/>
      <c r="D27" s="103" t="s">
        <v>541</v>
      </c>
      <c r="E27" s="103" t="s">
        <v>542</v>
      </c>
      <c r="F27" s="103" t="s">
        <v>355</v>
      </c>
      <c r="G27" s="103">
        <v>7.0</v>
      </c>
      <c r="H27" s="103">
        <v>9.0</v>
      </c>
      <c r="I27" s="104" t="s">
        <v>500</v>
      </c>
      <c r="J27" s="103" t="s">
        <v>543</v>
      </c>
      <c r="K27" s="103" t="s">
        <v>544</v>
      </c>
      <c r="L27" s="103" t="s">
        <v>545</v>
      </c>
      <c r="M27" s="103" t="s">
        <v>218</v>
      </c>
      <c r="N27" s="103" t="s">
        <v>191</v>
      </c>
      <c r="O27" s="103" t="s">
        <v>190</v>
      </c>
      <c r="P27" s="103" t="s">
        <v>191</v>
      </c>
      <c r="Q27" s="103" t="s">
        <v>546</v>
      </c>
    </row>
    <row r="28">
      <c r="A28" s="102" t="s">
        <v>352</v>
      </c>
      <c r="B28" s="102" t="s">
        <v>352</v>
      </c>
      <c r="C28" s="102"/>
      <c r="D28" s="103" t="s">
        <v>547</v>
      </c>
      <c r="E28" s="103" t="s">
        <v>548</v>
      </c>
      <c r="F28" s="103" t="s">
        <v>355</v>
      </c>
      <c r="G28" s="103">
        <v>7.0</v>
      </c>
      <c r="H28" s="103">
        <v>9.0</v>
      </c>
      <c r="I28" s="104" t="s">
        <v>500</v>
      </c>
      <c r="J28" s="103" t="s">
        <v>484</v>
      </c>
      <c r="K28" s="103" t="s">
        <v>549</v>
      </c>
      <c r="L28" s="103" t="s">
        <v>550</v>
      </c>
      <c r="M28" s="103" t="s">
        <v>551</v>
      </c>
      <c r="N28" s="103" t="s">
        <v>457</v>
      </c>
      <c r="O28" s="103" t="s">
        <v>458</v>
      </c>
      <c r="P28" s="103" t="s">
        <v>457</v>
      </c>
      <c r="Q28" s="103" t="s">
        <v>552</v>
      </c>
    </row>
    <row r="29">
      <c r="A29" s="102" t="s">
        <v>352</v>
      </c>
      <c r="B29" s="102" t="s">
        <v>352</v>
      </c>
      <c r="C29" s="102"/>
      <c r="D29" s="103" t="s">
        <v>553</v>
      </c>
      <c r="E29" s="103" t="s">
        <v>554</v>
      </c>
      <c r="F29" s="103" t="s">
        <v>355</v>
      </c>
      <c r="G29" s="103">
        <v>7.0</v>
      </c>
      <c r="H29" s="103">
        <v>9.0</v>
      </c>
      <c r="I29" s="104" t="s">
        <v>555</v>
      </c>
      <c r="J29" s="103" t="s">
        <v>410</v>
      </c>
      <c r="K29" s="103" t="s">
        <v>556</v>
      </c>
      <c r="L29" s="103" t="s">
        <v>557</v>
      </c>
      <c r="M29" s="103" t="s">
        <v>218</v>
      </c>
      <c r="N29" s="103" t="s">
        <v>558</v>
      </c>
      <c r="O29" s="103" t="s">
        <v>58</v>
      </c>
      <c r="P29" s="103" t="s">
        <v>59</v>
      </c>
      <c r="Q29" s="103" t="s">
        <v>559</v>
      </c>
    </row>
    <row r="30">
      <c r="A30" s="102" t="s">
        <v>352</v>
      </c>
      <c r="B30" s="102" t="s">
        <v>352</v>
      </c>
      <c r="C30" s="102"/>
      <c r="D30" s="103" t="s">
        <v>560</v>
      </c>
      <c r="E30" s="103" t="s">
        <v>561</v>
      </c>
      <c r="F30" s="103" t="s">
        <v>355</v>
      </c>
      <c r="G30" s="103">
        <v>7.0</v>
      </c>
      <c r="H30" s="103">
        <v>9.0</v>
      </c>
      <c r="I30" s="104" t="s">
        <v>555</v>
      </c>
      <c r="J30" s="103" t="s">
        <v>368</v>
      </c>
      <c r="K30" s="103" t="s">
        <v>562</v>
      </c>
      <c r="L30" s="103" t="s">
        <v>563</v>
      </c>
      <c r="M30" s="103" t="s">
        <v>564</v>
      </c>
      <c r="N30" s="103" t="s">
        <v>565</v>
      </c>
      <c r="O30" s="103" t="s">
        <v>124</v>
      </c>
      <c r="P30" s="103" t="s">
        <v>125</v>
      </c>
      <c r="Q30" s="103" t="s">
        <v>566</v>
      </c>
    </row>
    <row r="31">
      <c r="A31" s="102" t="s">
        <v>352</v>
      </c>
      <c r="B31" s="102" t="s">
        <v>352</v>
      </c>
      <c r="C31" s="102"/>
      <c r="D31" s="103" t="s">
        <v>567</v>
      </c>
      <c r="E31" s="103" t="s">
        <v>568</v>
      </c>
      <c r="F31" s="103" t="s">
        <v>355</v>
      </c>
      <c r="G31" s="103">
        <v>7.0</v>
      </c>
      <c r="H31" s="103">
        <v>8.0</v>
      </c>
      <c r="I31" s="104" t="s">
        <v>555</v>
      </c>
      <c r="J31" s="103" t="s">
        <v>400</v>
      </c>
      <c r="K31" s="103" t="s">
        <v>569</v>
      </c>
      <c r="L31" s="103" t="s">
        <v>570</v>
      </c>
      <c r="M31" s="103" t="s">
        <v>571</v>
      </c>
      <c r="N31" s="103" t="s">
        <v>572</v>
      </c>
      <c r="O31" s="103" t="s">
        <v>124</v>
      </c>
      <c r="P31" s="103" t="s">
        <v>125</v>
      </c>
      <c r="Q31" s="103" t="s">
        <v>573</v>
      </c>
    </row>
    <row r="32">
      <c r="A32" s="102" t="s">
        <v>352</v>
      </c>
      <c r="B32" s="102" t="s">
        <v>352</v>
      </c>
      <c r="C32" s="102"/>
      <c r="D32" s="103" t="s">
        <v>574</v>
      </c>
      <c r="E32" s="103" t="s">
        <v>575</v>
      </c>
      <c r="F32" s="103" t="s">
        <v>355</v>
      </c>
      <c r="G32" s="103">
        <v>7.0</v>
      </c>
      <c r="H32" s="103">
        <v>8.0</v>
      </c>
      <c r="I32" s="104" t="s">
        <v>555</v>
      </c>
      <c r="J32" s="103" t="s">
        <v>410</v>
      </c>
      <c r="K32" s="103" t="s">
        <v>576</v>
      </c>
      <c r="L32" s="103" t="s">
        <v>577</v>
      </c>
      <c r="M32" s="103" t="s">
        <v>578</v>
      </c>
      <c r="N32" s="103" t="s">
        <v>558</v>
      </c>
      <c r="O32" s="103" t="s">
        <v>58</v>
      </c>
      <c r="P32" s="103" t="s">
        <v>59</v>
      </c>
      <c r="Q32" s="103" t="s">
        <v>579</v>
      </c>
    </row>
    <row r="33">
      <c r="A33" s="102" t="s">
        <v>352</v>
      </c>
      <c r="B33" s="102" t="s">
        <v>352</v>
      </c>
      <c r="C33" s="102"/>
      <c r="D33" s="103" t="s">
        <v>580</v>
      </c>
      <c r="E33" s="103" t="s">
        <v>581</v>
      </c>
      <c r="F33" s="103" t="s">
        <v>355</v>
      </c>
      <c r="G33" s="103">
        <v>7.0</v>
      </c>
      <c r="H33" s="103">
        <v>8.0</v>
      </c>
      <c r="I33" s="104" t="s">
        <v>555</v>
      </c>
      <c r="J33" s="103" t="s">
        <v>400</v>
      </c>
      <c r="K33" s="103" t="s">
        <v>582</v>
      </c>
      <c r="L33" s="103" t="s">
        <v>583</v>
      </c>
      <c r="M33" s="103" t="s">
        <v>584</v>
      </c>
      <c r="N33" s="103" t="s">
        <v>97</v>
      </c>
      <c r="O33" s="103" t="s">
        <v>96</v>
      </c>
      <c r="P33" s="103" t="s">
        <v>97</v>
      </c>
      <c r="Q33" s="103" t="s">
        <v>585</v>
      </c>
    </row>
    <row r="34">
      <c r="A34" s="102" t="s">
        <v>352</v>
      </c>
      <c r="B34" s="102" t="s">
        <v>352</v>
      </c>
      <c r="C34" s="102"/>
      <c r="D34" s="103" t="s">
        <v>586</v>
      </c>
      <c r="E34" s="103" t="s">
        <v>587</v>
      </c>
      <c r="F34" s="103" t="s">
        <v>355</v>
      </c>
      <c r="G34" s="103">
        <v>7.0</v>
      </c>
      <c r="H34" s="103">
        <v>7.0</v>
      </c>
      <c r="I34" s="104" t="s">
        <v>500</v>
      </c>
      <c r="J34" s="103" t="s">
        <v>400</v>
      </c>
      <c r="K34" s="103" t="s">
        <v>588</v>
      </c>
      <c r="L34" s="103" t="s">
        <v>589</v>
      </c>
      <c r="M34" s="103" t="s">
        <v>590</v>
      </c>
      <c r="N34" s="103" t="s">
        <v>591</v>
      </c>
      <c r="O34" s="103" t="s">
        <v>592</v>
      </c>
      <c r="P34" s="103" t="s">
        <v>73</v>
      </c>
      <c r="Q34" s="103" t="s">
        <v>593</v>
      </c>
    </row>
    <row r="35">
      <c r="A35" s="102" t="s">
        <v>352</v>
      </c>
      <c r="B35" s="102" t="s">
        <v>352</v>
      </c>
      <c r="C35" s="102"/>
      <c r="D35" s="103" t="s">
        <v>594</v>
      </c>
      <c r="E35" s="103" t="s">
        <v>595</v>
      </c>
      <c r="F35" s="103" t="s">
        <v>355</v>
      </c>
      <c r="G35" s="103">
        <v>7.0</v>
      </c>
      <c r="H35" s="103">
        <v>7.0</v>
      </c>
      <c r="I35" s="104" t="s">
        <v>500</v>
      </c>
      <c r="J35" s="103" t="s">
        <v>400</v>
      </c>
      <c r="K35" s="103" t="s">
        <v>596</v>
      </c>
      <c r="L35" s="103" t="s">
        <v>597</v>
      </c>
      <c r="M35" s="103" t="s">
        <v>598</v>
      </c>
      <c r="N35" s="103" t="s">
        <v>404</v>
      </c>
      <c r="O35" s="103" t="s">
        <v>405</v>
      </c>
      <c r="P35" s="103" t="s">
        <v>406</v>
      </c>
      <c r="Q35" s="103" t="s">
        <v>599</v>
      </c>
    </row>
    <row r="36">
      <c r="A36" s="102" t="s">
        <v>352</v>
      </c>
      <c r="B36" s="102" t="s">
        <v>352</v>
      </c>
      <c r="C36" s="102"/>
      <c r="D36" s="103" t="s">
        <v>600</v>
      </c>
      <c r="E36" s="103" t="s">
        <v>601</v>
      </c>
      <c r="F36" s="103" t="s">
        <v>355</v>
      </c>
      <c r="G36" s="103">
        <v>7.0</v>
      </c>
      <c r="H36" s="103">
        <v>7.0</v>
      </c>
      <c r="I36" s="104" t="s">
        <v>500</v>
      </c>
      <c r="J36" s="103" t="s">
        <v>368</v>
      </c>
      <c r="K36" s="103" t="s">
        <v>602</v>
      </c>
      <c r="L36" s="103" t="s">
        <v>583</v>
      </c>
      <c r="M36" s="103" t="s">
        <v>603</v>
      </c>
      <c r="N36" s="103" t="s">
        <v>404</v>
      </c>
      <c r="O36" s="103" t="s">
        <v>405</v>
      </c>
      <c r="P36" s="103" t="s">
        <v>406</v>
      </c>
      <c r="Q36" s="103" t="s">
        <v>604</v>
      </c>
    </row>
    <row r="37">
      <c r="A37" s="102" t="s">
        <v>352</v>
      </c>
      <c r="B37" s="102" t="s">
        <v>352</v>
      </c>
      <c r="C37" s="102"/>
      <c r="D37" s="103" t="s">
        <v>605</v>
      </c>
      <c r="E37" s="103" t="s">
        <v>606</v>
      </c>
      <c r="F37" s="103" t="s">
        <v>355</v>
      </c>
      <c r="G37" s="103">
        <v>7.0</v>
      </c>
      <c r="H37" s="103">
        <v>7.0</v>
      </c>
      <c r="I37" s="104" t="s">
        <v>555</v>
      </c>
      <c r="J37" s="103" t="s">
        <v>410</v>
      </c>
      <c r="K37" s="103" t="s">
        <v>607</v>
      </c>
      <c r="L37" s="103" t="s">
        <v>608</v>
      </c>
      <c r="M37" s="103" t="s">
        <v>609</v>
      </c>
      <c r="N37" s="103" t="s">
        <v>610</v>
      </c>
      <c r="O37" s="103" t="s">
        <v>124</v>
      </c>
      <c r="P37" s="103" t="s">
        <v>125</v>
      </c>
      <c r="Q37" s="103" t="s">
        <v>611</v>
      </c>
    </row>
    <row r="38">
      <c r="A38" s="102" t="s">
        <v>352</v>
      </c>
      <c r="B38" s="102" t="s">
        <v>352</v>
      </c>
      <c r="C38" s="102"/>
      <c r="D38" s="103" t="s">
        <v>612</v>
      </c>
      <c r="E38" s="103" t="s">
        <v>613</v>
      </c>
      <c r="F38" s="103" t="s">
        <v>355</v>
      </c>
      <c r="G38" s="103">
        <v>7.0</v>
      </c>
      <c r="H38" s="103">
        <v>7.0</v>
      </c>
      <c r="I38" s="104" t="s">
        <v>555</v>
      </c>
      <c r="J38" s="103" t="s">
        <v>368</v>
      </c>
      <c r="K38" s="103" t="s">
        <v>614</v>
      </c>
      <c r="L38" s="103" t="s">
        <v>615</v>
      </c>
      <c r="M38" s="103" t="s">
        <v>616</v>
      </c>
      <c r="N38" s="103" t="s">
        <v>617</v>
      </c>
      <c r="O38" s="103" t="s">
        <v>58</v>
      </c>
      <c r="P38" s="103" t="s">
        <v>59</v>
      </c>
      <c r="Q38" s="103" t="s">
        <v>566</v>
      </c>
    </row>
    <row r="39">
      <c r="A39" s="102" t="s">
        <v>352</v>
      </c>
      <c r="B39" s="102" t="s">
        <v>352</v>
      </c>
      <c r="C39" s="102"/>
      <c r="D39" s="103" t="s">
        <v>618</v>
      </c>
      <c r="E39" s="103" t="s">
        <v>619</v>
      </c>
      <c r="F39" s="103" t="s">
        <v>355</v>
      </c>
      <c r="G39" s="103">
        <v>6.0</v>
      </c>
      <c r="H39" s="103">
        <v>17.0</v>
      </c>
      <c r="I39" s="104" t="s">
        <v>555</v>
      </c>
      <c r="J39" s="103" t="s">
        <v>357</v>
      </c>
      <c r="K39" s="103" t="s">
        <v>620</v>
      </c>
      <c r="L39" s="103" t="s">
        <v>218</v>
      </c>
      <c r="M39" s="103" t="s">
        <v>218</v>
      </c>
      <c r="N39" s="103" t="s">
        <v>218</v>
      </c>
      <c r="O39" s="103" t="s">
        <v>218</v>
      </c>
      <c r="P39" s="103" t="s">
        <v>218</v>
      </c>
      <c r="Q39" s="103" t="s">
        <v>621</v>
      </c>
    </row>
    <row r="40">
      <c r="A40" s="102" t="s">
        <v>352</v>
      </c>
      <c r="B40" s="102" t="s">
        <v>352</v>
      </c>
      <c r="C40" s="102"/>
      <c r="D40" s="103" t="s">
        <v>622</v>
      </c>
      <c r="E40" s="103" t="s">
        <v>623</v>
      </c>
      <c r="F40" s="103" t="s">
        <v>355</v>
      </c>
      <c r="G40" s="103">
        <v>6.0</v>
      </c>
      <c r="H40" s="103">
        <v>12.0</v>
      </c>
      <c r="I40" s="104" t="s">
        <v>555</v>
      </c>
      <c r="J40" s="103" t="s">
        <v>357</v>
      </c>
      <c r="K40" s="103" t="s">
        <v>624</v>
      </c>
      <c r="L40" s="103" t="s">
        <v>625</v>
      </c>
      <c r="M40" s="103" t="s">
        <v>626</v>
      </c>
      <c r="N40" s="103" t="s">
        <v>218</v>
      </c>
      <c r="O40" s="103" t="s">
        <v>627</v>
      </c>
      <c r="P40" s="103" t="s">
        <v>628</v>
      </c>
      <c r="Q40" s="103" t="s">
        <v>629</v>
      </c>
    </row>
    <row r="41">
      <c r="A41" s="102" t="s">
        <v>352</v>
      </c>
      <c r="B41" s="102" t="s">
        <v>352</v>
      </c>
      <c r="C41" s="102"/>
      <c r="D41" s="103" t="s">
        <v>630</v>
      </c>
      <c r="E41" s="103" t="s">
        <v>631</v>
      </c>
      <c r="F41" s="103" t="s">
        <v>355</v>
      </c>
      <c r="G41" s="103">
        <v>6.0</v>
      </c>
      <c r="H41" s="103">
        <v>12.0</v>
      </c>
      <c r="I41" s="104" t="s">
        <v>555</v>
      </c>
      <c r="J41" s="103" t="s">
        <v>357</v>
      </c>
      <c r="K41" s="103" t="s">
        <v>632</v>
      </c>
      <c r="L41" s="103" t="s">
        <v>633</v>
      </c>
      <c r="M41" s="103" t="s">
        <v>634</v>
      </c>
      <c r="N41" s="103" t="s">
        <v>361</v>
      </c>
      <c r="O41" s="103" t="s">
        <v>389</v>
      </c>
      <c r="P41" s="103" t="s">
        <v>390</v>
      </c>
      <c r="Q41" s="103" t="s">
        <v>635</v>
      </c>
    </row>
    <row r="42">
      <c r="A42" s="102" t="s">
        <v>352</v>
      </c>
      <c r="B42" s="102" t="s">
        <v>352</v>
      </c>
      <c r="C42" s="102"/>
      <c r="D42" s="103" t="s">
        <v>636</v>
      </c>
      <c r="E42" s="103" t="s">
        <v>637</v>
      </c>
      <c r="F42" s="103" t="s">
        <v>355</v>
      </c>
      <c r="G42" s="103">
        <v>6.0</v>
      </c>
      <c r="H42" s="103">
        <v>12.0</v>
      </c>
      <c r="I42" s="104" t="s">
        <v>638</v>
      </c>
      <c r="J42" s="103" t="s">
        <v>357</v>
      </c>
      <c r="K42" s="103" t="s">
        <v>639</v>
      </c>
      <c r="L42" s="103" t="s">
        <v>640</v>
      </c>
      <c r="M42" s="103" t="s">
        <v>641</v>
      </c>
      <c r="N42" s="103" t="s">
        <v>218</v>
      </c>
      <c r="O42" s="103" t="s">
        <v>96</v>
      </c>
      <c r="P42" s="103" t="s">
        <v>97</v>
      </c>
      <c r="Q42" s="103" t="s">
        <v>642</v>
      </c>
    </row>
    <row r="43">
      <c r="A43" s="102" t="s">
        <v>352</v>
      </c>
      <c r="B43" s="102" t="s">
        <v>352</v>
      </c>
      <c r="C43" s="102"/>
      <c r="D43" s="103" t="s">
        <v>643</v>
      </c>
      <c r="E43" s="103" t="s">
        <v>644</v>
      </c>
      <c r="F43" s="103" t="s">
        <v>355</v>
      </c>
      <c r="G43" s="103">
        <v>6.0</v>
      </c>
      <c r="H43" s="103">
        <v>11.0</v>
      </c>
      <c r="I43" s="104" t="s">
        <v>638</v>
      </c>
      <c r="J43" s="103" t="s">
        <v>484</v>
      </c>
      <c r="K43" s="103" t="s">
        <v>645</v>
      </c>
      <c r="L43" s="103" t="s">
        <v>646</v>
      </c>
      <c r="M43" s="103" t="s">
        <v>647</v>
      </c>
      <c r="N43" s="103" t="s">
        <v>97</v>
      </c>
      <c r="O43" s="103" t="s">
        <v>96</v>
      </c>
      <c r="P43" s="103" t="s">
        <v>97</v>
      </c>
      <c r="Q43" s="103" t="s">
        <v>648</v>
      </c>
    </row>
    <row r="44">
      <c r="A44" s="102" t="s">
        <v>352</v>
      </c>
      <c r="B44" s="102" t="s">
        <v>352</v>
      </c>
      <c r="C44" s="102"/>
      <c r="D44" s="103" t="s">
        <v>649</v>
      </c>
      <c r="E44" s="103" t="s">
        <v>650</v>
      </c>
      <c r="F44" s="103" t="s">
        <v>355</v>
      </c>
      <c r="G44" s="103">
        <v>6.0</v>
      </c>
      <c r="H44" s="103">
        <v>10.0</v>
      </c>
      <c r="I44" s="104" t="s">
        <v>555</v>
      </c>
      <c r="J44" s="103" t="s">
        <v>501</v>
      </c>
      <c r="K44" s="103" t="s">
        <v>651</v>
      </c>
      <c r="L44" s="103" t="s">
        <v>652</v>
      </c>
      <c r="M44" s="103" t="s">
        <v>479</v>
      </c>
      <c r="N44" s="103" t="s">
        <v>653</v>
      </c>
      <c r="O44" s="103" t="s">
        <v>405</v>
      </c>
      <c r="P44" s="103" t="s">
        <v>406</v>
      </c>
      <c r="Q44" s="103" t="s">
        <v>654</v>
      </c>
    </row>
    <row r="45">
      <c r="A45" s="102" t="s">
        <v>352</v>
      </c>
      <c r="B45" s="102" t="s">
        <v>352</v>
      </c>
      <c r="C45" s="102"/>
      <c r="D45" s="103" t="s">
        <v>655</v>
      </c>
      <c r="E45" s="103" t="s">
        <v>656</v>
      </c>
      <c r="F45" s="103" t="s">
        <v>355</v>
      </c>
      <c r="G45" s="103">
        <v>6.0</v>
      </c>
      <c r="H45" s="103">
        <v>10.0</v>
      </c>
      <c r="I45" s="104" t="s">
        <v>638</v>
      </c>
      <c r="J45" s="103" t="s">
        <v>357</v>
      </c>
      <c r="K45" s="103" t="s">
        <v>657</v>
      </c>
      <c r="L45" s="103" t="s">
        <v>658</v>
      </c>
      <c r="M45" s="103" t="s">
        <v>659</v>
      </c>
      <c r="N45" s="103" t="s">
        <v>361</v>
      </c>
      <c r="O45" s="103" t="s">
        <v>96</v>
      </c>
      <c r="P45" s="103" t="s">
        <v>97</v>
      </c>
      <c r="Q45" s="103" t="s">
        <v>660</v>
      </c>
    </row>
    <row r="46">
      <c r="A46" s="102" t="s">
        <v>352</v>
      </c>
      <c r="B46" s="102" t="s">
        <v>352</v>
      </c>
      <c r="C46" s="102"/>
      <c r="D46" s="103" t="s">
        <v>661</v>
      </c>
      <c r="E46" s="103" t="s">
        <v>662</v>
      </c>
      <c r="F46" s="103" t="s">
        <v>355</v>
      </c>
      <c r="G46" s="103">
        <v>6.0</v>
      </c>
      <c r="H46" s="103">
        <v>10.0</v>
      </c>
      <c r="I46" s="104" t="s">
        <v>638</v>
      </c>
      <c r="J46" s="103" t="s">
        <v>368</v>
      </c>
      <c r="K46" s="103" t="s">
        <v>663</v>
      </c>
      <c r="L46" s="103" t="s">
        <v>664</v>
      </c>
      <c r="M46" s="103" t="s">
        <v>402</v>
      </c>
      <c r="N46" s="103" t="s">
        <v>665</v>
      </c>
      <c r="O46" s="103" t="s">
        <v>36</v>
      </c>
      <c r="P46" s="103" t="s">
        <v>37</v>
      </c>
      <c r="Q46" s="103" t="s">
        <v>666</v>
      </c>
    </row>
    <row r="47">
      <c r="A47" s="102" t="s">
        <v>352</v>
      </c>
      <c r="B47" s="102" t="s">
        <v>352</v>
      </c>
      <c r="C47" s="102"/>
      <c r="D47" s="103" t="s">
        <v>667</v>
      </c>
      <c r="E47" s="103" t="s">
        <v>668</v>
      </c>
      <c r="F47" s="103" t="s">
        <v>355</v>
      </c>
      <c r="G47" s="103">
        <v>6.0</v>
      </c>
      <c r="H47" s="103">
        <v>10.0</v>
      </c>
      <c r="I47" s="104" t="s">
        <v>638</v>
      </c>
      <c r="J47" s="103" t="s">
        <v>368</v>
      </c>
      <c r="K47" s="103" t="s">
        <v>669</v>
      </c>
      <c r="L47" s="103" t="s">
        <v>670</v>
      </c>
      <c r="M47" s="103" t="s">
        <v>671</v>
      </c>
      <c r="N47" s="103" t="s">
        <v>672</v>
      </c>
      <c r="O47" s="103" t="s">
        <v>36</v>
      </c>
      <c r="P47" s="103" t="s">
        <v>37</v>
      </c>
      <c r="Q47" s="103" t="s">
        <v>673</v>
      </c>
    </row>
    <row r="48">
      <c r="A48" s="102" t="s">
        <v>352</v>
      </c>
      <c r="B48" s="102" t="s">
        <v>352</v>
      </c>
      <c r="C48" s="102"/>
      <c r="D48" s="103" t="s">
        <v>674</v>
      </c>
      <c r="E48" s="103" t="s">
        <v>675</v>
      </c>
      <c r="F48" s="103" t="s">
        <v>355</v>
      </c>
      <c r="G48" s="103">
        <v>6.0</v>
      </c>
      <c r="H48" s="103">
        <v>9.0</v>
      </c>
      <c r="I48" s="104" t="s">
        <v>555</v>
      </c>
      <c r="J48" s="103" t="s">
        <v>501</v>
      </c>
      <c r="K48" s="103" t="s">
        <v>676</v>
      </c>
      <c r="L48" s="103" t="s">
        <v>440</v>
      </c>
      <c r="M48" s="103" t="s">
        <v>677</v>
      </c>
      <c r="N48" s="103" t="s">
        <v>678</v>
      </c>
      <c r="O48" s="103" t="s">
        <v>96</v>
      </c>
      <c r="P48" s="103" t="s">
        <v>97</v>
      </c>
      <c r="Q48" s="103" t="s">
        <v>679</v>
      </c>
    </row>
    <row r="49">
      <c r="A49" s="102" t="s">
        <v>352</v>
      </c>
      <c r="B49" s="102" t="s">
        <v>352</v>
      </c>
      <c r="C49" s="102"/>
      <c r="D49" s="103" t="s">
        <v>680</v>
      </c>
      <c r="E49" s="103" t="s">
        <v>681</v>
      </c>
      <c r="F49" s="103" t="s">
        <v>355</v>
      </c>
      <c r="G49" s="103">
        <v>6.0</v>
      </c>
      <c r="H49" s="103">
        <v>9.0</v>
      </c>
      <c r="I49" s="104" t="s">
        <v>638</v>
      </c>
      <c r="J49" s="103" t="s">
        <v>357</v>
      </c>
      <c r="K49" s="103" t="s">
        <v>682</v>
      </c>
      <c r="L49" s="103" t="s">
        <v>683</v>
      </c>
      <c r="M49" s="103" t="s">
        <v>684</v>
      </c>
      <c r="N49" s="103" t="s">
        <v>97</v>
      </c>
      <c r="O49" s="103" t="s">
        <v>96</v>
      </c>
      <c r="P49" s="103" t="s">
        <v>97</v>
      </c>
      <c r="Q49" s="103" t="s">
        <v>685</v>
      </c>
    </row>
    <row r="50">
      <c r="A50" s="102" t="s">
        <v>352</v>
      </c>
      <c r="B50" s="102" t="s">
        <v>352</v>
      </c>
      <c r="C50" s="102"/>
      <c r="D50" s="103" t="s">
        <v>686</v>
      </c>
      <c r="E50" s="103" t="s">
        <v>687</v>
      </c>
      <c r="F50" s="103" t="s">
        <v>355</v>
      </c>
      <c r="G50" s="103">
        <v>6.0</v>
      </c>
      <c r="H50" s="103">
        <v>8.0</v>
      </c>
      <c r="I50" s="104" t="s">
        <v>555</v>
      </c>
      <c r="J50" s="103" t="s">
        <v>357</v>
      </c>
      <c r="K50" s="103" t="s">
        <v>688</v>
      </c>
      <c r="L50" s="103" t="s">
        <v>689</v>
      </c>
      <c r="M50" s="103" t="s">
        <v>690</v>
      </c>
      <c r="N50" s="103" t="s">
        <v>218</v>
      </c>
      <c r="O50" s="103" t="s">
        <v>627</v>
      </c>
      <c r="P50" s="103" t="s">
        <v>628</v>
      </c>
      <c r="Q50" s="103" t="s">
        <v>691</v>
      </c>
    </row>
    <row r="51">
      <c r="A51" s="102" t="s">
        <v>352</v>
      </c>
      <c r="B51" s="102" t="s">
        <v>352</v>
      </c>
      <c r="C51" s="102"/>
      <c r="D51" s="103" t="s">
        <v>692</v>
      </c>
      <c r="E51" s="103" t="s">
        <v>693</v>
      </c>
      <c r="F51" s="103" t="s">
        <v>355</v>
      </c>
      <c r="G51" s="103">
        <v>6.0</v>
      </c>
      <c r="H51" s="103">
        <v>8.0</v>
      </c>
      <c r="I51" s="104" t="s">
        <v>555</v>
      </c>
      <c r="J51" s="103" t="s">
        <v>484</v>
      </c>
      <c r="K51" s="103" t="s">
        <v>694</v>
      </c>
      <c r="L51" s="103" t="s">
        <v>695</v>
      </c>
      <c r="M51" s="103" t="s">
        <v>696</v>
      </c>
      <c r="N51" s="103" t="s">
        <v>361</v>
      </c>
      <c r="O51" s="103" t="s">
        <v>697</v>
      </c>
      <c r="P51" s="103" t="s">
        <v>698</v>
      </c>
      <c r="Q51" s="103" t="s">
        <v>699</v>
      </c>
    </row>
    <row r="52">
      <c r="A52" s="102" t="s">
        <v>352</v>
      </c>
      <c r="B52" s="102" t="s">
        <v>352</v>
      </c>
      <c r="C52" s="102"/>
      <c r="D52" s="103" t="s">
        <v>700</v>
      </c>
      <c r="E52" s="103" t="s">
        <v>701</v>
      </c>
      <c r="F52" s="103" t="s">
        <v>355</v>
      </c>
      <c r="G52" s="103">
        <v>6.0</v>
      </c>
      <c r="H52" s="103">
        <v>8.0</v>
      </c>
      <c r="I52" s="104" t="s">
        <v>638</v>
      </c>
      <c r="J52" s="103" t="s">
        <v>410</v>
      </c>
      <c r="K52" s="103" t="s">
        <v>702</v>
      </c>
      <c r="L52" s="103" t="s">
        <v>703</v>
      </c>
      <c r="M52" s="103" t="s">
        <v>704</v>
      </c>
      <c r="N52" s="103" t="s">
        <v>705</v>
      </c>
      <c r="O52" s="103" t="s">
        <v>124</v>
      </c>
      <c r="P52" s="103" t="s">
        <v>125</v>
      </c>
      <c r="Q52" s="103" t="s">
        <v>706</v>
      </c>
    </row>
    <row r="53">
      <c r="A53" s="102" t="s">
        <v>352</v>
      </c>
      <c r="B53" s="102" t="s">
        <v>352</v>
      </c>
      <c r="C53" s="102"/>
      <c r="D53" s="103" t="s">
        <v>707</v>
      </c>
      <c r="E53" s="103" t="s">
        <v>708</v>
      </c>
      <c r="F53" s="103" t="s">
        <v>355</v>
      </c>
      <c r="G53" s="103">
        <v>6.0</v>
      </c>
      <c r="H53" s="103">
        <v>7.0</v>
      </c>
      <c r="I53" s="104" t="s">
        <v>555</v>
      </c>
      <c r="J53" s="103" t="s">
        <v>357</v>
      </c>
      <c r="K53" s="103" t="s">
        <v>709</v>
      </c>
      <c r="L53" s="103" t="s">
        <v>710</v>
      </c>
      <c r="M53" s="103" t="s">
        <v>711</v>
      </c>
      <c r="N53" s="103" t="s">
        <v>361</v>
      </c>
      <c r="O53" s="103" t="s">
        <v>627</v>
      </c>
      <c r="P53" s="103" t="s">
        <v>628</v>
      </c>
      <c r="Q53" s="103" t="s">
        <v>712</v>
      </c>
    </row>
    <row r="54">
      <c r="A54" s="102" t="s">
        <v>352</v>
      </c>
      <c r="B54" s="102" t="s">
        <v>352</v>
      </c>
      <c r="C54" s="102"/>
      <c r="D54" s="103" t="s">
        <v>713</v>
      </c>
      <c r="E54" s="103" t="s">
        <v>714</v>
      </c>
      <c r="F54" s="103" t="s">
        <v>355</v>
      </c>
      <c r="G54" s="103">
        <v>6.0</v>
      </c>
      <c r="H54" s="103">
        <v>7.0</v>
      </c>
      <c r="I54" s="104" t="s">
        <v>555</v>
      </c>
      <c r="J54" s="103" t="s">
        <v>357</v>
      </c>
      <c r="K54" s="103" t="s">
        <v>715</v>
      </c>
      <c r="L54" s="103" t="s">
        <v>716</v>
      </c>
      <c r="M54" s="103" t="s">
        <v>717</v>
      </c>
      <c r="N54" s="103" t="s">
        <v>361</v>
      </c>
      <c r="O54" s="103" t="s">
        <v>78</v>
      </c>
      <c r="P54" s="103" t="s">
        <v>79</v>
      </c>
      <c r="Q54" s="103" t="s">
        <v>660</v>
      </c>
    </row>
    <row r="55">
      <c r="A55" s="102" t="s">
        <v>352</v>
      </c>
      <c r="B55" s="102" t="s">
        <v>352</v>
      </c>
      <c r="C55" s="102"/>
      <c r="D55" s="103" t="s">
        <v>718</v>
      </c>
      <c r="E55" s="103" t="s">
        <v>719</v>
      </c>
      <c r="F55" s="103" t="s">
        <v>355</v>
      </c>
      <c r="G55" s="103">
        <v>6.0</v>
      </c>
      <c r="H55" s="103">
        <v>7.0</v>
      </c>
      <c r="I55" s="104" t="s">
        <v>555</v>
      </c>
      <c r="J55" s="103" t="s">
        <v>720</v>
      </c>
      <c r="K55" s="103" t="s">
        <v>721</v>
      </c>
      <c r="L55" s="103" t="s">
        <v>722</v>
      </c>
      <c r="M55" s="103" t="s">
        <v>723</v>
      </c>
      <c r="N55" s="103" t="s">
        <v>724</v>
      </c>
      <c r="O55" s="103" t="s">
        <v>725</v>
      </c>
      <c r="P55" s="103" t="s">
        <v>726</v>
      </c>
      <c r="Q55" s="103" t="s">
        <v>727</v>
      </c>
    </row>
    <row r="56">
      <c r="A56" s="102" t="s">
        <v>352</v>
      </c>
      <c r="B56" s="102" t="s">
        <v>352</v>
      </c>
      <c r="C56" s="102"/>
      <c r="D56" s="103" t="s">
        <v>728</v>
      </c>
      <c r="E56" s="103" t="s">
        <v>729</v>
      </c>
      <c r="F56" s="103" t="s">
        <v>355</v>
      </c>
      <c r="G56" s="103">
        <v>6.0</v>
      </c>
      <c r="H56" s="103">
        <v>7.0</v>
      </c>
      <c r="I56" s="104" t="s">
        <v>555</v>
      </c>
      <c r="J56" s="103" t="s">
        <v>484</v>
      </c>
      <c r="K56" s="103" t="s">
        <v>730</v>
      </c>
      <c r="L56" s="103" t="s">
        <v>731</v>
      </c>
      <c r="M56" s="103" t="s">
        <v>597</v>
      </c>
      <c r="N56" s="103" t="s">
        <v>732</v>
      </c>
      <c r="O56" s="103" t="s">
        <v>458</v>
      </c>
      <c r="P56" s="103" t="s">
        <v>457</v>
      </c>
      <c r="Q56" s="103" t="s">
        <v>733</v>
      </c>
    </row>
    <row r="57">
      <c r="A57" s="102" t="s">
        <v>352</v>
      </c>
      <c r="B57" s="102" t="s">
        <v>352</v>
      </c>
      <c r="C57" s="102"/>
      <c r="D57" s="103" t="s">
        <v>734</v>
      </c>
      <c r="E57" s="103" t="s">
        <v>735</v>
      </c>
      <c r="F57" s="103" t="s">
        <v>355</v>
      </c>
      <c r="G57" s="103">
        <v>6.0</v>
      </c>
      <c r="H57" s="103">
        <v>7.0</v>
      </c>
      <c r="I57" s="104" t="s">
        <v>555</v>
      </c>
      <c r="J57" s="103" t="s">
        <v>400</v>
      </c>
      <c r="K57" s="103" t="s">
        <v>736</v>
      </c>
      <c r="L57" s="103" t="s">
        <v>737</v>
      </c>
      <c r="M57" s="103" t="s">
        <v>545</v>
      </c>
      <c r="N57" s="103" t="s">
        <v>191</v>
      </c>
      <c r="O57" s="103" t="s">
        <v>190</v>
      </c>
      <c r="P57" s="103" t="s">
        <v>191</v>
      </c>
      <c r="Q57" s="103" t="s">
        <v>738</v>
      </c>
    </row>
    <row r="58">
      <c r="A58" s="102" t="s">
        <v>352</v>
      </c>
      <c r="B58" s="102" t="s">
        <v>352</v>
      </c>
      <c r="C58" s="102"/>
      <c r="D58" s="103" t="s">
        <v>739</v>
      </c>
      <c r="E58" s="103" t="s">
        <v>740</v>
      </c>
      <c r="F58" s="103" t="s">
        <v>355</v>
      </c>
      <c r="G58" s="103">
        <v>6.0</v>
      </c>
      <c r="H58" s="103">
        <v>7.0</v>
      </c>
      <c r="I58" s="104" t="s">
        <v>555</v>
      </c>
      <c r="J58" s="103" t="s">
        <v>484</v>
      </c>
      <c r="K58" s="103" t="s">
        <v>741</v>
      </c>
      <c r="L58" s="103" t="s">
        <v>703</v>
      </c>
      <c r="M58" s="103" t="s">
        <v>677</v>
      </c>
      <c r="N58" s="103" t="s">
        <v>742</v>
      </c>
      <c r="O58" s="103" t="s">
        <v>449</v>
      </c>
      <c r="P58" s="103" t="s">
        <v>450</v>
      </c>
      <c r="Q58" s="103" t="s">
        <v>743</v>
      </c>
    </row>
    <row r="59">
      <c r="A59" s="102" t="s">
        <v>352</v>
      </c>
      <c r="B59" s="102" t="s">
        <v>352</v>
      </c>
      <c r="C59" s="102"/>
      <c r="D59" s="103" t="s">
        <v>744</v>
      </c>
      <c r="E59" s="103" t="s">
        <v>745</v>
      </c>
      <c r="F59" s="103" t="s">
        <v>355</v>
      </c>
      <c r="G59" s="103">
        <v>6.0</v>
      </c>
      <c r="H59" s="103">
        <v>7.0</v>
      </c>
      <c r="I59" s="104" t="s">
        <v>638</v>
      </c>
      <c r="J59" s="103" t="s">
        <v>720</v>
      </c>
      <c r="K59" s="103" t="s">
        <v>746</v>
      </c>
      <c r="L59" s="103" t="s">
        <v>747</v>
      </c>
      <c r="M59" s="103" t="s">
        <v>748</v>
      </c>
      <c r="N59" s="103" t="s">
        <v>749</v>
      </c>
      <c r="O59" s="103" t="s">
        <v>58</v>
      </c>
      <c r="P59" s="103" t="s">
        <v>59</v>
      </c>
      <c r="Q59" s="103" t="s">
        <v>727</v>
      </c>
    </row>
    <row r="60">
      <c r="A60" s="102" t="s">
        <v>352</v>
      </c>
      <c r="B60" s="102" t="s">
        <v>352</v>
      </c>
      <c r="C60" s="102"/>
      <c r="D60" s="103" t="s">
        <v>750</v>
      </c>
      <c r="E60" s="103" t="s">
        <v>751</v>
      </c>
      <c r="F60" s="103" t="s">
        <v>355</v>
      </c>
      <c r="G60" s="103">
        <v>6.0</v>
      </c>
      <c r="H60" s="103">
        <v>7.0</v>
      </c>
      <c r="I60" s="104" t="s">
        <v>638</v>
      </c>
      <c r="J60" s="103" t="s">
        <v>400</v>
      </c>
      <c r="K60" s="103" t="s">
        <v>752</v>
      </c>
      <c r="L60" s="103" t="s">
        <v>446</v>
      </c>
      <c r="M60" s="103" t="s">
        <v>753</v>
      </c>
      <c r="N60" s="103" t="s">
        <v>404</v>
      </c>
      <c r="O60" s="103" t="s">
        <v>197</v>
      </c>
      <c r="P60" s="103" t="s">
        <v>198</v>
      </c>
      <c r="Q60" s="103" t="s">
        <v>754</v>
      </c>
    </row>
    <row r="61">
      <c r="A61" s="102" t="s">
        <v>352</v>
      </c>
      <c r="B61" s="102" t="s">
        <v>352</v>
      </c>
      <c r="C61" s="102"/>
      <c r="D61" s="103" t="s">
        <v>755</v>
      </c>
      <c r="E61" s="103" t="s">
        <v>756</v>
      </c>
      <c r="F61" s="103" t="s">
        <v>355</v>
      </c>
      <c r="G61" s="103">
        <v>6.0</v>
      </c>
      <c r="H61" s="103">
        <v>7.0</v>
      </c>
      <c r="I61" s="104" t="s">
        <v>638</v>
      </c>
      <c r="J61" s="103" t="s">
        <v>368</v>
      </c>
      <c r="K61" s="103" t="s">
        <v>757</v>
      </c>
      <c r="L61" s="103" t="s">
        <v>758</v>
      </c>
      <c r="M61" s="103" t="s">
        <v>737</v>
      </c>
      <c r="N61" s="103" t="s">
        <v>759</v>
      </c>
      <c r="O61" s="103" t="s">
        <v>152</v>
      </c>
      <c r="P61" s="103" t="s">
        <v>153</v>
      </c>
      <c r="Q61" s="103" t="s">
        <v>760</v>
      </c>
    </row>
    <row r="62">
      <c r="A62" s="102" t="s">
        <v>352</v>
      </c>
      <c r="B62" s="102" t="s">
        <v>352</v>
      </c>
      <c r="C62" s="102"/>
      <c r="D62" s="103" t="s">
        <v>761</v>
      </c>
      <c r="E62" s="103" t="s">
        <v>762</v>
      </c>
      <c r="F62" s="103" t="s">
        <v>355</v>
      </c>
      <c r="G62" s="103">
        <v>6.0</v>
      </c>
      <c r="H62" s="103">
        <v>6.0</v>
      </c>
      <c r="I62" s="104" t="s">
        <v>555</v>
      </c>
      <c r="J62" s="103" t="s">
        <v>400</v>
      </c>
      <c r="K62" s="103" t="s">
        <v>763</v>
      </c>
      <c r="L62" s="103" t="s">
        <v>764</v>
      </c>
      <c r="M62" s="103" t="s">
        <v>765</v>
      </c>
      <c r="N62" s="103" t="s">
        <v>766</v>
      </c>
      <c r="O62" s="103" t="s">
        <v>592</v>
      </c>
      <c r="P62" s="103" t="s">
        <v>73</v>
      </c>
      <c r="Q62" s="103" t="s">
        <v>767</v>
      </c>
    </row>
    <row r="63">
      <c r="A63" s="102" t="s">
        <v>352</v>
      </c>
      <c r="B63" s="102" t="s">
        <v>352</v>
      </c>
      <c r="C63" s="102"/>
      <c r="D63" s="103" t="s">
        <v>768</v>
      </c>
      <c r="E63" s="103" t="s">
        <v>769</v>
      </c>
      <c r="F63" s="103" t="s">
        <v>355</v>
      </c>
      <c r="G63" s="103">
        <v>6.0</v>
      </c>
      <c r="H63" s="103">
        <v>6.0</v>
      </c>
      <c r="I63" s="104" t="s">
        <v>555</v>
      </c>
      <c r="J63" s="103" t="s">
        <v>410</v>
      </c>
      <c r="K63" s="103" t="s">
        <v>770</v>
      </c>
      <c r="L63" s="103" t="s">
        <v>609</v>
      </c>
      <c r="M63" s="103" t="s">
        <v>771</v>
      </c>
      <c r="N63" s="103" t="s">
        <v>772</v>
      </c>
      <c r="O63" s="103" t="s">
        <v>449</v>
      </c>
      <c r="P63" s="103" t="s">
        <v>450</v>
      </c>
      <c r="Q63" s="103" t="s">
        <v>773</v>
      </c>
    </row>
    <row r="64">
      <c r="A64" s="102" t="s">
        <v>352</v>
      </c>
      <c r="B64" s="102" t="s">
        <v>352</v>
      </c>
      <c r="C64" s="102"/>
      <c r="D64" s="103" t="s">
        <v>774</v>
      </c>
      <c r="E64" s="103" t="s">
        <v>775</v>
      </c>
      <c r="F64" s="103" t="s">
        <v>355</v>
      </c>
      <c r="G64" s="103">
        <v>6.0</v>
      </c>
      <c r="H64" s="103">
        <v>6.0</v>
      </c>
      <c r="I64" s="104" t="s">
        <v>555</v>
      </c>
      <c r="J64" s="103" t="s">
        <v>543</v>
      </c>
      <c r="K64" s="103" t="s">
        <v>776</v>
      </c>
      <c r="L64" s="103" t="s">
        <v>402</v>
      </c>
      <c r="M64" s="103" t="s">
        <v>403</v>
      </c>
      <c r="N64" s="103" t="s">
        <v>777</v>
      </c>
      <c r="O64" s="103" t="s">
        <v>778</v>
      </c>
      <c r="P64" s="103" t="s">
        <v>779</v>
      </c>
      <c r="Q64" s="103" t="s">
        <v>780</v>
      </c>
    </row>
    <row r="65">
      <c r="A65" s="102" t="s">
        <v>352</v>
      </c>
      <c r="B65" s="102" t="s">
        <v>352</v>
      </c>
      <c r="C65" s="102"/>
      <c r="D65" s="103" t="s">
        <v>781</v>
      </c>
      <c r="E65" s="103" t="s">
        <v>782</v>
      </c>
      <c r="F65" s="103" t="s">
        <v>355</v>
      </c>
      <c r="G65" s="103">
        <v>6.0</v>
      </c>
      <c r="H65" s="103">
        <v>6.0</v>
      </c>
      <c r="I65" s="104" t="s">
        <v>555</v>
      </c>
      <c r="J65" s="103" t="s">
        <v>400</v>
      </c>
      <c r="K65" s="103" t="s">
        <v>783</v>
      </c>
      <c r="L65" s="103" t="s">
        <v>402</v>
      </c>
      <c r="M65" s="103" t="s">
        <v>784</v>
      </c>
      <c r="N65" s="103" t="s">
        <v>785</v>
      </c>
      <c r="O65" s="103" t="s">
        <v>82</v>
      </c>
      <c r="P65" s="103" t="s">
        <v>785</v>
      </c>
      <c r="Q65" s="103" t="s">
        <v>786</v>
      </c>
    </row>
    <row r="66">
      <c r="A66" s="102" t="s">
        <v>352</v>
      </c>
      <c r="B66" s="102" t="s">
        <v>352</v>
      </c>
      <c r="C66" s="102"/>
      <c r="D66" s="103" t="s">
        <v>787</v>
      </c>
      <c r="E66" s="103" t="s">
        <v>788</v>
      </c>
      <c r="F66" s="103" t="s">
        <v>355</v>
      </c>
      <c r="G66" s="103">
        <v>6.0</v>
      </c>
      <c r="H66" s="103">
        <v>6.0</v>
      </c>
      <c r="I66" s="104" t="s">
        <v>555</v>
      </c>
      <c r="J66" s="103" t="s">
        <v>484</v>
      </c>
      <c r="K66" s="103" t="s">
        <v>789</v>
      </c>
      <c r="L66" s="103" t="s">
        <v>790</v>
      </c>
      <c r="M66" s="103" t="s">
        <v>791</v>
      </c>
      <c r="N66" s="103" t="s">
        <v>792</v>
      </c>
      <c r="O66" s="103" t="s">
        <v>793</v>
      </c>
      <c r="P66" s="103" t="s">
        <v>794</v>
      </c>
      <c r="Q66" s="103" t="s">
        <v>795</v>
      </c>
    </row>
    <row r="67">
      <c r="A67" s="102" t="s">
        <v>352</v>
      </c>
      <c r="B67" s="102" t="s">
        <v>352</v>
      </c>
      <c r="C67" s="102"/>
      <c r="D67" s="103" t="s">
        <v>796</v>
      </c>
      <c r="E67" s="103" t="s">
        <v>797</v>
      </c>
      <c r="F67" s="103" t="s">
        <v>355</v>
      </c>
      <c r="G67" s="103">
        <v>6.0</v>
      </c>
      <c r="H67" s="103">
        <v>6.0</v>
      </c>
      <c r="I67" s="104" t="s">
        <v>638</v>
      </c>
      <c r="J67" s="103" t="s">
        <v>410</v>
      </c>
      <c r="K67" s="103" t="s">
        <v>798</v>
      </c>
      <c r="L67" s="103" t="s">
        <v>799</v>
      </c>
      <c r="M67" s="103" t="s">
        <v>800</v>
      </c>
      <c r="N67" s="103" t="s">
        <v>801</v>
      </c>
      <c r="O67" s="103" t="s">
        <v>124</v>
      </c>
      <c r="P67" s="103" t="s">
        <v>125</v>
      </c>
      <c r="Q67" s="103" t="s">
        <v>802</v>
      </c>
    </row>
    <row r="68">
      <c r="A68" s="102"/>
      <c r="B68" s="102"/>
      <c r="C68" s="102" t="s">
        <v>352</v>
      </c>
      <c r="D68" s="103" t="s">
        <v>803</v>
      </c>
      <c r="E68" s="103" t="s">
        <v>804</v>
      </c>
      <c r="F68" s="103" t="s">
        <v>376</v>
      </c>
      <c r="G68" s="103">
        <v>2.0</v>
      </c>
      <c r="H68" s="103">
        <v>2.0</v>
      </c>
      <c r="I68" s="104" t="s">
        <v>377</v>
      </c>
      <c r="J68" s="103" t="s">
        <v>528</v>
      </c>
      <c r="K68" s="103" t="s">
        <v>805</v>
      </c>
      <c r="L68" s="103" t="s">
        <v>806</v>
      </c>
      <c r="M68" s="103" t="s">
        <v>807</v>
      </c>
      <c r="N68" s="103" t="s">
        <v>37</v>
      </c>
      <c r="O68" s="103" t="s">
        <v>36</v>
      </c>
      <c r="P68" s="103" t="s">
        <v>37</v>
      </c>
      <c r="Q68" s="103" t="s">
        <v>808</v>
      </c>
    </row>
    <row r="69">
      <c r="A69" s="102" t="s">
        <v>352</v>
      </c>
      <c r="B69" s="102" t="s">
        <v>352</v>
      </c>
      <c r="C69" s="102"/>
      <c r="D69" s="103" t="s">
        <v>809</v>
      </c>
      <c r="E69" s="103" t="s">
        <v>810</v>
      </c>
      <c r="F69" s="103" t="s">
        <v>355</v>
      </c>
      <c r="G69" s="103">
        <v>6.0</v>
      </c>
      <c r="H69" s="103">
        <v>6.0</v>
      </c>
      <c r="I69" s="104" t="s">
        <v>638</v>
      </c>
      <c r="J69" s="103" t="s">
        <v>720</v>
      </c>
      <c r="K69" s="103" t="s">
        <v>811</v>
      </c>
      <c r="L69" s="103" t="s">
        <v>812</v>
      </c>
      <c r="M69" s="103" t="s">
        <v>813</v>
      </c>
      <c r="N69" s="103" t="s">
        <v>814</v>
      </c>
      <c r="O69" s="103" t="s">
        <v>124</v>
      </c>
      <c r="P69" s="103" t="s">
        <v>125</v>
      </c>
      <c r="Q69" s="103" t="s">
        <v>815</v>
      </c>
    </row>
    <row r="70">
      <c r="A70" s="102" t="s">
        <v>352</v>
      </c>
      <c r="B70" s="102" t="s">
        <v>352</v>
      </c>
      <c r="C70" s="102"/>
      <c r="D70" s="103" t="s">
        <v>816</v>
      </c>
      <c r="E70" s="103" t="s">
        <v>817</v>
      </c>
      <c r="F70" s="103" t="s">
        <v>355</v>
      </c>
      <c r="G70" s="103">
        <v>6.0</v>
      </c>
      <c r="H70" s="103">
        <v>6.0</v>
      </c>
      <c r="I70" s="104" t="s">
        <v>638</v>
      </c>
      <c r="J70" s="103" t="s">
        <v>410</v>
      </c>
      <c r="K70" s="103" t="s">
        <v>818</v>
      </c>
      <c r="L70" s="103" t="s">
        <v>819</v>
      </c>
      <c r="M70" s="103" t="s">
        <v>371</v>
      </c>
      <c r="N70" s="103" t="s">
        <v>820</v>
      </c>
      <c r="O70" s="103" t="s">
        <v>124</v>
      </c>
      <c r="P70" s="103" t="s">
        <v>125</v>
      </c>
      <c r="Q70" s="103" t="s">
        <v>727</v>
      </c>
    </row>
    <row r="71">
      <c r="A71" s="102" t="s">
        <v>352</v>
      </c>
      <c r="B71" s="102" t="s">
        <v>352</v>
      </c>
      <c r="C71" s="102"/>
      <c r="D71" s="103" t="s">
        <v>821</v>
      </c>
      <c r="E71" s="103" t="s">
        <v>822</v>
      </c>
      <c r="F71" s="103" t="s">
        <v>355</v>
      </c>
      <c r="G71" s="103">
        <v>6.0</v>
      </c>
      <c r="H71" s="103">
        <v>6.0</v>
      </c>
      <c r="I71" s="104" t="s">
        <v>638</v>
      </c>
      <c r="J71" s="103" t="s">
        <v>400</v>
      </c>
      <c r="K71" s="103" t="s">
        <v>823</v>
      </c>
      <c r="L71" s="103" t="s">
        <v>597</v>
      </c>
      <c r="M71" s="103" t="s">
        <v>824</v>
      </c>
      <c r="N71" s="103" t="s">
        <v>97</v>
      </c>
      <c r="O71" s="103" t="s">
        <v>96</v>
      </c>
      <c r="P71" s="103" t="s">
        <v>97</v>
      </c>
      <c r="Q71" s="103" t="s">
        <v>825</v>
      </c>
    </row>
    <row r="72">
      <c r="A72" s="102" t="s">
        <v>352</v>
      </c>
      <c r="B72" s="102" t="s">
        <v>352</v>
      </c>
      <c r="C72" s="102"/>
      <c r="D72" s="103" t="s">
        <v>826</v>
      </c>
      <c r="E72" s="103" t="s">
        <v>827</v>
      </c>
      <c r="F72" s="103" t="s">
        <v>355</v>
      </c>
      <c r="G72" s="103">
        <v>6.0</v>
      </c>
      <c r="H72" s="103">
        <v>6.0</v>
      </c>
      <c r="I72" s="104" t="s">
        <v>638</v>
      </c>
      <c r="J72" s="103" t="s">
        <v>368</v>
      </c>
      <c r="K72" s="103" t="s">
        <v>828</v>
      </c>
      <c r="L72" s="103" t="s">
        <v>563</v>
      </c>
      <c r="M72" s="103" t="s">
        <v>829</v>
      </c>
      <c r="N72" s="103" t="s">
        <v>59</v>
      </c>
      <c r="O72" s="103" t="s">
        <v>58</v>
      </c>
      <c r="P72" s="103" t="s">
        <v>59</v>
      </c>
      <c r="Q72" s="103" t="s">
        <v>830</v>
      </c>
    </row>
    <row r="73">
      <c r="A73" s="102" t="s">
        <v>352</v>
      </c>
      <c r="B73" s="102" t="s">
        <v>352</v>
      </c>
      <c r="C73" s="102"/>
      <c r="D73" s="103" t="s">
        <v>831</v>
      </c>
      <c r="E73" s="103" t="s">
        <v>832</v>
      </c>
      <c r="F73" s="103" t="s">
        <v>355</v>
      </c>
      <c r="G73" s="103">
        <v>6.0</v>
      </c>
      <c r="H73" s="103">
        <v>6.0</v>
      </c>
      <c r="I73" s="104" t="s">
        <v>638</v>
      </c>
      <c r="J73" s="103" t="s">
        <v>368</v>
      </c>
      <c r="K73" s="103" t="s">
        <v>833</v>
      </c>
      <c r="L73" s="103" t="s">
        <v>834</v>
      </c>
      <c r="M73" s="103" t="s">
        <v>835</v>
      </c>
      <c r="N73" s="103" t="s">
        <v>705</v>
      </c>
      <c r="O73" s="103" t="s">
        <v>124</v>
      </c>
      <c r="P73" s="103" t="s">
        <v>125</v>
      </c>
      <c r="Q73" s="103" t="s">
        <v>836</v>
      </c>
    </row>
    <row r="74">
      <c r="A74" s="102" t="s">
        <v>352</v>
      </c>
      <c r="B74" s="102" t="s">
        <v>352</v>
      </c>
      <c r="C74" s="102"/>
      <c r="D74" s="103" t="s">
        <v>837</v>
      </c>
      <c r="E74" s="103" t="s">
        <v>838</v>
      </c>
      <c r="F74" s="103" t="s">
        <v>355</v>
      </c>
      <c r="G74" s="103">
        <v>6.0</v>
      </c>
      <c r="H74" s="103">
        <v>6.0</v>
      </c>
      <c r="I74" s="104" t="s">
        <v>638</v>
      </c>
      <c r="J74" s="103" t="s">
        <v>543</v>
      </c>
      <c r="K74" s="103" t="s">
        <v>839</v>
      </c>
      <c r="L74" s="103" t="s">
        <v>840</v>
      </c>
      <c r="M74" s="103" t="s">
        <v>550</v>
      </c>
      <c r="N74" s="103" t="s">
        <v>404</v>
      </c>
      <c r="O74" s="103" t="s">
        <v>152</v>
      </c>
      <c r="P74" s="103" t="s">
        <v>153</v>
      </c>
      <c r="Q74" s="103" t="s">
        <v>841</v>
      </c>
    </row>
    <row r="75">
      <c r="A75" s="102" t="s">
        <v>352</v>
      </c>
      <c r="B75" s="102" t="s">
        <v>352</v>
      </c>
      <c r="C75" s="102"/>
      <c r="D75" s="103" t="s">
        <v>842</v>
      </c>
      <c r="E75" s="103" t="s">
        <v>843</v>
      </c>
      <c r="F75" s="103" t="s">
        <v>355</v>
      </c>
      <c r="G75" s="103">
        <v>5.0</v>
      </c>
      <c r="H75" s="103">
        <v>11.0</v>
      </c>
      <c r="I75" s="104" t="s">
        <v>844</v>
      </c>
      <c r="J75" s="103" t="s">
        <v>400</v>
      </c>
      <c r="K75" s="103" t="s">
        <v>845</v>
      </c>
      <c r="L75" s="103" t="s">
        <v>846</v>
      </c>
      <c r="M75" s="103" t="s">
        <v>472</v>
      </c>
      <c r="N75" s="103" t="s">
        <v>97</v>
      </c>
      <c r="O75" s="103" t="s">
        <v>96</v>
      </c>
      <c r="P75" s="103" t="s">
        <v>97</v>
      </c>
      <c r="Q75" s="103" t="s">
        <v>847</v>
      </c>
    </row>
    <row r="76">
      <c r="A76" s="102" t="s">
        <v>352</v>
      </c>
      <c r="B76" s="102" t="s">
        <v>352</v>
      </c>
      <c r="C76" s="102"/>
      <c r="D76" s="103" t="s">
        <v>848</v>
      </c>
      <c r="E76" s="103" t="s">
        <v>849</v>
      </c>
      <c r="F76" s="103" t="s">
        <v>355</v>
      </c>
      <c r="G76" s="103">
        <v>5.0</v>
      </c>
      <c r="H76" s="103">
        <v>10.0</v>
      </c>
      <c r="I76" s="104" t="s">
        <v>844</v>
      </c>
      <c r="J76" s="103" t="s">
        <v>357</v>
      </c>
      <c r="K76" s="103" t="s">
        <v>850</v>
      </c>
      <c r="L76" s="103" t="s">
        <v>812</v>
      </c>
      <c r="M76" s="103" t="s">
        <v>851</v>
      </c>
      <c r="N76" s="103" t="s">
        <v>852</v>
      </c>
      <c r="O76" s="103" t="s">
        <v>58</v>
      </c>
      <c r="P76" s="103" t="s">
        <v>59</v>
      </c>
      <c r="Q76" s="103" t="s">
        <v>853</v>
      </c>
    </row>
    <row r="77">
      <c r="A77" s="102" t="s">
        <v>352</v>
      </c>
      <c r="B77" s="102" t="s">
        <v>352</v>
      </c>
      <c r="C77" s="102"/>
      <c r="D77" s="103" t="s">
        <v>854</v>
      </c>
      <c r="E77" s="103" t="s">
        <v>855</v>
      </c>
      <c r="F77" s="103" t="s">
        <v>355</v>
      </c>
      <c r="G77" s="103">
        <v>5.0</v>
      </c>
      <c r="H77" s="103">
        <v>9.0</v>
      </c>
      <c r="I77" s="104" t="s">
        <v>844</v>
      </c>
      <c r="J77" s="103" t="s">
        <v>501</v>
      </c>
      <c r="K77" s="103" t="s">
        <v>856</v>
      </c>
      <c r="L77" s="103" t="s">
        <v>857</v>
      </c>
      <c r="M77" s="103" t="s">
        <v>858</v>
      </c>
      <c r="N77" s="103" t="s">
        <v>572</v>
      </c>
      <c r="O77" s="103" t="s">
        <v>124</v>
      </c>
      <c r="P77" s="103" t="s">
        <v>125</v>
      </c>
      <c r="Q77" s="103" t="s">
        <v>859</v>
      </c>
    </row>
    <row r="78">
      <c r="A78" s="102" t="s">
        <v>352</v>
      </c>
      <c r="B78" s="102" t="s">
        <v>352</v>
      </c>
      <c r="C78" s="102"/>
      <c r="D78" s="103" t="s">
        <v>860</v>
      </c>
      <c r="E78" s="103" t="s">
        <v>861</v>
      </c>
      <c r="F78" s="103" t="s">
        <v>355</v>
      </c>
      <c r="G78" s="103">
        <v>5.0</v>
      </c>
      <c r="H78" s="103">
        <v>9.0</v>
      </c>
      <c r="I78" s="104" t="s">
        <v>844</v>
      </c>
      <c r="J78" s="103" t="s">
        <v>720</v>
      </c>
      <c r="K78" s="103" t="s">
        <v>862</v>
      </c>
      <c r="L78" s="103" t="s">
        <v>863</v>
      </c>
      <c r="M78" s="103" t="s">
        <v>608</v>
      </c>
      <c r="N78" s="103" t="s">
        <v>864</v>
      </c>
      <c r="O78" s="103" t="s">
        <v>124</v>
      </c>
      <c r="P78" s="103" t="s">
        <v>125</v>
      </c>
      <c r="Q78" s="103" t="s">
        <v>865</v>
      </c>
    </row>
    <row r="79">
      <c r="A79" s="102" t="s">
        <v>352</v>
      </c>
      <c r="B79" s="102" t="s">
        <v>352</v>
      </c>
      <c r="C79" s="102"/>
      <c r="D79" s="103" t="s">
        <v>866</v>
      </c>
      <c r="E79" s="103" t="s">
        <v>867</v>
      </c>
      <c r="F79" s="103" t="s">
        <v>355</v>
      </c>
      <c r="G79" s="103">
        <v>5.0</v>
      </c>
      <c r="H79" s="103">
        <v>9.0</v>
      </c>
      <c r="I79" s="104" t="s">
        <v>844</v>
      </c>
      <c r="J79" s="103" t="s">
        <v>400</v>
      </c>
      <c r="K79" s="103" t="s">
        <v>868</v>
      </c>
      <c r="L79" s="103" t="s">
        <v>869</v>
      </c>
      <c r="M79" s="103" t="s">
        <v>870</v>
      </c>
      <c r="N79" s="103" t="s">
        <v>871</v>
      </c>
      <c r="O79" s="103" t="s">
        <v>96</v>
      </c>
      <c r="P79" s="103" t="s">
        <v>97</v>
      </c>
      <c r="Q79" s="103" t="s">
        <v>872</v>
      </c>
    </row>
    <row r="80">
      <c r="A80" s="102" t="s">
        <v>352</v>
      </c>
      <c r="B80" s="102" t="s">
        <v>352</v>
      </c>
      <c r="C80" s="102"/>
      <c r="D80" s="103" t="s">
        <v>873</v>
      </c>
      <c r="E80" s="103" t="s">
        <v>874</v>
      </c>
      <c r="F80" s="103" t="s">
        <v>355</v>
      </c>
      <c r="G80" s="103">
        <v>5.0</v>
      </c>
      <c r="H80" s="103">
        <v>8.0</v>
      </c>
      <c r="I80" s="104" t="s">
        <v>638</v>
      </c>
      <c r="J80" s="103" t="s">
        <v>484</v>
      </c>
      <c r="K80" s="103" t="s">
        <v>875</v>
      </c>
      <c r="L80" s="103" t="s">
        <v>876</v>
      </c>
      <c r="M80" s="103" t="s">
        <v>877</v>
      </c>
      <c r="N80" s="103" t="s">
        <v>878</v>
      </c>
      <c r="O80" s="103" t="s">
        <v>96</v>
      </c>
      <c r="P80" s="103" t="s">
        <v>97</v>
      </c>
      <c r="Q80" s="103" t="s">
        <v>879</v>
      </c>
    </row>
    <row r="81">
      <c r="A81" s="102" t="s">
        <v>352</v>
      </c>
      <c r="B81" s="102" t="s">
        <v>352</v>
      </c>
      <c r="C81" s="102"/>
      <c r="D81" s="103" t="s">
        <v>880</v>
      </c>
      <c r="E81" s="103" t="s">
        <v>881</v>
      </c>
      <c r="F81" s="103" t="s">
        <v>355</v>
      </c>
      <c r="G81" s="103">
        <v>5.0</v>
      </c>
      <c r="H81" s="103">
        <v>8.0</v>
      </c>
      <c r="I81" s="104" t="s">
        <v>638</v>
      </c>
      <c r="J81" s="103" t="s">
        <v>400</v>
      </c>
      <c r="K81" s="103" t="s">
        <v>882</v>
      </c>
      <c r="L81" s="103" t="s">
        <v>883</v>
      </c>
      <c r="M81" s="103" t="s">
        <v>829</v>
      </c>
      <c r="N81" s="103" t="s">
        <v>404</v>
      </c>
      <c r="O81" s="103" t="s">
        <v>405</v>
      </c>
      <c r="P81" s="103" t="s">
        <v>406</v>
      </c>
      <c r="Q81" s="103" t="s">
        <v>884</v>
      </c>
    </row>
    <row r="82">
      <c r="A82" s="102" t="s">
        <v>352</v>
      </c>
      <c r="B82" s="102" t="s">
        <v>352</v>
      </c>
      <c r="C82" s="102"/>
      <c r="D82" s="103" t="s">
        <v>885</v>
      </c>
      <c r="E82" s="103" t="s">
        <v>886</v>
      </c>
      <c r="F82" s="103" t="s">
        <v>355</v>
      </c>
      <c r="G82" s="103">
        <v>5.0</v>
      </c>
      <c r="H82" s="103">
        <v>8.0</v>
      </c>
      <c r="I82" s="104" t="s">
        <v>844</v>
      </c>
      <c r="J82" s="103" t="s">
        <v>357</v>
      </c>
      <c r="K82" s="103" t="s">
        <v>682</v>
      </c>
      <c r="L82" s="103" t="s">
        <v>887</v>
      </c>
      <c r="M82" s="103" t="s">
        <v>888</v>
      </c>
      <c r="N82" s="103" t="s">
        <v>361</v>
      </c>
      <c r="O82" s="103" t="s">
        <v>114</v>
      </c>
      <c r="P82" s="103" t="s">
        <v>115</v>
      </c>
      <c r="Q82" s="103" t="s">
        <v>889</v>
      </c>
    </row>
    <row r="83">
      <c r="A83" s="102" t="s">
        <v>352</v>
      </c>
      <c r="B83" s="102" t="s">
        <v>352</v>
      </c>
      <c r="C83" s="102"/>
      <c r="D83" s="103" t="s">
        <v>890</v>
      </c>
      <c r="E83" s="103" t="s">
        <v>891</v>
      </c>
      <c r="F83" s="103" t="s">
        <v>355</v>
      </c>
      <c r="G83" s="103">
        <v>5.0</v>
      </c>
      <c r="H83" s="103">
        <v>8.0</v>
      </c>
      <c r="I83" s="104" t="s">
        <v>844</v>
      </c>
      <c r="J83" s="103" t="s">
        <v>400</v>
      </c>
      <c r="K83" s="103" t="s">
        <v>892</v>
      </c>
      <c r="L83" s="103" t="s">
        <v>893</v>
      </c>
      <c r="M83" s="103" t="s">
        <v>894</v>
      </c>
      <c r="N83" s="103" t="s">
        <v>895</v>
      </c>
      <c r="O83" s="103" t="s">
        <v>58</v>
      </c>
      <c r="P83" s="103" t="s">
        <v>59</v>
      </c>
      <c r="Q83" s="103" t="s">
        <v>896</v>
      </c>
    </row>
    <row r="84">
      <c r="A84" s="102" t="s">
        <v>352</v>
      </c>
      <c r="B84" s="102" t="s">
        <v>352</v>
      </c>
      <c r="C84" s="102"/>
      <c r="D84" s="103" t="s">
        <v>897</v>
      </c>
      <c r="E84" s="103" t="s">
        <v>898</v>
      </c>
      <c r="F84" s="103" t="s">
        <v>355</v>
      </c>
      <c r="G84" s="103">
        <v>5.0</v>
      </c>
      <c r="H84" s="103">
        <v>8.0</v>
      </c>
      <c r="I84" s="104" t="s">
        <v>844</v>
      </c>
      <c r="J84" s="103" t="s">
        <v>410</v>
      </c>
      <c r="K84" s="103" t="s">
        <v>899</v>
      </c>
      <c r="L84" s="103" t="s">
        <v>876</v>
      </c>
      <c r="M84" s="103" t="s">
        <v>840</v>
      </c>
      <c r="N84" s="103" t="s">
        <v>900</v>
      </c>
      <c r="O84" s="103" t="s">
        <v>58</v>
      </c>
      <c r="P84" s="103" t="s">
        <v>59</v>
      </c>
      <c r="Q84" s="103" t="s">
        <v>901</v>
      </c>
    </row>
    <row r="85">
      <c r="A85" s="102" t="s">
        <v>352</v>
      </c>
      <c r="B85" s="102" t="s">
        <v>352</v>
      </c>
      <c r="C85" s="102"/>
      <c r="D85" s="103" t="s">
        <v>902</v>
      </c>
      <c r="E85" s="103" t="s">
        <v>903</v>
      </c>
      <c r="F85" s="103" t="s">
        <v>355</v>
      </c>
      <c r="G85" s="103">
        <v>5.0</v>
      </c>
      <c r="H85" s="103">
        <v>8.0</v>
      </c>
      <c r="I85" s="104" t="s">
        <v>844</v>
      </c>
      <c r="J85" s="103" t="s">
        <v>400</v>
      </c>
      <c r="K85" s="103" t="s">
        <v>904</v>
      </c>
      <c r="L85" s="103" t="s">
        <v>905</v>
      </c>
      <c r="M85" s="103" t="s">
        <v>906</v>
      </c>
      <c r="N85" s="103" t="s">
        <v>97</v>
      </c>
      <c r="O85" s="103" t="s">
        <v>96</v>
      </c>
      <c r="P85" s="103" t="s">
        <v>97</v>
      </c>
      <c r="Q85" s="103" t="s">
        <v>907</v>
      </c>
    </row>
    <row r="86">
      <c r="A86" s="102" t="s">
        <v>352</v>
      </c>
      <c r="B86" s="102" t="s">
        <v>352</v>
      </c>
      <c r="C86" s="102"/>
      <c r="D86" s="103" t="s">
        <v>908</v>
      </c>
      <c r="E86" s="103" t="s">
        <v>909</v>
      </c>
      <c r="F86" s="103" t="s">
        <v>355</v>
      </c>
      <c r="G86" s="103">
        <v>5.0</v>
      </c>
      <c r="H86" s="103">
        <v>8.0</v>
      </c>
      <c r="I86" s="104" t="s">
        <v>844</v>
      </c>
      <c r="J86" s="103" t="s">
        <v>357</v>
      </c>
      <c r="K86" s="103" t="s">
        <v>910</v>
      </c>
      <c r="L86" s="103" t="s">
        <v>911</v>
      </c>
      <c r="M86" s="103" t="s">
        <v>912</v>
      </c>
      <c r="N86" s="103" t="s">
        <v>913</v>
      </c>
      <c r="O86" s="103" t="s">
        <v>124</v>
      </c>
      <c r="P86" s="103" t="s">
        <v>125</v>
      </c>
      <c r="Q86" s="103" t="s">
        <v>914</v>
      </c>
    </row>
    <row r="87">
      <c r="A87" s="102" t="s">
        <v>352</v>
      </c>
      <c r="B87" s="102" t="s">
        <v>352</v>
      </c>
      <c r="C87" s="102"/>
      <c r="D87" s="103" t="s">
        <v>915</v>
      </c>
      <c r="E87" s="103" t="s">
        <v>916</v>
      </c>
      <c r="F87" s="103" t="s">
        <v>355</v>
      </c>
      <c r="G87" s="103">
        <v>5.0</v>
      </c>
      <c r="H87" s="103">
        <v>7.0</v>
      </c>
      <c r="I87" s="104" t="s">
        <v>638</v>
      </c>
      <c r="J87" s="103" t="s">
        <v>357</v>
      </c>
      <c r="K87" s="103" t="s">
        <v>917</v>
      </c>
      <c r="L87" s="103" t="s">
        <v>918</v>
      </c>
      <c r="M87" s="103" t="s">
        <v>919</v>
      </c>
      <c r="N87" s="103" t="s">
        <v>361</v>
      </c>
      <c r="O87" s="103" t="s">
        <v>389</v>
      </c>
      <c r="P87" s="103" t="s">
        <v>390</v>
      </c>
      <c r="Q87" s="103" t="s">
        <v>920</v>
      </c>
    </row>
    <row r="88">
      <c r="A88" s="102"/>
      <c r="B88" s="102"/>
      <c r="C88" s="102" t="s">
        <v>352</v>
      </c>
      <c r="D88" s="103" t="s">
        <v>921</v>
      </c>
      <c r="E88" s="103" t="s">
        <v>922</v>
      </c>
      <c r="F88" s="103" t="s">
        <v>376</v>
      </c>
      <c r="G88" s="103">
        <v>2.0</v>
      </c>
      <c r="H88" s="103">
        <v>2.0</v>
      </c>
      <c r="I88" s="104" t="s">
        <v>923</v>
      </c>
      <c r="J88" s="103" t="s">
        <v>484</v>
      </c>
      <c r="K88" s="103" t="s">
        <v>924</v>
      </c>
      <c r="L88" s="103" t="s">
        <v>925</v>
      </c>
      <c r="M88" s="103" t="s">
        <v>926</v>
      </c>
      <c r="N88" s="103" t="s">
        <v>927</v>
      </c>
      <c r="O88" s="103" t="s">
        <v>36</v>
      </c>
      <c r="P88" s="103" t="s">
        <v>37</v>
      </c>
      <c r="Q88" s="103" t="s">
        <v>928</v>
      </c>
    </row>
    <row r="89">
      <c r="A89" s="102" t="s">
        <v>352</v>
      </c>
      <c r="B89" s="102" t="s">
        <v>352</v>
      </c>
      <c r="C89" s="102"/>
      <c r="D89" s="103" t="s">
        <v>929</v>
      </c>
      <c r="E89" s="103" t="s">
        <v>930</v>
      </c>
      <c r="F89" s="103" t="s">
        <v>355</v>
      </c>
      <c r="G89" s="103">
        <v>5.0</v>
      </c>
      <c r="H89" s="103">
        <v>7.0</v>
      </c>
      <c r="I89" s="104" t="s">
        <v>638</v>
      </c>
      <c r="J89" s="103" t="s">
        <v>357</v>
      </c>
      <c r="K89" s="103" t="s">
        <v>931</v>
      </c>
      <c r="L89" s="103" t="s">
        <v>932</v>
      </c>
      <c r="M89" s="103" t="s">
        <v>933</v>
      </c>
      <c r="N89" s="103" t="s">
        <v>179</v>
      </c>
      <c r="O89" s="103" t="s">
        <v>178</v>
      </c>
      <c r="P89" s="103" t="s">
        <v>179</v>
      </c>
      <c r="Q89" s="103" t="s">
        <v>934</v>
      </c>
    </row>
    <row r="90">
      <c r="A90" s="102" t="s">
        <v>352</v>
      </c>
      <c r="B90" s="102" t="s">
        <v>352</v>
      </c>
      <c r="C90" s="102"/>
      <c r="D90" s="103" t="s">
        <v>935</v>
      </c>
      <c r="E90" s="103" t="s">
        <v>936</v>
      </c>
      <c r="F90" s="103" t="s">
        <v>355</v>
      </c>
      <c r="G90" s="103">
        <v>5.0</v>
      </c>
      <c r="H90" s="103">
        <v>7.0</v>
      </c>
      <c r="I90" s="104" t="s">
        <v>638</v>
      </c>
      <c r="J90" s="103" t="s">
        <v>484</v>
      </c>
      <c r="K90" s="103" t="s">
        <v>937</v>
      </c>
      <c r="L90" s="103" t="s">
        <v>671</v>
      </c>
      <c r="M90" s="103" t="s">
        <v>551</v>
      </c>
      <c r="N90" s="103" t="s">
        <v>539</v>
      </c>
      <c r="O90" s="103" t="s">
        <v>938</v>
      </c>
      <c r="P90" s="103" t="s">
        <v>939</v>
      </c>
      <c r="Q90" s="103" t="s">
        <v>940</v>
      </c>
    </row>
    <row r="91">
      <c r="A91" s="102" t="s">
        <v>352</v>
      </c>
      <c r="B91" s="102" t="s">
        <v>352</v>
      </c>
      <c r="C91" s="102"/>
      <c r="D91" s="103" t="s">
        <v>941</v>
      </c>
      <c r="E91" s="103" t="s">
        <v>942</v>
      </c>
      <c r="F91" s="103" t="s">
        <v>355</v>
      </c>
      <c r="G91" s="103">
        <v>5.0</v>
      </c>
      <c r="H91" s="103">
        <v>7.0</v>
      </c>
      <c r="I91" s="104" t="s">
        <v>638</v>
      </c>
      <c r="J91" s="103" t="s">
        <v>357</v>
      </c>
      <c r="K91" s="103" t="s">
        <v>943</v>
      </c>
      <c r="L91" s="103" t="s">
        <v>218</v>
      </c>
      <c r="M91" s="103" t="s">
        <v>944</v>
      </c>
      <c r="N91" s="103" t="s">
        <v>218</v>
      </c>
      <c r="O91" s="103" t="s">
        <v>945</v>
      </c>
      <c r="P91" s="103" t="s">
        <v>946</v>
      </c>
      <c r="Q91" s="103" t="s">
        <v>947</v>
      </c>
    </row>
    <row r="92">
      <c r="A92" s="102" t="s">
        <v>352</v>
      </c>
      <c r="B92" s="102" t="s">
        <v>352</v>
      </c>
      <c r="C92" s="102"/>
      <c r="D92" s="103" t="s">
        <v>948</v>
      </c>
      <c r="E92" s="103" t="s">
        <v>949</v>
      </c>
      <c r="F92" s="103" t="s">
        <v>355</v>
      </c>
      <c r="G92" s="103">
        <v>5.0</v>
      </c>
      <c r="H92" s="103">
        <v>7.0</v>
      </c>
      <c r="I92" s="104" t="s">
        <v>844</v>
      </c>
      <c r="J92" s="103" t="s">
        <v>410</v>
      </c>
      <c r="K92" s="103" t="s">
        <v>950</v>
      </c>
      <c r="L92" s="103" t="s">
        <v>951</v>
      </c>
      <c r="M92" s="103" t="s">
        <v>952</v>
      </c>
      <c r="N92" s="103" t="s">
        <v>852</v>
      </c>
      <c r="O92" s="103" t="s">
        <v>58</v>
      </c>
      <c r="P92" s="103" t="s">
        <v>59</v>
      </c>
      <c r="Q92" s="103" t="s">
        <v>953</v>
      </c>
    </row>
    <row r="93">
      <c r="A93" s="102" t="s">
        <v>352</v>
      </c>
      <c r="B93" s="102" t="s">
        <v>352</v>
      </c>
      <c r="C93" s="102"/>
      <c r="D93" s="103" t="s">
        <v>954</v>
      </c>
      <c r="E93" s="103" t="s">
        <v>955</v>
      </c>
      <c r="F93" s="103" t="s">
        <v>355</v>
      </c>
      <c r="G93" s="103">
        <v>5.0</v>
      </c>
      <c r="H93" s="103">
        <v>7.0</v>
      </c>
      <c r="I93" s="104" t="s">
        <v>844</v>
      </c>
      <c r="J93" s="103" t="s">
        <v>400</v>
      </c>
      <c r="K93" s="103" t="s">
        <v>956</v>
      </c>
      <c r="L93" s="103" t="s">
        <v>664</v>
      </c>
      <c r="M93" s="103" t="s">
        <v>806</v>
      </c>
      <c r="N93" s="103" t="s">
        <v>957</v>
      </c>
      <c r="O93" s="103" t="s">
        <v>58</v>
      </c>
      <c r="P93" s="103" t="s">
        <v>59</v>
      </c>
      <c r="Q93" s="103" t="s">
        <v>958</v>
      </c>
    </row>
    <row r="94">
      <c r="A94" s="102" t="s">
        <v>352</v>
      </c>
      <c r="B94" s="102" t="s">
        <v>352</v>
      </c>
      <c r="C94" s="102"/>
      <c r="D94" s="103" t="s">
        <v>959</v>
      </c>
      <c r="E94" s="103" t="s">
        <v>960</v>
      </c>
      <c r="F94" s="103" t="s">
        <v>355</v>
      </c>
      <c r="G94" s="103">
        <v>5.0</v>
      </c>
      <c r="H94" s="103">
        <v>7.0</v>
      </c>
      <c r="I94" s="104" t="s">
        <v>844</v>
      </c>
      <c r="J94" s="103" t="s">
        <v>410</v>
      </c>
      <c r="K94" s="103" t="s">
        <v>961</v>
      </c>
      <c r="L94" s="103" t="s">
        <v>962</v>
      </c>
      <c r="M94" s="103" t="s">
        <v>963</v>
      </c>
      <c r="N94" s="103" t="s">
        <v>964</v>
      </c>
      <c r="O94" s="103" t="s">
        <v>58</v>
      </c>
      <c r="P94" s="103" t="s">
        <v>59</v>
      </c>
      <c r="Q94" s="103" t="s">
        <v>965</v>
      </c>
    </row>
    <row r="95">
      <c r="A95" s="102" t="s">
        <v>352</v>
      </c>
      <c r="B95" s="102" t="s">
        <v>352</v>
      </c>
      <c r="C95" s="102"/>
      <c r="D95" s="103" t="s">
        <v>966</v>
      </c>
      <c r="E95" s="103" t="s">
        <v>967</v>
      </c>
      <c r="F95" s="103" t="s">
        <v>355</v>
      </c>
      <c r="G95" s="103">
        <v>5.0</v>
      </c>
      <c r="H95" s="103">
        <v>7.0</v>
      </c>
      <c r="I95" s="104" t="s">
        <v>844</v>
      </c>
      <c r="J95" s="103" t="s">
        <v>357</v>
      </c>
      <c r="K95" s="103" t="s">
        <v>968</v>
      </c>
      <c r="L95" s="103" t="s">
        <v>969</v>
      </c>
      <c r="M95" s="103" t="s">
        <v>970</v>
      </c>
      <c r="N95" s="103" t="s">
        <v>971</v>
      </c>
      <c r="O95" s="103" t="s">
        <v>152</v>
      </c>
      <c r="P95" s="103" t="s">
        <v>153</v>
      </c>
      <c r="Q95" s="103" t="s">
        <v>972</v>
      </c>
    </row>
    <row r="96">
      <c r="A96" s="102" t="s">
        <v>352</v>
      </c>
      <c r="B96" s="102" t="s">
        <v>352</v>
      </c>
      <c r="C96" s="102"/>
      <c r="D96" s="103" t="s">
        <v>973</v>
      </c>
      <c r="E96" s="103" t="s">
        <v>974</v>
      </c>
      <c r="F96" s="103" t="s">
        <v>355</v>
      </c>
      <c r="G96" s="103">
        <v>5.0</v>
      </c>
      <c r="H96" s="103">
        <v>6.0</v>
      </c>
      <c r="I96" s="104" t="s">
        <v>638</v>
      </c>
      <c r="J96" s="103" t="s">
        <v>357</v>
      </c>
      <c r="K96" s="103" t="s">
        <v>975</v>
      </c>
      <c r="L96" s="103" t="s">
        <v>625</v>
      </c>
      <c r="M96" s="103" t="s">
        <v>976</v>
      </c>
      <c r="N96" s="103" t="s">
        <v>977</v>
      </c>
      <c r="O96" s="103" t="s">
        <v>945</v>
      </c>
      <c r="P96" s="103" t="s">
        <v>946</v>
      </c>
      <c r="Q96" s="103" t="s">
        <v>879</v>
      </c>
    </row>
    <row r="97">
      <c r="A97" s="102" t="s">
        <v>352</v>
      </c>
      <c r="B97" s="102" t="s">
        <v>352</v>
      </c>
      <c r="C97" s="102"/>
      <c r="D97" s="103" t="s">
        <v>978</v>
      </c>
      <c r="E97" s="103" t="s">
        <v>979</v>
      </c>
      <c r="F97" s="103" t="s">
        <v>355</v>
      </c>
      <c r="G97" s="103">
        <v>5.0</v>
      </c>
      <c r="H97" s="103">
        <v>6.0</v>
      </c>
      <c r="I97" s="104" t="s">
        <v>638</v>
      </c>
      <c r="J97" s="103" t="s">
        <v>357</v>
      </c>
      <c r="K97" s="103" t="s">
        <v>980</v>
      </c>
      <c r="L97" s="103" t="s">
        <v>633</v>
      </c>
      <c r="M97" s="103" t="s">
        <v>981</v>
      </c>
      <c r="N97" s="103" t="s">
        <v>218</v>
      </c>
      <c r="O97" s="103" t="s">
        <v>218</v>
      </c>
      <c r="P97" s="103" t="s">
        <v>218</v>
      </c>
      <c r="Q97" s="103" t="s">
        <v>982</v>
      </c>
    </row>
    <row r="98">
      <c r="A98" s="102" t="s">
        <v>352</v>
      </c>
      <c r="B98" s="102" t="s">
        <v>352</v>
      </c>
      <c r="C98" s="102"/>
      <c r="D98" s="103" t="s">
        <v>983</v>
      </c>
      <c r="E98" s="103" t="s">
        <v>984</v>
      </c>
      <c r="F98" s="103" t="s">
        <v>355</v>
      </c>
      <c r="G98" s="103">
        <v>5.0</v>
      </c>
      <c r="H98" s="103">
        <v>6.0</v>
      </c>
      <c r="I98" s="104" t="s">
        <v>638</v>
      </c>
      <c r="J98" s="103" t="s">
        <v>543</v>
      </c>
      <c r="K98" s="103" t="s">
        <v>985</v>
      </c>
      <c r="L98" s="103" t="s">
        <v>413</v>
      </c>
      <c r="M98" s="103" t="s">
        <v>791</v>
      </c>
      <c r="N98" s="103" t="s">
        <v>191</v>
      </c>
      <c r="O98" s="103" t="s">
        <v>190</v>
      </c>
      <c r="P98" s="103" t="s">
        <v>191</v>
      </c>
      <c r="Q98" s="103" t="s">
        <v>986</v>
      </c>
    </row>
    <row r="99">
      <c r="A99" s="102" t="s">
        <v>352</v>
      </c>
      <c r="B99" s="102" t="s">
        <v>352</v>
      </c>
      <c r="C99" s="102"/>
      <c r="D99" s="103" t="s">
        <v>987</v>
      </c>
      <c r="E99" s="103" t="s">
        <v>988</v>
      </c>
      <c r="F99" s="103" t="s">
        <v>355</v>
      </c>
      <c r="G99" s="103">
        <v>5.0</v>
      </c>
      <c r="H99" s="103">
        <v>6.0</v>
      </c>
      <c r="I99" s="104" t="s">
        <v>844</v>
      </c>
      <c r="J99" s="103" t="s">
        <v>484</v>
      </c>
      <c r="K99" s="103" t="s">
        <v>989</v>
      </c>
      <c r="L99" s="103" t="s">
        <v>990</v>
      </c>
      <c r="M99" s="103" t="s">
        <v>991</v>
      </c>
      <c r="N99" s="103" t="s">
        <v>361</v>
      </c>
      <c r="O99" s="103" t="s">
        <v>124</v>
      </c>
      <c r="P99" s="103" t="s">
        <v>125</v>
      </c>
      <c r="Q99" s="103" t="s">
        <v>992</v>
      </c>
    </row>
    <row r="100">
      <c r="A100" s="102" t="s">
        <v>352</v>
      </c>
      <c r="B100" s="102" t="s">
        <v>352</v>
      </c>
      <c r="C100" s="102"/>
      <c r="D100" s="103" t="s">
        <v>993</v>
      </c>
      <c r="E100" s="103" t="s">
        <v>994</v>
      </c>
      <c r="F100" s="103" t="s">
        <v>355</v>
      </c>
      <c r="G100" s="103">
        <v>5.0</v>
      </c>
      <c r="H100" s="103">
        <v>6.0</v>
      </c>
      <c r="I100" s="104" t="s">
        <v>844</v>
      </c>
      <c r="J100" s="103" t="s">
        <v>484</v>
      </c>
      <c r="K100" s="103" t="s">
        <v>995</v>
      </c>
      <c r="L100" s="103" t="s">
        <v>996</v>
      </c>
      <c r="M100" s="103" t="s">
        <v>997</v>
      </c>
      <c r="N100" s="103" t="s">
        <v>361</v>
      </c>
      <c r="O100" s="103" t="s">
        <v>124</v>
      </c>
      <c r="P100" s="103" t="s">
        <v>125</v>
      </c>
      <c r="Q100" s="103" t="s">
        <v>998</v>
      </c>
    </row>
    <row r="101">
      <c r="A101" s="102" t="s">
        <v>352</v>
      </c>
      <c r="B101" s="102" t="s">
        <v>352</v>
      </c>
      <c r="C101" s="102"/>
      <c r="D101" s="103" t="s">
        <v>999</v>
      </c>
      <c r="E101" s="103" t="s">
        <v>1000</v>
      </c>
      <c r="F101" s="103" t="s">
        <v>355</v>
      </c>
      <c r="G101" s="103">
        <v>5.0</v>
      </c>
      <c r="H101" s="103">
        <v>6.0</v>
      </c>
      <c r="I101" s="104" t="s">
        <v>844</v>
      </c>
      <c r="J101" s="103" t="s">
        <v>501</v>
      </c>
      <c r="K101" s="103" t="s">
        <v>1001</v>
      </c>
      <c r="L101" s="103" t="s">
        <v>1002</v>
      </c>
      <c r="M101" s="103" t="s">
        <v>704</v>
      </c>
      <c r="N101" s="103" t="s">
        <v>97</v>
      </c>
      <c r="O101" s="103" t="s">
        <v>96</v>
      </c>
      <c r="P101" s="103" t="s">
        <v>97</v>
      </c>
      <c r="Q101" s="103" t="s">
        <v>1003</v>
      </c>
    </row>
    <row r="102">
      <c r="A102" s="102" t="s">
        <v>352</v>
      </c>
      <c r="B102" s="102" t="s">
        <v>352</v>
      </c>
      <c r="C102" s="102"/>
      <c r="D102" s="103" t="s">
        <v>1004</v>
      </c>
      <c r="E102" s="103" t="s">
        <v>1005</v>
      </c>
      <c r="F102" s="103" t="s">
        <v>355</v>
      </c>
      <c r="G102" s="103">
        <v>5.0</v>
      </c>
      <c r="H102" s="103">
        <v>6.0</v>
      </c>
      <c r="I102" s="104" t="s">
        <v>844</v>
      </c>
      <c r="J102" s="103" t="s">
        <v>368</v>
      </c>
      <c r="K102" s="103" t="s">
        <v>1006</v>
      </c>
      <c r="L102" s="103" t="s">
        <v>1007</v>
      </c>
      <c r="M102" s="103" t="s">
        <v>1008</v>
      </c>
      <c r="N102" s="103" t="s">
        <v>1009</v>
      </c>
      <c r="O102" s="103" t="s">
        <v>184</v>
      </c>
      <c r="P102" s="103" t="s">
        <v>185</v>
      </c>
      <c r="Q102" s="103" t="s">
        <v>1010</v>
      </c>
    </row>
    <row r="103">
      <c r="A103" s="102"/>
      <c r="B103" s="102" t="s">
        <v>352</v>
      </c>
      <c r="C103" s="102"/>
      <c r="D103" s="103" t="s">
        <v>1011</v>
      </c>
      <c r="E103" s="103" t="s">
        <v>1012</v>
      </c>
      <c r="F103" s="103" t="s">
        <v>355</v>
      </c>
      <c r="G103" s="103">
        <v>5.0</v>
      </c>
      <c r="H103" s="103">
        <v>5.0</v>
      </c>
      <c r="I103" s="104" t="s">
        <v>638</v>
      </c>
      <c r="J103" s="103" t="s">
        <v>410</v>
      </c>
      <c r="K103" s="103" t="s">
        <v>1013</v>
      </c>
      <c r="L103" s="103" t="s">
        <v>834</v>
      </c>
      <c r="M103" s="103" t="s">
        <v>1014</v>
      </c>
      <c r="N103" s="103" t="s">
        <v>1015</v>
      </c>
      <c r="O103" s="103" t="s">
        <v>96</v>
      </c>
      <c r="P103" s="103" t="s">
        <v>97</v>
      </c>
      <c r="Q103" s="103" t="s">
        <v>1016</v>
      </c>
    </row>
    <row r="104">
      <c r="A104" s="102"/>
      <c r="B104" s="102" t="s">
        <v>352</v>
      </c>
      <c r="C104" s="102"/>
      <c r="D104" s="103" t="s">
        <v>1017</v>
      </c>
      <c r="E104" s="103" t="s">
        <v>1018</v>
      </c>
      <c r="F104" s="103" t="s">
        <v>355</v>
      </c>
      <c r="G104" s="103">
        <v>5.0</v>
      </c>
      <c r="H104" s="103">
        <v>5.0</v>
      </c>
      <c r="I104" s="104" t="s">
        <v>638</v>
      </c>
      <c r="J104" s="103" t="s">
        <v>720</v>
      </c>
      <c r="K104" s="103" t="s">
        <v>1019</v>
      </c>
      <c r="L104" s="103" t="s">
        <v>1020</v>
      </c>
      <c r="M104" s="103" t="s">
        <v>646</v>
      </c>
      <c r="N104" s="103" t="s">
        <v>1021</v>
      </c>
      <c r="O104" s="103" t="s">
        <v>725</v>
      </c>
      <c r="P104" s="103" t="s">
        <v>726</v>
      </c>
      <c r="Q104" s="103" t="s">
        <v>940</v>
      </c>
    </row>
    <row r="105">
      <c r="A105" s="102"/>
      <c r="B105" s="102" t="s">
        <v>352</v>
      </c>
      <c r="C105" s="102"/>
      <c r="D105" s="103" t="s">
        <v>1022</v>
      </c>
      <c r="E105" s="103" t="s">
        <v>1023</v>
      </c>
      <c r="F105" s="103" t="s">
        <v>355</v>
      </c>
      <c r="G105" s="103">
        <v>5.0</v>
      </c>
      <c r="H105" s="103">
        <v>5.0</v>
      </c>
      <c r="I105" s="104" t="s">
        <v>638</v>
      </c>
      <c r="J105" s="103" t="s">
        <v>400</v>
      </c>
      <c r="K105" s="103" t="s">
        <v>1024</v>
      </c>
      <c r="L105" s="103" t="s">
        <v>1025</v>
      </c>
      <c r="M105" s="103" t="s">
        <v>1026</v>
      </c>
      <c r="N105" s="103" t="s">
        <v>218</v>
      </c>
      <c r="O105" s="103" t="s">
        <v>592</v>
      </c>
      <c r="P105" s="103" t="s">
        <v>73</v>
      </c>
      <c r="Q105" s="103" t="s">
        <v>1027</v>
      </c>
    </row>
    <row r="106">
      <c r="A106" s="102"/>
      <c r="B106" s="102" t="s">
        <v>352</v>
      </c>
      <c r="C106" s="102"/>
      <c r="D106" s="103" t="s">
        <v>1028</v>
      </c>
      <c r="E106" s="103" t="s">
        <v>1029</v>
      </c>
      <c r="F106" s="103" t="s">
        <v>355</v>
      </c>
      <c r="G106" s="103">
        <v>5.0</v>
      </c>
      <c r="H106" s="103">
        <v>5.0</v>
      </c>
      <c r="I106" s="104" t="s">
        <v>844</v>
      </c>
      <c r="J106" s="103" t="s">
        <v>368</v>
      </c>
      <c r="K106" s="103" t="s">
        <v>1030</v>
      </c>
      <c r="L106" s="103" t="s">
        <v>664</v>
      </c>
      <c r="M106" s="103" t="s">
        <v>1031</v>
      </c>
      <c r="N106" s="103" t="s">
        <v>1032</v>
      </c>
      <c r="O106" s="103" t="s">
        <v>124</v>
      </c>
      <c r="P106" s="103" t="s">
        <v>125</v>
      </c>
      <c r="Q106" s="103" t="s">
        <v>1003</v>
      </c>
    </row>
    <row r="107">
      <c r="A107" s="102"/>
      <c r="B107" s="102" t="s">
        <v>352</v>
      </c>
      <c r="C107" s="102"/>
      <c r="D107" s="103" t="s">
        <v>1033</v>
      </c>
      <c r="E107" s="103" t="s">
        <v>1034</v>
      </c>
      <c r="F107" s="103" t="s">
        <v>355</v>
      </c>
      <c r="G107" s="103">
        <v>5.0</v>
      </c>
      <c r="H107" s="103">
        <v>5.0</v>
      </c>
      <c r="I107" s="104" t="s">
        <v>844</v>
      </c>
      <c r="J107" s="103" t="s">
        <v>400</v>
      </c>
      <c r="K107" s="103" t="s">
        <v>1035</v>
      </c>
      <c r="L107" s="103" t="s">
        <v>1036</v>
      </c>
      <c r="M107" s="103" t="s">
        <v>1037</v>
      </c>
      <c r="N107" s="103" t="s">
        <v>97</v>
      </c>
      <c r="O107" s="103" t="s">
        <v>96</v>
      </c>
      <c r="P107" s="103" t="s">
        <v>97</v>
      </c>
      <c r="Q107" s="103" t="s">
        <v>1038</v>
      </c>
    </row>
    <row r="108">
      <c r="A108" s="102"/>
      <c r="B108" s="102" t="s">
        <v>352</v>
      </c>
      <c r="C108" s="102"/>
      <c r="D108" s="103" t="s">
        <v>1039</v>
      </c>
      <c r="E108" s="103" t="s">
        <v>1040</v>
      </c>
      <c r="F108" s="103" t="s">
        <v>355</v>
      </c>
      <c r="G108" s="103">
        <v>5.0</v>
      </c>
      <c r="H108" s="103">
        <v>5.0</v>
      </c>
      <c r="I108" s="104" t="s">
        <v>844</v>
      </c>
      <c r="J108" s="103" t="s">
        <v>501</v>
      </c>
      <c r="K108" s="103" t="s">
        <v>1041</v>
      </c>
      <c r="L108" s="103" t="s">
        <v>370</v>
      </c>
      <c r="M108" s="103" t="s">
        <v>1042</v>
      </c>
      <c r="N108" s="103" t="s">
        <v>66</v>
      </c>
      <c r="O108" s="103" t="s">
        <v>65</v>
      </c>
      <c r="P108" s="103" t="s">
        <v>66</v>
      </c>
      <c r="Q108" s="103" t="s">
        <v>986</v>
      </c>
    </row>
    <row r="109">
      <c r="A109" s="102"/>
      <c r="B109" s="102"/>
      <c r="C109" s="102" t="s">
        <v>352</v>
      </c>
      <c r="D109" s="103" t="s">
        <v>1043</v>
      </c>
      <c r="E109" s="103" t="s">
        <v>1044</v>
      </c>
      <c r="F109" s="103" t="s">
        <v>376</v>
      </c>
      <c r="G109" s="103">
        <v>2.0</v>
      </c>
      <c r="H109" s="103">
        <v>2.0</v>
      </c>
      <c r="I109" s="104" t="s">
        <v>923</v>
      </c>
      <c r="J109" s="103" t="s">
        <v>368</v>
      </c>
      <c r="K109" s="103" t="s">
        <v>1045</v>
      </c>
      <c r="L109" s="103" t="s">
        <v>926</v>
      </c>
      <c r="M109" s="103" t="s">
        <v>840</v>
      </c>
      <c r="N109" s="103" t="s">
        <v>1046</v>
      </c>
      <c r="O109" s="103" t="s">
        <v>36</v>
      </c>
      <c r="P109" s="103" t="s">
        <v>37</v>
      </c>
      <c r="Q109" s="103" t="s">
        <v>1047</v>
      </c>
    </row>
    <row r="110">
      <c r="A110" s="102"/>
      <c r="B110" s="102"/>
      <c r="C110" s="102" t="s">
        <v>352</v>
      </c>
      <c r="D110" s="103" t="s">
        <v>1048</v>
      </c>
      <c r="E110" s="103" t="s">
        <v>1049</v>
      </c>
      <c r="F110" s="103" t="s">
        <v>376</v>
      </c>
      <c r="G110" s="103">
        <v>2.0</v>
      </c>
      <c r="H110" s="103">
        <v>2.0</v>
      </c>
      <c r="I110" s="104" t="s">
        <v>923</v>
      </c>
      <c r="J110" s="103" t="s">
        <v>410</v>
      </c>
      <c r="K110" s="103" t="s">
        <v>1050</v>
      </c>
      <c r="L110" s="103" t="s">
        <v>603</v>
      </c>
      <c r="M110" s="103" t="s">
        <v>1051</v>
      </c>
      <c r="N110" s="103" t="s">
        <v>1052</v>
      </c>
      <c r="O110" s="103" t="s">
        <v>36</v>
      </c>
      <c r="P110" s="103" t="s">
        <v>37</v>
      </c>
      <c r="Q110" s="103" t="s">
        <v>1047</v>
      </c>
    </row>
    <row r="111">
      <c r="A111" s="102"/>
      <c r="B111" s="102"/>
      <c r="C111" s="102" t="s">
        <v>352</v>
      </c>
      <c r="D111" s="103" t="s">
        <v>1053</v>
      </c>
      <c r="E111" s="103" t="s">
        <v>1054</v>
      </c>
      <c r="F111" s="103" t="s">
        <v>376</v>
      </c>
      <c r="G111" s="103">
        <v>2.0</v>
      </c>
      <c r="H111" s="103">
        <v>2.0</v>
      </c>
      <c r="I111" s="104" t="s">
        <v>923</v>
      </c>
      <c r="J111" s="103" t="s">
        <v>400</v>
      </c>
      <c r="K111" s="103" t="s">
        <v>1055</v>
      </c>
      <c r="L111" s="103" t="s">
        <v>1056</v>
      </c>
      <c r="M111" s="103" t="s">
        <v>1057</v>
      </c>
      <c r="N111" s="103" t="s">
        <v>1058</v>
      </c>
      <c r="O111" s="103" t="s">
        <v>36</v>
      </c>
      <c r="P111" s="103" t="s">
        <v>37</v>
      </c>
      <c r="Q111" s="103" t="s">
        <v>1047</v>
      </c>
    </row>
    <row r="112">
      <c r="A112" s="102"/>
      <c r="B112" s="102"/>
      <c r="C112" s="102" t="s">
        <v>352</v>
      </c>
      <c r="D112" s="103" t="s">
        <v>1059</v>
      </c>
      <c r="E112" s="103" t="s">
        <v>1060</v>
      </c>
      <c r="F112" s="103" t="s">
        <v>376</v>
      </c>
      <c r="G112" s="103">
        <v>3.0</v>
      </c>
      <c r="H112" s="103">
        <v>4.0</v>
      </c>
      <c r="I112" s="104" t="s">
        <v>377</v>
      </c>
      <c r="J112" s="103" t="s">
        <v>400</v>
      </c>
      <c r="K112" s="103" t="s">
        <v>1061</v>
      </c>
      <c r="L112" s="103" t="s">
        <v>1062</v>
      </c>
      <c r="M112" s="103" t="s">
        <v>1063</v>
      </c>
      <c r="N112" s="103" t="s">
        <v>1064</v>
      </c>
      <c r="O112" s="103" t="s">
        <v>44</v>
      </c>
      <c r="P112" s="103" t="s">
        <v>45</v>
      </c>
      <c r="Q112" s="103" t="s">
        <v>1065</v>
      </c>
    </row>
    <row r="113">
      <c r="A113" s="102"/>
      <c r="B113" s="102"/>
      <c r="C113" s="102" t="s">
        <v>352</v>
      </c>
      <c r="D113" s="103" t="s">
        <v>1066</v>
      </c>
      <c r="E113" s="103" t="s">
        <v>1067</v>
      </c>
      <c r="F113" s="103" t="s">
        <v>376</v>
      </c>
      <c r="G113" s="103">
        <v>2.0</v>
      </c>
      <c r="H113" s="103">
        <v>4.0</v>
      </c>
      <c r="I113" s="104" t="s">
        <v>377</v>
      </c>
      <c r="J113" s="103" t="s">
        <v>357</v>
      </c>
      <c r="K113" s="103" t="s">
        <v>1068</v>
      </c>
      <c r="L113" s="103" t="s">
        <v>1069</v>
      </c>
      <c r="M113" s="103" t="s">
        <v>1070</v>
      </c>
      <c r="N113" s="103" t="s">
        <v>218</v>
      </c>
      <c r="O113" s="103" t="s">
        <v>44</v>
      </c>
      <c r="P113" s="103" t="s">
        <v>45</v>
      </c>
      <c r="Q113" s="103" t="s">
        <v>1071</v>
      </c>
    </row>
    <row r="114">
      <c r="A114" s="102"/>
      <c r="B114" s="102"/>
      <c r="C114" s="102" t="s">
        <v>352</v>
      </c>
      <c r="D114" s="103" t="s">
        <v>1072</v>
      </c>
      <c r="E114" s="103" t="s">
        <v>1073</v>
      </c>
      <c r="F114" s="103" t="s">
        <v>376</v>
      </c>
      <c r="G114" s="103">
        <v>2.0</v>
      </c>
      <c r="H114" s="103">
        <v>4.0</v>
      </c>
      <c r="I114" s="104" t="s">
        <v>923</v>
      </c>
      <c r="J114" s="103" t="s">
        <v>528</v>
      </c>
      <c r="K114" s="103" t="s">
        <v>1074</v>
      </c>
      <c r="L114" s="103" t="s">
        <v>1075</v>
      </c>
      <c r="M114" s="103" t="s">
        <v>1008</v>
      </c>
      <c r="N114" s="103" t="s">
        <v>45</v>
      </c>
      <c r="O114" s="103" t="s">
        <v>44</v>
      </c>
      <c r="P114" s="103" t="s">
        <v>45</v>
      </c>
      <c r="Q114" s="103" t="s">
        <v>1076</v>
      </c>
    </row>
    <row r="115">
      <c r="A115" s="102"/>
      <c r="B115" s="102"/>
      <c r="C115" s="102" t="s">
        <v>352</v>
      </c>
      <c r="D115" s="103" t="s">
        <v>1077</v>
      </c>
      <c r="E115" s="103" t="s">
        <v>1078</v>
      </c>
      <c r="F115" s="103" t="s">
        <v>376</v>
      </c>
      <c r="G115" s="103">
        <v>2.0</v>
      </c>
      <c r="H115" s="103">
        <v>4.0</v>
      </c>
      <c r="I115" s="104" t="s">
        <v>923</v>
      </c>
      <c r="J115" s="103" t="s">
        <v>528</v>
      </c>
      <c r="K115" s="103" t="s">
        <v>1079</v>
      </c>
      <c r="L115" s="103" t="s">
        <v>784</v>
      </c>
      <c r="M115" s="103" t="s">
        <v>1080</v>
      </c>
      <c r="N115" s="103" t="s">
        <v>1081</v>
      </c>
      <c r="O115" s="103" t="s">
        <v>44</v>
      </c>
      <c r="P115" s="103" t="s">
        <v>45</v>
      </c>
      <c r="Q115" s="103" t="s">
        <v>1082</v>
      </c>
    </row>
    <row r="116">
      <c r="A116" s="102"/>
      <c r="B116" s="102"/>
      <c r="C116" s="102" t="s">
        <v>352</v>
      </c>
      <c r="D116" s="103" t="s">
        <v>1083</v>
      </c>
      <c r="E116" s="103" t="s">
        <v>1084</v>
      </c>
      <c r="F116" s="103" t="s">
        <v>376</v>
      </c>
      <c r="G116" s="103">
        <v>2.0</v>
      </c>
      <c r="H116" s="103">
        <v>2.0</v>
      </c>
      <c r="I116" s="104" t="s">
        <v>923</v>
      </c>
      <c r="J116" s="103" t="s">
        <v>535</v>
      </c>
      <c r="K116" s="103" t="s">
        <v>1085</v>
      </c>
      <c r="L116" s="103" t="s">
        <v>1086</v>
      </c>
      <c r="M116" s="103" t="s">
        <v>1087</v>
      </c>
      <c r="N116" s="103" t="s">
        <v>45</v>
      </c>
      <c r="O116" s="103" t="s">
        <v>44</v>
      </c>
      <c r="P116" s="103" t="s">
        <v>45</v>
      </c>
      <c r="Q116" s="103" t="s">
        <v>1088</v>
      </c>
    </row>
    <row r="117">
      <c r="A117" s="102"/>
      <c r="B117" s="102"/>
      <c r="C117" s="102" t="s">
        <v>352</v>
      </c>
      <c r="D117" s="103" t="s">
        <v>1089</v>
      </c>
      <c r="E117" s="103" t="s">
        <v>1090</v>
      </c>
      <c r="F117" s="103" t="s">
        <v>376</v>
      </c>
      <c r="G117" s="103">
        <v>2.0</v>
      </c>
      <c r="H117" s="103">
        <v>4.0</v>
      </c>
      <c r="I117" s="104" t="s">
        <v>377</v>
      </c>
      <c r="J117" s="103" t="s">
        <v>357</v>
      </c>
      <c r="K117" s="103" t="s">
        <v>1091</v>
      </c>
      <c r="L117" s="103" t="s">
        <v>1092</v>
      </c>
      <c r="M117" s="103" t="s">
        <v>1093</v>
      </c>
      <c r="N117" s="103" t="s">
        <v>115</v>
      </c>
      <c r="O117" s="103" t="s">
        <v>108</v>
      </c>
      <c r="P117" s="103" t="s">
        <v>109</v>
      </c>
      <c r="Q117" s="103" t="s">
        <v>808</v>
      </c>
    </row>
    <row r="118">
      <c r="A118" s="102"/>
      <c r="B118" s="102"/>
      <c r="C118" s="102" t="s">
        <v>352</v>
      </c>
      <c r="D118" s="103" t="s">
        <v>1094</v>
      </c>
      <c r="E118" s="103" t="s">
        <v>1095</v>
      </c>
      <c r="F118" s="103" t="s">
        <v>376</v>
      </c>
      <c r="G118" s="103">
        <v>4.0</v>
      </c>
      <c r="H118" s="103">
        <v>4.0</v>
      </c>
      <c r="I118" s="104" t="s">
        <v>844</v>
      </c>
      <c r="J118" s="103" t="s">
        <v>400</v>
      </c>
      <c r="K118" s="103" t="s">
        <v>1096</v>
      </c>
      <c r="L118" s="103" t="s">
        <v>1097</v>
      </c>
      <c r="M118" s="103" t="s">
        <v>1098</v>
      </c>
      <c r="N118" s="103" t="s">
        <v>1099</v>
      </c>
      <c r="O118" s="103" t="s">
        <v>51</v>
      </c>
      <c r="P118" s="103" t="s">
        <v>1100</v>
      </c>
      <c r="Q118" s="103" t="s">
        <v>1101</v>
      </c>
    </row>
    <row r="119">
      <c r="A119" s="102"/>
      <c r="B119" s="102"/>
      <c r="C119" s="102" t="s">
        <v>352</v>
      </c>
      <c r="D119" s="103" t="s">
        <v>1102</v>
      </c>
      <c r="E119" s="103" t="s">
        <v>1103</v>
      </c>
      <c r="F119" s="103" t="s">
        <v>376</v>
      </c>
      <c r="G119" s="103">
        <v>2.0</v>
      </c>
      <c r="H119" s="103">
        <v>2.0</v>
      </c>
      <c r="I119" s="104" t="s">
        <v>923</v>
      </c>
      <c r="J119" s="103" t="s">
        <v>410</v>
      </c>
      <c r="K119" s="103" t="s">
        <v>1104</v>
      </c>
      <c r="L119" s="103" t="s">
        <v>517</v>
      </c>
      <c r="M119" s="103" t="s">
        <v>464</v>
      </c>
      <c r="N119" s="103" t="s">
        <v>1105</v>
      </c>
      <c r="O119" s="103" t="s">
        <v>51</v>
      </c>
      <c r="P119" s="103" t="s">
        <v>1100</v>
      </c>
      <c r="Q119" s="103" t="s">
        <v>1106</v>
      </c>
    </row>
    <row r="120">
      <c r="A120" s="102"/>
      <c r="B120" s="102"/>
      <c r="C120" s="102" t="s">
        <v>352</v>
      </c>
      <c r="D120" s="103" t="s">
        <v>1107</v>
      </c>
      <c r="E120" s="103" t="s">
        <v>1108</v>
      </c>
      <c r="F120" s="103" t="s">
        <v>376</v>
      </c>
      <c r="G120" s="103">
        <v>3.0</v>
      </c>
      <c r="H120" s="103">
        <v>3.0</v>
      </c>
      <c r="I120" s="104" t="s">
        <v>476</v>
      </c>
      <c r="J120" s="103" t="s">
        <v>400</v>
      </c>
      <c r="K120" s="103" t="s">
        <v>1109</v>
      </c>
      <c r="L120" s="103" t="s">
        <v>447</v>
      </c>
      <c r="M120" s="103" t="s">
        <v>1110</v>
      </c>
      <c r="N120" s="103" t="s">
        <v>785</v>
      </c>
      <c r="O120" s="103" t="s">
        <v>65</v>
      </c>
      <c r="P120" s="103" t="s">
        <v>66</v>
      </c>
      <c r="Q120" s="103" t="s">
        <v>1111</v>
      </c>
    </row>
    <row r="121">
      <c r="A121" s="102"/>
      <c r="B121" s="102"/>
      <c r="C121" s="102" t="s">
        <v>352</v>
      </c>
      <c r="D121" s="103" t="s">
        <v>1112</v>
      </c>
      <c r="E121" s="103" t="s">
        <v>1113</v>
      </c>
      <c r="F121" s="103" t="s">
        <v>376</v>
      </c>
      <c r="G121" s="103">
        <v>2.0</v>
      </c>
      <c r="H121" s="103">
        <v>3.0</v>
      </c>
      <c r="I121" s="104" t="s">
        <v>923</v>
      </c>
      <c r="J121" s="103" t="s">
        <v>400</v>
      </c>
      <c r="K121" s="103" t="s">
        <v>1114</v>
      </c>
      <c r="L121" s="103" t="s">
        <v>906</v>
      </c>
      <c r="M121" s="103" t="s">
        <v>1115</v>
      </c>
      <c r="N121" s="103" t="s">
        <v>66</v>
      </c>
      <c r="O121" s="103" t="s">
        <v>65</v>
      </c>
      <c r="P121" s="103" t="s">
        <v>66</v>
      </c>
      <c r="Q121" s="103" t="s">
        <v>1116</v>
      </c>
    </row>
    <row r="122">
      <c r="A122" s="102"/>
      <c r="B122" s="102"/>
      <c r="C122" s="102" t="s">
        <v>352</v>
      </c>
      <c r="D122" s="103" t="s">
        <v>1117</v>
      </c>
      <c r="E122" s="103" t="s">
        <v>1118</v>
      </c>
      <c r="F122" s="103" t="s">
        <v>376</v>
      </c>
      <c r="G122" s="103">
        <v>2.0</v>
      </c>
      <c r="H122" s="103">
        <v>2.0</v>
      </c>
      <c r="I122" s="104" t="s">
        <v>923</v>
      </c>
      <c r="J122" s="103" t="s">
        <v>535</v>
      </c>
      <c r="K122" s="103" t="s">
        <v>1119</v>
      </c>
      <c r="L122" s="103" t="s">
        <v>1007</v>
      </c>
      <c r="M122" s="103" t="s">
        <v>1120</v>
      </c>
      <c r="N122" s="103" t="s">
        <v>66</v>
      </c>
      <c r="O122" s="103" t="s">
        <v>65</v>
      </c>
      <c r="P122" s="103" t="s">
        <v>66</v>
      </c>
      <c r="Q122" s="103" t="s">
        <v>1071</v>
      </c>
    </row>
    <row r="123">
      <c r="A123" s="102"/>
      <c r="B123" s="102"/>
      <c r="C123" s="102" t="s">
        <v>352</v>
      </c>
      <c r="D123" s="103" t="s">
        <v>1121</v>
      </c>
      <c r="E123" s="103" t="s">
        <v>1122</v>
      </c>
      <c r="F123" s="103" t="s">
        <v>376</v>
      </c>
      <c r="G123" s="103">
        <v>4.0</v>
      </c>
      <c r="H123" s="103">
        <v>5.0</v>
      </c>
      <c r="I123" s="104" t="s">
        <v>844</v>
      </c>
      <c r="J123" s="103" t="s">
        <v>357</v>
      </c>
      <c r="K123" s="103" t="s">
        <v>1123</v>
      </c>
      <c r="L123" s="103" t="s">
        <v>659</v>
      </c>
      <c r="M123" s="103" t="s">
        <v>1124</v>
      </c>
      <c r="N123" s="103" t="s">
        <v>361</v>
      </c>
      <c r="O123" s="103" t="s">
        <v>1125</v>
      </c>
      <c r="P123" s="103" t="s">
        <v>1126</v>
      </c>
      <c r="Q123" s="103" t="s">
        <v>1127</v>
      </c>
    </row>
    <row r="124">
      <c r="A124" s="102"/>
      <c r="B124" s="102"/>
      <c r="C124" s="102" t="s">
        <v>352</v>
      </c>
      <c r="D124" s="103" t="s">
        <v>1128</v>
      </c>
      <c r="E124" s="103" t="s">
        <v>1129</v>
      </c>
      <c r="F124" s="103" t="s">
        <v>376</v>
      </c>
      <c r="G124" s="103">
        <v>2.0</v>
      </c>
      <c r="H124" s="103">
        <v>2.0</v>
      </c>
      <c r="I124" s="104" t="s">
        <v>377</v>
      </c>
      <c r="J124" s="103" t="s">
        <v>357</v>
      </c>
      <c r="K124" s="103" t="s">
        <v>1130</v>
      </c>
      <c r="L124" s="103" t="s">
        <v>1131</v>
      </c>
      <c r="M124" s="103" t="s">
        <v>1132</v>
      </c>
      <c r="N124" s="103" t="s">
        <v>218</v>
      </c>
      <c r="O124" s="103" t="s">
        <v>1125</v>
      </c>
      <c r="P124" s="103" t="s">
        <v>1126</v>
      </c>
      <c r="Q124" s="103" t="s">
        <v>1133</v>
      </c>
    </row>
    <row r="125">
      <c r="A125" s="102"/>
      <c r="B125" s="102"/>
      <c r="C125" s="102" t="s">
        <v>352</v>
      </c>
      <c r="D125" s="103" t="s">
        <v>1134</v>
      </c>
      <c r="E125" s="103" t="s">
        <v>1135</v>
      </c>
      <c r="F125" s="103" t="s">
        <v>376</v>
      </c>
      <c r="G125" s="103">
        <v>2.0</v>
      </c>
      <c r="H125" s="103">
        <v>2.0</v>
      </c>
      <c r="I125" s="104" t="s">
        <v>377</v>
      </c>
      <c r="J125" s="103" t="s">
        <v>410</v>
      </c>
      <c r="K125" s="103" t="s">
        <v>1136</v>
      </c>
      <c r="L125" s="103" t="s">
        <v>1137</v>
      </c>
      <c r="M125" s="103" t="s">
        <v>1138</v>
      </c>
      <c r="N125" s="103" t="s">
        <v>361</v>
      </c>
      <c r="O125" s="103" t="s">
        <v>1125</v>
      </c>
      <c r="P125" s="103" t="s">
        <v>1126</v>
      </c>
      <c r="Q125" s="103" t="s">
        <v>1139</v>
      </c>
    </row>
    <row r="126">
      <c r="A126" s="102"/>
      <c r="B126" s="102"/>
      <c r="C126" s="102" t="s">
        <v>352</v>
      </c>
      <c r="D126" s="103" t="s">
        <v>1140</v>
      </c>
      <c r="E126" s="103" t="s">
        <v>1141</v>
      </c>
      <c r="F126" s="103" t="s">
        <v>376</v>
      </c>
      <c r="G126" s="103">
        <v>3.0</v>
      </c>
      <c r="H126" s="103">
        <v>3.0</v>
      </c>
      <c r="I126" s="104" t="s">
        <v>377</v>
      </c>
      <c r="J126" s="103" t="s">
        <v>368</v>
      </c>
      <c r="K126" s="103" t="s">
        <v>1142</v>
      </c>
      <c r="L126" s="103" t="s">
        <v>1143</v>
      </c>
      <c r="M126" s="103" t="s">
        <v>551</v>
      </c>
      <c r="N126" s="103" t="s">
        <v>97</v>
      </c>
      <c r="O126" s="103" t="s">
        <v>96</v>
      </c>
      <c r="P126" s="103" t="s">
        <v>97</v>
      </c>
      <c r="Q126" s="103" t="s">
        <v>1144</v>
      </c>
    </row>
    <row r="127">
      <c r="A127" s="102"/>
      <c r="B127" s="102"/>
      <c r="C127" s="102" t="s">
        <v>352</v>
      </c>
      <c r="D127" s="103" t="s">
        <v>1145</v>
      </c>
      <c r="E127" s="103" t="s">
        <v>1146</v>
      </c>
      <c r="F127" s="103" t="s">
        <v>376</v>
      </c>
      <c r="G127" s="103">
        <v>2.0</v>
      </c>
      <c r="H127" s="103">
        <v>3.0</v>
      </c>
      <c r="I127" s="104" t="s">
        <v>377</v>
      </c>
      <c r="J127" s="103" t="s">
        <v>368</v>
      </c>
      <c r="K127" s="103" t="s">
        <v>1147</v>
      </c>
      <c r="L127" s="103" t="s">
        <v>1148</v>
      </c>
      <c r="M127" s="103" t="s">
        <v>1149</v>
      </c>
      <c r="N127" s="103" t="s">
        <v>1150</v>
      </c>
      <c r="O127" s="103" t="s">
        <v>96</v>
      </c>
      <c r="P127" s="103" t="s">
        <v>97</v>
      </c>
      <c r="Q127" s="103" t="s">
        <v>1082</v>
      </c>
    </row>
    <row r="128">
      <c r="A128" s="102"/>
      <c r="B128" s="102"/>
      <c r="C128" s="102" t="s">
        <v>352</v>
      </c>
      <c r="D128" s="103" t="s">
        <v>1151</v>
      </c>
      <c r="E128" s="103" t="s">
        <v>1152</v>
      </c>
      <c r="F128" s="103" t="s">
        <v>376</v>
      </c>
      <c r="G128" s="103">
        <v>2.0</v>
      </c>
      <c r="H128" s="103">
        <v>3.0</v>
      </c>
      <c r="I128" s="104" t="s">
        <v>377</v>
      </c>
      <c r="J128" s="103" t="s">
        <v>484</v>
      </c>
      <c r="K128" s="103" t="s">
        <v>1153</v>
      </c>
      <c r="L128" s="103" t="s">
        <v>1154</v>
      </c>
      <c r="M128" s="103" t="s">
        <v>1155</v>
      </c>
      <c r="N128" s="103" t="s">
        <v>97</v>
      </c>
      <c r="O128" s="103" t="s">
        <v>96</v>
      </c>
      <c r="P128" s="103" t="s">
        <v>97</v>
      </c>
      <c r="Q128" s="103" t="s">
        <v>1088</v>
      </c>
    </row>
    <row r="129">
      <c r="A129" s="102"/>
      <c r="B129" s="102"/>
      <c r="C129" s="102" t="s">
        <v>352</v>
      </c>
      <c r="D129" s="103" t="s">
        <v>1156</v>
      </c>
      <c r="E129" s="103" t="s">
        <v>1157</v>
      </c>
      <c r="F129" s="103" t="s">
        <v>376</v>
      </c>
      <c r="G129" s="103">
        <v>2.0</v>
      </c>
      <c r="H129" s="103">
        <v>3.0</v>
      </c>
      <c r="I129" s="104" t="s">
        <v>923</v>
      </c>
      <c r="J129" s="103" t="s">
        <v>501</v>
      </c>
      <c r="K129" s="103" t="s">
        <v>1158</v>
      </c>
      <c r="L129" s="103" t="s">
        <v>1159</v>
      </c>
      <c r="M129" s="103" t="s">
        <v>1160</v>
      </c>
      <c r="N129" s="103" t="s">
        <v>871</v>
      </c>
      <c r="O129" s="103" t="s">
        <v>96</v>
      </c>
      <c r="P129" s="103" t="s">
        <v>97</v>
      </c>
      <c r="Q129" s="103" t="s">
        <v>383</v>
      </c>
    </row>
    <row r="130">
      <c r="A130" s="102"/>
      <c r="B130" s="102"/>
      <c r="C130" s="102" t="s">
        <v>352</v>
      </c>
      <c r="D130" s="103" t="s">
        <v>1161</v>
      </c>
      <c r="E130" s="103" t="s">
        <v>1162</v>
      </c>
      <c r="F130" s="103" t="s">
        <v>376</v>
      </c>
      <c r="G130" s="103">
        <v>2.0</v>
      </c>
      <c r="H130" s="103">
        <v>3.0</v>
      </c>
      <c r="I130" s="104" t="s">
        <v>923</v>
      </c>
      <c r="J130" s="103" t="s">
        <v>400</v>
      </c>
      <c r="K130" s="103" t="s">
        <v>1163</v>
      </c>
      <c r="L130" s="103" t="s">
        <v>1164</v>
      </c>
      <c r="M130" s="103" t="s">
        <v>1165</v>
      </c>
      <c r="N130" s="103" t="s">
        <v>97</v>
      </c>
      <c r="O130" s="103" t="s">
        <v>96</v>
      </c>
      <c r="P130" s="103" t="s">
        <v>97</v>
      </c>
      <c r="Q130" s="103" t="s">
        <v>383</v>
      </c>
    </row>
    <row r="131">
      <c r="A131" s="102"/>
      <c r="B131" s="102"/>
      <c r="C131" s="102" t="s">
        <v>352</v>
      </c>
      <c r="D131" s="103" t="s">
        <v>1166</v>
      </c>
      <c r="E131" s="103" t="s">
        <v>1167</v>
      </c>
      <c r="F131" s="103" t="s">
        <v>376</v>
      </c>
      <c r="G131" s="103">
        <v>2.0</v>
      </c>
      <c r="H131" s="103">
        <v>3.0</v>
      </c>
      <c r="I131" s="104" t="s">
        <v>923</v>
      </c>
      <c r="J131" s="103" t="s">
        <v>400</v>
      </c>
      <c r="K131" s="103" t="s">
        <v>1168</v>
      </c>
      <c r="L131" s="103" t="s">
        <v>1169</v>
      </c>
      <c r="M131" s="103" t="s">
        <v>1170</v>
      </c>
      <c r="N131" s="103" t="s">
        <v>97</v>
      </c>
      <c r="O131" s="103" t="s">
        <v>96</v>
      </c>
      <c r="P131" s="103" t="s">
        <v>97</v>
      </c>
      <c r="Q131" s="103" t="s">
        <v>383</v>
      </c>
    </row>
    <row r="132">
      <c r="A132" s="102"/>
      <c r="B132" s="102"/>
      <c r="C132" s="102" t="s">
        <v>352</v>
      </c>
      <c r="D132" s="103" t="s">
        <v>1171</v>
      </c>
      <c r="E132" s="103" t="s">
        <v>1172</v>
      </c>
      <c r="F132" s="103" t="s">
        <v>376</v>
      </c>
      <c r="G132" s="103">
        <v>2.0</v>
      </c>
      <c r="H132" s="103">
        <v>2.0</v>
      </c>
      <c r="I132" s="104" t="s">
        <v>923</v>
      </c>
      <c r="J132" s="103" t="s">
        <v>357</v>
      </c>
      <c r="K132" s="103" t="s">
        <v>1173</v>
      </c>
      <c r="L132" s="103" t="s">
        <v>1174</v>
      </c>
      <c r="M132" s="103" t="s">
        <v>1175</v>
      </c>
      <c r="N132" s="103" t="s">
        <v>1176</v>
      </c>
      <c r="O132" s="103" t="s">
        <v>96</v>
      </c>
      <c r="P132" s="103" t="s">
        <v>97</v>
      </c>
      <c r="Q132" s="103" t="s">
        <v>1177</v>
      </c>
    </row>
    <row r="133">
      <c r="A133" s="102"/>
      <c r="B133" s="102"/>
      <c r="C133" s="102" t="s">
        <v>352</v>
      </c>
      <c r="D133" s="103" t="s">
        <v>1178</v>
      </c>
      <c r="E133" s="103" t="s">
        <v>1179</v>
      </c>
      <c r="F133" s="103" t="s">
        <v>376</v>
      </c>
      <c r="G133" s="103">
        <v>2.0</v>
      </c>
      <c r="H133" s="103">
        <v>2.0</v>
      </c>
      <c r="I133" s="104" t="s">
        <v>923</v>
      </c>
      <c r="J133" s="103" t="s">
        <v>528</v>
      </c>
      <c r="K133" s="103" t="s">
        <v>1180</v>
      </c>
      <c r="L133" s="103" t="s">
        <v>722</v>
      </c>
      <c r="M133" s="103" t="s">
        <v>1181</v>
      </c>
      <c r="N133" s="103" t="s">
        <v>97</v>
      </c>
      <c r="O133" s="103" t="s">
        <v>96</v>
      </c>
      <c r="P133" s="103" t="s">
        <v>97</v>
      </c>
      <c r="Q133" s="103" t="s">
        <v>1088</v>
      </c>
    </row>
    <row r="134">
      <c r="A134" s="102"/>
      <c r="B134" s="102"/>
      <c r="C134" s="102" t="s">
        <v>352</v>
      </c>
      <c r="D134" s="103" t="s">
        <v>1182</v>
      </c>
      <c r="E134" s="103" t="s">
        <v>1183</v>
      </c>
      <c r="F134" s="103" t="s">
        <v>376</v>
      </c>
      <c r="G134" s="103">
        <v>2.0</v>
      </c>
      <c r="H134" s="103">
        <v>2.0</v>
      </c>
      <c r="I134" s="104" t="s">
        <v>923</v>
      </c>
      <c r="J134" s="103" t="s">
        <v>400</v>
      </c>
      <c r="K134" s="103" t="s">
        <v>1184</v>
      </c>
      <c r="L134" s="103" t="s">
        <v>1185</v>
      </c>
      <c r="M134" s="103" t="s">
        <v>1186</v>
      </c>
      <c r="N134" s="103" t="s">
        <v>97</v>
      </c>
      <c r="O134" s="103" t="s">
        <v>96</v>
      </c>
      <c r="P134" s="103" t="s">
        <v>97</v>
      </c>
      <c r="Q134" s="103" t="s">
        <v>1088</v>
      </c>
    </row>
    <row r="135">
      <c r="A135" s="102"/>
      <c r="B135" s="102"/>
      <c r="C135" s="102" t="s">
        <v>352</v>
      </c>
      <c r="D135" s="103" t="s">
        <v>1187</v>
      </c>
      <c r="E135" s="103" t="s">
        <v>1188</v>
      </c>
      <c r="F135" s="103" t="s">
        <v>376</v>
      </c>
      <c r="G135" s="103">
        <v>2.0</v>
      </c>
      <c r="H135" s="103">
        <v>2.0</v>
      </c>
      <c r="I135" s="104" t="s">
        <v>923</v>
      </c>
      <c r="J135" s="103" t="s">
        <v>400</v>
      </c>
      <c r="K135" s="103" t="s">
        <v>1189</v>
      </c>
      <c r="L135" s="103" t="s">
        <v>1190</v>
      </c>
      <c r="M135" s="103" t="s">
        <v>1191</v>
      </c>
      <c r="N135" s="103" t="s">
        <v>1192</v>
      </c>
      <c r="O135" s="103" t="s">
        <v>96</v>
      </c>
      <c r="P135" s="103" t="s">
        <v>97</v>
      </c>
      <c r="Q135" s="103" t="s">
        <v>383</v>
      </c>
    </row>
    <row r="136">
      <c r="A136" s="102"/>
      <c r="B136" s="102"/>
      <c r="C136" s="102" t="s">
        <v>352</v>
      </c>
      <c r="D136" s="103" t="s">
        <v>1193</v>
      </c>
      <c r="E136" s="103" t="s">
        <v>1194</v>
      </c>
      <c r="F136" s="103" t="s">
        <v>376</v>
      </c>
      <c r="G136" s="103">
        <v>4.0</v>
      </c>
      <c r="H136" s="103">
        <v>4.0</v>
      </c>
      <c r="I136" s="104" t="s">
        <v>476</v>
      </c>
      <c r="J136" s="103" t="s">
        <v>484</v>
      </c>
      <c r="K136" s="103" t="s">
        <v>1195</v>
      </c>
      <c r="L136" s="103" t="s">
        <v>1196</v>
      </c>
      <c r="M136" s="103" t="s">
        <v>1197</v>
      </c>
      <c r="N136" s="103" t="s">
        <v>1198</v>
      </c>
      <c r="O136" s="103" t="s">
        <v>58</v>
      </c>
      <c r="P136" s="103" t="s">
        <v>59</v>
      </c>
      <c r="Q136" s="103" t="s">
        <v>1199</v>
      </c>
    </row>
    <row r="137">
      <c r="A137" s="102"/>
      <c r="B137" s="102"/>
      <c r="C137" s="102" t="s">
        <v>352</v>
      </c>
      <c r="D137" s="103" t="s">
        <v>1200</v>
      </c>
      <c r="E137" s="103" t="s">
        <v>1201</v>
      </c>
      <c r="F137" s="103" t="s">
        <v>376</v>
      </c>
      <c r="G137" s="103">
        <v>4.0</v>
      </c>
      <c r="H137" s="103">
        <v>4.0</v>
      </c>
      <c r="I137" s="104" t="s">
        <v>476</v>
      </c>
      <c r="J137" s="103" t="s">
        <v>400</v>
      </c>
      <c r="K137" s="103" t="s">
        <v>1202</v>
      </c>
      <c r="L137" s="103" t="s">
        <v>784</v>
      </c>
      <c r="M137" s="103" t="s">
        <v>1203</v>
      </c>
      <c r="N137" s="103" t="s">
        <v>218</v>
      </c>
      <c r="O137" s="103" t="s">
        <v>58</v>
      </c>
      <c r="P137" s="103" t="s">
        <v>59</v>
      </c>
      <c r="Q137" s="103" t="s">
        <v>1199</v>
      </c>
    </row>
    <row r="138">
      <c r="A138" s="102"/>
      <c r="B138" s="102"/>
      <c r="C138" s="102" t="s">
        <v>352</v>
      </c>
      <c r="D138" s="103" t="s">
        <v>1204</v>
      </c>
      <c r="E138" s="103" t="s">
        <v>1205</v>
      </c>
      <c r="F138" s="103" t="s">
        <v>376</v>
      </c>
      <c r="G138" s="103">
        <v>3.0</v>
      </c>
      <c r="H138" s="103">
        <v>3.0</v>
      </c>
      <c r="I138" s="104" t="s">
        <v>476</v>
      </c>
      <c r="J138" s="103" t="s">
        <v>535</v>
      </c>
      <c r="K138" s="103" t="s">
        <v>1206</v>
      </c>
      <c r="L138" s="103" t="s">
        <v>1207</v>
      </c>
      <c r="M138" s="103" t="s">
        <v>1208</v>
      </c>
      <c r="N138" s="103" t="s">
        <v>97</v>
      </c>
      <c r="O138" s="103" t="s">
        <v>58</v>
      </c>
      <c r="P138" s="103" t="s">
        <v>59</v>
      </c>
      <c r="Q138" s="103" t="s">
        <v>1065</v>
      </c>
    </row>
    <row r="139">
      <c r="A139" s="102"/>
      <c r="B139" s="102"/>
      <c r="C139" s="102" t="s">
        <v>352</v>
      </c>
      <c r="D139" s="103" t="s">
        <v>1209</v>
      </c>
      <c r="E139" s="103" t="s">
        <v>1210</v>
      </c>
      <c r="F139" s="103" t="s">
        <v>376</v>
      </c>
      <c r="G139" s="103">
        <v>3.0</v>
      </c>
      <c r="H139" s="103">
        <v>3.0</v>
      </c>
      <c r="I139" s="104" t="s">
        <v>377</v>
      </c>
      <c r="J139" s="103" t="s">
        <v>484</v>
      </c>
      <c r="K139" s="103" t="s">
        <v>1211</v>
      </c>
      <c r="L139" s="103" t="s">
        <v>1207</v>
      </c>
      <c r="M139" s="103" t="s">
        <v>1212</v>
      </c>
      <c r="N139" s="103" t="s">
        <v>1213</v>
      </c>
      <c r="O139" s="103" t="s">
        <v>58</v>
      </c>
      <c r="P139" s="103" t="s">
        <v>59</v>
      </c>
      <c r="Q139" s="103" t="s">
        <v>1214</v>
      </c>
    </row>
    <row r="140">
      <c r="A140" s="102"/>
      <c r="B140" s="102"/>
      <c r="C140" s="102" t="s">
        <v>352</v>
      </c>
      <c r="D140" s="103" t="s">
        <v>1215</v>
      </c>
      <c r="E140" s="103" t="s">
        <v>1216</v>
      </c>
      <c r="F140" s="103" t="s">
        <v>376</v>
      </c>
      <c r="G140" s="103">
        <v>3.0</v>
      </c>
      <c r="H140" s="103">
        <v>3.0</v>
      </c>
      <c r="I140" s="104" t="s">
        <v>377</v>
      </c>
      <c r="J140" s="103" t="s">
        <v>501</v>
      </c>
      <c r="K140" s="103" t="s">
        <v>1217</v>
      </c>
      <c r="L140" s="103" t="s">
        <v>1218</v>
      </c>
      <c r="M140" s="103" t="s">
        <v>1008</v>
      </c>
      <c r="N140" s="103" t="s">
        <v>1219</v>
      </c>
      <c r="O140" s="103" t="s">
        <v>58</v>
      </c>
      <c r="P140" s="103" t="s">
        <v>59</v>
      </c>
      <c r="Q140" s="103" t="s">
        <v>1214</v>
      </c>
    </row>
    <row r="141">
      <c r="A141" s="102"/>
      <c r="B141" s="102"/>
      <c r="C141" s="102" t="s">
        <v>352</v>
      </c>
      <c r="D141" s="103" t="s">
        <v>1220</v>
      </c>
      <c r="E141" s="103" t="s">
        <v>1221</v>
      </c>
      <c r="F141" s="103" t="s">
        <v>376</v>
      </c>
      <c r="G141" s="103">
        <v>2.0</v>
      </c>
      <c r="H141" s="103">
        <v>6.0</v>
      </c>
      <c r="I141" s="104" t="s">
        <v>377</v>
      </c>
      <c r="J141" s="103" t="s">
        <v>484</v>
      </c>
      <c r="K141" s="103" t="s">
        <v>1222</v>
      </c>
      <c r="L141" s="103" t="s">
        <v>598</v>
      </c>
      <c r="M141" s="103" t="s">
        <v>1223</v>
      </c>
      <c r="N141" s="103" t="s">
        <v>1224</v>
      </c>
      <c r="O141" s="103" t="s">
        <v>58</v>
      </c>
      <c r="P141" s="103" t="s">
        <v>59</v>
      </c>
      <c r="Q141" s="103" t="s">
        <v>1225</v>
      </c>
    </row>
    <row r="142">
      <c r="A142" s="102"/>
      <c r="B142" s="102"/>
      <c r="C142" s="102" t="s">
        <v>352</v>
      </c>
      <c r="D142" s="103" t="s">
        <v>1226</v>
      </c>
      <c r="E142" s="103" t="s">
        <v>1227</v>
      </c>
      <c r="F142" s="103" t="s">
        <v>376</v>
      </c>
      <c r="G142" s="103">
        <v>2.0</v>
      </c>
      <c r="H142" s="103">
        <v>3.0</v>
      </c>
      <c r="I142" s="104" t="s">
        <v>923</v>
      </c>
      <c r="J142" s="103" t="s">
        <v>410</v>
      </c>
      <c r="K142" s="103" t="s">
        <v>1228</v>
      </c>
      <c r="L142" s="103" t="s">
        <v>616</v>
      </c>
      <c r="M142" s="103" t="s">
        <v>1031</v>
      </c>
      <c r="N142" s="103" t="s">
        <v>218</v>
      </c>
      <c r="O142" s="103" t="s">
        <v>58</v>
      </c>
      <c r="P142" s="103" t="s">
        <v>59</v>
      </c>
      <c r="Q142" s="103" t="s">
        <v>1177</v>
      </c>
    </row>
    <row r="143">
      <c r="A143" s="102"/>
      <c r="B143" s="102"/>
      <c r="C143" s="102" t="s">
        <v>352</v>
      </c>
      <c r="D143" s="103" t="s">
        <v>1229</v>
      </c>
      <c r="E143" s="103" t="s">
        <v>1230</v>
      </c>
      <c r="F143" s="103" t="s">
        <v>376</v>
      </c>
      <c r="G143" s="103">
        <v>2.0</v>
      </c>
      <c r="H143" s="103">
        <v>2.0</v>
      </c>
      <c r="I143" s="104" t="s">
        <v>377</v>
      </c>
      <c r="J143" s="103" t="s">
        <v>528</v>
      </c>
      <c r="K143" s="103" t="s">
        <v>1231</v>
      </c>
      <c r="L143" s="103" t="s">
        <v>1232</v>
      </c>
      <c r="M143" s="103" t="s">
        <v>807</v>
      </c>
      <c r="N143" s="103" t="s">
        <v>59</v>
      </c>
      <c r="O143" s="103" t="s">
        <v>58</v>
      </c>
      <c r="P143" s="103" t="s">
        <v>59</v>
      </c>
      <c r="Q143" s="103" t="s">
        <v>1233</v>
      </c>
    </row>
    <row r="144">
      <c r="A144" s="102"/>
      <c r="B144" s="102"/>
      <c r="C144" s="102" t="s">
        <v>352</v>
      </c>
      <c r="D144" s="103" t="s">
        <v>1234</v>
      </c>
      <c r="E144" s="103" t="s">
        <v>1235</v>
      </c>
      <c r="F144" s="103" t="s">
        <v>376</v>
      </c>
      <c r="G144" s="103">
        <v>2.0</v>
      </c>
      <c r="H144" s="103">
        <v>2.0</v>
      </c>
      <c r="I144" s="104" t="s">
        <v>923</v>
      </c>
      <c r="J144" s="103" t="s">
        <v>528</v>
      </c>
      <c r="K144" s="103" t="s">
        <v>1236</v>
      </c>
      <c r="L144" s="103" t="s">
        <v>1237</v>
      </c>
      <c r="M144" s="103" t="s">
        <v>1238</v>
      </c>
      <c r="N144" s="103" t="s">
        <v>1239</v>
      </c>
      <c r="O144" s="103" t="s">
        <v>58</v>
      </c>
      <c r="P144" s="103" t="s">
        <v>59</v>
      </c>
      <c r="Q144" s="103" t="s">
        <v>1047</v>
      </c>
    </row>
    <row r="145">
      <c r="A145" s="102"/>
      <c r="B145" s="102"/>
      <c r="C145" s="102" t="s">
        <v>352</v>
      </c>
      <c r="D145" s="103" t="s">
        <v>1240</v>
      </c>
      <c r="E145" s="103" t="s">
        <v>1241</v>
      </c>
      <c r="F145" s="103" t="s">
        <v>376</v>
      </c>
      <c r="G145" s="103">
        <v>2.0</v>
      </c>
      <c r="H145" s="103">
        <v>2.0</v>
      </c>
      <c r="I145" s="104" t="s">
        <v>923</v>
      </c>
      <c r="J145" s="103" t="s">
        <v>368</v>
      </c>
      <c r="K145" s="103" t="s">
        <v>1242</v>
      </c>
      <c r="L145" s="103" t="s">
        <v>1243</v>
      </c>
      <c r="M145" s="103" t="s">
        <v>517</v>
      </c>
      <c r="N145" s="103" t="s">
        <v>1244</v>
      </c>
      <c r="O145" s="103" t="s">
        <v>58</v>
      </c>
      <c r="P145" s="103" t="s">
        <v>59</v>
      </c>
      <c r="Q145" s="103" t="s">
        <v>1245</v>
      </c>
    </row>
    <row r="146">
      <c r="A146" s="102"/>
      <c r="B146" s="102"/>
      <c r="C146" s="102" t="s">
        <v>352</v>
      </c>
      <c r="D146" s="103" t="s">
        <v>1246</v>
      </c>
      <c r="E146" s="103" t="s">
        <v>1247</v>
      </c>
      <c r="F146" s="103" t="s">
        <v>376</v>
      </c>
      <c r="G146" s="103">
        <v>2.0</v>
      </c>
      <c r="H146" s="103">
        <v>2.0</v>
      </c>
      <c r="I146" s="104" t="s">
        <v>923</v>
      </c>
      <c r="J146" s="103" t="s">
        <v>535</v>
      </c>
      <c r="K146" s="103" t="s">
        <v>1248</v>
      </c>
      <c r="L146" s="103" t="s">
        <v>646</v>
      </c>
      <c r="M146" s="103" t="s">
        <v>464</v>
      </c>
      <c r="N146" s="103" t="s">
        <v>59</v>
      </c>
      <c r="O146" s="103" t="s">
        <v>58</v>
      </c>
      <c r="P146" s="103" t="s">
        <v>59</v>
      </c>
      <c r="Q146" s="103" t="s">
        <v>1047</v>
      </c>
    </row>
    <row r="147">
      <c r="A147" s="102"/>
      <c r="B147" s="102"/>
      <c r="C147" s="102" t="s">
        <v>352</v>
      </c>
      <c r="D147" s="103" t="s">
        <v>1249</v>
      </c>
      <c r="E147" s="103" t="s">
        <v>1250</v>
      </c>
      <c r="F147" s="103" t="s">
        <v>376</v>
      </c>
      <c r="G147" s="103">
        <v>4.0</v>
      </c>
      <c r="H147" s="103">
        <v>4.0</v>
      </c>
      <c r="I147" s="104" t="s">
        <v>476</v>
      </c>
      <c r="J147" s="103" t="s">
        <v>400</v>
      </c>
      <c r="K147" s="103" t="s">
        <v>1251</v>
      </c>
      <c r="L147" s="103" t="s">
        <v>1252</v>
      </c>
      <c r="M147" s="103" t="s">
        <v>1253</v>
      </c>
      <c r="N147" s="103" t="s">
        <v>1254</v>
      </c>
      <c r="O147" s="103" t="s">
        <v>592</v>
      </c>
      <c r="P147" s="103" t="s">
        <v>73</v>
      </c>
      <c r="Q147" s="103" t="s">
        <v>1255</v>
      </c>
    </row>
    <row r="148">
      <c r="A148" s="102"/>
      <c r="B148" s="102"/>
      <c r="C148" s="102" t="s">
        <v>352</v>
      </c>
      <c r="D148" s="103" t="s">
        <v>1256</v>
      </c>
      <c r="E148" s="103" t="s">
        <v>1257</v>
      </c>
      <c r="F148" s="103" t="s">
        <v>376</v>
      </c>
      <c r="G148" s="103">
        <v>2.0</v>
      </c>
      <c r="H148" s="103">
        <v>2.0</v>
      </c>
      <c r="I148" s="104" t="s">
        <v>377</v>
      </c>
      <c r="J148" s="103" t="s">
        <v>484</v>
      </c>
      <c r="K148" s="103" t="s">
        <v>1258</v>
      </c>
      <c r="L148" s="103" t="s">
        <v>1259</v>
      </c>
      <c r="M148" s="103" t="s">
        <v>1260</v>
      </c>
      <c r="N148" s="103" t="s">
        <v>1261</v>
      </c>
      <c r="O148" s="103" t="s">
        <v>592</v>
      </c>
      <c r="P148" s="103" t="s">
        <v>73</v>
      </c>
      <c r="Q148" s="103" t="s">
        <v>1262</v>
      </c>
    </row>
    <row r="149">
      <c r="A149" s="102"/>
      <c r="B149" s="102"/>
      <c r="C149" s="102" t="s">
        <v>352</v>
      </c>
      <c r="D149" s="103" t="s">
        <v>1263</v>
      </c>
      <c r="E149" s="103" t="s">
        <v>1264</v>
      </c>
      <c r="F149" s="103" t="s">
        <v>376</v>
      </c>
      <c r="G149" s="103">
        <v>2.0</v>
      </c>
      <c r="H149" s="103">
        <v>2.0</v>
      </c>
      <c r="I149" s="104" t="s">
        <v>377</v>
      </c>
      <c r="J149" s="103" t="s">
        <v>535</v>
      </c>
      <c r="K149" s="103" t="s">
        <v>1265</v>
      </c>
      <c r="L149" s="103" t="s">
        <v>969</v>
      </c>
      <c r="M149" s="103" t="s">
        <v>1266</v>
      </c>
      <c r="N149" s="103" t="s">
        <v>1267</v>
      </c>
      <c r="O149" s="103" t="s">
        <v>592</v>
      </c>
      <c r="P149" s="103" t="s">
        <v>73</v>
      </c>
      <c r="Q149" s="103" t="s">
        <v>1139</v>
      </c>
    </row>
    <row r="150">
      <c r="A150" s="102"/>
      <c r="B150" s="102"/>
      <c r="C150" s="102" t="s">
        <v>352</v>
      </c>
      <c r="D150" s="103" t="s">
        <v>1268</v>
      </c>
      <c r="E150" s="103" t="s">
        <v>1269</v>
      </c>
      <c r="F150" s="103" t="s">
        <v>376</v>
      </c>
      <c r="G150" s="103">
        <v>3.0</v>
      </c>
      <c r="H150" s="103">
        <v>4.0</v>
      </c>
      <c r="I150" s="104" t="s">
        <v>377</v>
      </c>
      <c r="J150" s="103" t="s">
        <v>357</v>
      </c>
      <c r="K150" s="103" t="s">
        <v>682</v>
      </c>
      <c r="L150" s="103" t="s">
        <v>1270</v>
      </c>
      <c r="M150" s="103" t="s">
        <v>933</v>
      </c>
      <c r="N150" s="103" t="s">
        <v>115</v>
      </c>
      <c r="O150" s="103" t="s">
        <v>114</v>
      </c>
      <c r="P150" s="103" t="s">
        <v>115</v>
      </c>
      <c r="Q150" s="103" t="s">
        <v>1271</v>
      </c>
    </row>
    <row r="151">
      <c r="A151" s="102"/>
      <c r="B151" s="102"/>
      <c r="C151" s="102" t="s">
        <v>352</v>
      </c>
      <c r="D151" s="103" t="s">
        <v>1272</v>
      </c>
      <c r="E151" s="103" t="s">
        <v>1273</v>
      </c>
      <c r="F151" s="103" t="s">
        <v>376</v>
      </c>
      <c r="G151" s="103">
        <v>3.0</v>
      </c>
      <c r="H151" s="103">
        <v>4.0</v>
      </c>
      <c r="I151" s="104" t="s">
        <v>476</v>
      </c>
      <c r="J151" s="103" t="s">
        <v>484</v>
      </c>
      <c r="K151" s="103" t="s">
        <v>1274</v>
      </c>
      <c r="L151" s="103" t="s">
        <v>550</v>
      </c>
      <c r="M151" s="103" t="s">
        <v>1275</v>
      </c>
      <c r="N151" s="103" t="s">
        <v>1276</v>
      </c>
      <c r="O151" s="103" t="s">
        <v>793</v>
      </c>
      <c r="P151" s="103" t="s">
        <v>794</v>
      </c>
      <c r="Q151" s="103" t="s">
        <v>1277</v>
      </c>
    </row>
    <row r="152">
      <c r="A152" s="102" t="s">
        <v>352</v>
      </c>
      <c r="B152" s="102"/>
      <c r="C152" s="102" t="s">
        <v>352</v>
      </c>
      <c r="D152" s="103" t="s">
        <v>1278</v>
      </c>
      <c r="E152" s="103" t="s">
        <v>1279</v>
      </c>
      <c r="F152" s="103" t="s">
        <v>376</v>
      </c>
      <c r="G152" s="103">
        <v>5.0</v>
      </c>
      <c r="H152" s="103">
        <v>7.0</v>
      </c>
      <c r="I152" s="104" t="s">
        <v>638</v>
      </c>
      <c r="J152" s="103" t="s">
        <v>357</v>
      </c>
      <c r="K152" s="103" t="s">
        <v>1280</v>
      </c>
      <c r="L152" s="103" t="s">
        <v>1281</v>
      </c>
      <c r="M152" s="103" t="s">
        <v>1281</v>
      </c>
      <c r="N152" s="103" t="s">
        <v>218</v>
      </c>
      <c r="O152" s="103" t="s">
        <v>627</v>
      </c>
      <c r="P152" s="103" t="s">
        <v>628</v>
      </c>
      <c r="Q152" s="103" t="s">
        <v>1282</v>
      </c>
    </row>
    <row r="153">
      <c r="A153" s="102"/>
      <c r="B153" s="102"/>
      <c r="C153" s="102" t="s">
        <v>352</v>
      </c>
      <c r="D153" s="103" t="s">
        <v>1283</v>
      </c>
      <c r="E153" s="103" t="s">
        <v>1284</v>
      </c>
      <c r="F153" s="103" t="s">
        <v>376</v>
      </c>
      <c r="G153" s="103">
        <v>4.0</v>
      </c>
      <c r="H153" s="103">
        <v>5.0</v>
      </c>
      <c r="I153" s="104" t="s">
        <v>476</v>
      </c>
      <c r="J153" s="103" t="s">
        <v>357</v>
      </c>
      <c r="K153" s="103" t="s">
        <v>1285</v>
      </c>
      <c r="L153" s="103" t="s">
        <v>1286</v>
      </c>
      <c r="M153" s="103" t="s">
        <v>1287</v>
      </c>
      <c r="N153" s="103" t="s">
        <v>361</v>
      </c>
      <c r="O153" s="103" t="s">
        <v>124</v>
      </c>
      <c r="P153" s="103" t="s">
        <v>125</v>
      </c>
      <c r="Q153" s="103" t="s">
        <v>1288</v>
      </c>
    </row>
    <row r="154">
      <c r="A154" s="102"/>
      <c r="B154" s="102"/>
      <c r="C154" s="102" t="s">
        <v>352</v>
      </c>
      <c r="D154" s="103" t="s">
        <v>1289</v>
      </c>
      <c r="E154" s="103" t="s">
        <v>1290</v>
      </c>
      <c r="F154" s="103" t="s">
        <v>376</v>
      </c>
      <c r="G154" s="103">
        <v>3.0</v>
      </c>
      <c r="H154" s="103">
        <v>5.0</v>
      </c>
      <c r="I154" s="104" t="s">
        <v>377</v>
      </c>
      <c r="J154" s="103" t="s">
        <v>357</v>
      </c>
      <c r="K154" s="103" t="s">
        <v>1291</v>
      </c>
      <c r="L154" s="103" t="s">
        <v>1292</v>
      </c>
      <c r="M154" s="103" t="s">
        <v>1293</v>
      </c>
      <c r="N154" s="103" t="s">
        <v>218</v>
      </c>
      <c r="O154" s="103" t="s">
        <v>124</v>
      </c>
      <c r="P154" s="103" t="s">
        <v>125</v>
      </c>
      <c r="Q154" s="103" t="s">
        <v>1294</v>
      </c>
    </row>
    <row r="155">
      <c r="A155" s="102"/>
      <c r="B155" s="102"/>
      <c r="C155" s="102" t="s">
        <v>352</v>
      </c>
      <c r="D155" s="103" t="s">
        <v>1295</v>
      </c>
      <c r="E155" s="103" t="s">
        <v>1296</v>
      </c>
      <c r="F155" s="103" t="s">
        <v>376</v>
      </c>
      <c r="G155" s="103">
        <v>2.0</v>
      </c>
      <c r="H155" s="103">
        <v>3.0</v>
      </c>
      <c r="I155" s="104" t="s">
        <v>923</v>
      </c>
      <c r="J155" s="103" t="s">
        <v>528</v>
      </c>
      <c r="K155" s="103" t="s">
        <v>218</v>
      </c>
      <c r="L155" s="103" t="s">
        <v>670</v>
      </c>
      <c r="M155" s="103" t="s">
        <v>912</v>
      </c>
      <c r="N155" s="103" t="s">
        <v>705</v>
      </c>
      <c r="O155" s="103" t="s">
        <v>124</v>
      </c>
      <c r="P155" s="103" t="s">
        <v>125</v>
      </c>
      <c r="Q155" s="103" t="s">
        <v>383</v>
      </c>
    </row>
    <row r="156">
      <c r="A156" s="102"/>
      <c r="B156" s="102"/>
      <c r="C156" s="102" t="s">
        <v>352</v>
      </c>
      <c r="D156" s="103" t="s">
        <v>1297</v>
      </c>
      <c r="E156" s="103" t="s">
        <v>1298</v>
      </c>
      <c r="F156" s="103" t="s">
        <v>376</v>
      </c>
      <c r="G156" s="103">
        <v>2.0</v>
      </c>
      <c r="H156" s="103">
        <v>3.0</v>
      </c>
      <c r="I156" s="104" t="s">
        <v>923</v>
      </c>
      <c r="J156" s="103" t="s">
        <v>535</v>
      </c>
      <c r="K156" s="103" t="s">
        <v>1299</v>
      </c>
      <c r="L156" s="103" t="s">
        <v>1300</v>
      </c>
      <c r="M156" s="103" t="s">
        <v>1051</v>
      </c>
      <c r="N156" s="103" t="s">
        <v>1301</v>
      </c>
      <c r="O156" s="103" t="s">
        <v>124</v>
      </c>
      <c r="P156" s="103" t="s">
        <v>125</v>
      </c>
      <c r="Q156" s="103" t="s">
        <v>1082</v>
      </c>
    </row>
    <row r="157">
      <c r="A157" s="102"/>
      <c r="B157" s="102"/>
      <c r="C157" s="102" t="s">
        <v>352</v>
      </c>
      <c r="D157" s="103" t="s">
        <v>1302</v>
      </c>
      <c r="E157" s="103" t="s">
        <v>1303</v>
      </c>
      <c r="F157" s="103" t="s">
        <v>376</v>
      </c>
      <c r="G157" s="103">
        <v>2.0</v>
      </c>
      <c r="H157" s="103">
        <v>2.0</v>
      </c>
      <c r="I157" s="104" t="s">
        <v>923</v>
      </c>
      <c r="J157" s="103" t="s">
        <v>357</v>
      </c>
      <c r="K157" s="103" t="s">
        <v>1304</v>
      </c>
      <c r="L157" s="103" t="s">
        <v>1305</v>
      </c>
      <c r="M157" s="103" t="s">
        <v>1306</v>
      </c>
      <c r="N157" s="103" t="s">
        <v>361</v>
      </c>
      <c r="O157" s="103" t="s">
        <v>124</v>
      </c>
      <c r="P157" s="103" t="s">
        <v>125</v>
      </c>
      <c r="Q157" s="103" t="s">
        <v>1245</v>
      </c>
    </row>
    <row r="158">
      <c r="A158" s="102"/>
      <c r="B158" s="102"/>
      <c r="C158" s="102" t="s">
        <v>352</v>
      </c>
      <c r="D158" s="103" t="s">
        <v>1307</v>
      </c>
      <c r="E158" s="103" t="s">
        <v>1308</v>
      </c>
      <c r="F158" s="103" t="s">
        <v>376</v>
      </c>
      <c r="G158" s="103">
        <v>2.0</v>
      </c>
      <c r="H158" s="103">
        <v>2.0</v>
      </c>
      <c r="I158" s="104" t="s">
        <v>923</v>
      </c>
      <c r="J158" s="103" t="s">
        <v>357</v>
      </c>
      <c r="K158" s="103" t="s">
        <v>1309</v>
      </c>
      <c r="L158" s="103" t="s">
        <v>1310</v>
      </c>
      <c r="M158" s="103" t="s">
        <v>1311</v>
      </c>
      <c r="N158" s="103" t="s">
        <v>218</v>
      </c>
      <c r="O158" s="103" t="s">
        <v>124</v>
      </c>
      <c r="P158" s="103" t="s">
        <v>125</v>
      </c>
      <c r="Q158" s="103" t="s">
        <v>383</v>
      </c>
    </row>
    <row r="159">
      <c r="A159" s="102"/>
      <c r="B159" s="102"/>
      <c r="C159" s="102" t="s">
        <v>352</v>
      </c>
      <c r="D159" s="103" t="s">
        <v>1312</v>
      </c>
      <c r="E159" s="103" t="s">
        <v>1313</v>
      </c>
      <c r="F159" s="103" t="s">
        <v>376</v>
      </c>
      <c r="G159" s="103">
        <v>2.0</v>
      </c>
      <c r="H159" s="103">
        <v>2.0</v>
      </c>
      <c r="I159" s="104" t="s">
        <v>923</v>
      </c>
      <c r="J159" s="103" t="s">
        <v>357</v>
      </c>
      <c r="K159" s="103" t="s">
        <v>1314</v>
      </c>
      <c r="L159" s="103" t="s">
        <v>658</v>
      </c>
      <c r="M159" s="103" t="s">
        <v>1315</v>
      </c>
      <c r="N159" s="103" t="s">
        <v>218</v>
      </c>
      <c r="O159" s="103" t="s">
        <v>124</v>
      </c>
      <c r="P159" s="103" t="s">
        <v>125</v>
      </c>
      <c r="Q159" s="103" t="s">
        <v>1316</v>
      </c>
    </row>
    <row r="160">
      <c r="A160" s="102"/>
      <c r="B160" s="102"/>
      <c r="C160" s="102" t="s">
        <v>352</v>
      </c>
      <c r="D160" s="103" t="s">
        <v>1317</v>
      </c>
      <c r="E160" s="103" t="s">
        <v>1318</v>
      </c>
      <c r="F160" s="103" t="s">
        <v>376</v>
      </c>
      <c r="G160" s="103">
        <v>2.0</v>
      </c>
      <c r="H160" s="103">
        <v>2.0</v>
      </c>
      <c r="I160" s="104" t="s">
        <v>923</v>
      </c>
      <c r="J160" s="103" t="s">
        <v>501</v>
      </c>
      <c r="K160" s="103" t="s">
        <v>1319</v>
      </c>
      <c r="L160" s="103" t="s">
        <v>1232</v>
      </c>
      <c r="M160" s="103" t="s">
        <v>1320</v>
      </c>
      <c r="N160" s="103" t="s">
        <v>1301</v>
      </c>
      <c r="O160" s="103" t="s">
        <v>124</v>
      </c>
      <c r="P160" s="103" t="s">
        <v>125</v>
      </c>
      <c r="Q160" s="103" t="s">
        <v>1321</v>
      </c>
    </row>
    <row r="161">
      <c r="A161" s="102"/>
      <c r="B161" s="102"/>
      <c r="C161" s="102" t="s">
        <v>352</v>
      </c>
      <c r="D161" s="103" t="s">
        <v>1322</v>
      </c>
      <c r="E161" s="103" t="s">
        <v>1323</v>
      </c>
      <c r="F161" s="103" t="s">
        <v>376</v>
      </c>
      <c r="G161" s="103">
        <v>2.0</v>
      </c>
      <c r="H161" s="103">
        <v>2.0</v>
      </c>
      <c r="I161" s="104" t="s">
        <v>923</v>
      </c>
      <c r="J161" s="103" t="s">
        <v>400</v>
      </c>
      <c r="K161" s="103" t="s">
        <v>1324</v>
      </c>
      <c r="L161" s="103" t="s">
        <v>545</v>
      </c>
      <c r="M161" s="103" t="s">
        <v>1208</v>
      </c>
      <c r="N161" s="103" t="s">
        <v>1301</v>
      </c>
      <c r="O161" s="103" t="s">
        <v>124</v>
      </c>
      <c r="P161" s="103" t="s">
        <v>125</v>
      </c>
      <c r="Q161" s="103" t="s">
        <v>383</v>
      </c>
    </row>
    <row r="162">
      <c r="A162" s="102"/>
      <c r="B162" s="102"/>
      <c r="C162" s="102" t="s">
        <v>352</v>
      </c>
      <c r="D162" s="103" t="s">
        <v>1325</v>
      </c>
      <c r="E162" s="103" t="s">
        <v>1326</v>
      </c>
      <c r="F162" s="103" t="s">
        <v>376</v>
      </c>
      <c r="G162" s="103">
        <v>2.0</v>
      </c>
      <c r="H162" s="103">
        <v>2.0</v>
      </c>
      <c r="I162" s="104" t="s">
        <v>923</v>
      </c>
      <c r="J162" s="103" t="s">
        <v>501</v>
      </c>
      <c r="K162" s="103" t="s">
        <v>1327</v>
      </c>
      <c r="L162" s="103" t="s">
        <v>1098</v>
      </c>
      <c r="M162" s="103" t="s">
        <v>1328</v>
      </c>
      <c r="N162" s="103" t="s">
        <v>1329</v>
      </c>
      <c r="O162" s="103" t="s">
        <v>124</v>
      </c>
      <c r="P162" s="103" t="s">
        <v>125</v>
      </c>
      <c r="Q162" s="103" t="s">
        <v>1321</v>
      </c>
    </row>
    <row r="163">
      <c r="A163" s="102"/>
      <c r="B163" s="102"/>
      <c r="C163" s="102" t="s">
        <v>352</v>
      </c>
      <c r="D163" s="103" t="s">
        <v>1330</v>
      </c>
      <c r="E163" s="103" t="s">
        <v>1331</v>
      </c>
      <c r="F163" s="103" t="s">
        <v>376</v>
      </c>
      <c r="G163" s="103">
        <v>2.0</v>
      </c>
      <c r="H163" s="103">
        <v>2.0</v>
      </c>
      <c r="I163" s="104" t="s">
        <v>923</v>
      </c>
      <c r="J163" s="103" t="s">
        <v>501</v>
      </c>
      <c r="K163" s="103" t="s">
        <v>1332</v>
      </c>
      <c r="L163" s="103" t="s">
        <v>218</v>
      </c>
      <c r="M163" s="103" t="s">
        <v>765</v>
      </c>
      <c r="N163" s="103" t="s">
        <v>1333</v>
      </c>
      <c r="O163" s="103" t="s">
        <v>124</v>
      </c>
      <c r="P163" s="103" t="s">
        <v>125</v>
      </c>
      <c r="Q163" s="103" t="s">
        <v>1316</v>
      </c>
    </row>
    <row r="164">
      <c r="A164" s="102"/>
      <c r="B164" s="102"/>
      <c r="C164" s="102" t="s">
        <v>352</v>
      </c>
      <c r="D164" s="103" t="s">
        <v>1334</v>
      </c>
      <c r="E164" s="103" t="s">
        <v>1335</v>
      </c>
      <c r="F164" s="103" t="s">
        <v>376</v>
      </c>
      <c r="G164" s="103">
        <v>2.0</v>
      </c>
      <c r="H164" s="103">
        <v>3.0</v>
      </c>
      <c r="I164" s="104" t="s">
        <v>923</v>
      </c>
      <c r="J164" s="103" t="s">
        <v>368</v>
      </c>
      <c r="K164" s="103" t="s">
        <v>1336</v>
      </c>
      <c r="L164" s="103" t="s">
        <v>403</v>
      </c>
      <c r="M164" s="103" t="s">
        <v>1110</v>
      </c>
      <c r="N164" s="103" t="s">
        <v>147</v>
      </c>
      <c r="O164" s="103" t="s">
        <v>146</v>
      </c>
      <c r="P164" s="103" t="s">
        <v>1337</v>
      </c>
      <c r="Q164" s="103" t="s">
        <v>1338</v>
      </c>
    </row>
    <row r="165">
      <c r="A165" s="102"/>
      <c r="B165" s="102"/>
      <c r="C165" s="102" t="s">
        <v>352</v>
      </c>
      <c r="D165" s="103" t="s">
        <v>1339</v>
      </c>
      <c r="E165" s="103" t="s">
        <v>1340</v>
      </c>
      <c r="F165" s="103" t="s">
        <v>376</v>
      </c>
      <c r="G165" s="103">
        <v>2.0</v>
      </c>
      <c r="H165" s="103">
        <v>2.0</v>
      </c>
      <c r="I165" s="104" t="s">
        <v>377</v>
      </c>
      <c r="J165" s="103" t="s">
        <v>528</v>
      </c>
      <c r="K165" s="103" t="s">
        <v>1341</v>
      </c>
      <c r="L165" s="103" t="s">
        <v>1169</v>
      </c>
      <c r="M165" s="103" t="s">
        <v>1320</v>
      </c>
      <c r="N165" s="103" t="s">
        <v>1342</v>
      </c>
      <c r="O165" s="103" t="s">
        <v>1343</v>
      </c>
      <c r="P165" s="103" t="s">
        <v>1344</v>
      </c>
      <c r="Q165" s="103" t="s">
        <v>1345</v>
      </c>
    </row>
    <row r="166">
      <c r="A166" s="102" t="s">
        <v>352</v>
      </c>
      <c r="B166" s="102"/>
      <c r="C166" s="102" t="s">
        <v>352</v>
      </c>
      <c r="D166" s="103" t="s">
        <v>1346</v>
      </c>
      <c r="E166" s="103" t="s">
        <v>1347</v>
      </c>
      <c r="F166" s="103" t="s">
        <v>376</v>
      </c>
      <c r="G166" s="103">
        <v>11.0</v>
      </c>
      <c r="H166" s="103">
        <v>69.0</v>
      </c>
      <c r="I166" s="104" t="s">
        <v>367</v>
      </c>
      <c r="J166" s="103" t="s">
        <v>357</v>
      </c>
      <c r="K166" s="103" t="s">
        <v>1348</v>
      </c>
      <c r="L166" s="103" t="s">
        <v>990</v>
      </c>
      <c r="M166" s="103" t="s">
        <v>1281</v>
      </c>
      <c r="N166" s="103" t="s">
        <v>218</v>
      </c>
      <c r="O166" s="103" t="s">
        <v>218</v>
      </c>
      <c r="P166" s="103" t="s">
        <v>218</v>
      </c>
      <c r="Q166" s="103" t="s">
        <v>1349</v>
      </c>
    </row>
    <row r="167">
      <c r="A167" s="102" t="s">
        <v>352</v>
      </c>
      <c r="B167" s="102"/>
      <c r="C167" s="102" t="s">
        <v>352</v>
      </c>
      <c r="D167" s="103" t="s">
        <v>1350</v>
      </c>
      <c r="E167" s="105" t="s">
        <v>1351</v>
      </c>
      <c r="F167" s="103" t="s">
        <v>376</v>
      </c>
      <c r="G167" s="103">
        <v>7.0</v>
      </c>
      <c r="H167" s="103">
        <v>11.0</v>
      </c>
      <c r="I167" s="104">
        <v>7.0</v>
      </c>
      <c r="J167" s="103" t="s">
        <v>357</v>
      </c>
      <c r="K167" s="103" t="s">
        <v>1352</v>
      </c>
      <c r="L167" s="103" t="s">
        <v>218</v>
      </c>
      <c r="M167" s="103" t="s">
        <v>218</v>
      </c>
      <c r="N167" s="103" t="s">
        <v>218</v>
      </c>
      <c r="O167" s="103" t="s">
        <v>218</v>
      </c>
      <c r="P167" s="103" t="s">
        <v>218</v>
      </c>
      <c r="Q167" s="103" t="s">
        <v>1353</v>
      </c>
    </row>
    <row r="168">
      <c r="A168" s="102"/>
      <c r="B168" s="102"/>
      <c r="C168" s="102" t="s">
        <v>352</v>
      </c>
      <c r="D168" s="103" t="s">
        <v>1354</v>
      </c>
      <c r="E168" s="103" t="s">
        <v>1355</v>
      </c>
      <c r="F168" s="103" t="s">
        <v>376</v>
      </c>
      <c r="G168" s="103">
        <v>4.0</v>
      </c>
      <c r="H168" s="103">
        <v>6.0</v>
      </c>
      <c r="I168" s="104" t="s">
        <v>476</v>
      </c>
      <c r="J168" s="103" t="s">
        <v>357</v>
      </c>
      <c r="K168" s="103" t="s">
        <v>1356</v>
      </c>
      <c r="L168" s="103" t="s">
        <v>218</v>
      </c>
      <c r="M168" s="103" t="s">
        <v>218</v>
      </c>
      <c r="N168" s="103" t="s">
        <v>218</v>
      </c>
      <c r="O168" s="103" t="s">
        <v>218</v>
      </c>
      <c r="P168" s="103" t="s">
        <v>218</v>
      </c>
      <c r="Q168" s="103" t="s">
        <v>1357</v>
      </c>
    </row>
    <row r="169">
      <c r="A169" s="102"/>
      <c r="B169" s="102"/>
      <c r="C169" s="102" t="s">
        <v>352</v>
      </c>
      <c r="D169" s="103" t="s">
        <v>1358</v>
      </c>
      <c r="E169" s="103" t="s">
        <v>1359</v>
      </c>
      <c r="F169" s="103" t="s">
        <v>376</v>
      </c>
      <c r="G169" s="103">
        <v>2.0</v>
      </c>
      <c r="H169" s="103">
        <v>2.0</v>
      </c>
      <c r="I169" s="104" t="s">
        <v>377</v>
      </c>
      <c r="J169" s="103" t="s">
        <v>357</v>
      </c>
      <c r="K169" s="103" t="s">
        <v>1360</v>
      </c>
      <c r="L169" s="103" t="s">
        <v>1361</v>
      </c>
      <c r="M169" s="103" t="s">
        <v>1362</v>
      </c>
      <c r="N169" s="103" t="s">
        <v>218</v>
      </c>
      <c r="O169" s="103" t="s">
        <v>218</v>
      </c>
      <c r="P169" s="103" t="s">
        <v>218</v>
      </c>
      <c r="Q169" s="103" t="s">
        <v>383</v>
      </c>
    </row>
    <row r="170">
      <c r="A170" s="102"/>
      <c r="B170" s="102"/>
      <c r="C170" s="102" t="s">
        <v>352</v>
      </c>
      <c r="D170" s="103" t="s">
        <v>1363</v>
      </c>
      <c r="E170" s="103" t="s">
        <v>1364</v>
      </c>
      <c r="F170" s="103" t="s">
        <v>376</v>
      </c>
      <c r="G170" s="103">
        <v>2.0</v>
      </c>
      <c r="H170" s="103">
        <v>2.0</v>
      </c>
      <c r="I170" s="104" t="s">
        <v>377</v>
      </c>
      <c r="J170" s="103" t="s">
        <v>357</v>
      </c>
      <c r="K170" s="103" t="s">
        <v>1365</v>
      </c>
      <c r="L170" s="103" t="s">
        <v>218</v>
      </c>
      <c r="M170" s="103" t="s">
        <v>218</v>
      </c>
      <c r="N170" s="103" t="s">
        <v>218</v>
      </c>
      <c r="O170" s="103" t="s">
        <v>218</v>
      </c>
      <c r="P170" s="103" t="s">
        <v>218</v>
      </c>
      <c r="Q170" s="103" t="s">
        <v>1245</v>
      </c>
    </row>
    <row r="171">
      <c r="A171" s="102"/>
      <c r="B171" s="102"/>
      <c r="C171" s="102" t="s">
        <v>352</v>
      </c>
      <c r="D171" s="103" t="s">
        <v>1366</v>
      </c>
      <c r="E171" s="103" t="s">
        <v>1367</v>
      </c>
      <c r="F171" s="103" t="s">
        <v>376</v>
      </c>
      <c r="G171" s="103">
        <v>2.0</v>
      </c>
      <c r="H171" s="103">
        <v>2.0</v>
      </c>
      <c r="I171" s="104" t="s">
        <v>377</v>
      </c>
      <c r="J171" s="103" t="s">
        <v>357</v>
      </c>
      <c r="K171" s="103" t="s">
        <v>1368</v>
      </c>
      <c r="L171" s="103" t="s">
        <v>218</v>
      </c>
      <c r="M171" s="103" t="s">
        <v>218</v>
      </c>
      <c r="N171" s="103" t="s">
        <v>218</v>
      </c>
      <c r="O171" s="103" t="s">
        <v>218</v>
      </c>
      <c r="P171" s="103" t="s">
        <v>218</v>
      </c>
      <c r="Q171" s="103" t="s">
        <v>1047</v>
      </c>
    </row>
    <row r="172">
      <c r="A172" s="102" t="s">
        <v>352</v>
      </c>
      <c r="B172" s="102"/>
      <c r="C172" s="102" t="s">
        <v>352</v>
      </c>
      <c r="D172" s="103" t="s">
        <v>260</v>
      </c>
      <c r="E172" s="103" t="s">
        <v>1369</v>
      </c>
      <c r="F172" s="103" t="s">
        <v>376</v>
      </c>
      <c r="G172" s="103">
        <v>8.0</v>
      </c>
      <c r="H172" s="103">
        <v>17.0</v>
      </c>
      <c r="I172" s="104" t="s">
        <v>424</v>
      </c>
      <c r="J172" s="103" t="s">
        <v>357</v>
      </c>
      <c r="K172" s="103" t="s">
        <v>1370</v>
      </c>
      <c r="L172" s="103" t="s">
        <v>1371</v>
      </c>
      <c r="M172" s="103" t="s">
        <v>1372</v>
      </c>
      <c r="N172" s="103" t="s">
        <v>361</v>
      </c>
      <c r="O172" s="103" t="s">
        <v>945</v>
      </c>
      <c r="P172" s="103" t="s">
        <v>946</v>
      </c>
      <c r="Q172" s="103" t="s">
        <v>1373</v>
      </c>
    </row>
    <row r="173">
      <c r="A173" s="102"/>
      <c r="B173" s="102"/>
      <c r="C173" s="102" t="s">
        <v>352</v>
      </c>
      <c r="D173" s="103" t="s">
        <v>1374</v>
      </c>
      <c r="E173" s="103" t="s">
        <v>1375</v>
      </c>
      <c r="F173" s="103" t="s">
        <v>376</v>
      </c>
      <c r="G173" s="103">
        <v>3.0</v>
      </c>
      <c r="H173" s="103">
        <v>4.0</v>
      </c>
      <c r="I173" s="104" t="s">
        <v>476</v>
      </c>
      <c r="J173" s="103" t="s">
        <v>357</v>
      </c>
      <c r="K173" s="103" t="s">
        <v>1376</v>
      </c>
      <c r="L173" s="103" t="s">
        <v>990</v>
      </c>
      <c r="M173" s="103" t="s">
        <v>1281</v>
      </c>
      <c r="N173" s="103" t="s">
        <v>218</v>
      </c>
      <c r="O173" s="103" t="s">
        <v>945</v>
      </c>
      <c r="P173" s="103" t="s">
        <v>946</v>
      </c>
      <c r="Q173" s="103" t="s">
        <v>1377</v>
      </c>
    </row>
    <row r="174">
      <c r="A174" s="102"/>
      <c r="B174" s="102"/>
      <c r="C174" s="102" t="s">
        <v>352</v>
      </c>
      <c r="D174" s="103" t="s">
        <v>1378</v>
      </c>
      <c r="E174" s="103" t="s">
        <v>1379</v>
      </c>
      <c r="F174" s="103" t="s">
        <v>376</v>
      </c>
      <c r="G174" s="103">
        <v>2.0</v>
      </c>
      <c r="H174" s="103">
        <v>4.0</v>
      </c>
      <c r="I174" s="104" t="s">
        <v>377</v>
      </c>
      <c r="J174" s="103" t="s">
        <v>357</v>
      </c>
      <c r="K174" s="103" t="s">
        <v>1380</v>
      </c>
      <c r="L174" s="103" t="s">
        <v>1281</v>
      </c>
      <c r="M174" s="103" t="s">
        <v>1281</v>
      </c>
      <c r="N174" s="103" t="s">
        <v>946</v>
      </c>
      <c r="O174" s="103" t="s">
        <v>945</v>
      </c>
      <c r="P174" s="103" t="s">
        <v>946</v>
      </c>
      <c r="Q174" s="103" t="s">
        <v>1177</v>
      </c>
    </row>
    <row r="175">
      <c r="A175" s="102" t="s">
        <v>352</v>
      </c>
      <c r="B175" s="102"/>
      <c r="C175" s="102" t="s">
        <v>352</v>
      </c>
      <c r="D175" s="103" t="s">
        <v>1381</v>
      </c>
      <c r="E175" s="103" t="s">
        <v>1382</v>
      </c>
      <c r="F175" s="103" t="s">
        <v>376</v>
      </c>
      <c r="G175" s="103">
        <v>7.0</v>
      </c>
      <c r="H175" s="103">
        <v>12.0</v>
      </c>
      <c r="I175" s="104">
        <v>6.0</v>
      </c>
      <c r="J175" s="103" t="s">
        <v>410</v>
      </c>
      <c r="K175" s="103" t="s">
        <v>1383</v>
      </c>
      <c r="L175" s="103" t="s">
        <v>1384</v>
      </c>
      <c r="M175" s="103" t="s">
        <v>652</v>
      </c>
      <c r="N175" s="103" t="s">
        <v>1385</v>
      </c>
      <c r="O175" s="103" t="s">
        <v>152</v>
      </c>
      <c r="P175" s="103" t="s">
        <v>153</v>
      </c>
      <c r="Q175" s="103" t="s">
        <v>611</v>
      </c>
    </row>
    <row r="176">
      <c r="A176" s="102"/>
      <c r="B176" s="102"/>
      <c r="C176" s="102" t="s">
        <v>352</v>
      </c>
      <c r="D176" s="103" t="s">
        <v>1386</v>
      </c>
      <c r="E176" s="103" t="s">
        <v>1387</v>
      </c>
      <c r="F176" s="103" t="s">
        <v>376</v>
      </c>
      <c r="G176" s="103">
        <v>3.0</v>
      </c>
      <c r="H176" s="103">
        <v>5.0</v>
      </c>
      <c r="I176" s="104" t="s">
        <v>476</v>
      </c>
      <c r="J176" s="103" t="s">
        <v>484</v>
      </c>
      <c r="K176" s="103" t="s">
        <v>1388</v>
      </c>
      <c r="L176" s="103" t="s">
        <v>1389</v>
      </c>
      <c r="M176" s="103" t="s">
        <v>1390</v>
      </c>
      <c r="N176" s="103" t="s">
        <v>1391</v>
      </c>
      <c r="O176" s="103" t="s">
        <v>152</v>
      </c>
      <c r="P176" s="103" t="s">
        <v>153</v>
      </c>
      <c r="Q176" s="103" t="s">
        <v>1214</v>
      </c>
    </row>
    <row r="177">
      <c r="A177" s="102"/>
      <c r="B177" s="102"/>
      <c r="C177" s="102" t="s">
        <v>352</v>
      </c>
      <c r="D177" s="103" t="s">
        <v>1392</v>
      </c>
      <c r="E177" s="103" t="s">
        <v>1393</v>
      </c>
      <c r="F177" s="103" t="s">
        <v>376</v>
      </c>
      <c r="G177" s="103">
        <v>2.0</v>
      </c>
      <c r="H177" s="103">
        <v>4.0</v>
      </c>
      <c r="I177" s="104" t="s">
        <v>923</v>
      </c>
      <c r="J177" s="103" t="s">
        <v>400</v>
      </c>
      <c r="K177" s="103" t="s">
        <v>1394</v>
      </c>
      <c r="L177" s="103" t="s">
        <v>824</v>
      </c>
      <c r="M177" s="103" t="s">
        <v>1395</v>
      </c>
      <c r="N177" s="103" t="s">
        <v>185</v>
      </c>
      <c r="O177" s="103" t="s">
        <v>184</v>
      </c>
      <c r="P177" s="103" t="s">
        <v>185</v>
      </c>
      <c r="Q177" s="103" t="s">
        <v>1396</v>
      </c>
    </row>
    <row r="178">
      <c r="A178" s="102"/>
      <c r="B178" s="102"/>
      <c r="C178" s="102" t="s">
        <v>352</v>
      </c>
      <c r="D178" s="103" t="s">
        <v>1397</v>
      </c>
      <c r="E178" s="103" t="s">
        <v>1398</v>
      </c>
      <c r="F178" s="103" t="s">
        <v>376</v>
      </c>
      <c r="G178" s="103">
        <v>2.0</v>
      </c>
      <c r="H178" s="103">
        <v>4.0</v>
      </c>
      <c r="I178" s="104" t="s">
        <v>923</v>
      </c>
      <c r="J178" s="103" t="s">
        <v>501</v>
      </c>
      <c r="K178" s="103" t="s">
        <v>1399</v>
      </c>
      <c r="L178" s="103" t="s">
        <v>1400</v>
      </c>
      <c r="M178" s="103" t="s">
        <v>550</v>
      </c>
      <c r="N178" s="103" t="s">
        <v>185</v>
      </c>
      <c r="O178" s="103" t="s">
        <v>184</v>
      </c>
      <c r="P178" s="103" t="s">
        <v>185</v>
      </c>
      <c r="Q178" s="103" t="s">
        <v>1396</v>
      </c>
    </row>
    <row r="179">
      <c r="A179" s="102"/>
      <c r="B179" s="102"/>
      <c r="C179" s="102" t="s">
        <v>352</v>
      </c>
      <c r="D179" s="103" t="s">
        <v>1401</v>
      </c>
      <c r="E179" s="103" t="s">
        <v>1402</v>
      </c>
      <c r="F179" s="103" t="s">
        <v>376</v>
      </c>
      <c r="G179" s="103">
        <v>2.0</v>
      </c>
      <c r="H179" s="103">
        <v>3.0</v>
      </c>
      <c r="I179" s="104" t="s">
        <v>923</v>
      </c>
      <c r="J179" s="103" t="s">
        <v>400</v>
      </c>
      <c r="K179" s="103" t="s">
        <v>1403</v>
      </c>
      <c r="L179" s="103" t="s">
        <v>402</v>
      </c>
      <c r="M179" s="103" t="s">
        <v>912</v>
      </c>
      <c r="N179" s="103" t="s">
        <v>185</v>
      </c>
      <c r="O179" s="103" t="s">
        <v>184</v>
      </c>
      <c r="P179" s="103" t="s">
        <v>185</v>
      </c>
      <c r="Q179" s="103" t="s">
        <v>1404</v>
      </c>
    </row>
    <row r="180">
      <c r="A180" s="102"/>
      <c r="B180" s="102"/>
      <c r="C180" s="102" t="s">
        <v>352</v>
      </c>
      <c r="D180" s="103" t="s">
        <v>1405</v>
      </c>
      <c r="E180" s="103" t="s">
        <v>1406</v>
      </c>
      <c r="F180" s="103" t="s">
        <v>376</v>
      </c>
      <c r="G180" s="103">
        <v>2.0</v>
      </c>
      <c r="H180" s="103">
        <v>2.0</v>
      </c>
      <c r="I180" s="104" t="s">
        <v>923</v>
      </c>
      <c r="J180" s="103" t="s">
        <v>410</v>
      </c>
      <c r="K180" s="103" t="s">
        <v>1407</v>
      </c>
      <c r="L180" s="103" t="s">
        <v>1408</v>
      </c>
      <c r="M180" s="103" t="s">
        <v>1051</v>
      </c>
      <c r="N180" s="103" t="s">
        <v>185</v>
      </c>
      <c r="O180" s="103" t="s">
        <v>184</v>
      </c>
      <c r="P180" s="103" t="s">
        <v>185</v>
      </c>
      <c r="Q180" s="103" t="s">
        <v>1409</v>
      </c>
    </row>
    <row r="181">
      <c r="A181" s="102"/>
      <c r="B181" s="102"/>
      <c r="C181" s="102" t="s">
        <v>352</v>
      </c>
      <c r="D181" s="103" t="s">
        <v>1410</v>
      </c>
      <c r="E181" s="103" t="s">
        <v>1411</v>
      </c>
      <c r="F181" s="103" t="s">
        <v>376</v>
      </c>
      <c r="G181" s="103">
        <v>2.0</v>
      </c>
      <c r="H181" s="103">
        <v>2.0</v>
      </c>
      <c r="I181" s="104" t="s">
        <v>923</v>
      </c>
      <c r="J181" s="103" t="s">
        <v>368</v>
      </c>
      <c r="K181" s="103" t="s">
        <v>1412</v>
      </c>
      <c r="L181" s="103" t="s">
        <v>1014</v>
      </c>
      <c r="M181" s="103" t="s">
        <v>551</v>
      </c>
      <c r="N181" s="103" t="s">
        <v>185</v>
      </c>
      <c r="O181" s="103" t="s">
        <v>184</v>
      </c>
      <c r="P181" s="103" t="s">
        <v>185</v>
      </c>
      <c r="Q181" s="103" t="s">
        <v>1396</v>
      </c>
    </row>
    <row r="182">
      <c r="A182" s="102"/>
      <c r="B182" s="102"/>
      <c r="C182" s="102" t="s">
        <v>352</v>
      </c>
      <c r="D182" s="103" t="s">
        <v>1413</v>
      </c>
      <c r="E182" s="103" t="s">
        <v>1414</v>
      </c>
      <c r="F182" s="103" t="s">
        <v>376</v>
      </c>
      <c r="G182" s="103">
        <v>3.0</v>
      </c>
      <c r="H182" s="103">
        <v>4.0</v>
      </c>
      <c r="I182" s="104" t="s">
        <v>476</v>
      </c>
      <c r="J182" s="103" t="s">
        <v>543</v>
      </c>
      <c r="K182" s="103" t="s">
        <v>1415</v>
      </c>
      <c r="L182" s="103" t="s">
        <v>912</v>
      </c>
      <c r="M182" s="103" t="s">
        <v>791</v>
      </c>
      <c r="N182" s="103" t="s">
        <v>191</v>
      </c>
      <c r="O182" s="103" t="s">
        <v>405</v>
      </c>
      <c r="P182" s="103" t="s">
        <v>406</v>
      </c>
      <c r="Q182" s="103" t="s">
        <v>1416</v>
      </c>
    </row>
    <row r="183">
      <c r="A183" s="102"/>
      <c r="B183" s="102"/>
      <c r="C183" s="102" t="s">
        <v>352</v>
      </c>
      <c r="D183" s="103" t="s">
        <v>1417</v>
      </c>
      <c r="E183" s="103" t="s">
        <v>1418</v>
      </c>
      <c r="F183" s="103" t="s">
        <v>376</v>
      </c>
      <c r="G183" s="103">
        <v>3.0</v>
      </c>
      <c r="H183" s="103">
        <v>3.0</v>
      </c>
      <c r="I183" s="104" t="s">
        <v>476</v>
      </c>
      <c r="J183" s="103" t="s">
        <v>543</v>
      </c>
      <c r="K183" s="103" t="s">
        <v>1419</v>
      </c>
      <c r="L183" s="103" t="s">
        <v>1420</v>
      </c>
      <c r="M183" s="103" t="s">
        <v>1421</v>
      </c>
      <c r="N183" s="103" t="s">
        <v>1422</v>
      </c>
      <c r="O183" s="103" t="s">
        <v>405</v>
      </c>
      <c r="P183" s="103" t="s">
        <v>406</v>
      </c>
      <c r="Q183" s="103" t="s">
        <v>1423</v>
      </c>
    </row>
    <row r="184">
      <c r="A184" s="102"/>
      <c r="B184" s="102"/>
      <c r="C184" s="102" t="s">
        <v>352</v>
      </c>
      <c r="D184" s="103" t="s">
        <v>1424</v>
      </c>
      <c r="E184" s="103" t="s">
        <v>1425</v>
      </c>
      <c r="F184" s="103" t="s">
        <v>376</v>
      </c>
      <c r="G184" s="103">
        <v>2.0</v>
      </c>
      <c r="H184" s="103">
        <v>2.0</v>
      </c>
      <c r="I184" s="104" t="s">
        <v>377</v>
      </c>
      <c r="J184" s="103" t="s">
        <v>410</v>
      </c>
      <c r="K184" s="103" t="s">
        <v>1426</v>
      </c>
      <c r="L184" s="103" t="s">
        <v>824</v>
      </c>
      <c r="M184" s="103" t="s">
        <v>1427</v>
      </c>
      <c r="N184" s="103" t="s">
        <v>1428</v>
      </c>
      <c r="O184" s="103" t="s">
        <v>405</v>
      </c>
      <c r="P184" s="103" t="s">
        <v>406</v>
      </c>
      <c r="Q184" s="103" t="s">
        <v>1429</v>
      </c>
    </row>
    <row r="185">
      <c r="A185" s="102"/>
      <c r="B185" s="102"/>
      <c r="C185" s="102" t="s">
        <v>352</v>
      </c>
      <c r="D185" s="103" t="s">
        <v>1430</v>
      </c>
      <c r="E185" s="103" t="s">
        <v>1431</v>
      </c>
      <c r="F185" s="103" t="s">
        <v>376</v>
      </c>
      <c r="G185" s="103">
        <v>2.0</v>
      </c>
      <c r="H185" s="103">
        <v>2.0</v>
      </c>
      <c r="I185" s="104" t="s">
        <v>377</v>
      </c>
      <c r="J185" s="103" t="s">
        <v>368</v>
      </c>
      <c r="K185" s="103" t="s">
        <v>1432</v>
      </c>
      <c r="L185" s="103" t="s">
        <v>807</v>
      </c>
      <c r="M185" s="103" t="s">
        <v>1433</v>
      </c>
      <c r="N185" s="103" t="s">
        <v>1434</v>
      </c>
      <c r="O185" s="103" t="s">
        <v>1435</v>
      </c>
      <c r="P185" s="103" t="s">
        <v>1436</v>
      </c>
      <c r="Q185" s="103" t="s">
        <v>928</v>
      </c>
    </row>
    <row r="186">
      <c r="A186" s="102"/>
      <c r="B186" s="102"/>
      <c r="C186" s="102" t="s">
        <v>352</v>
      </c>
      <c r="D186" s="103" t="s">
        <v>1437</v>
      </c>
      <c r="E186" s="103" t="s">
        <v>1438</v>
      </c>
      <c r="F186" s="103" t="s">
        <v>376</v>
      </c>
      <c r="G186" s="103">
        <v>3.0</v>
      </c>
      <c r="H186" s="103">
        <v>3.0</v>
      </c>
      <c r="I186" s="104" t="s">
        <v>476</v>
      </c>
      <c r="J186" s="103" t="s">
        <v>357</v>
      </c>
      <c r="K186" s="103" t="s">
        <v>1439</v>
      </c>
      <c r="L186" s="103" t="s">
        <v>1440</v>
      </c>
      <c r="M186" s="103" t="s">
        <v>1441</v>
      </c>
      <c r="N186" s="103" t="s">
        <v>1442</v>
      </c>
      <c r="O186" s="103" t="s">
        <v>78</v>
      </c>
      <c r="P186" s="103" t="s">
        <v>79</v>
      </c>
      <c r="Q186" s="103" t="s">
        <v>1443</v>
      </c>
    </row>
    <row r="187">
      <c r="A187" s="102"/>
      <c r="B187" s="102"/>
      <c r="C187" s="102" t="s">
        <v>352</v>
      </c>
      <c r="D187" s="103" t="s">
        <v>1444</v>
      </c>
      <c r="E187" s="103" t="s">
        <v>1445</v>
      </c>
      <c r="F187" s="103" t="s">
        <v>376</v>
      </c>
      <c r="G187" s="103">
        <v>3.0</v>
      </c>
      <c r="H187" s="103">
        <v>3.0</v>
      </c>
      <c r="I187" s="104" t="s">
        <v>476</v>
      </c>
      <c r="J187" s="103" t="s">
        <v>528</v>
      </c>
      <c r="K187" s="103" t="s">
        <v>1446</v>
      </c>
      <c r="L187" s="103" t="s">
        <v>1447</v>
      </c>
      <c r="M187" s="103" t="s">
        <v>1448</v>
      </c>
      <c r="N187" s="103" t="s">
        <v>1449</v>
      </c>
      <c r="O187" s="103" t="s">
        <v>78</v>
      </c>
      <c r="P187" s="103" t="s">
        <v>79</v>
      </c>
      <c r="Q187" s="103" t="s">
        <v>1377</v>
      </c>
    </row>
    <row r="188">
      <c r="A188" s="102"/>
      <c r="B188" s="102"/>
      <c r="C188" s="102" t="s">
        <v>352</v>
      </c>
      <c r="D188" s="103" t="s">
        <v>1450</v>
      </c>
      <c r="E188" s="103" t="s">
        <v>1451</v>
      </c>
      <c r="F188" s="103" t="s">
        <v>376</v>
      </c>
      <c r="G188" s="103">
        <v>4.0</v>
      </c>
      <c r="H188" s="103">
        <v>4.0</v>
      </c>
      <c r="I188" s="104" t="s">
        <v>476</v>
      </c>
      <c r="J188" s="103" t="s">
        <v>400</v>
      </c>
      <c r="K188" s="103" t="s">
        <v>1452</v>
      </c>
      <c r="L188" s="103" t="s">
        <v>834</v>
      </c>
      <c r="M188" s="103" t="s">
        <v>1453</v>
      </c>
      <c r="N188" s="103" t="s">
        <v>191</v>
      </c>
      <c r="O188" s="103" t="s">
        <v>190</v>
      </c>
      <c r="P188" s="103" t="s">
        <v>191</v>
      </c>
      <c r="Q188" s="103" t="s">
        <v>481</v>
      </c>
    </row>
    <row r="189">
      <c r="A189" s="102"/>
      <c r="B189" s="102"/>
      <c r="C189" s="102" t="s">
        <v>352</v>
      </c>
      <c r="D189" s="103" t="s">
        <v>1454</v>
      </c>
      <c r="E189" s="103" t="s">
        <v>1455</v>
      </c>
      <c r="F189" s="103" t="s">
        <v>376</v>
      </c>
      <c r="G189" s="103">
        <v>3.0</v>
      </c>
      <c r="H189" s="103">
        <v>3.0</v>
      </c>
      <c r="I189" s="104" t="s">
        <v>476</v>
      </c>
      <c r="J189" s="103" t="s">
        <v>368</v>
      </c>
      <c r="K189" s="103" t="s">
        <v>1456</v>
      </c>
      <c r="L189" s="103" t="s">
        <v>1457</v>
      </c>
      <c r="M189" s="103" t="s">
        <v>1408</v>
      </c>
      <c r="N189" s="103" t="s">
        <v>191</v>
      </c>
      <c r="O189" s="103" t="s">
        <v>190</v>
      </c>
      <c r="P189" s="103" t="s">
        <v>191</v>
      </c>
      <c r="Q189" s="103" t="s">
        <v>1416</v>
      </c>
    </row>
    <row r="190">
      <c r="A190" s="102"/>
      <c r="B190" s="102"/>
      <c r="C190" s="102" t="s">
        <v>352</v>
      </c>
      <c r="D190" s="103" t="s">
        <v>1458</v>
      </c>
      <c r="E190" s="103" t="s">
        <v>1459</v>
      </c>
      <c r="F190" s="103" t="s">
        <v>376</v>
      </c>
      <c r="G190" s="103">
        <v>3.0</v>
      </c>
      <c r="H190" s="103">
        <v>3.0</v>
      </c>
      <c r="I190" s="104" t="s">
        <v>476</v>
      </c>
      <c r="J190" s="103" t="s">
        <v>535</v>
      </c>
      <c r="K190" s="103" t="s">
        <v>1460</v>
      </c>
      <c r="L190" s="103" t="s">
        <v>1461</v>
      </c>
      <c r="M190" s="103" t="s">
        <v>1462</v>
      </c>
      <c r="N190" s="103" t="s">
        <v>1463</v>
      </c>
      <c r="O190" s="103" t="s">
        <v>190</v>
      </c>
      <c r="P190" s="103" t="s">
        <v>191</v>
      </c>
      <c r="Q190" s="103" t="s">
        <v>1464</v>
      </c>
    </row>
    <row r="191">
      <c r="A191" s="102"/>
      <c r="B191" s="102"/>
      <c r="C191" s="102" t="s">
        <v>352</v>
      </c>
      <c r="D191" s="103" t="s">
        <v>1465</v>
      </c>
      <c r="E191" s="103" t="s">
        <v>1466</v>
      </c>
      <c r="F191" s="103" t="s">
        <v>376</v>
      </c>
      <c r="G191" s="103">
        <v>2.0</v>
      </c>
      <c r="H191" s="103">
        <v>4.0</v>
      </c>
      <c r="I191" s="104" t="s">
        <v>377</v>
      </c>
      <c r="J191" s="103" t="s">
        <v>528</v>
      </c>
      <c r="K191" s="103" t="s">
        <v>1467</v>
      </c>
      <c r="L191" s="103" t="s">
        <v>1461</v>
      </c>
      <c r="M191" s="103" t="s">
        <v>1468</v>
      </c>
      <c r="N191" s="103" t="s">
        <v>1469</v>
      </c>
      <c r="O191" s="103" t="s">
        <v>190</v>
      </c>
      <c r="P191" s="103" t="s">
        <v>191</v>
      </c>
      <c r="Q191" s="103" t="s">
        <v>1088</v>
      </c>
    </row>
    <row r="192">
      <c r="A192" s="102"/>
      <c r="B192" s="102"/>
      <c r="C192" s="102" t="s">
        <v>352</v>
      </c>
      <c r="D192" s="103" t="s">
        <v>1470</v>
      </c>
      <c r="E192" s="103" t="s">
        <v>1471</v>
      </c>
      <c r="F192" s="103" t="s">
        <v>376</v>
      </c>
      <c r="G192" s="103">
        <v>2.0</v>
      </c>
      <c r="H192" s="103">
        <v>2.0</v>
      </c>
      <c r="I192" s="104" t="s">
        <v>923</v>
      </c>
      <c r="J192" s="103" t="s">
        <v>400</v>
      </c>
      <c r="K192" s="103" t="s">
        <v>1472</v>
      </c>
      <c r="L192" s="103" t="s">
        <v>737</v>
      </c>
      <c r="M192" s="103" t="s">
        <v>1473</v>
      </c>
      <c r="N192" s="103" t="s">
        <v>191</v>
      </c>
      <c r="O192" s="103" t="s">
        <v>190</v>
      </c>
      <c r="P192" s="103" t="s">
        <v>191</v>
      </c>
      <c r="Q192" s="103" t="s">
        <v>1474</v>
      </c>
    </row>
    <row r="193">
      <c r="A193" s="102"/>
      <c r="B193" s="102"/>
      <c r="C193" s="102" t="s">
        <v>352</v>
      </c>
      <c r="D193" s="103" t="s">
        <v>1475</v>
      </c>
      <c r="E193" s="103" t="s">
        <v>1476</v>
      </c>
      <c r="F193" s="103" t="s">
        <v>376</v>
      </c>
      <c r="G193" s="103">
        <v>3.0</v>
      </c>
      <c r="H193" s="103">
        <v>3.0</v>
      </c>
      <c r="I193" s="104" t="s">
        <v>476</v>
      </c>
      <c r="J193" s="103" t="s">
        <v>357</v>
      </c>
      <c r="K193" s="103" t="s">
        <v>1477</v>
      </c>
      <c r="L193" s="103" t="s">
        <v>403</v>
      </c>
      <c r="M193" s="103" t="s">
        <v>1478</v>
      </c>
      <c r="N193" s="103" t="s">
        <v>1479</v>
      </c>
      <c r="O193" s="103" t="s">
        <v>1480</v>
      </c>
      <c r="P193" s="103" t="s">
        <v>1481</v>
      </c>
      <c r="Q193" s="103" t="s">
        <v>1482</v>
      </c>
    </row>
    <row r="194">
      <c r="A194" s="102" t="s">
        <v>352</v>
      </c>
      <c r="B194" s="102"/>
      <c r="C194" s="102" t="s">
        <v>352</v>
      </c>
      <c r="D194" s="103" t="s">
        <v>1483</v>
      </c>
      <c r="E194" s="103" t="s">
        <v>1484</v>
      </c>
      <c r="F194" s="103" t="s">
        <v>376</v>
      </c>
      <c r="G194" s="103">
        <v>6.0</v>
      </c>
      <c r="H194" s="103">
        <v>6.0</v>
      </c>
      <c r="I194" s="104" t="s">
        <v>638</v>
      </c>
      <c r="J194" s="103" t="s">
        <v>357</v>
      </c>
      <c r="K194" s="103" t="s">
        <v>1485</v>
      </c>
      <c r="L194" s="103" t="s">
        <v>1486</v>
      </c>
      <c r="M194" s="103" t="s">
        <v>1487</v>
      </c>
      <c r="N194" s="103" t="s">
        <v>218</v>
      </c>
      <c r="O194" s="103" t="s">
        <v>362</v>
      </c>
      <c r="P194" s="103" t="s">
        <v>363</v>
      </c>
      <c r="Q194" s="103" t="s">
        <v>1488</v>
      </c>
    </row>
    <row r="195">
      <c r="A195" s="102"/>
      <c r="B195" s="102"/>
      <c r="C195" s="102" t="s">
        <v>352</v>
      </c>
      <c r="D195" s="103" t="s">
        <v>1489</v>
      </c>
      <c r="E195" s="103" t="s">
        <v>1490</v>
      </c>
      <c r="F195" s="103" t="s">
        <v>376</v>
      </c>
      <c r="G195" s="103">
        <v>3.0</v>
      </c>
      <c r="H195" s="103">
        <v>5.0</v>
      </c>
      <c r="I195" s="104" t="s">
        <v>476</v>
      </c>
      <c r="J195" s="103" t="s">
        <v>357</v>
      </c>
      <c r="K195" s="103" t="s">
        <v>1491</v>
      </c>
      <c r="L195" s="103" t="s">
        <v>1492</v>
      </c>
      <c r="M195" s="103" t="s">
        <v>1493</v>
      </c>
      <c r="N195" s="103" t="s">
        <v>218</v>
      </c>
      <c r="O195" s="103" t="s">
        <v>362</v>
      </c>
      <c r="P195" s="103" t="s">
        <v>363</v>
      </c>
      <c r="Q195" s="103" t="s">
        <v>1494</v>
      </c>
    </row>
    <row r="196">
      <c r="A196" s="102"/>
      <c r="B196" s="102"/>
      <c r="C196" s="102" t="s">
        <v>352</v>
      </c>
      <c r="D196" s="103" t="s">
        <v>1495</v>
      </c>
      <c r="E196" s="103" t="s">
        <v>1496</v>
      </c>
      <c r="F196" s="103" t="s">
        <v>376</v>
      </c>
      <c r="G196" s="103">
        <v>3.0</v>
      </c>
      <c r="H196" s="103">
        <v>4.0</v>
      </c>
      <c r="I196" s="104" t="s">
        <v>476</v>
      </c>
      <c r="J196" s="103" t="s">
        <v>357</v>
      </c>
      <c r="K196" s="103" t="s">
        <v>1497</v>
      </c>
      <c r="L196" s="103" t="s">
        <v>433</v>
      </c>
      <c r="M196" s="103" t="s">
        <v>1498</v>
      </c>
      <c r="N196" s="103" t="s">
        <v>361</v>
      </c>
      <c r="O196" s="103" t="s">
        <v>362</v>
      </c>
      <c r="P196" s="103" t="s">
        <v>363</v>
      </c>
      <c r="Q196" s="103" t="s">
        <v>1499</v>
      </c>
    </row>
    <row r="197">
      <c r="A197" s="102"/>
      <c r="B197" s="102"/>
      <c r="C197" s="102" t="s">
        <v>352</v>
      </c>
      <c r="D197" s="103" t="s">
        <v>1500</v>
      </c>
      <c r="E197" s="103" t="s">
        <v>1501</v>
      </c>
      <c r="F197" s="103" t="s">
        <v>376</v>
      </c>
      <c r="G197" s="103">
        <v>3.0</v>
      </c>
      <c r="H197" s="103">
        <v>5.0</v>
      </c>
      <c r="I197" s="104" t="s">
        <v>476</v>
      </c>
      <c r="J197" s="103" t="s">
        <v>484</v>
      </c>
      <c r="K197" s="103" t="s">
        <v>1502</v>
      </c>
      <c r="L197" s="103" t="s">
        <v>1243</v>
      </c>
      <c r="M197" s="103" t="s">
        <v>564</v>
      </c>
      <c r="N197" s="103" t="s">
        <v>448</v>
      </c>
      <c r="O197" s="103" t="s">
        <v>449</v>
      </c>
      <c r="P197" s="103" t="s">
        <v>450</v>
      </c>
      <c r="Q197" s="103" t="s">
        <v>1503</v>
      </c>
    </row>
    <row r="198">
      <c r="A198" s="102"/>
      <c r="B198" s="102"/>
      <c r="C198" s="102" t="s">
        <v>352</v>
      </c>
      <c r="D198" s="103" t="s">
        <v>1504</v>
      </c>
      <c r="E198" s="103" t="s">
        <v>1505</v>
      </c>
      <c r="F198" s="103" t="s">
        <v>376</v>
      </c>
      <c r="G198" s="103">
        <v>3.0</v>
      </c>
      <c r="H198" s="103">
        <v>4.0</v>
      </c>
      <c r="I198" s="104" t="s">
        <v>476</v>
      </c>
      <c r="J198" s="103" t="s">
        <v>528</v>
      </c>
      <c r="K198" s="103" t="s">
        <v>1506</v>
      </c>
      <c r="L198" s="103" t="s">
        <v>440</v>
      </c>
      <c r="M198" s="103" t="s">
        <v>537</v>
      </c>
      <c r="N198" s="103" t="s">
        <v>1507</v>
      </c>
      <c r="O198" s="103" t="s">
        <v>449</v>
      </c>
      <c r="P198" s="103" t="s">
        <v>450</v>
      </c>
      <c r="Q198" s="103" t="s">
        <v>1508</v>
      </c>
    </row>
    <row r="199">
      <c r="A199" s="102"/>
      <c r="B199" s="102"/>
      <c r="C199" s="102" t="s">
        <v>352</v>
      </c>
      <c r="D199" s="103" t="s">
        <v>1509</v>
      </c>
      <c r="E199" s="103" t="s">
        <v>1510</v>
      </c>
      <c r="F199" s="103" t="s">
        <v>376</v>
      </c>
      <c r="G199" s="103">
        <v>3.0</v>
      </c>
      <c r="H199" s="103">
        <v>3.0</v>
      </c>
      <c r="I199" s="104" t="s">
        <v>476</v>
      </c>
      <c r="J199" s="103" t="s">
        <v>357</v>
      </c>
      <c r="K199" s="103" t="s">
        <v>1511</v>
      </c>
      <c r="L199" s="103" t="s">
        <v>1315</v>
      </c>
      <c r="M199" s="103" t="s">
        <v>1512</v>
      </c>
      <c r="N199" s="103" t="s">
        <v>361</v>
      </c>
      <c r="O199" s="103" t="s">
        <v>449</v>
      </c>
      <c r="P199" s="103" t="s">
        <v>450</v>
      </c>
      <c r="Q199" s="103" t="s">
        <v>1513</v>
      </c>
    </row>
    <row r="200">
      <c r="A200" s="102"/>
      <c r="B200" s="102"/>
      <c r="C200" s="102" t="s">
        <v>352</v>
      </c>
      <c r="D200" s="103" t="s">
        <v>1514</v>
      </c>
      <c r="E200" s="103" t="s">
        <v>1515</v>
      </c>
      <c r="F200" s="103" t="s">
        <v>376</v>
      </c>
      <c r="G200" s="103">
        <v>2.0</v>
      </c>
      <c r="H200" s="103">
        <v>2.0</v>
      </c>
      <c r="I200" s="104" t="s">
        <v>377</v>
      </c>
      <c r="J200" s="103" t="s">
        <v>400</v>
      </c>
      <c r="K200" s="103" t="s">
        <v>1516</v>
      </c>
      <c r="L200" s="103" t="s">
        <v>1517</v>
      </c>
      <c r="M200" s="103" t="s">
        <v>1518</v>
      </c>
      <c r="N200" s="103" t="s">
        <v>448</v>
      </c>
      <c r="O200" s="103" t="s">
        <v>449</v>
      </c>
      <c r="P200" s="103" t="s">
        <v>450</v>
      </c>
      <c r="Q200" s="103" t="s">
        <v>1245</v>
      </c>
    </row>
    <row r="201">
      <c r="A201" s="102"/>
      <c r="B201" s="102"/>
      <c r="C201" s="102" t="s">
        <v>352</v>
      </c>
      <c r="D201" s="103" t="s">
        <v>1519</v>
      </c>
      <c r="E201" s="103" t="s">
        <v>1520</v>
      </c>
      <c r="F201" s="103" t="s">
        <v>376</v>
      </c>
      <c r="G201" s="103">
        <v>3.0</v>
      </c>
      <c r="H201" s="103">
        <v>3.0</v>
      </c>
      <c r="I201" s="104" t="s">
        <v>476</v>
      </c>
      <c r="J201" s="103" t="s">
        <v>400</v>
      </c>
      <c r="K201" s="103" t="s">
        <v>1521</v>
      </c>
      <c r="L201" s="103" t="s">
        <v>703</v>
      </c>
      <c r="M201" s="103" t="s">
        <v>1522</v>
      </c>
      <c r="N201" s="103" t="s">
        <v>457</v>
      </c>
      <c r="O201" s="103" t="s">
        <v>458</v>
      </c>
      <c r="P201" s="103" t="s">
        <v>457</v>
      </c>
      <c r="Q201" s="103" t="s">
        <v>1523</v>
      </c>
    </row>
    <row r="202">
      <c r="A202" s="102"/>
      <c r="B202" s="102"/>
      <c r="C202" s="102" t="s">
        <v>352</v>
      </c>
      <c r="D202" s="103" t="s">
        <v>1524</v>
      </c>
      <c r="E202" s="103" t="s">
        <v>1525</v>
      </c>
      <c r="F202" s="103" t="s">
        <v>376</v>
      </c>
      <c r="G202" s="103">
        <v>2.0</v>
      </c>
      <c r="H202" s="103">
        <v>2.0</v>
      </c>
      <c r="I202" s="104" t="s">
        <v>377</v>
      </c>
      <c r="J202" s="103" t="s">
        <v>368</v>
      </c>
      <c r="K202" s="103" t="s">
        <v>1526</v>
      </c>
      <c r="L202" s="103" t="s">
        <v>1527</v>
      </c>
      <c r="M202" s="103" t="s">
        <v>1528</v>
      </c>
      <c r="N202" s="103" t="s">
        <v>73</v>
      </c>
      <c r="O202" s="103" t="s">
        <v>458</v>
      </c>
      <c r="P202" s="103" t="s">
        <v>457</v>
      </c>
      <c r="Q202" s="103" t="s">
        <v>383</v>
      </c>
    </row>
  </sheetData>
  <drawing r:id="rId1"/>
</worksheet>
</file>