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9EA641BF-00BD-2C44-AD65-E16CB8EE8E93}" xr6:coauthVersionLast="45" xr6:coauthVersionMax="45" xr10:uidLastSave="{00000000-0000-0000-0000-000000000000}"/>
  <bookViews>
    <workbookView xWindow="0" yWindow="460" windowWidth="28800" windowHeight="16660" xr2:uid="{47C6AFC8-4B9D-1645-AE0A-12E26D4B0EBF}"/>
  </bookViews>
  <sheets>
    <sheet name="DGS - EKL &amp; VOST" sheetId="2" r:id="rId1"/>
    <sheet name="DGS-VAR(%)-VOST" sheetId="25" r:id="rId2"/>
    <sheet name="DGS - Regiões" sheetId="4" r:id="rId3"/>
    <sheet name="BEAR PT - EKL" sheetId="6" r:id="rId4"/>
    <sheet name="EKL - BEAR SIM" sheetId="10" r:id="rId5"/>
    <sheet name="EKL - Rt-PT" sheetId="26" r:id="rId6"/>
    <sheet name="EKL - DE - Nowcast_R" sheetId="21" r:id="rId7"/>
    <sheet name="covid_de" sheetId="29" r:id="rId8"/>
  </sheets>
  <externalReferences>
    <externalReference r:id="rId9"/>
    <externalReference r:id="rId10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  <definedName name="untitled" localSheetId="7">covid_de!#REF!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5" i="2" l="1"/>
  <c r="S75" i="2"/>
  <c r="Q75" i="2"/>
  <c r="F75" i="2"/>
  <c r="J75" i="2"/>
  <c r="D75" i="2"/>
  <c r="AA7" i="29" l="1"/>
  <c r="AA8" i="29"/>
  <c r="AA9" i="29"/>
  <c r="AA10" i="29"/>
  <c r="AA11" i="29"/>
  <c r="AA3" i="29"/>
  <c r="AA4" i="29"/>
  <c r="AA5" i="29"/>
  <c r="AA6" i="29"/>
  <c r="C3" i="10" l="1"/>
  <c r="F3" i="10" s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5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10" l="1"/>
  <c r="E3" i="10"/>
  <c r="U8" i="2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4" i="21"/>
  <c r="T6" i="6" l="1"/>
  <c r="R6" i="6"/>
  <c r="S6" i="6"/>
  <c r="T5" i="6"/>
  <c r="S5" i="6"/>
  <c r="R5" i="6"/>
  <c r="T4" i="6"/>
  <c r="S4" i="6"/>
  <c r="R4" i="6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5" i="10" l="1"/>
  <c r="E55" i="10"/>
  <c r="D51" i="10"/>
  <c r="F51" i="10"/>
  <c r="E51" i="10"/>
  <c r="D47" i="10"/>
  <c r="F47" i="10"/>
  <c r="E47" i="10"/>
  <c r="D43" i="10"/>
  <c r="F43" i="10"/>
  <c r="E43" i="10"/>
  <c r="D39" i="10"/>
  <c r="F39" i="10"/>
  <c r="E39" i="10"/>
  <c r="D35" i="10"/>
  <c r="F35" i="10"/>
  <c r="E35" i="10"/>
  <c r="D31" i="10"/>
  <c r="F31" i="10"/>
  <c r="E31" i="10"/>
  <c r="D27" i="10"/>
  <c r="F27" i="10"/>
  <c r="E27" i="10"/>
  <c r="D23" i="10"/>
  <c r="F23" i="10"/>
  <c r="E23" i="10"/>
  <c r="D19" i="10"/>
  <c r="F19" i="10"/>
  <c r="E19" i="10"/>
  <c r="D15" i="10"/>
  <c r="E15" i="10"/>
  <c r="F15" i="10"/>
  <c r="D11" i="10"/>
  <c r="E11" i="10"/>
  <c r="F11" i="10"/>
  <c r="D7" i="10"/>
  <c r="E7" i="10"/>
  <c r="F7" i="10"/>
  <c r="F307" i="10"/>
  <c r="D307" i="10"/>
  <c r="E307" i="10"/>
  <c r="F303" i="10"/>
  <c r="D303" i="10"/>
  <c r="E303" i="10"/>
  <c r="F299" i="10"/>
  <c r="D299" i="10"/>
  <c r="E299" i="10"/>
  <c r="F295" i="10"/>
  <c r="D295" i="10"/>
  <c r="E295" i="10"/>
  <c r="F291" i="10"/>
  <c r="D291" i="10"/>
  <c r="E291" i="10"/>
  <c r="F287" i="10"/>
  <c r="D287" i="10"/>
  <c r="E287" i="10"/>
  <c r="F283" i="10"/>
  <c r="D283" i="10"/>
  <c r="E283" i="10"/>
  <c r="F279" i="10"/>
  <c r="D279" i="10"/>
  <c r="E279" i="10"/>
  <c r="F275" i="10"/>
  <c r="D275" i="10"/>
  <c r="E275" i="10"/>
  <c r="F271" i="10"/>
  <c r="D271" i="10"/>
  <c r="E271" i="10"/>
  <c r="F267" i="10"/>
  <c r="D267" i="10"/>
  <c r="E267" i="10"/>
  <c r="F263" i="10"/>
  <c r="D263" i="10"/>
  <c r="E263" i="10"/>
  <c r="F259" i="10"/>
  <c r="D259" i="10"/>
  <c r="E259" i="10"/>
  <c r="F255" i="10"/>
  <c r="D255" i="10"/>
  <c r="E255" i="10"/>
  <c r="F251" i="10"/>
  <c r="D251" i="10"/>
  <c r="E251" i="10"/>
  <c r="F247" i="10"/>
  <c r="D247" i="10"/>
  <c r="E247" i="10"/>
  <c r="F243" i="10"/>
  <c r="D243" i="10"/>
  <c r="E243" i="10"/>
  <c r="F239" i="10"/>
  <c r="D239" i="10"/>
  <c r="E239" i="10"/>
  <c r="F235" i="10"/>
  <c r="D235" i="10"/>
  <c r="E235" i="10"/>
  <c r="F231" i="10"/>
  <c r="D231" i="10"/>
  <c r="E231" i="10"/>
  <c r="F227" i="10"/>
  <c r="D227" i="10"/>
  <c r="E227" i="10"/>
  <c r="F223" i="10"/>
  <c r="D223" i="10"/>
  <c r="E223" i="10"/>
  <c r="F219" i="10"/>
  <c r="D219" i="10"/>
  <c r="E219" i="10"/>
  <c r="F215" i="10"/>
  <c r="D215" i="10"/>
  <c r="E215" i="10"/>
  <c r="F211" i="10"/>
  <c r="D211" i="10"/>
  <c r="E211" i="10"/>
  <c r="E207" i="10"/>
  <c r="F207" i="10"/>
  <c r="D207" i="10"/>
  <c r="E203" i="10"/>
  <c r="F203" i="10"/>
  <c r="D203" i="10"/>
  <c r="E199" i="10"/>
  <c r="F199" i="10"/>
  <c r="D199" i="10"/>
  <c r="E195" i="10"/>
  <c r="F195" i="10"/>
  <c r="D195" i="10"/>
  <c r="E191" i="10"/>
  <c r="F191" i="10"/>
  <c r="D191" i="10"/>
  <c r="E187" i="10"/>
  <c r="F187" i="10"/>
  <c r="D187" i="10"/>
  <c r="E183" i="10"/>
  <c r="F183" i="10"/>
  <c r="D183" i="10"/>
  <c r="E179" i="10"/>
  <c r="F179" i="10"/>
  <c r="D179" i="10"/>
  <c r="D175" i="10"/>
  <c r="E175" i="10"/>
  <c r="F175" i="10"/>
  <c r="D171" i="10"/>
  <c r="E171" i="10"/>
  <c r="F171" i="10"/>
  <c r="E167" i="10"/>
  <c r="F167" i="10"/>
  <c r="D167" i="10"/>
  <c r="F163" i="10"/>
  <c r="D163" i="10"/>
  <c r="E163" i="10"/>
  <c r="D159" i="10"/>
  <c r="E159" i="10"/>
  <c r="F159" i="10"/>
  <c r="D155" i="10"/>
  <c r="E155" i="10"/>
  <c r="F155" i="10"/>
  <c r="E151" i="10"/>
  <c r="F151" i="10"/>
  <c r="D151" i="10"/>
  <c r="F147" i="10"/>
  <c r="D147" i="10"/>
  <c r="E147" i="10"/>
  <c r="D143" i="10"/>
  <c r="E143" i="10"/>
  <c r="F143" i="10"/>
  <c r="D139" i="10"/>
  <c r="E139" i="10"/>
  <c r="F139" i="10"/>
  <c r="E135" i="10"/>
  <c r="F135" i="10"/>
  <c r="D135" i="10"/>
  <c r="F131" i="10"/>
  <c r="D131" i="10"/>
  <c r="E131" i="10"/>
  <c r="D127" i="10"/>
  <c r="E127" i="10"/>
  <c r="F127" i="10"/>
  <c r="D123" i="10"/>
  <c r="E123" i="10"/>
  <c r="F123" i="10"/>
  <c r="E119" i="10"/>
  <c r="F119" i="10"/>
  <c r="D119" i="10"/>
  <c r="F115" i="10"/>
  <c r="D115" i="10"/>
  <c r="E115" i="10"/>
  <c r="D111" i="10"/>
  <c r="E111" i="10"/>
  <c r="F111" i="10"/>
  <c r="D107" i="10"/>
  <c r="E107" i="10"/>
  <c r="F107" i="10"/>
  <c r="E103" i="10"/>
  <c r="F103" i="10"/>
  <c r="D103" i="10"/>
  <c r="F99" i="10"/>
  <c r="D99" i="10"/>
  <c r="E99" i="10"/>
  <c r="D95" i="10"/>
  <c r="E95" i="10"/>
  <c r="F95" i="10"/>
  <c r="D91" i="10"/>
  <c r="E91" i="10"/>
  <c r="F91" i="10"/>
  <c r="E87" i="10"/>
  <c r="F87" i="10"/>
  <c r="D87" i="10"/>
  <c r="F83" i="10"/>
  <c r="D83" i="10"/>
  <c r="E83" i="10"/>
  <c r="D79" i="10"/>
  <c r="E79" i="10"/>
  <c r="F79" i="10"/>
  <c r="D75" i="10"/>
  <c r="E75" i="10"/>
  <c r="F75" i="10"/>
  <c r="E71" i="10"/>
  <c r="F71" i="10"/>
  <c r="D71" i="10"/>
  <c r="E67" i="10"/>
  <c r="D67" i="10"/>
  <c r="F67" i="10"/>
  <c r="E63" i="10"/>
  <c r="F63" i="10"/>
  <c r="E59" i="10"/>
  <c r="F59" i="10"/>
  <c r="E54" i="10"/>
  <c r="D54" i="10"/>
  <c r="F54" i="10"/>
  <c r="E50" i="10"/>
  <c r="F50" i="10"/>
  <c r="D50" i="10"/>
  <c r="E46" i="10"/>
  <c r="D46" i="10"/>
  <c r="F46" i="10"/>
  <c r="E42" i="10"/>
  <c r="F42" i="10"/>
  <c r="D42" i="10"/>
  <c r="E38" i="10"/>
  <c r="D38" i="10"/>
  <c r="F38" i="10"/>
  <c r="E34" i="10"/>
  <c r="F34" i="10"/>
  <c r="D34" i="10"/>
  <c r="E30" i="10"/>
  <c r="D30" i="10"/>
  <c r="F30" i="10"/>
  <c r="E26" i="10"/>
  <c r="F26" i="10"/>
  <c r="D26" i="10"/>
  <c r="E22" i="10"/>
  <c r="D22" i="10"/>
  <c r="F22" i="10"/>
  <c r="E18" i="10"/>
  <c r="F18" i="10"/>
  <c r="D18" i="10"/>
  <c r="D14" i="10"/>
  <c r="E14" i="10"/>
  <c r="F14" i="10"/>
  <c r="D10" i="10"/>
  <c r="E10" i="10"/>
  <c r="F10" i="10"/>
  <c r="D6" i="10"/>
  <c r="E6" i="10"/>
  <c r="F6" i="10"/>
  <c r="E306" i="10"/>
  <c r="F306" i="10"/>
  <c r="D306" i="10"/>
  <c r="E302" i="10"/>
  <c r="F302" i="10"/>
  <c r="D302" i="10"/>
  <c r="E298" i="10"/>
  <c r="F298" i="10"/>
  <c r="D298" i="10"/>
  <c r="E294" i="10"/>
  <c r="F294" i="10"/>
  <c r="D294" i="10"/>
  <c r="E290" i="10"/>
  <c r="F290" i="10"/>
  <c r="D290" i="10"/>
  <c r="E286" i="10"/>
  <c r="F286" i="10"/>
  <c r="D286" i="10"/>
  <c r="E282" i="10"/>
  <c r="F282" i="10"/>
  <c r="D282" i="10"/>
  <c r="E278" i="10"/>
  <c r="F278" i="10"/>
  <c r="D278" i="10"/>
  <c r="E274" i="10"/>
  <c r="F274" i="10"/>
  <c r="D274" i="10"/>
  <c r="E270" i="10"/>
  <c r="F270" i="10"/>
  <c r="D270" i="10"/>
  <c r="E266" i="10"/>
  <c r="F266" i="10"/>
  <c r="D266" i="10"/>
  <c r="E262" i="10"/>
  <c r="F262" i="10"/>
  <c r="D262" i="10"/>
  <c r="E258" i="10"/>
  <c r="F258" i="10"/>
  <c r="D258" i="10"/>
  <c r="E254" i="10"/>
  <c r="F254" i="10"/>
  <c r="D254" i="10"/>
  <c r="E250" i="10"/>
  <c r="F250" i="10"/>
  <c r="D250" i="10"/>
  <c r="E246" i="10"/>
  <c r="F246" i="10"/>
  <c r="D246" i="10"/>
  <c r="E242" i="10"/>
  <c r="F242" i="10"/>
  <c r="D242" i="10"/>
  <c r="E238" i="10"/>
  <c r="F238" i="10"/>
  <c r="D238" i="10"/>
  <c r="E234" i="10"/>
  <c r="F234" i="10"/>
  <c r="D234" i="10"/>
  <c r="E230" i="10"/>
  <c r="F230" i="10"/>
  <c r="D230" i="10"/>
  <c r="E226" i="10"/>
  <c r="F226" i="10"/>
  <c r="D226" i="10"/>
  <c r="E222" i="10"/>
  <c r="F222" i="10"/>
  <c r="D222" i="10"/>
  <c r="E218" i="10"/>
  <c r="F218" i="10"/>
  <c r="D218" i="10"/>
  <c r="E214" i="10"/>
  <c r="F214" i="10"/>
  <c r="D214" i="10"/>
  <c r="E210" i="10"/>
  <c r="F210" i="10"/>
  <c r="D210" i="10"/>
  <c r="D206" i="10"/>
  <c r="E206" i="10"/>
  <c r="F206" i="10"/>
  <c r="D202" i="10"/>
  <c r="E202" i="10"/>
  <c r="F202" i="10"/>
  <c r="D198" i="10"/>
  <c r="E198" i="10"/>
  <c r="F198" i="10"/>
  <c r="D194" i="10"/>
  <c r="E194" i="10"/>
  <c r="F194" i="10"/>
  <c r="D190" i="10"/>
  <c r="E190" i="10"/>
  <c r="F190" i="10"/>
  <c r="D186" i="10"/>
  <c r="E186" i="10"/>
  <c r="F186" i="10"/>
  <c r="D182" i="10"/>
  <c r="E182" i="10"/>
  <c r="F182" i="10"/>
  <c r="D178" i="10"/>
  <c r="E178" i="10"/>
  <c r="F178" i="10"/>
  <c r="F174" i="10"/>
  <c r="E174" i="10"/>
  <c r="D174" i="10"/>
  <c r="F170" i="10"/>
  <c r="D170" i="10"/>
  <c r="E170" i="10"/>
  <c r="F166" i="10"/>
  <c r="D166" i="10"/>
  <c r="E166" i="10"/>
  <c r="F162" i="10"/>
  <c r="D162" i="10"/>
  <c r="E162" i="10"/>
  <c r="F158" i="10"/>
  <c r="E158" i="10"/>
  <c r="D158" i="10"/>
  <c r="F154" i="10"/>
  <c r="D154" i="10"/>
  <c r="E154" i="10"/>
  <c r="F150" i="10"/>
  <c r="D150" i="10"/>
  <c r="E150" i="10"/>
  <c r="F146" i="10"/>
  <c r="D146" i="10"/>
  <c r="E146" i="10"/>
  <c r="F142" i="10"/>
  <c r="E142" i="10"/>
  <c r="D142" i="10"/>
  <c r="F138" i="10"/>
  <c r="D138" i="10"/>
  <c r="E138" i="10"/>
  <c r="F134" i="10"/>
  <c r="D134" i="10"/>
  <c r="E134" i="10"/>
  <c r="F130" i="10"/>
  <c r="D130" i="10"/>
  <c r="E130" i="10"/>
  <c r="F126" i="10"/>
  <c r="E126" i="10"/>
  <c r="D126" i="10"/>
  <c r="F122" i="10"/>
  <c r="D122" i="10"/>
  <c r="E122" i="10"/>
  <c r="F118" i="10"/>
  <c r="D118" i="10"/>
  <c r="E118" i="10"/>
  <c r="F114" i="10"/>
  <c r="D114" i="10"/>
  <c r="E114" i="10"/>
  <c r="F110" i="10"/>
  <c r="E110" i="10"/>
  <c r="D110" i="10"/>
  <c r="F106" i="10"/>
  <c r="D106" i="10"/>
  <c r="E106" i="10"/>
  <c r="F102" i="10"/>
  <c r="D102" i="10"/>
  <c r="E102" i="10"/>
  <c r="F98" i="10"/>
  <c r="D98" i="10"/>
  <c r="E98" i="10"/>
  <c r="F94" i="10"/>
  <c r="E94" i="10"/>
  <c r="D94" i="10"/>
  <c r="F90" i="10"/>
  <c r="D90" i="10"/>
  <c r="E90" i="10"/>
  <c r="F86" i="10"/>
  <c r="D86" i="10"/>
  <c r="E86" i="10"/>
  <c r="F82" i="10"/>
  <c r="D82" i="10"/>
  <c r="E82" i="10"/>
  <c r="F78" i="10"/>
  <c r="E78" i="10"/>
  <c r="D78" i="10"/>
  <c r="F74" i="10"/>
  <c r="D74" i="10"/>
  <c r="E74" i="10"/>
  <c r="F70" i="10"/>
  <c r="D70" i="10"/>
  <c r="E70" i="10"/>
  <c r="F66" i="10"/>
  <c r="D66" i="10"/>
  <c r="E66" i="10"/>
  <c r="E62" i="10"/>
  <c r="F62" i="10"/>
  <c r="E58" i="10"/>
  <c r="F58" i="10"/>
  <c r="E57" i="10"/>
  <c r="F57" i="10"/>
  <c r="F53" i="10"/>
  <c r="D53" i="10"/>
  <c r="E53" i="10"/>
  <c r="F49" i="10"/>
  <c r="D49" i="10"/>
  <c r="E49" i="10"/>
  <c r="F45" i="10"/>
  <c r="D45" i="10"/>
  <c r="E45" i="10"/>
  <c r="F41" i="10"/>
  <c r="D41" i="10"/>
  <c r="E41" i="10"/>
  <c r="F37" i="10"/>
  <c r="D37" i="10"/>
  <c r="E37" i="10"/>
  <c r="F33" i="10"/>
  <c r="D33" i="10"/>
  <c r="E33" i="10"/>
  <c r="F29" i="10"/>
  <c r="D29" i="10"/>
  <c r="E29" i="10"/>
  <c r="F25" i="10"/>
  <c r="D25" i="10"/>
  <c r="E25" i="10"/>
  <c r="F21" i="10"/>
  <c r="D21" i="10"/>
  <c r="E21" i="10"/>
  <c r="F17" i="10"/>
  <c r="D17" i="10"/>
  <c r="E17" i="10"/>
  <c r="F13" i="10"/>
  <c r="D13" i="10"/>
  <c r="E13" i="10"/>
  <c r="F9" i="10"/>
  <c r="D9" i="10"/>
  <c r="E9" i="10"/>
  <c r="F5" i="10"/>
  <c r="D5" i="10"/>
  <c r="E5" i="10"/>
  <c r="D305" i="10"/>
  <c r="E305" i="10"/>
  <c r="F305" i="10"/>
  <c r="D301" i="10"/>
  <c r="E301" i="10"/>
  <c r="F301" i="10"/>
  <c r="D297" i="10"/>
  <c r="E297" i="10"/>
  <c r="F297" i="10"/>
  <c r="D293" i="10"/>
  <c r="E293" i="10"/>
  <c r="F293" i="10"/>
  <c r="D289" i="10"/>
  <c r="E289" i="10"/>
  <c r="F289" i="10"/>
  <c r="D285" i="10"/>
  <c r="E285" i="10"/>
  <c r="F285" i="10"/>
  <c r="D281" i="10"/>
  <c r="E281" i="10"/>
  <c r="F281" i="10"/>
  <c r="D277" i="10"/>
  <c r="E277" i="10"/>
  <c r="F277" i="10"/>
  <c r="D273" i="10"/>
  <c r="E273" i="10"/>
  <c r="F273" i="10"/>
  <c r="D269" i="10"/>
  <c r="E269" i="10"/>
  <c r="F269" i="10"/>
  <c r="D265" i="10"/>
  <c r="E265" i="10"/>
  <c r="F265" i="10"/>
  <c r="D261" i="10"/>
  <c r="E261" i="10"/>
  <c r="F261" i="10"/>
  <c r="D257" i="10"/>
  <c r="E257" i="10"/>
  <c r="F257" i="10"/>
  <c r="D253" i="10"/>
  <c r="E253" i="10"/>
  <c r="F253" i="10"/>
  <c r="D249" i="10"/>
  <c r="E249" i="10"/>
  <c r="F249" i="10"/>
  <c r="D245" i="10"/>
  <c r="E245" i="10"/>
  <c r="F245" i="10"/>
  <c r="D241" i="10"/>
  <c r="E241" i="10"/>
  <c r="F241" i="10"/>
  <c r="D237" i="10"/>
  <c r="E237" i="10"/>
  <c r="F237" i="10"/>
  <c r="D233" i="10"/>
  <c r="E233" i="10"/>
  <c r="F233" i="10"/>
  <c r="D229" i="10"/>
  <c r="E229" i="10"/>
  <c r="F229" i="10"/>
  <c r="D225" i="10"/>
  <c r="E225" i="10"/>
  <c r="F225" i="10"/>
  <c r="D221" i="10"/>
  <c r="E221" i="10"/>
  <c r="F221" i="10"/>
  <c r="D217" i="10"/>
  <c r="E217" i="10"/>
  <c r="F217" i="10"/>
  <c r="D213" i="10"/>
  <c r="E213" i="10"/>
  <c r="F213" i="10"/>
  <c r="D209" i="10"/>
  <c r="E209" i="10"/>
  <c r="F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E177" i="10"/>
  <c r="D177" i="10"/>
  <c r="F177" i="10"/>
  <c r="E173" i="10"/>
  <c r="D173" i="10"/>
  <c r="F173" i="10"/>
  <c r="E169" i="10"/>
  <c r="D169" i="10"/>
  <c r="F169" i="10"/>
  <c r="E165" i="10"/>
  <c r="F165" i="10"/>
  <c r="D165" i="10"/>
  <c r="E161" i="10"/>
  <c r="D161" i="10"/>
  <c r="F161" i="10"/>
  <c r="E157" i="10"/>
  <c r="D157" i="10"/>
  <c r="F157" i="10"/>
  <c r="E153" i="10"/>
  <c r="D153" i="10"/>
  <c r="F153" i="10"/>
  <c r="E149" i="10"/>
  <c r="F149" i="10"/>
  <c r="D149" i="10"/>
  <c r="E145" i="10"/>
  <c r="D145" i="10"/>
  <c r="F145" i="10"/>
  <c r="E141" i="10"/>
  <c r="D141" i="10"/>
  <c r="F141" i="10"/>
  <c r="E137" i="10"/>
  <c r="D137" i="10"/>
  <c r="F137" i="10"/>
  <c r="E133" i="10"/>
  <c r="F133" i="10"/>
  <c r="D133" i="10"/>
  <c r="E129" i="10"/>
  <c r="D129" i="10"/>
  <c r="F129" i="10"/>
  <c r="E125" i="10"/>
  <c r="D125" i="10"/>
  <c r="F125" i="10"/>
  <c r="E121" i="10"/>
  <c r="D121" i="10"/>
  <c r="F121" i="10"/>
  <c r="E117" i="10"/>
  <c r="F117" i="10"/>
  <c r="D117" i="10"/>
  <c r="E113" i="10"/>
  <c r="D113" i="10"/>
  <c r="F113" i="10"/>
  <c r="E109" i="10"/>
  <c r="D109" i="10"/>
  <c r="F109" i="10"/>
  <c r="E105" i="10"/>
  <c r="D105" i="10"/>
  <c r="F105" i="10"/>
  <c r="E101" i="10"/>
  <c r="F101" i="10"/>
  <c r="D101" i="10"/>
  <c r="E97" i="10"/>
  <c r="D97" i="10"/>
  <c r="F97" i="10"/>
  <c r="E93" i="10"/>
  <c r="D93" i="10"/>
  <c r="F93" i="10"/>
  <c r="E89" i="10"/>
  <c r="D89" i="10"/>
  <c r="F89" i="10"/>
  <c r="E85" i="10"/>
  <c r="F85" i="10"/>
  <c r="D85" i="10"/>
  <c r="E81" i="10"/>
  <c r="D81" i="10"/>
  <c r="F81" i="10"/>
  <c r="E77" i="10"/>
  <c r="D77" i="10"/>
  <c r="F77" i="10"/>
  <c r="E73" i="10"/>
  <c r="D73" i="10"/>
  <c r="F73" i="10"/>
  <c r="E69" i="10"/>
  <c r="D69" i="10"/>
  <c r="F69" i="10"/>
  <c r="D65" i="10"/>
  <c r="E65" i="10"/>
  <c r="F65" i="10"/>
  <c r="E61" i="10"/>
  <c r="F61" i="10"/>
  <c r="E56" i="10"/>
  <c r="F56" i="10"/>
  <c r="E52" i="10"/>
  <c r="D52" i="10"/>
  <c r="F52" i="10"/>
  <c r="E48" i="10"/>
  <c r="D48" i="10"/>
  <c r="F48" i="10"/>
  <c r="E44" i="10"/>
  <c r="D44" i="10"/>
  <c r="F44" i="10"/>
  <c r="E40" i="10"/>
  <c r="D40" i="10"/>
  <c r="F40" i="10"/>
  <c r="E36" i="10"/>
  <c r="D36" i="10"/>
  <c r="F36" i="10"/>
  <c r="E32" i="10"/>
  <c r="D32" i="10"/>
  <c r="F32" i="10"/>
  <c r="E28" i="10"/>
  <c r="D28" i="10"/>
  <c r="F28" i="10"/>
  <c r="E24" i="10"/>
  <c r="D24" i="10"/>
  <c r="F24" i="10"/>
  <c r="E20" i="10"/>
  <c r="D20" i="10"/>
  <c r="F20" i="10"/>
  <c r="E16" i="10"/>
  <c r="F16" i="10"/>
  <c r="D16" i="10"/>
  <c r="E12" i="10"/>
  <c r="F12" i="10"/>
  <c r="D12" i="10"/>
  <c r="E8" i="10"/>
  <c r="F8" i="10"/>
  <c r="D8" i="10"/>
  <c r="E4" i="10"/>
  <c r="F4" i="10"/>
  <c r="D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F204" i="10"/>
  <c r="D204" i="10"/>
  <c r="E204" i="10"/>
  <c r="F200" i="10"/>
  <c r="D200" i="10"/>
  <c r="E200" i="10"/>
  <c r="F196" i="10"/>
  <c r="D196" i="10"/>
  <c r="E196" i="10"/>
  <c r="F192" i="10"/>
  <c r="D192" i="10"/>
  <c r="E192" i="10"/>
  <c r="F188" i="10"/>
  <c r="D188" i="10"/>
  <c r="E188" i="10"/>
  <c r="F184" i="10"/>
  <c r="D184" i="10"/>
  <c r="E184" i="10"/>
  <c r="F180" i="10"/>
  <c r="D180" i="10"/>
  <c r="E180" i="10"/>
  <c r="D176" i="10"/>
  <c r="E176" i="10"/>
  <c r="F176" i="10"/>
  <c r="D172" i="10"/>
  <c r="F172" i="10"/>
  <c r="E172" i="10"/>
  <c r="D168" i="10"/>
  <c r="E168" i="10"/>
  <c r="F168" i="10"/>
  <c r="D164" i="10"/>
  <c r="E164" i="10"/>
  <c r="F164" i="10"/>
  <c r="D160" i="10"/>
  <c r="E160" i="10"/>
  <c r="F160" i="10"/>
  <c r="D156" i="10"/>
  <c r="F156" i="10"/>
  <c r="E156" i="10"/>
  <c r="D152" i="10"/>
  <c r="E152" i="10"/>
  <c r="F152" i="10"/>
  <c r="D148" i="10"/>
  <c r="E148" i="10"/>
  <c r="F148" i="10"/>
  <c r="D144" i="10"/>
  <c r="E144" i="10"/>
  <c r="F144" i="10"/>
  <c r="D140" i="10"/>
  <c r="F140" i="10"/>
  <c r="E140" i="10"/>
  <c r="D136" i="10"/>
  <c r="E136" i="10"/>
  <c r="F136" i="10"/>
  <c r="D132" i="10"/>
  <c r="E132" i="10"/>
  <c r="F132" i="10"/>
  <c r="D128" i="10"/>
  <c r="E128" i="10"/>
  <c r="F128" i="10"/>
  <c r="D124" i="10"/>
  <c r="F124" i="10"/>
  <c r="E124" i="10"/>
  <c r="D120" i="10"/>
  <c r="E120" i="10"/>
  <c r="F120" i="10"/>
  <c r="D116" i="10"/>
  <c r="E116" i="10"/>
  <c r="F116" i="10"/>
  <c r="D112" i="10"/>
  <c r="E112" i="10"/>
  <c r="F112" i="10"/>
  <c r="D108" i="10"/>
  <c r="F108" i="10"/>
  <c r="E108" i="10"/>
  <c r="D104" i="10"/>
  <c r="E104" i="10"/>
  <c r="F104" i="10"/>
  <c r="D100" i="10"/>
  <c r="E100" i="10"/>
  <c r="F100" i="10"/>
  <c r="D96" i="10"/>
  <c r="E96" i="10"/>
  <c r="F96" i="10"/>
  <c r="D92" i="10"/>
  <c r="F92" i="10"/>
  <c r="E92" i="10"/>
  <c r="D88" i="10"/>
  <c r="E88" i="10"/>
  <c r="F88" i="10"/>
  <c r="D84" i="10"/>
  <c r="E84" i="10"/>
  <c r="F84" i="10"/>
  <c r="D80" i="10"/>
  <c r="E80" i="10"/>
  <c r="F80" i="10"/>
  <c r="D76" i="10"/>
  <c r="F76" i="10"/>
  <c r="E76" i="10"/>
  <c r="D72" i="10"/>
  <c r="E72" i="10"/>
  <c r="F72" i="10"/>
  <c r="D68" i="10"/>
  <c r="F68" i="10"/>
  <c r="E68" i="10"/>
  <c r="E64" i="10"/>
  <c r="F64" i="10"/>
  <c r="E60" i="10"/>
  <c r="F60" i="10"/>
  <c r="D56" i="10"/>
  <c r="D64" i="10"/>
  <c r="D60" i="10"/>
  <c r="D55" i="10"/>
  <c r="D63" i="10"/>
  <c r="D59" i="10"/>
  <c r="D62" i="10"/>
  <c r="D58" i="10"/>
  <c r="D57" i="10"/>
  <c r="D61" i="10"/>
  <c r="K5" i="6"/>
  <c r="K3" i="6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L72" i="2"/>
  <c r="O72" i="2" s="1"/>
  <c r="L73" i="2"/>
  <c r="O73" i="2" s="1"/>
  <c r="L74" i="2"/>
  <c r="O74" i="2" s="1"/>
  <c r="L75" i="2"/>
  <c r="O75" i="2" s="1"/>
  <c r="L76" i="2"/>
  <c r="O76" i="2" s="1"/>
  <c r="L77" i="2"/>
  <c r="O77" i="2" s="1"/>
  <c r="L78" i="2"/>
  <c r="O78" i="2" s="1"/>
  <c r="L79" i="2"/>
  <c r="O79" i="2" s="1"/>
  <c r="L80" i="2"/>
  <c r="O80" i="2" s="1"/>
  <c r="L81" i="2"/>
  <c r="O81" i="2" s="1"/>
  <c r="L82" i="2"/>
  <c r="O82" i="2" s="1"/>
  <c r="L83" i="2"/>
  <c r="O83" i="2" s="1"/>
  <c r="L84" i="2"/>
  <c r="O84" i="2" s="1"/>
  <c r="L85" i="2"/>
  <c r="O85" i="2" s="1"/>
  <c r="L86" i="2"/>
  <c r="O86" i="2" s="1"/>
  <c r="L87" i="2"/>
  <c r="O87" i="2" s="1"/>
  <c r="L88" i="2"/>
  <c r="O88" i="2" s="1"/>
  <c r="L89" i="2"/>
  <c r="O89" i="2" s="1"/>
  <c r="L90" i="2"/>
  <c r="O90" i="2" s="1"/>
  <c r="L91" i="2"/>
  <c r="O91" i="2" s="1"/>
  <c r="L92" i="2"/>
  <c r="O92" i="2" s="1"/>
  <c r="L93" i="2"/>
  <c r="O93" i="2" s="1"/>
  <c r="L94" i="2"/>
  <c r="O94" i="2" s="1"/>
  <c r="L95" i="2"/>
  <c r="O95" i="2" s="1"/>
  <c r="L96" i="2"/>
  <c r="O96" i="2" s="1"/>
  <c r="L97" i="2"/>
  <c r="O97" i="2" s="1"/>
  <c r="L98" i="2"/>
  <c r="O98" i="2" s="1"/>
  <c r="L99" i="2"/>
  <c r="O99" i="2" s="1"/>
  <c r="L100" i="2"/>
  <c r="O100" i="2" s="1"/>
  <c r="L101" i="2"/>
  <c r="O101" i="2" s="1"/>
  <c r="L102" i="2"/>
  <c r="O102" i="2" s="1"/>
  <c r="L103" i="2"/>
  <c r="O103" i="2" s="1"/>
  <c r="L104" i="2"/>
  <c r="O104" i="2" s="1"/>
  <c r="L105" i="2"/>
  <c r="O105" i="2" s="1"/>
  <c r="L106" i="2"/>
  <c r="O106" i="2" s="1"/>
  <c r="L107" i="2"/>
  <c r="O107" i="2" s="1"/>
  <c r="L108" i="2"/>
  <c r="O108" i="2" s="1"/>
  <c r="L109" i="2"/>
  <c r="O109" i="2" s="1"/>
  <c r="L110" i="2"/>
  <c r="O110" i="2" s="1"/>
  <c r="L111" i="2"/>
  <c r="O111" i="2" s="1"/>
  <c r="L112" i="2"/>
  <c r="O112" i="2" s="1"/>
  <c r="L113" i="2"/>
  <c r="O113" i="2" s="1"/>
  <c r="L114" i="2"/>
  <c r="O114" i="2" s="1"/>
  <c r="L115" i="2"/>
  <c r="O115" i="2" s="1"/>
  <c r="L116" i="2"/>
  <c r="O116" i="2" s="1"/>
  <c r="L117" i="2"/>
  <c r="O117" i="2" s="1"/>
  <c r="L118" i="2"/>
  <c r="O118" i="2" s="1"/>
  <c r="L119" i="2"/>
  <c r="O119" i="2" s="1"/>
  <c r="L120" i="2"/>
  <c r="O120" i="2" s="1"/>
  <c r="L121" i="2"/>
  <c r="O121" i="2" s="1"/>
  <c r="L122" i="2"/>
  <c r="O122" i="2" s="1"/>
  <c r="L123" i="2"/>
  <c r="O123" i="2" s="1"/>
  <c r="L124" i="2"/>
  <c r="O124" i="2" s="1"/>
  <c r="L125" i="2"/>
  <c r="O125" i="2" s="1"/>
  <c r="L126" i="2"/>
  <c r="O126" i="2" s="1"/>
  <c r="L127" i="2"/>
  <c r="O127" i="2" s="1"/>
  <c r="L128" i="2"/>
  <c r="O128" i="2" s="1"/>
  <c r="L129" i="2"/>
  <c r="O129" i="2" s="1"/>
  <c r="L130" i="2"/>
  <c r="O130" i="2" s="1"/>
  <c r="L131" i="2"/>
  <c r="O131" i="2" s="1"/>
  <c r="L132" i="2"/>
  <c r="O132" i="2" s="1"/>
  <c r="L133" i="2"/>
  <c r="O133" i="2" s="1"/>
  <c r="L134" i="2"/>
  <c r="O134" i="2" s="1"/>
  <c r="L135" i="2"/>
  <c r="O135" i="2" s="1"/>
  <c r="L136" i="2"/>
  <c r="O136" i="2" s="1"/>
  <c r="L137" i="2"/>
  <c r="O137" i="2" s="1"/>
  <c r="L138" i="2"/>
  <c r="O138" i="2" s="1"/>
  <c r="L139" i="2"/>
  <c r="O139" i="2" s="1"/>
  <c r="L140" i="2"/>
  <c r="O140" i="2" s="1"/>
  <c r="L141" i="2"/>
  <c r="O141" i="2" s="1"/>
  <c r="L142" i="2"/>
  <c r="O142" i="2" s="1"/>
  <c r="L143" i="2"/>
  <c r="O143" i="2" s="1"/>
  <c r="L144" i="2"/>
  <c r="O144" i="2" s="1"/>
  <c r="L145" i="2"/>
  <c r="O145" i="2" s="1"/>
  <c r="L146" i="2"/>
  <c r="O146" i="2" s="1"/>
  <c r="L147" i="2"/>
  <c r="O147" i="2" s="1"/>
  <c r="L148" i="2"/>
  <c r="O148" i="2" s="1"/>
  <c r="L149" i="2"/>
  <c r="O149" i="2" s="1"/>
  <c r="L150" i="2"/>
  <c r="O150" i="2" s="1"/>
  <c r="L151" i="2"/>
  <c r="O151" i="2" s="1"/>
  <c r="L152" i="2"/>
  <c r="O152" i="2" s="1"/>
  <c r="L153" i="2"/>
  <c r="O153" i="2" s="1"/>
  <c r="L154" i="2"/>
  <c r="O154" i="2" s="1"/>
  <c r="L155" i="2"/>
  <c r="O155" i="2" s="1"/>
  <c r="L156" i="2"/>
  <c r="O156" i="2" s="1"/>
  <c r="L157" i="2"/>
  <c r="O157" i="2" s="1"/>
  <c r="L158" i="2"/>
  <c r="O158" i="2" s="1"/>
  <c r="L159" i="2"/>
  <c r="O159" i="2" s="1"/>
  <c r="L160" i="2"/>
  <c r="O160" i="2" s="1"/>
  <c r="L161" i="2"/>
  <c r="O161" i="2" s="1"/>
  <c r="L162" i="2"/>
  <c r="O162" i="2" s="1"/>
  <c r="L163" i="2"/>
  <c r="O163" i="2" s="1"/>
  <c r="L164" i="2"/>
  <c r="O164" i="2" s="1"/>
  <c r="L165" i="2"/>
  <c r="O165" i="2" s="1"/>
  <c r="L166" i="2"/>
  <c r="O166" i="2" s="1"/>
  <c r="L167" i="2"/>
  <c r="O167" i="2" s="1"/>
  <c r="L168" i="2"/>
  <c r="O168" i="2" s="1"/>
  <c r="L169" i="2"/>
  <c r="O169" i="2" s="1"/>
  <c r="L170" i="2"/>
  <c r="O170" i="2" s="1"/>
  <c r="L171" i="2"/>
  <c r="O171" i="2" s="1"/>
  <c r="L172" i="2"/>
  <c r="O172" i="2" s="1"/>
  <c r="L173" i="2"/>
  <c r="O173" i="2" s="1"/>
  <c r="L174" i="2"/>
  <c r="O174" i="2" s="1"/>
  <c r="L175" i="2"/>
  <c r="O175" i="2" s="1"/>
  <c r="L176" i="2"/>
  <c r="O176" i="2" s="1"/>
  <c r="L177" i="2"/>
  <c r="O177" i="2" s="1"/>
  <c r="L178" i="2"/>
  <c r="O178" i="2" s="1"/>
  <c r="L179" i="2"/>
  <c r="O179" i="2" s="1"/>
  <c r="L180" i="2"/>
  <c r="O180" i="2" s="1"/>
  <c r="L181" i="2"/>
  <c r="O181" i="2" s="1"/>
  <c r="L182" i="2"/>
  <c r="O182" i="2" s="1"/>
  <c r="L183" i="2"/>
  <c r="O183" i="2" s="1"/>
  <c r="L184" i="2"/>
  <c r="O184" i="2" s="1"/>
  <c r="L185" i="2"/>
  <c r="O185" i="2" s="1"/>
  <c r="L186" i="2"/>
  <c r="O186" i="2" s="1"/>
  <c r="L187" i="2"/>
  <c r="O187" i="2" s="1"/>
  <c r="L188" i="2"/>
  <c r="O188" i="2" s="1"/>
  <c r="L189" i="2"/>
  <c r="O189" i="2" s="1"/>
  <c r="L190" i="2"/>
  <c r="O190" i="2" s="1"/>
  <c r="L191" i="2"/>
  <c r="O191" i="2" s="1"/>
  <c r="L192" i="2"/>
  <c r="O192" i="2" s="1"/>
  <c r="L193" i="2"/>
  <c r="O193" i="2" s="1"/>
  <c r="L194" i="2"/>
  <c r="O194" i="2" s="1"/>
  <c r="L195" i="2"/>
  <c r="O195" i="2" s="1"/>
  <c r="L196" i="2"/>
  <c r="O196" i="2" s="1"/>
  <c r="L197" i="2"/>
  <c r="O197" i="2" s="1"/>
  <c r="L198" i="2"/>
  <c r="O198" i="2" s="1"/>
  <c r="L199" i="2"/>
  <c r="O199" i="2" s="1"/>
  <c r="L200" i="2"/>
  <c r="O200" i="2" s="1"/>
  <c r="L201" i="2"/>
  <c r="O201" i="2" s="1"/>
  <c r="L202" i="2"/>
  <c r="O202" i="2" s="1"/>
  <c r="L203" i="2"/>
  <c r="O203" i="2" s="1"/>
  <c r="L204" i="2"/>
  <c r="O204" i="2" s="1"/>
  <c r="L205" i="2"/>
  <c r="O205" i="2" s="1"/>
  <c r="L206" i="2"/>
  <c r="O206" i="2" s="1"/>
  <c r="L207" i="2"/>
  <c r="O207" i="2" s="1"/>
  <c r="L208" i="2"/>
  <c r="O208" i="2" s="1"/>
  <c r="L209" i="2"/>
  <c r="O209" i="2" s="1"/>
  <c r="L210" i="2"/>
  <c r="O210" i="2" s="1"/>
  <c r="L211" i="2"/>
  <c r="O211" i="2" s="1"/>
  <c r="L212" i="2"/>
  <c r="O212" i="2" s="1"/>
  <c r="L213" i="2"/>
  <c r="O213" i="2" s="1"/>
  <c r="L214" i="2"/>
  <c r="O214" i="2" s="1"/>
  <c r="L215" i="2"/>
  <c r="O215" i="2" s="1"/>
  <c r="L216" i="2"/>
  <c r="O216" i="2" s="1"/>
  <c r="L217" i="2"/>
  <c r="O217" i="2" s="1"/>
  <c r="L218" i="2"/>
  <c r="O218" i="2" s="1"/>
  <c r="L219" i="2"/>
  <c r="O219" i="2" s="1"/>
  <c r="L220" i="2"/>
  <c r="O220" i="2" s="1"/>
  <c r="L221" i="2"/>
  <c r="O221" i="2" s="1"/>
  <c r="L222" i="2"/>
  <c r="O222" i="2" s="1"/>
  <c r="L223" i="2"/>
  <c r="O223" i="2" s="1"/>
  <c r="L224" i="2"/>
  <c r="O224" i="2" s="1"/>
  <c r="L225" i="2"/>
  <c r="O225" i="2" s="1"/>
  <c r="L226" i="2"/>
  <c r="O226" i="2" s="1"/>
  <c r="L227" i="2"/>
  <c r="O227" i="2" s="1"/>
  <c r="L228" i="2"/>
  <c r="O228" i="2" s="1"/>
  <c r="L229" i="2"/>
  <c r="O229" i="2" s="1"/>
  <c r="L230" i="2"/>
  <c r="O230" i="2" s="1"/>
  <c r="L231" i="2"/>
  <c r="O231" i="2" s="1"/>
  <c r="L232" i="2"/>
  <c r="O232" i="2" s="1"/>
  <c r="L233" i="2"/>
  <c r="O233" i="2" s="1"/>
  <c r="L234" i="2"/>
  <c r="O234" i="2" s="1"/>
  <c r="L235" i="2"/>
  <c r="O235" i="2" s="1"/>
  <c r="L236" i="2"/>
  <c r="O236" i="2" s="1"/>
  <c r="L237" i="2"/>
  <c r="O237" i="2" s="1"/>
  <c r="L238" i="2"/>
  <c r="O238" i="2" s="1"/>
  <c r="L239" i="2"/>
  <c r="O239" i="2" s="1"/>
  <c r="L240" i="2"/>
  <c r="O240" i="2" s="1"/>
  <c r="L241" i="2"/>
  <c r="O241" i="2" s="1"/>
  <c r="L242" i="2"/>
  <c r="O242" i="2" s="1"/>
  <c r="L243" i="2"/>
  <c r="O243" i="2" s="1"/>
  <c r="L244" i="2"/>
  <c r="O244" i="2" s="1"/>
  <c r="L245" i="2"/>
  <c r="O245" i="2" s="1"/>
  <c r="L246" i="2"/>
  <c r="O246" i="2" s="1"/>
  <c r="L247" i="2"/>
  <c r="O247" i="2" s="1"/>
  <c r="L248" i="2"/>
  <c r="O248" i="2" s="1"/>
  <c r="L249" i="2"/>
  <c r="O249" i="2" s="1"/>
  <c r="L250" i="2"/>
  <c r="O250" i="2" s="1"/>
  <c r="L251" i="2"/>
  <c r="O251" i="2" s="1"/>
  <c r="L252" i="2"/>
  <c r="O252" i="2" s="1"/>
  <c r="L253" i="2"/>
  <c r="O253" i="2" s="1"/>
  <c r="L254" i="2"/>
  <c r="O254" i="2" s="1"/>
  <c r="L255" i="2"/>
  <c r="O255" i="2" s="1"/>
  <c r="L256" i="2"/>
  <c r="O256" i="2" s="1"/>
  <c r="L257" i="2"/>
  <c r="O257" i="2" s="1"/>
  <c r="L258" i="2"/>
  <c r="O258" i="2" s="1"/>
  <c r="L259" i="2"/>
  <c r="O259" i="2" s="1"/>
  <c r="L260" i="2"/>
  <c r="O260" i="2" s="1"/>
  <c r="L261" i="2"/>
  <c r="O261" i="2" s="1"/>
  <c r="L262" i="2"/>
  <c r="O262" i="2" s="1"/>
  <c r="L263" i="2"/>
  <c r="O263" i="2" s="1"/>
  <c r="L264" i="2"/>
  <c r="O264" i="2" s="1"/>
  <c r="L265" i="2"/>
  <c r="O265" i="2" s="1"/>
  <c r="L266" i="2"/>
  <c r="O266" i="2" s="1"/>
  <c r="L267" i="2"/>
  <c r="O267" i="2" s="1"/>
  <c r="L268" i="2"/>
  <c r="O268" i="2" s="1"/>
  <c r="L269" i="2"/>
  <c r="O269" i="2" s="1"/>
  <c r="L270" i="2"/>
  <c r="O270" i="2" s="1"/>
  <c r="L271" i="2"/>
  <c r="O271" i="2" s="1"/>
  <c r="L272" i="2"/>
  <c r="O272" i="2" s="1"/>
  <c r="L273" i="2"/>
  <c r="O273" i="2" s="1"/>
  <c r="L274" i="2"/>
  <c r="O274" i="2" s="1"/>
  <c r="L275" i="2"/>
  <c r="O275" i="2" s="1"/>
  <c r="L276" i="2"/>
  <c r="O276" i="2" s="1"/>
  <c r="L277" i="2"/>
  <c r="O277" i="2" s="1"/>
  <c r="L278" i="2"/>
  <c r="O278" i="2" s="1"/>
  <c r="L279" i="2"/>
  <c r="O279" i="2" s="1"/>
  <c r="L280" i="2"/>
  <c r="O280" i="2" s="1"/>
  <c r="L281" i="2"/>
  <c r="O281" i="2" s="1"/>
  <c r="L282" i="2"/>
  <c r="O282" i="2" s="1"/>
  <c r="L283" i="2"/>
  <c r="O283" i="2" s="1"/>
  <c r="L284" i="2"/>
  <c r="O284" i="2" s="1"/>
  <c r="L285" i="2"/>
  <c r="O285" i="2" s="1"/>
  <c r="L286" i="2"/>
  <c r="O286" i="2" s="1"/>
  <c r="L287" i="2"/>
  <c r="O287" i="2" s="1"/>
  <c r="L288" i="2"/>
  <c r="O288" i="2" s="1"/>
  <c r="L289" i="2"/>
  <c r="O289" i="2" s="1"/>
  <c r="L290" i="2"/>
  <c r="O290" i="2" s="1"/>
  <c r="L291" i="2"/>
  <c r="O291" i="2" s="1"/>
  <c r="L292" i="2"/>
  <c r="O292" i="2" s="1"/>
  <c r="L293" i="2"/>
  <c r="O293" i="2" s="1"/>
  <c r="L294" i="2"/>
  <c r="O294" i="2" s="1"/>
  <c r="L295" i="2"/>
  <c r="O295" i="2" s="1"/>
  <c r="L296" i="2"/>
  <c r="O296" i="2" s="1"/>
  <c r="L297" i="2"/>
  <c r="O297" i="2" s="1"/>
  <c r="L298" i="2"/>
  <c r="O298" i="2" s="1"/>
  <c r="L299" i="2"/>
  <c r="O299" i="2" s="1"/>
  <c r="L300" i="2"/>
  <c r="O300" i="2" s="1"/>
  <c r="L301" i="2"/>
  <c r="O301" i="2" s="1"/>
  <c r="L302" i="2"/>
  <c r="O302" i="2" s="1"/>
  <c r="L303" i="2"/>
  <c r="O303" i="2" s="1"/>
  <c r="L304" i="2"/>
  <c r="O304" i="2" s="1"/>
  <c r="L305" i="2"/>
  <c r="O305" i="2" s="1"/>
  <c r="L306" i="2"/>
  <c r="O306" i="2" s="1"/>
  <c r="L307" i="2"/>
  <c r="O307" i="2" s="1"/>
  <c r="L308" i="2"/>
  <c r="O308" i="2" s="1"/>
  <c r="L309" i="2"/>
  <c r="O309" i="2" s="1"/>
  <c r="L310" i="2"/>
  <c r="O310" i="2" s="1"/>
  <c r="L311" i="2"/>
  <c r="O311" i="2" s="1"/>
  <c r="L312" i="2"/>
  <c r="O312" i="2" s="1"/>
  <c r="L313" i="2"/>
  <c r="O313" i="2" s="1"/>
</calcChain>
</file>

<file path=xl/sharedStrings.xml><?xml version="1.0" encoding="utf-8"?>
<sst xmlns="http://schemas.openxmlformats.org/spreadsheetml/2006/main" count="305" uniqueCount="160">
  <si>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</si>
  <si>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</si>
  <si>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</si>
  <si>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</si>
  <si>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</si>
  <si>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</si>
  <si>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</si>
  <si>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</si>
  <si>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</si>
  <si>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</si>
  <si>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</si>
  <si>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</si>
  <si>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</si>
  <si>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</si>
  <si>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</si>
  <si>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</si>
  <si>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R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</si>
  <si>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</si>
  <si>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</si>
  <si>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</si>
  <si>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</si>
  <si>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</si>
  <si>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</si>
  <si>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</si>
  <si>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</si>
  <si>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</si>
  <si>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</si>
  <si>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</si>
  <si>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</si>
  <si>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</si>
  <si>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</si>
  <si>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</si>
  <si>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</si>
  <si>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</si>
  <si>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</si>
  <si>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</si>
  <si>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</si>
  <si>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</si>
  <si>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</si>
  <si>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</si>
  <si>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</si>
  <si>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</si>
  <si>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</si>
  <si>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</si>
  <si>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</si>
  <si>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</si>
  <si>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</si>
  <si>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</si>
  <si>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</si>
  <si>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</si>
  <si>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</si>
  <si>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</si>
  <si>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</si>
  <si>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</si>
  <si>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</si>
  <si>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</si>
  <si>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</si>
  <si>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</si>
  <si>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</si>
  <si>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</si>
  <si>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</si>
  <si>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</si>
  <si>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</si>
  <si>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</si>
  <si>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</si>
  <si>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</si>
  <si>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</si>
  <si>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</si>
  <si>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</si>
  <si>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</si>
  <si>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</si>
  <si>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</si>
  <si>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</si>
  <si>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</si>
  <si>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</si>
  <si>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</si>
  <si>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</si>
  <si>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</si>
  <si>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</si>
  <si>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</si>
  <si>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1,715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</si>
  <si>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</si>
  <si>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</si>
  <si>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</si>
  <si>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</si>
  <si>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</si>
  <si>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</si>
  <si>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r>
      <rPr>
        <b/>
        <sz val="11"/>
        <color rgb="FFFF0000"/>
        <rFont val="Calibri"/>
        <family val="2"/>
      </rPr>
      <t>Achtung</t>
    </r>
    <r>
      <rPr>
        <sz val="11"/>
        <rFont val="Calibri"/>
        <family val="2"/>
      </rPr>
      <t xml:space="preserve">: Die Schätzwerte zur Anzahl von Neuerkrankungen und der R-Schätzung zu früheren Tagen können von den Angaben in früheren Lageberichten abweichen, </t>
    </r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</si>
  <si>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</si>
  <si>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</si>
  <si>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</si>
  <si>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</si>
  <si>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</si>
  <si>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</si>
  <si>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</si>
  <si>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</si>
  <si>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</si>
  <si>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</si>
  <si>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</si>
  <si>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</si>
  <si>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</si>
  <si>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Untere Grenze des 95%-Prädiktionsintervalls der Anzahl Neuerkrankungen (ohne Glä</t>
  </si>
  <si>
    <t>Obere Grenze des 95%-Prädiktionsintervalls der Anzahl Neuerkrankungen (ohne Glät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</si>
  <si>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</si>
  <si>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</si>
  <si>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</si>
  <si>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</si>
  <si>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</si>
  <si>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</si>
  <si>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</si>
  <si>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</si>
  <si>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</si>
  <si>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</si>
  <si>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</si>
  <si>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</si>
  <si>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</si>
  <si>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</si>
  <si>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</si>
  <si>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Germany</t>
  </si>
  <si>
    <t>ASS</t>
  </si>
  <si>
    <t>REC</t>
  </si>
  <si>
    <t>OB</t>
  </si>
  <si>
    <t>Q</t>
  </si>
  <si>
    <t>AG RES</t>
  </si>
  <si>
    <t>diff</t>
  </si>
  <si>
    <t>var % - Nao Confirmados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</si>
  <si>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</si>
  <si>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</si>
  <si>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</si>
  <si>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</si>
  <si>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</si>
  <si>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</si>
  <si>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</si>
  <si>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</si>
  <si>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</si>
  <si>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r>
      <t>R</t>
    </r>
    <r>
      <rPr>
        <vertAlign val="subscript"/>
        <sz val="12"/>
        <color theme="1"/>
        <rFont val="Calibri (Body)"/>
      </rPr>
      <t>EKL</t>
    </r>
  </si>
  <si>
    <t>-</t>
  </si>
  <si>
    <t>n</t>
  </si>
  <si>
    <t>DATE</t>
  </si>
  <si>
    <t>Index</t>
  </si>
  <si>
    <t>tstart</t>
  </si>
  <si>
    <t>tend</t>
  </si>
  <si>
    <t>datepoint</t>
  </si>
  <si>
    <t>OBS</t>
  </si>
  <si>
    <t>R_t_median</t>
  </si>
  <si>
    <t>R_t_eq_0025</t>
  </si>
  <si>
    <t>R_t_eq_0975</t>
  </si>
  <si>
    <t>Data</t>
  </si>
  <si>
    <t>Localizacao</t>
  </si>
  <si>
    <t>Confirmados</t>
  </si>
  <si>
    <t>Recuperados</t>
  </si>
  <si>
    <t>Alemanha</t>
  </si>
  <si>
    <t>SM</t>
  </si>
  <si>
    <t>NSM</t>
  </si>
  <si>
    <t>M</t>
  </si>
  <si>
    <t>Óbitos</t>
  </si>
  <si>
    <t>Rt0025</t>
  </si>
  <si>
    <t>RKI</t>
  </si>
  <si>
    <t>Rt</t>
  </si>
  <si>
    <t>Rt0975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</si>
</sst>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4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4"/>
      <name val="Calibri"/>
      <family val="2"/>
    </font>
    <font>
      <sz val="18"/>
      <name val="Calibri"/>
      <family val="2"/>
    </font>
    <font>
      <b/>
      <sz val="11"/>
      <color rgb="FF000000"/>
      <name val="DejaVu Sans"/>
    </font>
    <font>
      <sz val="11"/>
      <color theme="1"/>
      <name val="DejaVu Sans"/>
    </font>
    <font>
      <sz val="10"/>
      <color rgb="FF000000"/>
      <name val="Arial Unicode MS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10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4" fontId="1" fillId="2" borderId="14" xfId="0" applyNumberFormat="1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>
      <alignment horizontal="center" vertical="center" wrapText="1"/>
    </xf>
    <xf numFmtId="14" fontId="3" fillId="13" borderId="22" xfId="0" applyNumberFormat="1" applyFont="1" applyFill="1" applyBorder="1" applyAlignment="1">
      <alignment horizontal="center" vertical="center" wrapText="1"/>
    </xf>
    <xf numFmtId="14" fontId="3" fillId="11" borderId="22" xfId="0" applyNumberFormat="1" applyFont="1" applyFill="1" applyBorder="1" applyAlignment="1">
      <alignment horizontal="center" vertical="center" wrapText="1"/>
    </xf>
    <xf numFmtId="14" fontId="3" fillId="10" borderId="22" xfId="0" applyNumberFormat="1" applyFont="1" applyFill="1" applyBorder="1" applyAlignment="1">
      <alignment horizontal="center" vertical="center" wrapText="1"/>
    </xf>
    <xf numFmtId="14" fontId="3" fillId="9" borderId="22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5" fillId="0" borderId="0" xfId="0" applyFont="1"/>
    <xf numFmtId="0" fontId="0" fillId="14" borderId="4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164" fontId="0" fillId="7" borderId="15" xfId="0" applyNumberFormat="1" applyFont="1" applyFill="1" applyBorder="1" applyAlignment="1">
      <alignment horizontal="center" vertical="center" wrapText="1"/>
    </xf>
    <xf numFmtId="164" fontId="0" fillId="7" borderId="28" xfId="0" applyNumberFormat="1" applyFont="1" applyFill="1" applyBorder="1" applyAlignment="1">
      <alignment horizontal="center" vertical="center" wrapText="1"/>
    </xf>
    <xf numFmtId="164" fontId="0" fillId="7" borderId="16" xfId="0" applyNumberFormat="1" applyFont="1" applyFill="1" applyBorder="1" applyAlignment="1">
      <alignment horizontal="center" vertical="center" wrapText="1"/>
    </xf>
    <xf numFmtId="0" fontId="16" fillId="0" borderId="0" xfId="3" applyAlignment="1">
      <alignment horizontal="left" vertical="center"/>
    </xf>
    <xf numFmtId="0" fontId="16" fillId="0" borderId="0" xfId="3" applyAlignment="1">
      <alignment horizontal="left" vertical="center" wrapText="1"/>
    </xf>
    <xf numFmtId="0" fontId="16" fillId="0" borderId="0" xfId="3" applyAlignment="1">
      <alignment horizontal="center" vertical="center"/>
    </xf>
    <xf numFmtId="0" fontId="17" fillId="0" borderId="31" xfId="2" applyFont="1" applyBorder="1" applyAlignment="1">
      <alignment horizontal="left" vertical="center" wrapText="1"/>
    </xf>
    <xf numFmtId="0" fontId="16" fillId="0" borderId="32" xfId="2" applyBorder="1" applyAlignment="1">
      <alignment horizontal="left" vertical="center" wrapText="1"/>
    </xf>
    <xf numFmtId="0" fontId="16" fillId="0" borderId="33" xfId="4" applyBorder="1" applyAlignment="1">
      <alignment horizontal="center" vertical="center" wrapText="1"/>
    </xf>
    <xf numFmtId="0" fontId="16" fillId="0" borderId="34" xfId="4" applyBorder="1" applyAlignment="1">
      <alignment horizontal="center" vertical="center" wrapText="1"/>
    </xf>
    <xf numFmtId="0" fontId="16" fillId="14" borderId="34" xfId="4" applyFill="1" applyBorder="1" applyAlignment="1">
      <alignment horizontal="center" vertical="center" wrapText="1"/>
    </xf>
    <xf numFmtId="0" fontId="16" fillId="0" borderId="35" xfId="2" applyBorder="1" applyAlignment="1">
      <alignment horizontal="left" vertical="center" wrapText="1"/>
    </xf>
    <xf numFmtId="0" fontId="16" fillId="0" borderId="35" xfId="3" applyBorder="1" applyAlignment="1">
      <alignment horizontal="left" vertical="center" wrapText="1"/>
    </xf>
    <xf numFmtId="0" fontId="16" fillId="0" borderId="36" xfId="3" applyBorder="1" applyAlignment="1">
      <alignment horizontal="left" vertical="center" wrapText="1"/>
    </xf>
    <xf numFmtId="14" fontId="22" fillId="0" borderId="30" xfId="3" applyNumberFormat="1" applyFont="1" applyBorder="1" applyAlignment="1">
      <alignment horizontal="center" vertical="center"/>
    </xf>
    <xf numFmtId="0" fontId="22" fillId="0" borderId="30" xfId="3" applyFont="1" applyBorder="1" applyAlignment="1">
      <alignment horizontal="center" vertical="center"/>
    </xf>
    <xf numFmtId="0" fontId="21" fillId="0" borderId="1" xfId="4" applyFont="1" applyBorder="1" applyAlignment="1">
      <alignment horizontal="center" vertical="center" wrapText="1"/>
    </xf>
    <xf numFmtId="0" fontId="21" fillId="14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wrapText="1"/>
    </xf>
    <xf numFmtId="1" fontId="2" fillId="5" borderId="25" xfId="0" applyNumberFormat="1" applyFont="1" applyFill="1" applyBorder="1" applyAlignment="1">
      <alignment horizont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" fontId="1" fillId="0" borderId="40" xfId="0" applyNumberFormat="1" applyFont="1" applyFill="1" applyBorder="1" applyAlignment="1">
      <alignment horizontal="center" wrapText="1"/>
    </xf>
    <xf numFmtId="1" fontId="1" fillId="0" borderId="41" xfId="0" applyNumberFormat="1" applyFont="1" applyFill="1" applyBorder="1" applyAlignment="1">
      <alignment horizont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 wrapText="1"/>
    </xf>
    <xf numFmtId="1" fontId="1" fillId="0" borderId="43" xfId="0" applyNumberFormat="1" applyFont="1" applyFill="1" applyBorder="1" applyAlignment="1">
      <alignment horizontal="center" wrapText="1"/>
    </xf>
    <xf numFmtId="0" fontId="0" fillId="0" borderId="44" xfId="0" applyFont="1" applyFill="1" applyBorder="1" applyAlignment="1">
      <alignment horizontal="center" vertic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45" xfId="0" applyNumberFormat="1" applyFont="1" applyFill="1" applyBorder="1" applyAlignment="1">
      <alignment horizontal="center" wrapText="1"/>
    </xf>
    <xf numFmtId="14" fontId="0" fillId="0" borderId="0" xfId="0" applyNumberFormat="1"/>
    <xf numFmtId="0" fontId="23" fillId="0" borderId="0" xfId="0" applyFont="1"/>
    <xf numFmtId="0" fontId="24" fillId="0" borderId="0" xfId="0" applyFont="1"/>
    <xf numFmtId="14" fontId="24" fillId="0" borderId="0" xfId="0" applyNumberFormat="1" applyFont="1"/>
    <xf numFmtId="0" fontId="0" fillId="0" borderId="1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25" fillId="0" borderId="0" xfId="0" applyFont="1"/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BCB0D4D-679E-7F4F-A3E3-B1702CFD905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D98AE44-BC40-9641-9F6C-6EF43328EF4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85DCE56-2A17-D14B-BBEF-894211D542C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4070B38-4B86-454B-8E67-0D9B96C59BA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EFEAEB15-E674-1640-A8D4-100C8A3158A3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4E9CD1E-BDB2-BA4E-AFDA-8D83010698A8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DD2AB85-9A92-9047-9A4E-0EC2C18C6A2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4E218A-1CDE-B14B-97E4-EE1787D9E1C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C008032-3D0F-164F-97FB-B27D415A16C7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96F0B82-74C3-F24D-A9E3-20B50FC5F9F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EC15A70-B4E6-764B-AD10-7FA2CD669C49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AEDBF-5BBA-1D46-A80F-0588CDE8170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A96565CA-350F-614D-87A0-A303914FDED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A3636766-5868-1242-A753-62D802B1D69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5D7F4F9-B513-234C-AF8C-0031A3B488E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300ECA9-42C4-2F4A-80FC-CF95B352F3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7136169-4184-2043-99D0-8D144DAE4DE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0E51575-118E-8A49-A123-8272B44FBE3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49861003-E52B-9E40-A776-7222042235F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6BEA6F07-0C76-B24A-B2C1-D22CFB3B9BB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6A77706A-8909-D341-8844-1932E7AE3D1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111D42CA-163C-DB4F-B402-36986DC2F42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1AFF0F7-3C5E-134A-98CE-2D54E00B27B2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E53D63A8-5903-404A-B839-6DAF12448F3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356C41C-AFD1-584E-96E2-FB8433785B1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F945732-4D07-2C46-ADE8-084F6B59FA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02B6714-21CE-4A4F-B0B9-EC356A597F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E45D4D15-46D2-2E4E-BE37-7EF4BB7681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ED00DD9-6234-994E-BC12-243C905E265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3C85926-E5DD-564F-8A34-7028B63CB04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2D055B24-FF76-4F49-956F-40E1C3DF70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6C9944D4-BE05-6E4C-8E8E-F680B97E551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502618F-660F-8741-9E32-FD944CE777B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3B1F2828-4F18-6F46-84BD-F24CD6CB74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2A1995B1-BC06-E842-AFD1-682957BE209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7679CA3D-5743-4443-9884-52B1E8A1DDB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8BB39A8F-4C4A-CC46-9C12-641CD1620A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577AB5FC-4380-D343-A866-78E12430CD0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C35A59C6-3D42-2B47-AD3B-F958823B1D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F0C1EFB-19E6-0842-B7A6-CE5A3DADBEA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A160403A-E9B9-024E-A160-05CCE02302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E6B2DFA0-6E92-5145-9381-3776B606A19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5C8C69C-01EE-4049-A573-7465AB6C0AD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FEA16D8-98ED-3D4A-8DD1-86098272FC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42BA3F0D-2004-8E4B-8687-C7594B7DB6A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696D5716-BB1D-4C4B-98B8-4414B2890FB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DF1AA74-7B66-6F41-8402-48B0123E033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6CCAC685-35F5-A949-99DA-B7027941FC6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7CFC35E-B901-544E-B1C8-681268EA595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A1574E3E-439E-574B-98B9-87BE60BF4BB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9C82FDD3-16A7-EF41-851A-6028B69F85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FEAB4948-10CA-6442-99B2-1ABA97129C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1534C613-3B99-8E4E-AFF3-D697ABF547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8D213A81-E2A5-A640-AB4B-E0071F0E62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55492743-C202-2741-BA43-18C30E4DFBE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4C5781EB-466A-AF47-82C3-E5CDD563673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DE03BE19-A467-7748-AA96-67DA5030C7F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9" name="AutoShape 3">
          <a:extLst>
            <a:ext uri="{FF2B5EF4-FFF2-40B4-BE49-F238E27FC236}">
              <a16:creationId xmlns:a16="http://schemas.microsoft.com/office/drawing/2014/main" id="{B9C1C886-9FB4-3D48-B2CC-DB9D2264895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6C1048B-D6F1-6544-AAD9-D20FEE102DF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F5FD4020-4761-2C41-9AAE-F15781B21E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B1553715-5A60-7341-9D8D-A3C95AE413C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1238104B-6E57-634F-818E-545F06DB56D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B82E5697-F441-184B-BD37-4FDE1F1C53C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1B5A9B88-18C4-C545-AA19-BD7339813B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2F7E2916-0D0D-1C44-B650-80E1E2AFE3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E78C4FAD-3817-F243-B8FB-195F92ED0F6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508D084-222D-1047-9160-822D25BBABF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CBB44573-2707-A34B-BAB2-9E08092992B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352C1D39-A130-5543-B661-DD252CD902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7AF9AAE6-A2F0-B945-933F-DDCC658C7E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F6C899E0-26AE-AE4F-946C-A526DE0261D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1A1367DC-B0F5-2D42-917B-4A160323B21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CE92697-52B3-F348-8D6E-F94589E7458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90666FD7-44D4-E549-87E7-037E30314A5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AEB54CD3-2178-A747-9412-E1332E760AA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C83FFF4-DC3E-9F4F-854A-7C134C63A9A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F6B01223-DBB2-C944-B320-ECBFAC0A4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1ED385BE-8AC8-424A-8472-6F5E617D21E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6D52EB4D-C6DF-BA4C-B6EA-0025E754E7A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2A78274-23B6-0448-AA4D-EFC969932F2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2" name="AutoShape 3">
          <a:extLst>
            <a:ext uri="{FF2B5EF4-FFF2-40B4-BE49-F238E27FC236}">
              <a16:creationId xmlns:a16="http://schemas.microsoft.com/office/drawing/2014/main" id="{35628203-D7FC-0147-B170-91411CA5BFC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3F55FE94-281C-FB46-BFEF-0131E2E6A17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B831F531-E144-9F4B-A356-DA775B20DDC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043918A-829F-7546-AA1C-C6B57C580D1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527A2F57-52DC-F747-A7CD-96FB8BD20E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FC7479CD-9342-F743-957D-414D5854257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8511552-908D-674C-BA7C-8A74B0A39A1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15EF774-AC60-6847-A90E-9191A0E6974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5EED9B3A-950C-684A-BAE2-523283DC6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159734E8-F398-804B-B169-25DA7D082D3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429EC4A7-48AC-8D4B-8C15-1D2EDA749E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CD27CB3-D992-424C-B988-FBBC7A5282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4" name="AutoShape 3">
          <a:extLst>
            <a:ext uri="{FF2B5EF4-FFF2-40B4-BE49-F238E27FC236}">
              <a16:creationId xmlns:a16="http://schemas.microsoft.com/office/drawing/2014/main" id="{94D2ED6E-E8DA-5642-AAE6-B214555AC6F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EAE45B1F-2A9F-3A44-A6D1-27ABFC095A2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F99D54A2-437D-D545-B464-5A563F87D2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EF2BC4E-8A92-BD4D-BBE5-82C65DA175A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DB1295D6-D2D4-594E-BFED-0655A19626A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BD49C3F3-07AF-D047-9882-021CFFFD238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59D0B10A-DB57-BB45-B1DA-33CB20EA0F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8A776CDE-17D1-B745-A9C0-42A176B1D19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539ED68D-84D6-7742-B00A-ADA610FD8C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3" name="AutoShape 3">
          <a:extLst>
            <a:ext uri="{FF2B5EF4-FFF2-40B4-BE49-F238E27FC236}">
              <a16:creationId xmlns:a16="http://schemas.microsoft.com/office/drawing/2014/main" id="{619F6CC8-4479-E647-AB18-F7436BD467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BA35587F-B214-AE4D-AFD2-23F1FC9110B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AA2F8D75-C293-2340-A13A-54CD69BB985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4404FE47-4336-E74F-B53D-6B2C8D57E46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C68178D7-A9F0-4D49-AB28-F111E338EC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77953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77952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777328</xdr:colOff>
      <xdr:row>1</xdr:row>
      <xdr:rowOff>120431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4642069" y="350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5FA48169-9233-A843-AB73-65E21B6D71B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15EF02EA-2C81-E445-9878-29491682125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F99D367F-67D8-6647-BF05-0F28275346D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066F0D01-03F2-B548-9877-A7560C6938F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203A6197-1CC0-B945-B52B-018D730BE7D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AE42B8B-5247-754B-86CC-C13BEAAF18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8A9595F7-D5F2-694F-B7C6-8A98AB61EB9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F24506A0-77F9-FA4F-BC95-7C8C0490B72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217AABDD-BCC3-3144-81B4-DB14DCBD32D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EDA3F007-DD5D-074C-80DA-F564D1F4097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6B7CC560-CEB6-8040-8154-9D65B4CC9D5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C77E3608-B3C1-4545-8ECB-C7F3D07417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1654EE0-CBB3-6145-AE64-0B8C83240E9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F2C39612-A494-C244-8178-81F09A6B2BA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82F07C9-84BD-824A-8A13-2B18F53D07E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0" name="AutoShape 3">
          <a:extLst>
            <a:ext uri="{FF2B5EF4-FFF2-40B4-BE49-F238E27FC236}">
              <a16:creationId xmlns:a16="http://schemas.microsoft.com/office/drawing/2014/main" id="{DDF977A7-8B46-4445-A2B0-FD079DEF056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9633FD57-477C-7B4A-BE2A-C16C5294FF0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FC9C691-B93D-684D-9693-9DF52D8AA9D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A7F542BA-3792-9D48-9226-F7EC696BA00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4" name="AutoShape 3">
          <a:extLst>
            <a:ext uri="{FF2B5EF4-FFF2-40B4-BE49-F238E27FC236}">
              <a16:creationId xmlns:a16="http://schemas.microsoft.com/office/drawing/2014/main" id="{E59959A8-A317-8F4C-A775-81FF02B6BE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EB19B164-1704-364A-A90E-BBCD6F76AE0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12D33889-85BD-6849-8709-E107B861A66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73296A94-41AF-D94A-AAE8-7C35F986C7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4B949567-9CB0-A642-875F-C985AB428E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80A3744-0DA9-FE4D-A4A9-24599B6C425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56834019-0D80-2942-86FF-8A506E3F9FC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1" name="AutoShape 3">
          <a:extLst>
            <a:ext uri="{FF2B5EF4-FFF2-40B4-BE49-F238E27FC236}">
              <a16:creationId xmlns:a16="http://schemas.microsoft.com/office/drawing/2014/main" id="{C036F9BA-E70F-E34A-BE28-93E6D2832D7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534DEE5-7301-0649-8F82-34D716AA4F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64643EF-4E96-D64E-8A39-190917C5A20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B6034DC7-BE45-8541-9D76-120A4FA37AB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D9087A06-36AB-4144-968C-52D3E260DE4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7A844C97-AF97-FA40-A87E-55C9A0D75DC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3D11B8DB-2A65-554D-9C21-AA0789FEFC3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BA6D1B6-0F41-314B-A3D2-81DBE4D9D9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8414EF0D-9A5E-5E44-A734-167D8883044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0" name="AutoShape 3">
          <a:extLst>
            <a:ext uri="{FF2B5EF4-FFF2-40B4-BE49-F238E27FC236}">
              <a16:creationId xmlns:a16="http://schemas.microsoft.com/office/drawing/2014/main" id="{DD2D720B-F1E9-364F-877E-64BB7A6E12B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B111982-492F-BA4F-AD1E-39279A4309B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1072F80-F33B-8843-829C-C75E636620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8DB13C66-C870-E64A-8E3E-606AE28652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748596AE-3D27-0648-A52D-7D530EEAB24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5" name="AutoShape 3">
          <a:extLst>
            <a:ext uri="{FF2B5EF4-FFF2-40B4-BE49-F238E27FC236}">
              <a16:creationId xmlns:a16="http://schemas.microsoft.com/office/drawing/2014/main" id="{E94B5EC6-B7CA-3A47-813C-D45CC64023F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F55A1AB9-473D-1749-9B29-9E8227E9E17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55073641-61CA-694A-8BCE-2EA2DB0C3CF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5F2581B8-460C-CC4B-9C0F-D9997022185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9" name="AutoShape 3">
          <a:extLst>
            <a:ext uri="{FF2B5EF4-FFF2-40B4-BE49-F238E27FC236}">
              <a16:creationId xmlns:a16="http://schemas.microsoft.com/office/drawing/2014/main" id="{08127B50-E5EB-A54A-B8AE-2DAD989A32D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8A0B7B3E-C65C-FF4F-B1DF-DDB3B4EF5AC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B07E6C3-88D4-8743-998D-7981DAECD98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CF5D0FA8-9513-7C49-B2C5-D0B3623B53E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3C4FDE8-292B-9545-BDE1-EC4A2380B59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4" name="AutoShape 3">
          <a:extLst>
            <a:ext uri="{FF2B5EF4-FFF2-40B4-BE49-F238E27FC236}">
              <a16:creationId xmlns:a16="http://schemas.microsoft.com/office/drawing/2014/main" id="{0029F0A0-32FD-6C4B-82C4-C148F73D4FF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AE5E9BB-5874-8742-9BB1-C1D21D0DF53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5DDBCC14-2B05-9E4A-B11D-512A10DC68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984E2965-AE35-8447-A03E-954FFB72A1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8" name="AutoShape 3">
          <a:extLst>
            <a:ext uri="{FF2B5EF4-FFF2-40B4-BE49-F238E27FC236}">
              <a16:creationId xmlns:a16="http://schemas.microsoft.com/office/drawing/2014/main" id="{D6DCF5F8-CA7E-0048-9B45-843218C6A7B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4E98C0DA-E961-694C-B361-D53EC0145B8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B50E7B02-D647-C045-B89F-C4BB135627D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1" name="AutoShape 3">
          <a:extLst>
            <a:ext uri="{FF2B5EF4-FFF2-40B4-BE49-F238E27FC236}">
              <a16:creationId xmlns:a16="http://schemas.microsoft.com/office/drawing/2014/main" id="{EA33672F-D9F3-2F40-AEF9-1A9CB7B4568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B7902E1A-3793-204B-8E06-84444169255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9179A96-A87A-214C-9A26-4A9802BF94A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4" name="AutoShape 3">
          <a:extLst>
            <a:ext uri="{FF2B5EF4-FFF2-40B4-BE49-F238E27FC236}">
              <a16:creationId xmlns:a16="http://schemas.microsoft.com/office/drawing/2014/main" id="{A686B9D2-8BA2-B54F-8BCC-26C264E7B50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826139BD-5CFF-9347-8EF4-A93A372AD9F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608AE255-5B53-7344-B8B7-CEA04A3F25B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7" name="AutoShape 3">
          <a:extLst>
            <a:ext uri="{FF2B5EF4-FFF2-40B4-BE49-F238E27FC236}">
              <a16:creationId xmlns:a16="http://schemas.microsoft.com/office/drawing/2014/main" id="{78332D45-9025-5446-AEE6-9DEAA1BA35C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5337D12-2FA1-204C-A8E5-677A634CD6C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1F89FA03-BFD5-9448-9FC6-7EB803AA983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G313"/>
  <sheetViews>
    <sheetView tabSelected="1" zoomScale="11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1" sqref="M11"/>
    </sheetView>
  </sheetViews>
  <sheetFormatPr baseColWidth="10" defaultRowHeight="16"/>
  <cols>
    <col min="1" max="1" width="16.6640625" style="2" bestFit="1" customWidth="1"/>
    <col min="2" max="2" width="4.5" style="2" customWidth="1"/>
    <col min="3" max="21" width="7.83203125" customWidth="1"/>
    <col min="24" max="24" width="18.33203125" bestFit="1" customWidth="1"/>
    <col min="32" max="32" width="16" bestFit="1" customWidth="1"/>
    <col min="33" max="33" width="16" customWidth="1"/>
  </cols>
  <sheetData>
    <row r="1" spans="1:33" ht="17" customHeight="1" thickBot="1">
      <c r="A1" s="79" t="s">
        <v>14</v>
      </c>
      <c r="B1" s="80"/>
      <c r="C1" s="74" t="s">
        <v>1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</row>
    <row r="2" spans="1:33" ht="43" customHeight="1" thickBot="1">
      <c r="A2" s="81" t="s">
        <v>9</v>
      </c>
      <c r="B2" s="82" t="s">
        <v>10</v>
      </c>
      <c r="C2" s="17" t="s">
        <v>0</v>
      </c>
      <c r="D2" s="51" t="s">
        <v>124</v>
      </c>
      <c r="E2" s="17" t="s">
        <v>18</v>
      </c>
      <c r="F2" s="51" t="s">
        <v>124</v>
      </c>
      <c r="G2" s="17" t="s">
        <v>17</v>
      </c>
      <c r="H2" s="51" t="s">
        <v>124</v>
      </c>
      <c r="I2" s="17" t="s">
        <v>25</v>
      </c>
      <c r="J2" s="51" t="s">
        <v>124</v>
      </c>
      <c r="K2" s="17" t="s">
        <v>26</v>
      </c>
      <c r="L2" s="17" t="s">
        <v>22</v>
      </c>
      <c r="M2" s="17" t="s">
        <v>119</v>
      </c>
      <c r="N2" s="17" t="s">
        <v>19</v>
      </c>
      <c r="O2" s="17" t="s">
        <v>122</v>
      </c>
      <c r="P2" s="17" t="s">
        <v>121</v>
      </c>
      <c r="Q2" s="51" t="s">
        <v>124</v>
      </c>
      <c r="R2" s="17" t="s">
        <v>120</v>
      </c>
      <c r="S2" s="51" t="s">
        <v>124</v>
      </c>
      <c r="T2" s="17" t="s">
        <v>123</v>
      </c>
      <c r="U2" s="17" t="s">
        <v>23</v>
      </c>
    </row>
    <row r="3" spans="1:33" ht="18" thickBot="1">
      <c r="A3" s="72" t="s">
        <v>24</v>
      </c>
      <c r="B3" s="73"/>
      <c r="C3" s="15" t="s">
        <v>20</v>
      </c>
      <c r="D3" s="48" t="s">
        <v>13</v>
      </c>
      <c r="E3" s="16" t="s">
        <v>20</v>
      </c>
      <c r="F3" s="16" t="s">
        <v>13</v>
      </c>
      <c r="G3" s="16" t="s">
        <v>13</v>
      </c>
      <c r="H3" s="16" t="s">
        <v>13</v>
      </c>
      <c r="I3" s="16" t="s">
        <v>13</v>
      </c>
      <c r="J3" s="16" t="s">
        <v>13</v>
      </c>
      <c r="K3" s="16" t="s">
        <v>13</v>
      </c>
      <c r="L3" s="16" t="s">
        <v>21</v>
      </c>
      <c r="M3" s="16" t="s">
        <v>13</v>
      </c>
      <c r="N3" s="16" t="s">
        <v>20</v>
      </c>
      <c r="O3" s="16" t="s">
        <v>13</v>
      </c>
      <c r="P3" s="16" t="s">
        <v>20</v>
      </c>
      <c r="Q3" s="16" t="s">
        <v>13</v>
      </c>
      <c r="R3" s="16" t="s">
        <v>20</v>
      </c>
      <c r="S3" s="16" t="s">
        <v>13</v>
      </c>
      <c r="T3" s="16" t="s">
        <v>20</v>
      </c>
      <c r="U3" s="16" t="s">
        <v>20</v>
      </c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18" thickBot="1">
      <c r="A4" s="12">
        <v>43887</v>
      </c>
      <c r="B4" s="50">
        <v>1</v>
      </c>
      <c r="C4" s="49">
        <v>0</v>
      </c>
      <c r="D4" s="49">
        <v>0</v>
      </c>
      <c r="E4" s="13">
        <v>25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" thickBot="1">
      <c r="A5" s="12">
        <v>43888</v>
      </c>
      <c r="B5" s="50">
        <v>2</v>
      </c>
      <c r="C5" s="49">
        <v>0</v>
      </c>
      <c r="D5" s="49">
        <f t="shared" ref="D5:D67" si="0">C5-C4</f>
        <v>0</v>
      </c>
      <c r="E5" s="13">
        <v>51</v>
      </c>
      <c r="F5" s="13">
        <f t="shared" ref="F5:F67" si="1">E5-E4</f>
        <v>26</v>
      </c>
      <c r="G5" s="13">
        <v>0</v>
      </c>
      <c r="H5" s="13">
        <f t="shared" ref="H5:H67" si="2">G5-G4</f>
        <v>0</v>
      </c>
      <c r="I5" s="13">
        <v>0</v>
      </c>
      <c r="J5" s="13">
        <f t="shared" ref="J5:J67" si="3">I5-I4</f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f t="shared" ref="Q5:Q67" si="4">P5-P4</f>
        <v>0</v>
      </c>
      <c r="R5" s="13">
        <v>0</v>
      </c>
      <c r="S5" s="13">
        <f>R5-R4</f>
        <v>0</v>
      </c>
      <c r="T5" s="13">
        <v>0</v>
      </c>
      <c r="U5" s="13">
        <v>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8" thickBot="1">
      <c r="A6" s="12">
        <v>43889</v>
      </c>
      <c r="B6" s="50">
        <v>3</v>
      </c>
      <c r="C6" s="49">
        <v>0</v>
      </c>
      <c r="D6" s="49">
        <f t="shared" si="0"/>
        <v>0</v>
      </c>
      <c r="E6" s="13">
        <v>59</v>
      </c>
      <c r="F6" s="13">
        <f t="shared" si="1"/>
        <v>8</v>
      </c>
      <c r="G6" s="13">
        <v>0</v>
      </c>
      <c r="H6" s="13">
        <f t="shared" si="2"/>
        <v>0</v>
      </c>
      <c r="I6" s="13">
        <v>0</v>
      </c>
      <c r="J6" s="13">
        <f t="shared" si="3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f t="shared" si="4"/>
        <v>0</v>
      </c>
      <c r="R6" s="13">
        <v>0</v>
      </c>
      <c r="S6" s="13">
        <f t="shared" ref="S6:S69" si="5">R6-R5</f>
        <v>0</v>
      </c>
      <c r="T6" s="13">
        <v>0</v>
      </c>
      <c r="U6" s="13">
        <v>0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8" thickBot="1">
      <c r="A7" s="12">
        <v>43890</v>
      </c>
      <c r="B7" s="50">
        <v>4</v>
      </c>
      <c r="C7" s="49">
        <v>0</v>
      </c>
      <c r="D7" s="49">
        <f t="shared" si="0"/>
        <v>0</v>
      </c>
      <c r="E7" s="13">
        <v>70</v>
      </c>
      <c r="F7" s="13">
        <f t="shared" si="1"/>
        <v>11</v>
      </c>
      <c r="G7" s="13">
        <v>0</v>
      </c>
      <c r="H7" s="13">
        <f t="shared" si="2"/>
        <v>0</v>
      </c>
      <c r="I7" s="13">
        <v>0</v>
      </c>
      <c r="J7" s="13">
        <f t="shared" si="3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f t="shared" si="4"/>
        <v>0</v>
      </c>
      <c r="R7" s="13">
        <v>0</v>
      </c>
      <c r="S7" s="13">
        <f t="shared" si="5"/>
        <v>0</v>
      </c>
      <c r="T7" s="13">
        <v>0</v>
      </c>
      <c r="U7" s="13">
        <v>0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ht="18" thickBot="1">
      <c r="A8" s="12">
        <v>43891</v>
      </c>
      <c r="B8" s="50">
        <v>5</v>
      </c>
      <c r="C8" s="13">
        <v>0</v>
      </c>
      <c r="D8" s="49">
        <f t="shared" si="0"/>
        <v>0</v>
      </c>
      <c r="E8" s="13">
        <v>85</v>
      </c>
      <c r="F8" s="13">
        <f t="shared" si="1"/>
        <v>15</v>
      </c>
      <c r="G8" s="13">
        <v>0</v>
      </c>
      <c r="H8" s="13">
        <f t="shared" si="2"/>
        <v>0</v>
      </c>
      <c r="I8" s="13">
        <v>0</v>
      </c>
      <c r="J8" s="13">
        <f t="shared" si="3"/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f t="shared" si="4"/>
        <v>0</v>
      </c>
      <c r="R8" s="13">
        <v>0</v>
      </c>
      <c r="S8" s="13">
        <f t="shared" si="5"/>
        <v>0</v>
      </c>
      <c r="T8" s="13">
        <v>0</v>
      </c>
      <c r="U8" s="13">
        <f>U9-45</f>
        <v>25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ht="18" thickBot="1">
      <c r="A9" s="12">
        <v>43892</v>
      </c>
      <c r="B9" s="50">
        <v>6</v>
      </c>
      <c r="C9" s="13">
        <v>2</v>
      </c>
      <c r="D9" s="49">
        <f t="shared" si="0"/>
        <v>2</v>
      </c>
      <c r="E9" s="13">
        <v>85</v>
      </c>
      <c r="F9" s="13">
        <f t="shared" si="1"/>
        <v>0</v>
      </c>
      <c r="G9" s="13">
        <v>2</v>
      </c>
      <c r="H9" s="13">
        <f t="shared" si="2"/>
        <v>2</v>
      </c>
      <c r="I9" s="13">
        <v>0</v>
      </c>
      <c r="J9" s="13">
        <f t="shared" si="3"/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f t="shared" si="4"/>
        <v>0</v>
      </c>
      <c r="R9" s="13">
        <v>0</v>
      </c>
      <c r="S9" s="13">
        <f t="shared" si="5"/>
        <v>0</v>
      </c>
      <c r="T9" s="13">
        <v>0</v>
      </c>
      <c r="U9" s="13">
        <v>70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ht="18" thickBot="1">
      <c r="A10" s="12">
        <v>43893</v>
      </c>
      <c r="B10" s="50">
        <v>7</v>
      </c>
      <c r="C10" s="13">
        <v>4</v>
      </c>
      <c r="D10" s="49">
        <f t="shared" si="0"/>
        <v>2</v>
      </c>
      <c r="E10" s="13">
        <v>101</v>
      </c>
      <c r="F10" s="13">
        <f t="shared" si="1"/>
        <v>16</v>
      </c>
      <c r="G10" s="13">
        <v>0</v>
      </c>
      <c r="H10" s="13">
        <f t="shared" si="2"/>
        <v>-2</v>
      </c>
      <c r="I10" s="13">
        <v>0</v>
      </c>
      <c r="J10" s="13">
        <f t="shared" si="3"/>
        <v>0</v>
      </c>
      <c r="K10" s="13">
        <v>2</v>
      </c>
      <c r="L10" s="13">
        <v>2</v>
      </c>
      <c r="M10" s="13">
        <v>0</v>
      </c>
      <c r="N10" s="13">
        <v>0</v>
      </c>
      <c r="O10" s="13">
        <v>0</v>
      </c>
      <c r="P10" s="13">
        <v>0</v>
      </c>
      <c r="Q10" s="13">
        <f t="shared" si="4"/>
        <v>0</v>
      </c>
      <c r="R10" s="13">
        <v>0</v>
      </c>
      <c r="S10" s="13">
        <f t="shared" si="5"/>
        <v>0</v>
      </c>
      <c r="T10" s="13">
        <v>0</v>
      </c>
      <c r="U10" s="13">
        <v>131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ht="18" thickBot="1">
      <c r="A11" s="12">
        <v>43894</v>
      </c>
      <c r="B11" s="50">
        <v>8</v>
      </c>
      <c r="C11" s="13">
        <v>6</v>
      </c>
      <c r="D11" s="49">
        <f t="shared" si="0"/>
        <v>2</v>
      </c>
      <c r="E11" s="13">
        <v>117</v>
      </c>
      <c r="F11" s="13">
        <f t="shared" si="1"/>
        <v>16</v>
      </c>
      <c r="G11" s="13">
        <v>0</v>
      </c>
      <c r="H11" s="13">
        <f t="shared" si="2"/>
        <v>0</v>
      </c>
      <c r="I11" s="13">
        <v>0</v>
      </c>
      <c r="J11" s="13">
        <f t="shared" si="3"/>
        <v>0</v>
      </c>
      <c r="K11" s="13">
        <v>4</v>
      </c>
      <c r="L11" s="13">
        <v>4</v>
      </c>
      <c r="M11" s="13">
        <v>81</v>
      </c>
      <c r="N11" s="13">
        <v>0</v>
      </c>
      <c r="O11" s="13">
        <v>0</v>
      </c>
      <c r="P11" s="13">
        <v>0</v>
      </c>
      <c r="Q11" s="13">
        <f t="shared" si="4"/>
        <v>0</v>
      </c>
      <c r="R11" s="13">
        <v>0</v>
      </c>
      <c r="S11" s="13">
        <f t="shared" si="5"/>
        <v>0</v>
      </c>
      <c r="T11" s="13">
        <v>0</v>
      </c>
      <c r="U11" s="13">
        <v>171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ht="18" thickBot="1">
      <c r="A12" s="12">
        <v>43895</v>
      </c>
      <c r="B12" s="50">
        <v>9</v>
      </c>
      <c r="C12" s="13">
        <v>9</v>
      </c>
      <c r="D12" s="49">
        <f t="shared" si="0"/>
        <v>3</v>
      </c>
      <c r="E12" s="13">
        <v>147</v>
      </c>
      <c r="F12" s="13">
        <f t="shared" si="1"/>
        <v>30</v>
      </c>
      <c r="G12" s="13">
        <v>9</v>
      </c>
      <c r="H12" s="13">
        <f t="shared" si="2"/>
        <v>9</v>
      </c>
      <c r="I12" s="13">
        <v>0</v>
      </c>
      <c r="J12" s="13">
        <f t="shared" si="3"/>
        <v>0</v>
      </c>
      <c r="K12" s="13">
        <v>6</v>
      </c>
      <c r="L12" s="13">
        <v>6</v>
      </c>
      <c r="M12" s="13">
        <v>213</v>
      </c>
      <c r="N12" s="13">
        <v>0</v>
      </c>
      <c r="O12" s="13">
        <v>0</v>
      </c>
      <c r="P12" s="13">
        <v>0</v>
      </c>
      <c r="Q12" s="13">
        <f t="shared" si="4"/>
        <v>0</v>
      </c>
      <c r="R12" s="13">
        <v>0</v>
      </c>
      <c r="S12" s="13">
        <f t="shared" si="5"/>
        <v>0</v>
      </c>
      <c r="T12" s="13">
        <v>0</v>
      </c>
      <c r="U12" s="13">
        <v>251</v>
      </c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8" thickBot="1">
      <c r="A13" s="12">
        <v>43896</v>
      </c>
      <c r="B13" s="50">
        <v>10</v>
      </c>
      <c r="C13" s="13">
        <v>13</v>
      </c>
      <c r="D13" s="49">
        <f t="shared" si="0"/>
        <v>4</v>
      </c>
      <c r="E13" s="13">
        <v>181</v>
      </c>
      <c r="F13" s="13">
        <f t="shared" si="1"/>
        <v>34</v>
      </c>
      <c r="G13" s="13">
        <v>13</v>
      </c>
      <c r="H13" s="13">
        <f t="shared" si="2"/>
        <v>4</v>
      </c>
      <c r="I13" s="13">
        <v>0</v>
      </c>
      <c r="J13" s="13">
        <f t="shared" si="3"/>
        <v>0</v>
      </c>
      <c r="K13" s="13">
        <v>9</v>
      </c>
      <c r="L13" s="13">
        <v>9</v>
      </c>
      <c r="M13" s="13">
        <v>354</v>
      </c>
      <c r="N13" s="13">
        <v>0</v>
      </c>
      <c r="O13" s="13">
        <v>0</v>
      </c>
      <c r="P13" s="13">
        <v>0</v>
      </c>
      <c r="Q13" s="13">
        <f t="shared" si="4"/>
        <v>0</v>
      </c>
      <c r="R13" s="13">
        <v>0</v>
      </c>
      <c r="S13" s="13">
        <f t="shared" si="5"/>
        <v>0</v>
      </c>
      <c r="T13" s="13">
        <v>30</v>
      </c>
      <c r="U13" s="13">
        <v>332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ht="18" thickBot="1">
      <c r="A14" s="12">
        <v>43897</v>
      </c>
      <c r="B14" s="50">
        <v>11</v>
      </c>
      <c r="C14" s="14">
        <v>21</v>
      </c>
      <c r="D14" s="49">
        <f t="shared" si="0"/>
        <v>8</v>
      </c>
      <c r="E14" s="13">
        <v>224</v>
      </c>
      <c r="F14" s="13">
        <f t="shared" si="1"/>
        <v>43</v>
      </c>
      <c r="G14" s="13">
        <v>21</v>
      </c>
      <c r="H14" s="13">
        <f t="shared" si="2"/>
        <v>8</v>
      </c>
      <c r="I14" s="13">
        <v>0</v>
      </c>
      <c r="J14" s="13">
        <f t="shared" si="3"/>
        <v>0</v>
      </c>
      <c r="K14" s="13">
        <v>13</v>
      </c>
      <c r="L14" s="13">
        <v>13</v>
      </c>
      <c r="M14" s="13">
        <v>412</v>
      </c>
      <c r="N14" s="13">
        <v>0</v>
      </c>
      <c r="O14" s="13">
        <v>0</v>
      </c>
      <c r="P14" s="13">
        <v>0</v>
      </c>
      <c r="Q14" s="13">
        <f t="shared" si="4"/>
        <v>0</v>
      </c>
      <c r="R14" s="13">
        <v>0</v>
      </c>
      <c r="S14" s="13">
        <f t="shared" si="5"/>
        <v>0</v>
      </c>
      <c r="T14" s="13">
        <v>47</v>
      </c>
      <c r="U14" s="13">
        <v>411</v>
      </c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8" thickBot="1">
      <c r="A15" s="12">
        <v>43898</v>
      </c>
      <c r="B15" s="50">
        <v>12</v>
      </c>
      <c r="C15" s="14">
        <v>30</v>
      </c>
      <c r="D15" s="49">
        <f t="shared" si="0"/>
        <v>9</v>
      </c>
      <c r="E15" s="13">
        <v>281</v>
      </c>
      <c r="F15" s="13">
        <f t="shared" si="1"/>
        <v>57</v>
      </c>
      <c r="G15" s="13">
        <v>30</v>
      </c>
      <c r="H15" s="13">
        <f t="shared" si="2"/>
        <v>9</v>
      </c>
      <c r="I15" s="13">
        <v>0</v>
      </c>
      <c r="J15" s="13">
        <f t="shared" si="3"/>
        <v>0</v>
      </c>
      <c r="K15" s="13">
        <v>21</v>
      </c>
      <c r="L15" s="13">
        <v>21</v>
      </c>
      <c r="M15" s="13">
        <v>447</v>
      </c>
      <c r="N15" s="13">
        <v>0</v>
      </c>
      <c r="O15" s="13">
        <v>0</v>
      </c>
      <c r="P15" s="13">
        <v>0</v>
      </c>
      <c r="Q15" s="13">
        <f t="shared" si="4"/>
        <v>0</v>
      </c>
      <c r="R15" s="13">
        <v>0</v>
      </c>
      <c r="S15" s="13">
        <f t="shared" si="5"/>
        <v>0</v>
      </c>
      <c r="T15" s="13">
        <v>56</v>
      </c>
      <c r="U15" s="13">
        <v>495</v>
      </c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ht="18" thickBot="1">
      <c r="A16" s="12">
        <v>43899</v>
      </c>
      <c r="B16" s="50">
        <v>13</v>
      </c>
      <c r="C16" s="14">
        <v>39</v>
      </c>
      <c r="D16" s="49">
        <f t="shared" si="0"/>
        <v>9</v>
      </c>
      <c r="E16" s="13">
        <v>339</v>
      </c>
      <c r="F16" s="13">
        <f t="shared" si="1"/>
        <v>58</v>
      </c>
      <c r="G16" s="13">
        <v>38</v>
      </c>
      <c r="H16" s="13">
        <f t="shared" si="2"/>
        <v>8</v>
      </c>
      <c r="I16" s="13">
        <v>0</v>
      </c>
      <c r="J16" s="13">
        <f t="shared" si="3"/>
        <v>0</v>
      </c>
      <c r="K16" s="13">
        <v>30</v>
      </c>
      <c r="L16" s="13">
        <v>30</v>
      </c>
      <c r="M16" s="13">
        <v>496</v>
      </c>
      <c r="N16" s="13">
        <v>0</v>
      </c>
      <c r="O16" s="13">
        <v>0</v>
      </c>
      <c r="P16" s="13">
        <v>0</v>
      </c>
      <c r="Q16" s="13">
        <f t="shared" si="4"/>
        <v>0</v>
      </c>
      <c r="R16" s="13">
        <v>0</v>
      </c>
      <c r="S16" s="13">
        <f t="shared" si="5"/>
        <v>0</v>
      </c>
      <c r="T16" s="13">
        <v>67</v>
      </c>
      <c r="U16" s="13">
        <v>670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ht="18" thickBot="1">
      <c r="A17" s="12">
        <v>43900</v>
      </c>
      <c r="B17" s="50">
        <v>14</v>
      </c>
      <c r="C17" s="14">
        <v>41</v>
      </c>
      <c r="D17" s="49">
        <f t="shared" si="0"/>
        <v>2</v>
      </c>
      <c r="E17" s="13">
        <v>375</v>
      </c>
      <c r="F17" s="13">
        <f t="shared" si="1"/>
        <v>36</v>
      </c>
      <c r="G17" s="13">
        <v>40</v>
      </c>
      <c r="H17" s="13">
        <f t="shared" si="2"/>
        <v>2</v>
      </c>
      <c r="I17" s="13">
        <v>0</v>
      </c>
      <c r="J17" s="13">
        <f t="shared" si="3"/>
        <v>0</v>
      </c>
      <c r="K17" s="13">
        <v>39</v>
      </c>
      <c r="L17" s="13">
        <v>39</v>
      </c>
      <c r="M17" s="13">
        <v>667</v>
      </c>
      <c r="N17" s="13">
        <v>0</v>
      </c>
      <c r="O17" s="13">
        <v>0</v>
      </c>
      <c r="P17" s="13">
        <v>0</v>
      </c>
      <c r="Q17" s="13">
        <f t="shared" si="4"/>
        <v>0</v>
      </c>
      <c r="R17" s="13">
        <v>0</v>
      </c>
      <c r="S17" s="13">
        <f t="shared" si="5"/>
        <v>0</v>
      </c>
      <c r="T17" s="13">
        <v>83</v>
      </c>
      <c r="U17" s="13">
        <v>976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ht="18" thickBot="1">
      <c r="A18" s="12">
        <v>43901</v>
      </c>
      <c r="B18" s="50">
        <v>15</v>
      </c>
      <c r="C18" s="13">
        <v>59</v>
      </c>
      <c r="D18" s="49">
        <f t="shared" si="0"/>
        <v>18</v>
      </c>
      <c r="E18" s="13">
        <v>471</v>
      </c>
      <c r="F18" s="13">
        <f t="shared" si="1"/>
        <v>96</v>
      </c>
      <c r="G18" s="13">
        <v>57</v>
      </c>
      <c r="H18" s="13">
        <f t="shared" si="2"/>
        <v>17</v>
      </c>
      <c r="I18" s="13">
        <v>0</v>
      </c>
      <c r="J18" s="13">
        <f t="shared" si="3"/>
        <v>0</v>
      </c>
      <c r="K18" s="13">
        <v>40</v>
      </c>
      <c r="L18" s="13">
        <v>41</v>
      </c>
      <c r="M18" s="13">
        <v>3066</v>
      </c>
      <c r="N18" s="13">
        <v>0</v>
      </c>
      <c r="O18" s="13">
        <v>1</v>
      </c>
      <c r="P18" s="13">
        <v>0</v>
      </c>
      <c r="Q18" s="13">
        <f t="shared" si="4"/>
        <v>0</v>
      </c>
      <c r="R18" s="13">
        <v>0</v>
      </c>
      <c r="S18" s="13">
        <f t="shared" si="5"/>
        <v>0</v>
      </c>
      <c r="T18" s="13">
        <v>83</v>
      </c>
      <c r="U18" s="13">
        <v>1556</v>
      </c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ht="18" thickBot="1">
      <c r="A19" s="12">
        <v>43902</v>
      </c>
      <c r="B19" s="50">
        <v>16</v>
      </c>
      <c r="C19" s="13">
        <v>78</v>
      </c>
      <c r="D19" s="49">
        <f t="shared" si="0"/>
        <v>19</v>
      </c>
      <c r="E19" s="13">
        <v>637</v>
      </c>
      <c r="F19" s="13">
        <f t="shared" si="1"/>
        <v>166</v>
      </c>
      <c r="G19" s="13">
        <v>69</v>
      </c>
      <c r="H19" s="13">
        <f t="shared" si="2"/>
        <v>12</v>
      </c>
      <c r="I19" s="13">
        <v>0</v>
      </c>
      <c r="J19" s="13">
        <f t="shared" si="3"/>
        <v>0</v>
      </c>
      <c r="K19" s="13">
        <v>57</v>
      </c>
      <c r="L19" s="13">
        <v>59</v>
      </c>
      <c r="M19" s="13">
        <v>4923</v>
      </c>
      <c r="N19" s="13">
        <v>0</v>
      </c>
      <c r="O19" s="13">
        <v>2</v>
      </c>
      <c r="P19" s="13">
        <v>0</v>
      </c>
      <c r="Q19" s="13">
        <f t="shared" si="4"/>
        <v>0</v>
      </c>
      <c r="R19" s="13">
        <v>0</v>
      </c>
      <c r="S19" s="13">
        <f t="shared" si="5"/>
        <v>0</v>
      </c>
      <c r="T19" s="13">
        <v>133</v>
      </c>
      <c r="U19" s="13">
        <v>2494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ht="18" thickBot="1">
      <c r="A20" s="12">
        <v>43903</v>
      </c>
      <c r="B20" s="50">
        <v>17</v>
      </c>
      <c r="C20" s="13">
        <v>112</v>
      </c>
      <c r="D20" s="49">
        <f t="shared" si="0"/>
        <v>34</v>
      </c>
      <c r="E20" s="13">
        <v>1308</v>
      </c>
      <c r="F20" s="13">
        <f t="shared" si="1"/>
        <v>671</v>
      </c>
      <c r="G20" s="13">
        <v>107</v>
      </c>
      <c r="H20" s="13">
        <f t="shared" si="2"/>
        <v>38</v>
      </c>
      <c r="I20" s="13">
        <v>0</v>
      </c>
      <c r="J20" s="13">
        <f t="shared" si="3"/>
        <v>0</v>
      </c>
      <c r="K20" s="13">
        <v>69</v>
      </c>
      <c r="L20" s="13">
        <v>78</v>
      </c>
      <c r="M20" s="13">
        <v>5674</v>
      </c>
      <c r="N20" s="13">
        <v>0</v>
      </c>
      <c r="O20" s="13">
        <v>9</v>
      </c>
      <c r="P20" s="13">
        <v>0</v>
      </c>
      <c r="Q20" s="13">
        <f t="shared" si="4"/>
        <v>0</v>
      </c>
      <c r="R20" s="13">
        <v>0</v>
      </c>
      <c r="S20" s="13">
        <f t="shared" si="5"/>
        <v>0</v>
      </c>
      <c r="T20" s="13">
        <v>172</v>
      </c>
      <c r="U20" s="13">
        <v>4045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s="20" customFormat="1" ht="17" thickBot="1">
      <c r="A21" s="12">
        <v>43904</v>
      </c>
      <c r="B21" s="50">
        <v>18</v>
      </c>
      <c r="C21" s="13">
        <v>169</v>
      </c>
      <c r="D21" s="49">
        <f t="shared" si="0"/>
        <v>57</v>
      </c>
      <c r="E21" s="13">
        <v>1704</v>
      </c>
      <c r="F21" s="13">
        <f t="shared" si="1"/>
        <v>396</v>
      </c>
      <c r="G21" s="13">
        <v>114</v>
      </c>
      <c r="H21" s="13">
        <f t="shared" si="2"/>
        <v>7</v>
      </c>
      <c r="I21" s="13">
        <v>10</v>
      </c>
      <c r="J21" s="13">
        <f t="shared" si="3"/>
        <v>10</v>
      </c>
      <c r="K21" s="13">
        <v>107</v>
      </c>
      <c r="L21" s="13">
        <v>112</v>
      </c>
      <c r="M21" s="13">
        <v>5011</v>
      </c>
      <c r="N21" s="13">
        <v>0</v>
      </c>
      <c r="O21" s="13">
        <v>5</v>
      </c>
      <c r="P21" s="13">
        <v>0</v>
      </c>
      <c r="Q21" s="13">
        <f t="shared" si="4"/>
        <v>0</v>
      </c>
      <c r="R21" s="13">
        <v>1</v>
      </c>
      <c r="S21" s="13">
        <f t="shared" si="5"/>
        <v>1</v>
      </c>
      <c r="T21" s="13">
        <v>126</v>
      </c>
      <c r="U21" s="13">
        <v>5298</v>
      </c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ht="18" thickBot="1">
      <c r="A22" s="12">
        <v>43905</v>
      </c>
      <c r="B22" s="50">
        <v>19</v>
      </c>
      <c r="C22" s="13">
        <v>245</v>
      </c>
      <c r="D22" s="49">
        <f t="shared" si="0"/>
        <v>76</v>
      </c>
      <c r="E22" s="13">
        <v>2271</v>
      </c>
      <c r="F22" s="13">
        <f t="shared" si="1"/>
        <v>567</v>
      </c>
      <c r="G22" s="13">
        <v>139</v>
      </c>
      <c r="H22" s="13">
        <f t="shared" si="2"/>
        <v>25</v>
      </c>
      <c r="I22" s="13">
        <v>9</v>
      </c>
      <c r="J22" s="13">
        <f t="shared" si="3"/>
        <v>-1</v>
      </c>
      <c r="K22" s="13">
        <v>124</v>
      </c>
      <c r="L22" s="13">
        <v>168</v>
      </c>
      <c r="M22" s="13">
        <v>4592</v>
      </c>
      <c r="N22" s="13">
        <v>0</v>
      </c>
      <c r="O22" s="13">
        <v>44</v>
      </c>
      <c r="P22" s="13">
        <v>0</v>
      </c>
      <c r="Q22" s="13">
        <f t="shared" si="4"/>
        <v>0</v>
      </c>
      <c r="R22" s="13">
        <v>2</v>
      </c>
      <c r="S22" s="13">
        <f t="shared" si="5"/>
        <v>1</v>
      </c>
      <c r="T22" s="13">
        <v>281</v>
      </c>
      <c r="U22" s="13">
        <v>6249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ht="18" thickBot="1">
      <c r="A23" s="12">
        <v>43906</v>
      </c>
      <c r="B23" s="50">
        <v>20</v>
      </c>
      <c r="C23" s="13">
        <v>331</v>
      </c>
      <c r="D23" s="49">
        <f t="shared" si="0"/>
        <v>86</v>
      </c>
      <c r="E23" s="13">
        <v>2908</v>
      </c>
      <c r="F23" s="13">
        <f t="shared" si="1"/>
        <v>637</v>
      </c>
      <c r="G23" s="13">
        <v>139</v>
      </c>
      <c r="H23" s="13">
        <f t="shared" si="2"/>
        <v>0</v>
      </c>
      <c r="I23" s="13">
        <v>18</v>
      </c>
      <c r="J23" s="13">
        <f t="shared" si="3"/>
        <v>9</v>
      </c>
      <c r="K23" s="13">
        <v>148</v>
      </c>
      <c r="L23" s="13">
        <v>252</v>
      </c>
      <c r="M23" s="13">
        <v>4592</v>
      </c>
      <c r="N23" s="13">
        <v>2203</v>
      </c>
      <c r="O23" s="13">
        <v>104</v>
      </c>
      <c r="P23" s="13">
        <v>0</v>
      </c>
      <c r="Q23" s="13">
        <f t="shared" si="4"/>
        <v>0</v>
      </c>
      <c r="R23" s="13">
        <v>3</v>
      </c>
      <c r="S23" s="13">
        <f t="shared" si="5"/>
        <v>1</v>
      </c>
      <c r="T23" s="13">
        <v>374</v>
      </c>
      <c r="U23" s="13">
        <v>7926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s="20" customFormat="1" ht="17" thickBot="1">
      <c r="A24" s="12">
        <v>43907</v>
      </c>
      <c r="B24" s="50">
        <v>21</v>
      </c>
      <c r="C24" s="13">
        <v>448</v>
      </c>
      <c r="D24" s="49">
        <f t="shared" si="0"/>
        <v>117</v>
      </c>
      <c r="E24" s="13">
        <v>4030</v>
      </c>
      <c r="F24" s="13">
        <f t="shared" si="1"/>
        <v>1122</v>
      </c>
      <c r="G24" s="13">
        <v>206</v>
      </c>
      <c r="H24" s="13">
        <f t="shared" si="2"/>
        <v>67</v>
      </c>
      <c r="I24" s="13">
        <v>17</v>
      </c>
      <c r="J24" s="13">
        <f t="shared" si="3"/>
        <v>-1</v>
      </c>
      <c r="K24" s="13">
        <v>157</v>
      </c>
      <c r="L24" s="13">
        <v>328</v>
      </c>
      <c r="M24" s="13">
        <v>6852</v>
      </c>
      <c r="N24" s="13">
        <v>3259</v>
      </c>
      <c r="O24" s="13">
        <v>171</v>
      </c>
      <c r="P24" s="13">
        <v>1</v>
      </c>
      <c r="Q24" s="13">
        <f t="shared" si="4"/>
        <v>1</v>
      </c>
      <c r="R24" s="13">
        <v>3</v>
      </c>
      <c r="S24" s="13">
        <f t="shared" si="5"/>
        <v>0</v>
      </c>
      <c r="T24" s="13">
        <v>323</v>
      </c>
      <c r="U24" s="13">
        <v>10230</v>
      </c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ht="18" thickBot="1">
      <c r="A25" s="12">
        <v>43908</v>
      </c>
      <c r="B25" s="50">
        <v>22</v>
      </c>
      <c r="C25" s="13">
        <v>642</v>
      </c>
      <c r="D25" s="49">
        <f t="shared" si="0"/>
        <v>194</v>
      </c>
      <c r="E25" s="13">
        <v>5067</v>
      </c>
      <c r="F25" s="13">
        <f t="shared" si="1"/>
        <v>1037</v>
      </c>
      <c r="G25" s="13">
        <v>89</v>
      </c>
      <c r="H25" s="13">
        <f t="shared" si="2"/>
        <v>-117</v>
      </c>
      <c r="I25" s="13">
        <v>20</v>
      </c>
      <c r="J25" s="13">
        <f t="shared" si="3"/>
        <v>3</v>
      </c>
      <c r="K25" s="13">
        <v>223</v>
      </c>
      <c r="L25" s="13">
        <v>444</v>
      </c>
      <c r="M25" s="13">
        <v>6656</v>
      </c>
      <c r="N25" s="13">
        <v>4074</v>
      </c>
      <c r="O25" s="13">
        <v>221</v>
      </c>
      <c r="P25" s="13">
        <v>1</v>
      </c>
      <c r="Q25" s="13">
        <f t="shared" si="4"/>
        <v>0</v>
      </c>
      <c r="R25" s="13">
        <v>3</v>
      </c>
      <c r="S25" s="13">
        <f t="shared" si="5"/>
        <v>0</v>
      </c>
      <c r="T25" s="13">
        <v>351</v>
      </c>
      <c r="U25" s="13">
        <v>12688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ht="18" thickBot="1">
      <c r="A26" s="12">
        <v>43909</v>
      </c>
      <c r="B26" s="50">
        <v>23</v>
      </c>
      <c r="C26" s="13">
        <v>785</v>
      </c>
      <c r="D26" s="49">
        <f t="shared" si="0"/>
        <v>143</v>
      </c>
      <c r="E26" s="13">
        <v>6061</v>
      </c>
      <c r="F26" s="13">
        <f t="shared" si="1"/>
        <v>994</v>
      </c>
      <c r="G26" s="13">
        <v>89</v>
      </c>
      <c r="H26" s="13">
        <f t="shared" si="2"/>
        <v>0</v>
      </c>
      <c r="I26" s="13">
        <v>20</v>
      </c>
      <c r="J26" s="13">
        <f t="shared" si="3"/>
        <v>0</v>
      </c>
      <c r="K26" s="13">
        <v>109</v>
      </c>
      <c r="L26" s="13">
        <v>637</v>
      </c>
      <c r="M26" s="13">
        <v>8091</v>
      </c>
      <c r="N26" s="13">
        <v>4788</v>
      </c>
      <c r="O26" s="13">
        <v>528</v>
      </c>
      <c r="P26" s="13">
        <v>3</v>
      </c>
      <c r="Q26" s="13">
        <f t="shared" si="4"/>
        <v>2</v>
      </c>
      <c r="R26" s="13">
        <v>3</v>
      </c>
      <c r="S26" s="13">
        <f t="shared" si="5"/>
        <v>0</v>
      </c>
      <c r="T26" s="13">
        <v>488</v>
      </c>
      <c r="U26" s="13">
        <v>15178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ht="18" thickBot="1">
      <c r="A27" s="12">
        <v>43910</v>
      </c>
      <c r="B27" s="50">
        <v>24</v>
      </c>
      <c r="C27" s="13">
        <v>1020</v>
      </c>
      <c r="D27" s="49">
        <f t="shared" si="0"/>
        <v>235</v>
      </c>
      <c r="E27" s="13">
        <v>7732</v>
      </c>
      <c r="F27" s="13">
        <f t="shared" si="1"/>
        <v>1671</v>
      </c>
      <c r="G27" s="13">
        <v>126</v>
      </c>
      <c r="H27" s="13">
        <f t="shared" si="2"/>
        <v>37</v>
      </c>
      <c r="I27" s="13">
        <v>26</v>
      </c>
      <c r="J27" s="13">
        <f t="shared" si="3"/>
        <v>6</v>
      </c>
      <c r="K27" s="13">
        <v>109</v>
      </c>
      <c r="L27" s="13">
        <v>779</v>
      </c>
      <c r="M27" s="13">
        <v>9008</v>
      </c>
      <c r="N27" s="13">
        <v>5862</v>
      </c>
      <c r="O27" s="13">
        <v>670</v>
      </c>
      <c r="P27" s="13">
        <v>6</v>
      </c>
      <c r="Q27" s="13">
        <f t="shared" si="4"/>
        <v>3</v>
      </c>
      <c r="R27" s="13">
        <v>5</v>
      </c>
      <c r="S27" s="13">
        <f t="shared" si="5"/>
        <v>2</v>
      </c>
      <c r="T27" s="13">
        <v>850</v>
      </c>
      <c r="U27" s="13">
        <v>18393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ht="18" thickBot="1">
      <c r="A28" s="12">
        <v>43911</v>
      </c>
      <c r="B28" s="50">
        <v>25</v>
      </c>
      <c r="C28" s="13">
        <v>1280</v>
      </c>
      <c r="D28" s="49">
        <f t="shared" si="0"/>
        <v>260</v>
      </c>
      <c r="E28" s="13">
        <v>9854</v>
      </c>
      <c r="F28" s="13">
        <f t="shared" si="1"/>
        <v>2122</v>
      </c>
      <c r="G28" s="13">
        <v>156</v>
      </c>
      <c r="H28" s="13">
        <f t="shared" si="2"/>
        <v>30</v>
      </c>
      <c r="I28" s="13">
        <v>35</v>
      </c>
      <c r="J28" s="13">
        <f t="shared" si="3"/>
        <v>9</v>
      </c>
      <c r="K28" s="13">
        <v>152</v>
      </c>
      <c r="L28" s="13">
        <v>1009</v>
      </c>
      <c r="M28" s="13">
        <v>13155</v>
      </c>
      <c r="N28" s="13">
        <v>7515</v>
      </c>
      <c r="O28" s="13">
        <v>857</v>
      </c>
      <c r="P28" s="13">
        <v>12</v>
      </c>
      <c r="Q28" s="13">
        <f t="shared" si="4"/>
        <v>6</v>
      </c>
      <c r="R28" s="13">
        <v>5</v>
      </c>
      <c r="S28" s="13">
        <f t="shared" si="5"/>
        <v>0</v>
      </c>
      <c r="T28" s="13">
        <v>1059</v>
      </c>
      <c r="U28" s="13">
        <v>20909</v>
      </c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s="20" customFormat="1" ht="17" thickBot="1">
      <c r="A29" s="12">
        <v>43912</v>
      </c>
      <c r="B29" s="50">
        <v>26</v>
      </c>
      <c r="C29" s="13">
        <v>1600</v>
      </c>
      <c r="D29" s="49">
        <f t="shared" si="0"/>
        <v>320</v>
      </c>
      <c r="E29" s="13">
        <v>11779</v>
      </c>
      <c r="F29" s="13">
        <f t="shared" si="1"/>
        <v>1925</v>
      </c>
      <c r="G29" s="13">
        <v>169</v>
      </c>
      <c r="H29" s="13">
        <f t="shared" si="2"/>
        <v>13</v>
      </c>
      <c r="I29" s="13">
        <v>41</v>
      </c>
      <c r="J29" s="13">
        <f t="shared" si="3"/>
        <v>6</v>
      </c>
      <c r="K29" s="13">
        <v>191</v>
      </c>
      <c r="L29" s="13">
        <v>1263</v>
      </c>
      <c r="M29" s="13">
        <v>12562</v>
      </c>
      <c r="N29" s="13">
        <v>9027</v>
      </c>
      <c r="O29" s="13">
        <v>1072</v>
      </c>
      <c r="P29" s="13">
        <v>14</v>
      </c>
      <c r="Q29" s="13">
        <f t="shared" si="4"/>
        <v>2</v>
      </c>
      <c r="R29" s="13">
        <v>5</v>
      </c>
      <c r="S29" s="13">
        <f t="shared" si="5"/>
        <v>0</v>
      </c>
      <c r="T29" s="13">
        <v>1152</v>
      </c>
      <c r="U29" s="13">
        <v>23018</v>
      </c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8" thickBot="1">
      <c r="A30" s="12">
        <v>43913</v>
      </c>
      <c r="B30" s="50">
        <v>27</v>
      </c>
      <c r="C30" s="13">
        <v>2060</v>
      </c>
      <c r="D30" s="49">
        <f t="shared" si="0"/>
        <v>460</v>
      </c>
      <c r="E30" s="13">
        <v>13674</v>
      </c>
      <c r="F30" s="13">
        <f t="shared" si="1"/>
        <v>1895</v>
      </c>
      <c r="G30" s="13">
        <v>201</v>
      </c>
      <c r="H30" s="13">
        <f t="shared" si="2"/>
        <v>32</v>
      </c>
      <c r="I30" s="13">
        <v>47</v>
      </c>
      <c r="J30" s="13">
        <f t="shared" si="3"/>
        <v>6</v>
      </c>
      <c r="K30" s="13">
        <v>210</v>
      </c>
      <c r="L30" s="13">
        <v>1581</v>
      </c>
      <c r="M30" s="13">
        <v>11842</v>
      </c>
      <c r="N30" s="13">
        <v>10212</v>
      </c>
      <c r="O30" s="13">
        <v>1371</v>
      </c>
      <c r="P30" s="13">
        <v>23</v>
      </c>
      <c r="Q30" s="13">
        <f t="shared" si="4"/>
        <v>9</v>
      </c>
      <c r="R30" s="13">
        <v>14</v>
      </c>
      <c r="S30" s="13">
        <f t="shared" si="5"/>
        <v>9</v>
      </c>
      <c r="T30" s="13">
        <v>1402</v>
      </c>
      <c r="U30" s="13">
        <v>27199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8" thickBot="1">
      <c r="A31" s="12">
        <v>43914</v>
      </c>
      <c r="B31" s="50">
        <v>28</v>
      </c>
      <c r="C31" s="13">
        <v>2362</v>
      </c>
      <c r="D31" s="49">
        <f t="shared" si="0"/>
        <v>302</v>
      </c>
      <c r="E31" s="13">
        <v>15474</v>
      </c>
      <c r="F31" s="13">
        <f t="shared" si="1"/>
        <v>1800</v>
      </c>
      <c r="G31" s="13">
        <v>203</v>
      </c>
      <c r="H31" s="13">
        <f t="shared" si="2"/>
        <v>2</v>
      </c>
      <c r="I31" s="13">
        <v>48</v>
      </c>
      <c r="J31" s="13">
        <f t="shared" si="3"/>
        <v>1</v>
      </c>
      <c r="K31" s="13">
        <v>248</v>
      </c>
      <c r="L31" s="13">
        <v>2023</v>
      </c>
      <c r="M31" s="13">
        <v>11842</v>
      </c>
      <c r="N31" s="13">
        <v>11329</v>
      </c>
      <c r="O31" s="13">
        <v>1775</v>
      </c>
      <c r="P31" s="13">
        <v>33</v>
      </c>
      <c r="Q31" s="13">
        <f t="shared" si="4"/>
        <v>10</v>
      </c>
      <c r="R31" s="13">
        <v>22</v>
      </c>
      <c r="S31" s="13">
        <f t="shared" si="5"/>
        <v>8</v>
      </c>
      <c r="T31" s="13">
        <v>1783</v>
      </c>
      <c r="U31" s="13">
        <v>32214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ht="18" thickBot="1">
      <c r="A32" s="12">
        <v>43915</v>
      </c>
      <c r="B32" s="50">
        <v>29</v>
      </c>
      <c r="C32" s="13">
        <v>2995</v>
      </c>
      <c r="D32" s="49">
        <f t="shared" si="0"/>
        <v>633</v>
      </c>
      <c r="E32" s="13">
        <v>21155</v>
      </c>
      <c r="F32" s="13">
        <f t="shared" si="1"/>
        <v>5681</v>
      </c>
      <c r="G32" s="13">
        <v>276</v>
      </c>
      <c r="H32" s="13">
        <f t="shared" si="2"/>
        <v>73</v>
      </c>
      <c r="I32" s="13">
        <v>61</v>
      </c>
      <c r="J32" s="13">
        <f t="shared" si="3"/>
        <v>13</v>
      </c>
      <c r="K32" s="13">
        <v>251</v>
      </c>
      <c r="L32" s="13">
        <v>2311</v>
      </c>
      <c r="M32" s="13">
        <v>13624</v>
      </c>
      <c r="N32" s="13">
        <v>16569</v>
      </c>
      <c r="O32" s="13">
        <v>2060</v>
      </c>
      <c r="P32" s="13">
        <v>43</v>
      </c>
      <c r="Q32" s="13">
        <f t="shared" si="4"/>
        <v>10</v>
      </c>
      <c r="R32" s="13">
        <v>22</v>
      </c>
      <c r="S32" s="13">
        <f t="shared" si="5"/>
        <v>0</v>
      </c>
      <c r="T32" s="13">
        <v>1591</v>
      </c>
      <c r="U32" s="13">
        <v>37523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ht="18" thickBot="1">
      <c r="A33" s="12">
        <v>43916</v>
      </c>
      <c r="B33" s="50">
        <v>30</v>
      </c>
      <c r="C33" s="13">
        <v>3544</v>
      </c>
      <c r="D33" s="49">
        <f t="shared" si="0"/>
        <v>549</v>
      </c>
      <c r="E33" s="13">
        <v>22257</v>
      </c>
      <c r="F33" s="13">
        <f t="shared" si="1"/>
        <v>1102</v>
      </c>
      <c r="G33" s="13">
        <v>191</v>
      </c>
      <c r="H33" s="13">
        <f t="shared" si="2"/>
        <v>-85</v>
      </c>
      <c r="I33" s="13">
        <v>61</v>
      </c>
      <c r="J33" s="13">
        <f t="shared" si="3"/>
        <v>0</v>
      </c>
      <c r="K33" s="13">
        <v>337</v>
      </c>
      <c r="L33" s="13">
        <v>2930</v>
      </c>
      <c r="M33" s="13">
        <v>14994</v>
      </c>
      <c r="N33" s="13">
        <v>16718</v>
      </c>
      <c r="O33" s="13">
        <v>2593</v>
      </c>
      <c r="P33" s="13">
        <v>60</v>
      </c>
      <c r="Q33" s="13">
        <f t="shared" si="4"/>
        <v>17</v>
      </c>
      <c r="R33" s="13">
        <v>43</v>
      </c>
      <c r="S33" s="13">
        <f t="shared" si="5"/>
        <v>21</v>
      </c>
      <c r="T33" s="13">
        <v>1995</v>
      </c>
      <c r="U33" s="13">
        <v>44212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ht="18" thickBot="1">
      <c r="A34" s="12">
        <v>43917</v>
      </c>
      <c r="B34" s="50">
        <v>31</v>
      </c>
      <c r="C34" s="13">
        <v>4268</v>
      </c>
      <c r="D34" s="49">
        <f t="shared" si="0"/>
        <v>724</v>
      </c>
      <c r="E34" s="13">
        <v>25431</v>
      </c>
      <c r="F34" s="13">
        <f t="shared" si="1"/>
        <v>3174</v>
      </c>
      <c r="G34" s="13">
        <v>354</v>
      </c>
      <c r="H34" s="13">
        <f t="shared" si="2"/>
        <v>163</v>
      </c>
      <c r="I34" s="13">
        <v>71</v>
      </c>
      <c r="J34" s="13">
        <f t="shared" si="3"/>
        <v>10</v>
      </c>
      <c r="K34" s="13">
        <v>252</v>
      </c>
      <c r="L34" s="13">
        <v>3441</v>
      </c>
      <c r="M34" s="13">
        <v>19816</v>
      </c>
      <c r="N34" s="13">
        <v>17168</v>
      </c>
      <c r="O34" s="13">
        <v>3189</v>
      </c>
      <c r="P34" s="13">
        <v>76</v>
      </c>
      <c r="Q34" s="13">
        <f t="shared" si="4"/>
        <v>16</v>
      </c>
      <c r="R34" s="13">
        <v>43</v>
      </c>
      <c r="S34" s="13">
        <f t="shared" si="5"/>
        <v>0</v>
      </c>
      <c r="T34" s="13">
        <v>3995</v>
      </c>
      <c r="U34" s="13">
        <v>52089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ht="18" thickBot="1">
      <c r="A35" s="12">
        <v>43918</v>
      </c>
      <c r="B35" s="50">
        <v>32</v>
      </c>
      <c r="C35" s="13">
        <v>5170</v>
      </c>
      <c r="D35" s="49">
        <f t="shared" si="0"/>
        <v>902</v>
      </c>
      <c r="E35" s="13">
        <v>32754</v>
      </c>
      <c r="F35" s="13">
        <f t="shared" si="1"/>
        <v>7323</v>
      </c>
      <c r="G35" s="13">
        <v>418</v>
      </c>
      <c r="H35" s="13">
        <f t="shared" si="2"/>
        <v>64</v>
      </c>
      <c r="I35" s="13">
        <v>89</v>
      </c>
      <c r="J35" s="13">
        <f t="shared" si="3"/>
        <v>18</v>
      </c>
      <c r="K35" s="13">
        <v>425</v>
      </c>
      <c r="L35" s="13">
        <v>4149</v>
      </c>
      <c r="M35" s="13">
        <v>19927</v>
      </c>
      <c r="N35" s="13">
        <v>22646</v>
      </c>
      <c r="O35" s="13">
        <v>3724</v>
      </c>
      <c r="P35" s="13">
        <v>100</v>
      </c>
      <c r="Q35" s="13">
        <f t="shared" si="4"/>
        <v>24</v>
      </c>
      <c r="R35" s="13">
        <v>43</v>
      </c>
      <c r="S35" s="13">
        <f t="shared" si="5"/>
        <v>0</v>
      </c>
      <c r="T35" s="13">
        <v>4938</v>
      </c>
      <c r="U35" s="13">
        <v>58982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ht="18" thickBot="1">
      <c r="A36" s="12">
        <v>43919</v>
      </c>
      <c r="B36" s="50">
        <v>33</v>
      </c>
      <c r="C36" s="13">
        <v>5962</v>
      </c>
      <c r="D36" s="49">
        <f t="shared" si="0"/>
        <v>792</v>
      </c>
      <c r="E36" s="13">
        <v>38042</v>
      </c>
      <c r="F36" s="13">
        <f t="shared" si="1"/>
        <v>5288</v>
      </c>
      <c r="G36" s="13">
        <v>486</v>
      </c>
      <c r="H36" s="13">
        <f t="shared" si="2"/>
        <v>68</v>
      </c>
      <c r="I36" s="13">
        <v>138</v>
      </c>
      <c r="J36" s="13">
        <f t="shared" si="3"/>
        <v>49</v>
      </c>
      <c r="K36" s="13">
        <v>507</v>
      </c>
      <c r="L36" s="13">
        <v>5027</v>
      </c>
      <c r="M36" s="13">
        <v>17785</v>
      </c>
      <c r="N36" s="13">
        <v>26572</v>
      </c>
      <c r="O36" s="13">
        <v>4520</v>
      </c>
      <c r="P36" s="13">
        <v>119</v>
      </c>
      <c r="Q36" s="13">
        <f t="shared" si="4"/>
        <v>19</v>
      </c>
      <c r="R36" s="13">
        <v>43</v>
      </c>
      <c r="S36" s="13">
        <f t="shared" si="5"/>
        <v>0</v>
      </c>
      <c r="T36" s="13">
        <v>5508</v>
      </c>
      <c r="U36" s="13">
        <v>64014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ht="18" thickBot="1">
      <c r="A37" s="12">
        <v>43920</v>
      </c>
      <c r="B37" s="50">
        <v>34</v>
      </c>
      <c r="C37" s="14">
        <v>6408</v>
      </c>
      <c r="D37" s="49">
        <f t="shared" si="0"/>
        <v>446</v>
      </c>
      <c r="E37" s="13">
        <v>44206</v>
      </c>
      <c r="F37" s="13">
        <f t="shared" si="1"/>
        <v>6164</v>
      </c>
      <c r="G37" s="13">
        <v>571</v>
      </c>
      <c r="H37" s="13">
        <f t="shared" si="2"/>
        <v>85</v>
      </c>
      <c r="I37" s="13">
        <v>164</v>
      </c>
      <c r="J37" s="13">
        <f t="shared" si="3"/>
        <v>26</v>
      </c>
      <c r="K37" s="13">
        <v>624</v>
      </c>
      <c r="L37" s="13">
        <v>5800</v>
      </c>
      <c r="M37" s="13">
        <v>11482</v>
      </c>
      <c r="N37" s="13">
        <v>32953</v>
      </c>
      <c r="O37" s="13">
        <v>5176</v>
      </c>
      <c r="P37" s="13">
        <v>140</v>
      </c>
      <c r="Q37" s="13">
        <f t="shared" si="4"/>
        <v>21</v>
      </c>
      <c r="R37" s="13">
        <v>43</v>
      </c>
      <c r="S37" s="13">
        <f t="shared" si="5"/>
        <v>0</v>
      </c>
      <c r="T37" s="13">
        <v>4845</v>
      </c>
      <c r="U37" s="13">
        <v>71967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s="18" customFormat="1" ht="22" thickBot="1">
      <c r="A38" s="12">
        <v>43921</v>
      </c>
      <c r="B38" s="50">
        <v>35</v>
      </c>
      <c r="C38" s="14">
        <v>7443</v>
      </c>
      <c r="D38" s="49">
        <f t="shared" si="0"/>
        <v>1035</v>
      </c>
      <c r="E38" s="13">
        <v>52086</v>
      </c>
      <c r="F38" s="13">
        <f t="shared" si="1"/>
        <v>7880</v>
      </c>
      <c r="G38" s="13">
        <v>627</v>
      </c>
      <c r="H38" s="13">
        <f t="shared" si="2"/>
        <v>56</v>
      </c>
      <c r="I38" s="13">
        <v>188</v>
      </c>
      <c r="J38" s="13">
        <f t="shared" si="3"/>
        <v>24</v>
      </c>
      <c r="K38" s="13">
        <v>735</v>
      </c>
      <c r="L38" s="13">
        <v>6225</v>
      </c>
      <c r="M38" s="13">
        <v>19260</v>
      </c>
      <c r="N38" s="13">
        <v>40033</v>
      </c>
      <c r="O38" s="13">
        <v>5490</v>
      </c>
      <c r="P38" s="13">
        <v>160</v>
      </c>
      <c r="Q38" s="13">
        <f t="shared" si="4"/>
        <v>20</v>
      </c>
      <c r="R38" s="13">
        <v>43</v>
      </c>
      <c r="S38" s="13">
        <f t="shared" si="5"/>
        <v>0</v>
      </c>
      <c r="T38" s="13">
        <v>4610</v>
      </c>
      <c r="U38" s="13">
        <v>79909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thickBot="1">
      <c r="A39" s="12">
        <v>43922</v>
      </c>
      <c r="B39" s="50">
        <v>36</v>
      </c>
      <c r="C39" s="14">
        <v>8251</v>
      </c>
      <c r="D39" s="49">
        <f t="shared" si="0"/>
        <v>808</v>
      </c>
      <c r="E39" s="13">
        <v>59457</v>
      </c>
      <c r="F39" s="13">
        <f t="shared" si="1"/>
        <v>7371</v>
      </c>
      <c r="G39" s="13">
        <v>726</v>
      </c>
      <c r="H39" s="13">
        <f t="shared" si="2"/>
        <v>99</v>
      </c>
      <c r="I39" s="13">
        <v>230</v>
      </c>
      <c r="J39" s="13">
        <f t="shared" si="3"/>
        <v>42</v>
      </c>
      <c r="K39" s="13">
        <v>815</v>
      </c>
      <c r="L39" s="13">
        <v>7240</v>
      </c>
      <c r="M39" s="13">
        <v>20275</v>
      </c>
      <c r="N39" s="13">
        <v>46249</v>
      </c>
      <c r="O39" s="13">
        <v>6425</v>
      </c>
      <c r="P39" s="13">
        <v>187</v>
      </c>
      <c r="Q39" s="13">
        <f t="shared" si="4"/>
        <v>27</v>
      </c>
      <c r="R39" s="13">
        <v>43</v>
      </c>
      <c r="S39" s="13">
        <f t="shared" si="5"/>
        <v>0</v>
      </c>
      <c r="T39" s="13">
        <v>4957</v>
      </c>
      <c r="U39" s="13">
        <v>88539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ht="18" thickBot="1">
      <c r="A40" s="12">
        <v>43923</v>
      </c>
      <c r="B40" s="50">
        <v>37</v>
      </c>
      <c r="C40" s="14">
        <v>9034</v>
      </c>
      <c r="D40" s="49">
        <f t="shared" si="0"/>
        <v>783</v>
      </c>
      <c r="E40" s="13">
        <v>66895</v>
      </c>
      <c r="F40" s="13">
        <f t="shared" si="1"/>
        <v>7438</v>
      </c>
      <c r="G40" s="13">
        <v>1042</v>
      </c>
      <c r="H40" s="13">
        <f t="shared" si="2"/>
        <v>316</v>
      </c>
      <c r="I40" s="13">
        <v>240</v>
      </c>
      <c r="J40" s="13">
        <f t="shared" si="3"/>
        <v>10</v>
      </c>
      <c r="K40" s="13">
        <v>956</v>
      </c>
      <c r="L40" s="13">
        <v>8021</v>
      </c>
      <c r="M40" s="13">
        <v>21798</v>
      </c>
      <c r="N40" s="13">
        <v>52903</v>
      </c>
      <c r="O40" s="13">
        <v>7065</v>
      </c>
      <c r="P40" s="13">
        <v>209</v>
      </c>
      <c r="Q40" s="13">
        <f t="shared" si="4"/>
        <v>22</v>
      </c>
      <c r="R40" s="13">
        <v>68</v>
      </c>
      <c r="S40" s="13">
        <f t="shared" si="5"/>
        <v>25</v>
      </c>
      <c r="T40" s="13">
        <v>4958</v>
      </c>
      <c r="U40" s="13">
        <v>97796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ht="18" thickBot="1">
      <c r="A41" s="12">
        <v>43924</v>
      </c>
      <c r="B41" s="50">
        <v>38</v>
      </c>
      <c r="C41" s="14">
        <v>9886</v>
      </c>
      <c r="D41" s="49">
        <f t="shared" si="0"/>
        <v>852</v>
      </c>
      <c r="E41" s="13">
        <v>74377</v>
      </c>
      <c r="F41" s="13">
        <f t="shared" si="1"/>
        <v>7482</v>
      </c>
      <c r="G41" s="13">
        <v>1058</v>
      </c>
      <c r="H41" s="13">
        <f t="shared" si="2"/>
        <v>16</v>
      </c>
      <c r="I41" s="13">
        <v>245</v>
      </c>
      <c r="J41" s="13">
        <f t="shared" si="3"/>
        <v>5</v>
      </c>
      <c r="K41" s="13">
        <v>1282</v>
      </c>
      <c r="L41" s="13">
        <v>8757</v>
      </c>
      <c r="M41" s="13">
        <v>22559</v>
      </c>
      <c r="N41" s="13">
        <v>59099</v>
      </c>
      <c r="O41" s="13">
        <v>7475</v>
      </c>
      <c r="P41" s="13">
        <v>246</v>
      </c>
      <c r="Q41" s="13">
        <f t="shared" si="4"/>
        <v>37</v>
      </c>
      <c r="R41" s="13">
        <v>68</v>
      </c>
      <c r="S41" s="13">
        <f t="shared" si="5"/>
        <v>0</v>
      </c>
      <c r="T41" s="13">
        <v>5392</v>
      </c>
      <c r="U41" s="13">
        <v>107234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ht="18" thickBot="1">
      <c r="A42" s="12">
        <v>43925</v>
      </c>
      <c r="B42" s="50">
        <v>39</v>
      </c>
      <c r="C42" s="14">
        <v>10524</v>
      </c>
      <c r="D42" s="49">
        <f t="shared" si="0"/>
        <v>638</v>
      </c>
      <c r="E42" s="13">
        <v>81087</v>
      </c>
      <c r="F42" s="13">
        <f t="shared" si="1"/>
        <v>6710</v>
      </c>
      <c r="G42" s="13">
        <v>1075</v>
      </c>
      <c r="H42" s="13">
        <f t="shared" si="2"/>
        <v>17</v>
      </c>
      <c r="I42" s="13">
        <v>251</v>
      </c>
      <c r="J42" s="13">
        <f t="shared" si="3"/>
        <v>6</v>
      </c>
      <c r="K42" s="13">
        <v>1303</v>
      </c>
      <c r="L42" s="13">
        <v>9572</v>
      </c>
      <c r="M42" s="13">
        <v>22858</v>
      </c>
      <c r="N42" s="13">
        <v>65045</v>
      </c>
      <c r="O42" s="13">
        <v>8269</v>
      </c>
      <c r="P42" s="13">
        <v>266</v>
      </c>
      <c r="Q42" s="13">
        <f t="shared" si="4"/>
        <v>20</v>
      </c>
      <c r="R42" s="13">
        <v>75</v>
      </c>
      <c r="S42" s="13">
        <f t="shared" si="5"/>
        <v>7</v>
      </c>
      <c r="T42" s="13">
        <v>5518</v>
      </c>
      <c r="U42" s="13">
        <v>116289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ht="18" thickBot="1">
      <c r="A43" s="12">
        <v>43926</v>
      </c>
      <c r="B43" s="50">
        <v>40</v>
      </c>
      <c r="C43" s="14">
        <v>11278</v>
      </c>
      <c r="D43" s="49">
        <f t="shared" si="0"/>
        <v>754</v>
      </c>
      <c r="E43" s="13">
        <v>86370</v>
      </c>
      <c r="F43" s="13">
        <f t="shared" si="1"/>
        <v>5283</v>
      </c>
      <c r="G43" s="13">
        <v>1084</v>
      </c>
      <c r="H43" s="13">
        <f t="shared" si="2"/>
        <v>9</v>
      </c>
      <c r="I43" s="13">
        <v>267</v>
      </c>
      <c r="J43" s="13">
        <f t="shared" si="3"/>
        <v>16</v>
      </c>
      <c r="K43" s="13">
        <v>1326</v>
      </c>
      <c r="L43" s="13">
        <v>10183</v>
      </c>
      <c r="M43" s="13">
        <v>23209</v>
      </c>
      <c r="N43" s="13">
        <v>70130</v>
      </c>
      <c r="O43" s="13">
        <v>8857</v>
      </c>
      <c r="P43" s="13">
        <v>295</v>
      </c>
      <c r="Q43" s="13">
        <f t="shared" si="4"/>
        <v>29</v>
      </c>
      <c r="R43" s="13">
        <v>75</v>
      </c>
      <c r="S43" s="13">
        <f t="shared" si="5"/>
        <v>0</v>
      </c>
      <c r="T43" s="13">
        <v>4962</v>
      </c>
      <c r="U43" s="13">
        <v>123005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 ht="18" thickBot="1">
      <c r="A44" s="12">
        <v>43927</v>
      </c>
      <c r="B44" s="50">
        <v>41</v>
      </c>
      <c r="C44" s="14">
        <v>11730</v>
      </c>
      <c r="D44" s="49">
        <f t="shared" si="0"/>
        <v>452</v>
      </c>
      <c r="E44" s="13">
        <v>91794</v>
      </c>
      <c r="F44" s="13">
        <f t="shared" si="1"/>
        <v>5424</v>
      </c>
      <c r="G44" s="13">
        <v>1099</v>
      </c>
      <c r="H44" s="13">
        <f t="shared" si="2"/>
        <v>15</v>
      </c>
      <c r="I44" s="13">
        <v>270</v>
      </c>
      <c r="J44" s="13">
        <f t="shared" si="3"/>
        <v>3</v>
      </c>
      <c r="K44" s="13">
        <v>1351</v>
      </c>
      <c r="L44" s="13">
        <v>10908</v>
      </c>
      <c r="M44" s="13">
        <v>23470</v>
      </c>
      <c r="N44" s="13">
        <v>75564</v>
      </c>
      <c r="O44" s="13">
        <v>9557</v>
      </c>
      <c r="P44" s="13">
        <v>311</v>
      </c>
      <c r="Q44" s="13">
        <f t="shared" si="4"/>
        <v>16</v>
      </c>
      <c r="R44" s="13">
        <v>140</v>
      </c>
      <c r="S44" s="13">
        <f t="shared" si="5"/>
        <v>65</v>
      </c>
      <c r="T44" s="13">
        <v>4500</v>
      </c>
      <c r="U44" s="13">
        <v>132191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ht="18" thickBot="1">
      <c r="A45" s="12">
        <v>43928</v>
      </c>
      <c r="B45" s="50">
        <v>42</v>
      </c>
      <c r="C45" s="14">
        <v>12442</v>
      </c>
      <c r="D45" s="49">
        <f t="shared" si="0"/>
        <v>712</v>
      </c>
      <c r="E45" s="13">
        <v>99730</v>
      </c>
      <c r="F45" s="13">
        <f t="shared" si="1"/>
        <v>7936</v>
      </c>
      <c r="G45" s="13">
        <v>1180</v>
      </c>
      <c r="H45" s="13">
        <f t="shared" si="2"/>
        <v>81</v>
      </c>
      <c r="I45" s="13">
        <v>271</v>
      </c>
      <c r="J45" s="13">
        <f t="shared" si="3"/>
        <v>1</v>
      </c>
      <c r="K45" s="13">
        <v>1369</v>
      </c>
      <c r="L45" s="13">
        <v>11279</v>
      </c>
      <c r="M45" s="13">
        <v>25070</v>
      </c>
      <c r="N45" s="13">
        <v>82846</v>
      </c>
      <c r="O45" s="13">
        <v>9910</v>
      </c>
      <c r="P45" s="13">
        <v>345</v>
      </c>
      <c r="Q45" s="13">
        <f t="shared" si="4"/>
        <v>34</v>
      </c>
      <c r="R45" s="13">
        <v>184</v>
      </c>
      <c r="S45" s="13">
        <f t="shared" si="5"/>
        <v>44</v>
      </c>
      <c r="T45" s="13">
        <v>4442</v>
      </c>
      <c r="U45" s="13">
        <v>142748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ht="18" thickBot="1">
      <c r="A46" s="12">
        <v>43929</v>
      </c>
      <c r="B46" s="50">
        <v>43</v>
      </c>
      <c r="C46" s="14">
        <v>13141</v>
      </c>
      <c r="D46" s="49">
        <f t="shared" si="0"/>
        <v>699</v>
      </c>
      <c r="E46" s="13">
        <v>104886</v>
      </c>
      <c r="F46" s="13">
        <f t="shared" si="1"/>
        <v>5156</v>
      </c>
      <c r="G46" s="13">
        <v>1211</v>
      </c>
      <c r="H46" s="13">
        <f t="shared" si="2"/>
        <v>31</v>
      </c>
      <c r="I46" s="13">
        <v>245</v>
      </c>
      <c r="J46" s="13">
        <f t="shared" si="3"/>
        <v>-26</v>
      </c>
      <c r="K46" s="13">
        <v>1451</v>
      </c>
      <c r="L46" s="13">
        <v>11913</v>
      </c>
      <c r="M46" s="13">
        <v>24481</v>
      </c>
      <c r="N46" s="13">
        <v>85842</v>
      </c>
      <c r="O46" s="13">
        <v>10462</v>
      </c>
      <c r="P46" s="13">
        <v>380</v>
      </c>
      <c r="Q46" s="13">
        <f t="shared" si="4"/>
        <v>35</v>
      </c>
      <c r="R46" s="13">
        <v>196</v>
      </c>
      <c r="S46" s="13">
        <f t="shared" si="5"/>
        <v>12</v>
      </c>
      <c r="T46" s="13">
        <v>5903</v>
      </c>
      <c r="U46" s="13">
        <v>154150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ht="18" thickBot="1">
      <c r="A47" s="12">
        <v>43930</v>
      </c>
      <c r="B47" s="50">
        <v>44</v>
      </c>
      <c r="C47" s="14">
        <v>13956</v>
      </c>
      <c r="D47" s="49">
        <f t="shared" si="0"/>
        <v>815</v>
      </c>
      <c r="E47" s="13">
        <v>115158</v>
      </c>
      <c r="F47" s="13">
        <f t="shared" si="1"/>
        <v>10272</v>
      </c>
      <c r="G47" s="13">
        <v>1173</v>
      </c>
      <c r="H47" s="13">
        <f t="shared" si="2"/>
        <v>-38</v>
      </c>
      <c r="I47" s="13">
        <v>241</v>
      </c>
      <c r="J47" s="13">
        <f t="shared" si="3"/>
        <v>-4</v>
      </c>
      <c r="K47" s="13">
        <v>1456</v>
      </c>
      <c r="L47" s="13">
        <v>12565</v>
      </c>
      <c r="M47" s="13">
        <v>24708</v>
      </c>
      <c r="N47" s="13">
        <v>97401</v>
      </c>
      <c r="O47" s="13">
        <v>11109</v>
      </c>
      <c r="P47" s="13">
        <v>409</v>
      </c>
      <c r="Q47" s="13">
        <f t="shared" si="4"/>
        <v>29</v>
      </c>
      <c r="R47" s="13">
        <v>205</v>
      </c>
      <c r="S47" s="13">
        <f t="shared" si="5"/>
        <v>9</v>
      </c>
      <c r="T47" s="13">
        <v>3801</v>
      </c>
      <c r="U47" s="13">
        <v>166359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ht="18" thickBot="1">
      <c r="A48" s="12">
        <v>43931</v>
      </c>
      <c r="B48" s="50">
        <v>45</v>
      </c>
      <c r="C48" s="14">
        <v>15472</v>
      </c>
      <c r="D48" s="49">
        <f t="shared" si="0"/>
        <v>1516</v>
      </c>
      <c r="E48" s="13">
        <v>123564</v>
      </c>
      <c r="F48" s="13">
        <f t="shared" si="1"/>
        <v>8406</v>
      </c>
      <c r="G48" s="13">
        <v>1179</v>
      </c>
      <c r="H48" s="13">
        <f t="shared" si="2"/>
        <v>6</v>
      </c>
      <c r="I48" s="13">
        <v>226</v>
      </c>
      <c r="J48" s="13">
        <f t="shared" si="3"/>
        <v>-15</v>
      </c>
      <c r="K48" s="13">
        <v>1414</v>
      </c>
      <c r="L48" s="13">
        <v>13342</v>
      </c>
      <c r="M48" s="13">
        <v>25914</v>
      </c>
      <c r="N48" s="13">
        <v>123583</v>
      </c>
      <c r="O48" s="13">
        <v>11928</v>
      </c>
      <c r="P48" s="13">
        <v>435</v>
      </c>
      <c r="Q48" s="13">
        <f t="shared" si="4"/>
        <v>26</v>
      </c>
      <c r="R48" s="13">
        <v>233</v>
      </c>
      <c r="S48" s="13">
        <f t="shared" si="5"/>
        <v>28</v>
      </c>
      <c r="T48" s="13">
        <v>4509</v>
      </c>
      <c r="U48" s="13">
        <v>176546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21" ht="17" thickBot="1">
      <c r="A49" s="12">
        <v>43932</v>
      </c>
      <c r="B49" s="50">
        <v>46</v>
      </c>
      <c r="C49" s="14">
        <v>15987</v>
      </c>
      <c r="D49" s="49">
        <f t="shared" si="0"/>
        <v>515</v>
      </c>
      <c r="E49" s="13">
        <v>130300</v>
      </c>
      <c r="F49" s="13">
        <f t="shared" si="1"/>
        <v>6736</v>
      </c>
      <c r="G49" s="13">
        <v>1175</v>
      </c>
      <c r="H49" s="13">
        <f t="shared" si="2"/>
        <v>-4</v>
      </c>
      <c r="I49" s="13">
        <v>233</v>
      </c>
      <c r="J49" s="13">
        <f t="shared" si="3"/>
        <v>7</v>
      </c>
      <c r="K49" s="13">
        <v>1405</v>
      </c>
      <c r="L49" s="13">
        <v>15074</v>
      </c>
      <c r="M49" s="13">
        <v>25432</v>
      </c>
      <c r="N49" s="13">
        <v>110352</v>
      </c>
      <c r="O49" s="13">
        <v>13669</v>
      </c>
      <c r="P49" s="13">
        <v>470</v>
      </c>
      <c r="Q49" s="13">
        <f t="shared" si="4"/>
        <v>35</v>
      </c>
      <c r="R49" s="13">
        <v>266</v>
      </c>
      <c r="S49" s="13">
        <f t="shared" si="5"/>
        <v>33</v>
      </c>
      <c r="T49" s="13">
        <v>3961</v>
      </c>
      <c r="U49" s="13">
        <v>185647</v>
      </c>
    </row>
    <row r="50" spans="1:21" ht="17" thickBot="1">
      <c r="A50" s="12">
        <v>43933</v>
      </c>
      <c r="B50" s="50">
        <v>47</v>
      </c>
      <c r="C50" s="14">
        <v>16585</v>
      </c>
      <c r="D50" s="49">
        <f t="shared" si="0"/>
        <v>598</v>
      </c>
      <c r="E50" s="13">
        <v>136243</v>
      </c>
      <c r="F50" s="13">
        <f t="shared" si="1"/>
        <v>5943</v>
      </c>
      <c r="G50" s="13">
        <v>1177</v>
      </c>
      <c r="H50" s="13">
        <f t="shared" si="2"/>
        <v>2</v>
      </c>
      <c r="I50" s="13">
        <v>228</v>
      </c>
      <c r="J50" s="13">
        <f t="shared" si="3"/>
        <v>-5</v>
      </c>
      <c r="K50" s="13">
        <v>1408</v>
      </c>
      <c r="L50" s="13">
        <v>15251</v>
      </c>
      <c r="M50" s="13">
        <v>25041</v>
      </c>
      <c r="N50" s="13">
        <v>116047</v>
      </c>
      <c r="O50" s="13">
        <v>13843</v>
      </c>
      <c r="P50" s="13">
        <v>504</v>
      </c>
      <c r="Q50" s="13">
        <f t="shared" si="4"/>
        <v>34</v>
      </c>
      <c r="R50" s="13">
        <v>277</v>
      </c>
      <c r="S50" s="13">
        <f t="shared" si="5"/>
        <v>11</v>
      </c>
      <c r="T50" s="13">
        <v>3611</v>
      </c>
      <c r="U50" s="13">
        <v>190857</v>
      </c>
    </row>
    <row r="51" spans="1:21" ht="17" thickBot="1">
      <c r="A51" s="12">
        <v>43934</v>
      </c>
      <c r="B51" s="50">
        <v>48</v>
      </c>
      <c r="C51" s="14">
        <v>16934</v>
      </c>
      <c r="D51" s="49">
        <f t="shared" si="0"/>
        <v>349</v>
      </c>
      <c r="E51" s="13">
        <v>139184</v>
      </c>
      <c r="F51" s="13">
        <f t="shared" si="1"/>
        <v>2941</v>
      </c>
      <c r="G51" s="13">
        <v>1187</v>
      </c>
      <c r="H51" s="13">
        <f t="shared" si="2"/>
        <v>10</v>
      </c>
      <c r="I51" s="13">
        <v>188</v>
      </c>
      <c r="J51" s="13">
        <f t="shared" si="3"/>
        <v>-40</v>
      </c>
      <c r="K51" s="13">
        <v>1405</v>
      </c>
      <c r="L51" s="13">
        <v>15804</v>
      </c>
      <c r="M51" s="13">
        <v>26989</v>
      </c>
      <c r="N51" s="13">
        <v>118986</v>
      </c>
      <c r="O51" s="13">
        <v>14399</v>
      </c>
      <c r="P51" s="13">
        <v>535</v>
      </c>
      <c r="Q51" s="13">
        <f t="shared" si="4"/>
        <v>31</v>
      </c>
      <c r="R51" s="13">
        <v>277</v>
      </c>
      <c r="S51" s="13">
        <f t="shared" si="5"/>
        <v>0</v>
      </c>
      <c r="T51" s="13">
        <v>3264</v>
      </c>
      <c r="U51" s="13">
        <v>199743</v>
      </c>
    </row>
    <row r="52" spans="1:21" ht="17" thickBot="1">
      <c r="A52" s="12">
        <v>43935</v>
      </c>
      <c r="B52" s="50">
        <v>49</v>
      </c>
      <c r="C52" s="14">
        <v>17448</v>
      </c>
      <c r="D52" s="49">
        <f t="shared" si="0"/>
        <v>514</v>
      </c>
      <c r="E52" s="13">
        <v>142514</v>
      </c>
      <c r="F52" s="13">
        <f t="shared" si="1"/>
        <v>3330</v>
      </c>
      <c r="G52" s="13">
        <v>1227</v>
      </c>
      <c r="H52" s="13">
        <f t="shared" si="2"/>
        <v>40</v>
      </c>
      <c r="I52" s="13">
        <v>218</v>
      </c>
      <c r="J52" s="13">
        <f t="shared" si="3"/>
        <v>30</v>
      </c>
      <c r="K52" s="13">
        <v>1375</v>
      </c>
      <c r="L52" s="13">
        <v>16137</v>
      </c>
      <c r="M52" s="13">
        <v>23265</v>
      </c>
      <c r="N52" s="13">
        <v>122592</v>
      </c>
      <c r="O52" s="13">
        <v>14762</v>
      </c>
      <c r="P52" s="13">
        <v>567</v>
      </c>
      <c r="Q52" s="13">
        <f t="shared" si="4"/>
        <v>32</v>
      </c>
      <c r="R52" s="13">
        <v>347</v>
      </c>
      <c r="S52" s="13">
        <f t="shared" si="5"/>
        <v>70</v>
      </c>
      <c r="T52" s="13">
        <v>2474</v>
      </c>
      <c r="U52" s="13">
        <v>211663</v>
      </c>
    </row>
    <row r="53" spans="1:21" ht="17" thickBot="1">
      <c r="A53" s="12">
        <v>43936</v>
      </c>
      <c r="B53" s="50">
        <v>50</v>
      </c>
      <c r="C53" s="14">
        <v>18091</v>
      </c>
      <c r="D53" s="49">
        <f t="shared" si="0"/>
        <v>643</v>
      </c>
      <c r="E53" s="13">
        <v>150804</v>
      </c>
      <c r="F53" s="13">
        <f t="shared" si="1"/>
        <v>8290</v>
      </c>
      <c r="G53" s="13">
        <v>1200</v>
      </c>
      <c r="H53" s="13">
        <f t="shared" si="2"/>
        <v>-27</v>
      </c>
      <c r="I53" s="13">
        <v>208</v>
      </c>
      <c r="J53" s="13">
        <f t="shared" si="3"/>
        <v>-10</v>
      </c>
      <c r="K53" s="13">
        <v>1445</v>
      </c>
      <c r="L53" s="13">
        <v>16534</v>
      </c>
      <c r="M53" s="13">
        <v>26144</v>
      </c>
      <c r="N53" s="13">
        <v>128653</v>
      </c>
      <c r="O53" s="13">
        <v>15089</v>
      </c>
      <c r="P53" s="13">
        <v>599</v>
      </c>
      <c r="Q53" s="13">
        <f t="shared" si="4"/>
        <v>32</v>
      </c>
      <c r="R53" s="13">
        <v>383</v>
      </c>
      <c r="S53" s="13">
        <f t="shared" si="5"/>
        <v>36</v>
      </c>
      <c r="T53" s="13">
        <v>4060</v>
      </c>
      <c r="U53" s="13">
        <v>225291</v>
      </c>
    </row>
    <row r="54" spans="1:21" ht="17" thickBot="1">
      <c r="A54" s="12">
        <v>43937</v>
      </c>
      <c r="B54" s="50">
        <v>51</v>
      </c>
      <c r="C54" s="14">
        <v>18841</v>
      </c>
      <c r="D54" s="49">
        <f t="shared" si="0"/>
        <v>750</v>
      </c>
      <c r="E54" s="13">
        <v>154727</v>
      </c>
      <c r="F54" s="13">
        <f t="shared" si="1"/>
        <v>3923</v>
      </c>
      <c r="G54" s="13">
        <v>1302</v>
      </c>
      <c r="H54" s="13">
        <f t="shared" si="2"/>
        <v>102</v>
      </c>
      <c r="I54" s="13">
        <v>229</v>
      </c>
      <c r="J54" s="13">
        <f t="shared" si="3"/>
        <v>21</v>
      </c>
      <c r="K54" s="13">
        <v>1408</v>
      </c>
      <c r="L54" s="13">
        <v>17109</v>
      </c>
      <c r="M54" s="13">
        <v>26065</v>
      </c>
      <c r="N54" s="13">
        <v>131976</v>
      </c>
      <c r="O54" s="13">
        <v>15701</v>
      </c>
      <c r="P54" s="13">
        <v>629</v>
      </c>
      <c r="Q54" s="13">
        <f t="shared" si="4"/>
        <v>30</v>
      </c>
      <c r="R54" s="13">
        <v>493</v>
      </c>
      <c r="S54" s="13">
        <f t="shared" si="5"/>
        <v>110</v>
      </c>
      <c r="T54" s="13">
        <v>3910</v>
      </c>
      <c r="U54" s="13">
        <v>238691</v>
      </c>
    </row>
    <row r="55" spans="1:21" ht="17" thickBot="1">
      <c r="A55" s="12">
        <v>43938</v>
      </c>
      <c r="B55" s="50">
        <v>52</v>
      </c>
      <c r="C55" s="14">
        <v>19022</v>
      </c>
      <c r="D55" s="49">
        <f t="shared" si="0"/>
        <v>181</v>
      </c>
      <c r="E55" s="13">
        <v>158940</v>
      </c>
      <c r="F55" s="13">
        <f t="shared" si="1"/>
        <v>4213</v>
      </c>
      <c r="G55" s="13">
        <v>1284</v>
      </c>
      <c r="H55" s="13">
        <f t="shared" si="2"/>
        <v>-18</v>
      </c>
      <c r="I55" s="13">
        <v>222</v>
      </c>
      <c r="J55" s="13">
        <f t="shared" si="3"/>
        <v>-7</v>
      </c>
      <c r="K55" s="13">
        <v>1531</v>
      </c>
      <c r="L55" s="13">
        <v>17793</v>
      </c>
      <c r="M55" s="13">
        <v>25456</v>
      </c>
      <c r="N55" s="13">
        <v>135113</v>
      </c>
      <c r="O55" s="13">
        <v>16262</v>
      </c>
      <c r="P55" s="13">
        <v>657</v>
      </c>
      <c r="Q55" s="13">
        <f t="shared" si="4"/>
        <v>28</v>
      </c>
      <c r="R55" s="13">
        <v>519</v>
      </c>
      <c r="S55" s="13">
        <f t="shared" si="5"/>
        <v>26</v>
      </c>
      <c r="T55" s="13">
        <v>4805</v>
      </c>
      <c r="U55" s="13">
        <v>253408</v>
      </c>
    </row>
    <row r="56" spans="1:21" ht="17" thickBot="1">
      <c r="A56" s="12">
        <v>43939</v>
      </c>
      <c r="B56" s="50">
        <v>53</v>
      </c>
      <c r="C56" s="14">
        <v>19685</v>
      </c>
      <c r="D56" s="49">
        <f t="shared" si="0"/>
        <v>663</v>
      </c>
      <c r="E56" s="13">
        <v>162711</v>
      </c>
      <c r="F56" s="13">
        <f t="shared" si="1"/>
        <v>3771</v>
      </c>
      <c r="G56" s="13">
        <v>1253</v>
      </c>
      <c r="H56" s="13">
        <f t="shared" si="2"/>
        <v>-31</v>
      </c>
      <c r="I56" s="13">
        <v>228</v>
      </c>
      <c r="J56" s="13">
        <f t="shared" si="3"/>
        <v>6</v>
      </c>
      <c r="K56" s="13">
        <v>1506</v>
      </c>
      <c r="L56" s="13">
        <v>17846</v>
      </c>
      <c r="M56" s="13">
        <v>25456</v>
      </c>
      <c r="N56" s="13">
        <v>137860</v>
      </c>
      <c r="O56" s="13">
        <v>16340</v>
      </c>
      <c r="P56" s="13">
        <v>687</v>
      </c>
      <c r="Q56" s="13">
        <f t="shared" si="4"/>
        <v>30</v>
      </c>
      <c r="R56" s="13">
        <v>610</v>
      </c>
      <c r="S56" s="13">
        <f t="shared" si="5"/>
        <v>91</v>
      </c>
      <c r="T56" s="13">
        <v>5166</v>
      </c>
      <c r="U56" s="13">
        <v>266187</v>
      </c>
    </row>
    <row r="57" spans="1:21" ht="17" thickBot="1">
      <c r="A57" s="12">
        <v>43940</v>
      </c>
      <c r="B57" s="50">
        <v>54</v>
      </c>
      <c r="C57" s="14">
        <v>20206</v>
      </c>
      <c r="D57" s="49">
        <f t="shared" si="0"/>
        <v>521</v>
      </c>
      <c r="E57" s="13">
        <v>187604</v>
      </c>
      <c r="F57" s="13">
        <f t="shared" si="1"/>
        <v>24893</v>
      </c>
      <c r="G57" s="13">
        <v>1243</v>
      </c>
      <c r="H57" s="13">
        <f t="shared" si="2"/>
        <v>-10</v>
      </c>
      <c r="I57" s="13">
        <v>224</v>
      </c>
      <c r="J57" s="13">
        <f t="shared" si="3"/>
        <v>-4</v>
      </c>
      <c r="K57" s="13">
        <v>1481</v>
      </c>
      <c r="L57" s="13">
        <v>18388</v>
      </c>
      <c r="M57" s="13">
        <v>27847</v>
      </c>
      <c r="N57" s="13">
        <v>162439</v>
      </c>
      <c r="O57" s="13">
        <v>16907</v>
      </c>
      <c r="P57" s="13">
        <v>714</v>
      </c>
      <c r="Q57" s="13">
        <f t="shared" si="4"/>
        <v>27</v>
      </c>
      <c r="R57" s="13">
        <v>610</v>
      </c>
      <c r="S57" s="13">
        <f t="shared" si="5"/>
        <v>0</v>
      </c>
      <c r="T57" s="13">
        <v>4959</v>
      </c>
      <c r="U57" s="13">
        <v>275689</v>
      </c>
    </row>
    <row r="58" spans="1:21" ht="17" thickBot="1">
      <c r="A58" s="12">
        <v>43941</v>
      </c>
      <c r="B58" s="50">
        <v>55</v>
      </c>
      <c r="C58" s="14">
        <v>20863</v>
      </c>
      <c r="D58" s="49">
        <f t="shared" si="0"/>
        <v>657</v>
      </c>
      <c r="E58" s="13">
        <v>198353</v>
      </c>
      <c r="F58" s="13">
        <f t="shared" si="1"/>
        <v>10749</v>
      </c>
      <c r="G58" s="13">
        <v>1208</v>
      </c>
      <c r="H58" s="13">
        <f t="shared" si="2"/>
        <v>-35</v>
      </c>
      <c r="I58" s="13">
        <v>215</v>
      </c>
      <c r="J58" s="13">
        <f t="shared" si="3"/>
        <v>-9</v>
      </c>
      <c r="K58" s="13">
        <v>1467</v>
      </c>
      <c r="L58" s="13">
        <v>18882</v>
      </c>
      <c r="M58" s="13">
        <v>30805</v>
      </c>
      <c r="N58" s="13">
        <v>172751</v>
      </c>
      <c r="O58" s="13">
        <v>17415</v>
      </c>
      <c r="P58" s="13">
        <v>735</v>
      </c>
      <c r="Q58" s="13">
        <f t="shared" si="4"/>
        <v>21</v>
      </c>
      <c r="R58" s="13">
        <v>610</v>
      </c>
      <c r="S58" s="13">
        <f t="shared" si="5"/>
        <v>0</v>
      </c>
      <c r="T58" s="13">
        <v>4739</v>
      </c>
      <c r="U58" s="13">
        <v>286690</v>
      </c>
    </row>
    <row r="59" spans="1:21" ht="17" thickBot="1">
      <c r="A59" s="12">
        <v>43942</v>
      </c>
      <c r="B59" s="50">
        <v>56</v>
      </c>
      <c r="C59" s="14">
        <v>21379</v>
      </c>
      <c r="D59" s="49">
        <f t="shared" si="0"/>
        <v>516</v>
      </c>
      <c r="E59" s="13">
        <v>202769</v>
      </c>
      <c r="F59" s="13">
        <f t="shared" si="1"/>
        <v>4416</v>
      </c>
      <c r="G59" s="13">
        <v>1172</v>
      </c>
      <c r="H59" s="13">
        <f t="shared" si="2"/>
        <v>-36</v>
      </c>
      <c r="I59" s="13">
        <v>213</v>
      </c>
      <c r="J59" s="13">
        <f t="shared" si="3"/>
        <v>-2</v>
      </c>
      <c r="K59" s="13">
        <v>1423</v>
      </c>
      <c r="L59" s="13">
        <v>19518</v>
      </c>
      <c r="M59" s="13">
        <v>30646</v>
      </c>
      <c r="N59" s="13">
        <v>176381</v>
      </c>
      <c r="O59" s="13">
        <v>18095</v>
      </c>
      <c r="P59" s="13">
        <v>762</v>
      </c>
      <c r="Q59" s="13">
        <f t="shared" si="4"/>
        <v>27</v>
      </c>
      <c r="R59" s="13">
        <v>917</v>
      </c>
      <c r="S59" s="13">
        <f t="shared" si="5"/>
        <v>307</v>
      </c>
      <c r="T59" s="13">
        <v>5009</v>
      </c>
      <c r="U59" s="13">
        <v>301519</v>
      </c>
    </row>
    <row r="60" spans="1:21" ht="17" thickBot="1">
      <c r="A60" s="12">
        <v>43943</v>
      </c>
      <c r="B60" s="50">
        <v>57</v>
      </c>
      <c r="C60" s="14">
        <v>21982</v>
      </c>
      <c r="D60" s="49">
        <f t="shared" si="0"/>
        <v>603</v>
      </c>
      <c r="E60" s="13">
        <v>210302</v>
      </c>
      <c r="F60" s="13">
        <f t="shared" si="1"/>
        <v>7533</v>
      </c>
      <c r="G60" s="13">
        <v>1146</v>
      </c>
      <c r="H60" s="13">
        <f t="shared" si="2"/>
        <v>-26</v>
      </c>
      <c r="I60" s="13">
        <v>207</v>
      </c>
      <c r="J60" s="13">
        <f t="shared" si="3"/>
        <v>-6</v>
      </c>
      <c r="K60" s="13">
        <v>1385</v>
      </c>
      <c r="L60" s="13">
        <v>19700</v>
      </c>
      <c r="M60" s="13">
        <v>30646</v>
      </c>
      <c r="N60" s="13">
        <v>185101</v>
      </c>
      <c r="O60" s="13">
        <v>18315</v>
      </c>
      <c r="P60" s="13">
        <v>785</v>
      </c>
      <c r="Q60" s="13">
        <f t="shared" si="4"/>
        <v>23</v>
      </c>
      <c r="R60" s="13">
        <v>1143</v>
      </c>
      <c r="S60" s="13">
        <f t="shared" si="5"/>
        <v>226</v>
      </c>
      <c r="T60" s="13">
        <v>3219</v>
      </c>
      <c r="U60" s="13">
        <v>316951</v>
      </c>
    </row>
    <row r="61" spans="1:21" ht="17" thickBot="1">
      <c r="A61" s="12">
        <v>43944</v>
      </c>
      <c r="B61" s="50">
        <v>58</v>
      </c>
      <c r="C61" s="14">
        <v>22353</v>
      </c>
      <c r="D61" s="49">
        <f t="shared" si="0"/>
        <v>371</v>
      </c>
      <c r="E61" s="13">
        <v>219848</v>
      </c>
      <c r="F61" s="13">
        <f t="shared" si="1"/>
        <v>9546</v>
      </c>
      <c r="G61" s="13">
        <v>1095</v>
      </c>
      <c r="H61" s="13">
        <f t="shared" si="2"/>
        <v>-51</v>
      </c>
      <c r="I61" s="13">
        <v>204</v>
      </c>
      <c r="J61" s="13">
        <f t="shared" si="3"/>
        <v>-3</v>
      </c>
      <c r="K61" s="13">
        <v>1353</v>
      </c>
      <c r="L61" s="13">
        <v>20054</v>
      </c>
      <c r="M61" s="13">
        <v>30342</v>
      </c>
      <c r="N61" s="13">
        <v>193447</v>
      </c>
      <c r="O61" s="13">
        <v>18701</v>
      </c>
      <c r="P61" s="13">
        <v>820</v>
      </c>
      <c r="Q61" s="13">
        <f t="shared" si="4"/>
        <v>35</v>
      </c>
      <c r="R61" s="13">
        <v>1201</v>
      </c>
      <c r="S61" s="13">
        <f t="shared" si="5"/>
        <v>58</v>
      </c>
      <c r="T61" s="13">
        <v>4048</v>
      </c>
      <c r="U61" s="13">
        <v>332041</v>
      </c>
    </row>
    <row r="62" spans="1:21" ht="17" thickBot="1">
      <c r="A62" s="12">
        <v>43945</v>
      </c>
      <c r="B62" s="50">
        <v>59</v>
      </c>
      <c r="C62" s="14">
        <v>22797</v>
      </c>
      <c r="D62" s="49">
        <f t="shared" si="0"/>
        <v>444</v>
      </c>
      <c r="E62" s="13">
        <v>227393</v>
      </c>
      <c r="F62" s="13">
        <f t="shared" si="1"/>
        <v>7545</v>
      </c>
      <c r="G62" s="13">
        <v>1068</v>
      </c>
      <c r="H62" s="13">
        <f t="shared" si="2"/>
        <v>-27</v>
      </c>
      <c r="I62" s="13">
        <v>188</v>
      </c>
      <c r="J62" s="13">
        <f t="shared" si="3"/>
        <v>-16</v>
      </c>
      <c r="K62" s="13">
        <v>1299</v>
      </c>
      <c r="L62" s="13">
        <v>20332</v>
      </c>
      <c r="M62" s="13">
        <v>29621</v>
      </c>
      <c r="N62" s="13">
        <v>200219</v>
      </c>
      <c r="O62" s="13">
        <v>19033</v>
      </c>
      <c r="P62" s="13">
        <v>854</v>
      </c>
      <c r="Q62" s="13">
        <f t="shared" si="4"/>
        <v>34</v>
      </c>
      <c r="R62" s="13">
        <v>1228</v>
      </c>
      <c r="S62" s="13">
        <f t="shared" si="5"/>
        <v>27</v>
      </c>
      <c r="T62" s="13">
        <v>4377</v>
      </c>
      <c r="U62" s="13">
        <v>346762</v>
      </c>
    </row>
    <row r="63" spans="1:21" ht="17" thickBot="1">
      <c r="A63" s="12">
        <v>43946</v>
      </c>
      <c r="B63" s="50">
        <v>60</v>
      </c>
      <c r="C63" s="13">
        <v>23271</v>
      </c>
      <c r="D63" s="49">
        <f t="shared" si="0"/>
        <v>474</v>
      </c>
      <c r="E63" s="13">
        <v>231616</v>
      </c>
      <c r="F63" s="13">
        <f t="shared" si="1"/>
        <v>4223</v>
      </c>
      <c r="G63" s="13">
        <v>1040</v>
      </c>
      <c r="H63" s="13">
        <f t="shared" si="2"/>
        <v>-28</v>
      </c>
      <c r="I63" s="13">
        <v>186</v>
      </c>
      <c r="J63" s="13">
        <f t="shared" si="3"/>
        <v>-2</v>
      </c>
      <c r="K63" s="13">
        <v>1256</v>
      </c>
      <c r="L63" s="13">
        <v>20715</v>
      </c>
      <c r="M63" s="13">
        <v>29932</v>
      </c>
      <c r="N63" s="13">
        <v>203562</v>
      </c>
      <c r="O63" s="13">
        <v>19459</v>
      </c>
      <c r="P63" s="13">
        <v>880</v>
      </c>
      <c r="Q63" s="13">
        <f t="shared" si="4"/>
        <v>26</v>
      </c>
      <c r="R63" s="13">
        <v>1277</v>
      </c>
      <c r="S63" s="13">
        <f t="shared" si="5"/>
        <v>49</v>
      </c>
      <c r="T63" s="13">
        <v>4783</v>
      </c>
      <c r="U63" s="13">
        <v>360195</v>
      </c>
    </row>
    <row r="64" spans="1:21" ht="17" thickBot="1">
      <c r="A64" s="12">
        <v>43947</v>
      </c>
      <c r="B64" s="50">
        <v>61</v>
      </c>
      <c r="C64" s="13">
        <v>23683</v>
      </c>
      <c r="D64" s="49">
        <f t="shared" si="0"/>
        <v>412</v>
      </c>
      <c r="E64" s="13">
        <v>236229</v>
      </c>
      <c r="F64" s="13">
        <f t="shared" si="1"/>
        <v>4613</v>
      </c>
      <c r="G64" s="13">
        <v>1005</v>
      </c>
      <c r="H64" s="13">
        <f t="shared" si="2"/>
        <v>-35</v>
      </c>
      <c r="I64" s="13">
        <v>182</v>
      </c>
      <c r="J64" s="13">
        <f t="shared" si="3"/>
        <v>-4</v>
      </c>
      <c r="K64" s="13">
        <v>1226</v>
      </c>
      <c r="L64" s="13">
        <v>21235</v>
      </c>
      <c r="M64" s="13">
        <v>30453</v>
      </c>
      <c r="N64" s="13">
        <v>207873</v>
      </c>
      <c r="O64" s="13">
        <v>20009</v>
      </c>
      <c r="P64" s="13">
        <v>903</v>
      </c>
      <c r="Q64" s="13">
        <f t="shared" si="4"/>
        <v>23</v>
      </c>
      <c r="R64" s="13">
        <v>1329</v>
      </c>
      <c r="S64" s="13">
        <f t="shared" si="5"/>
        <v>52</v>
      </c>
      <c r="T64" s="13">
        <v>4673</v>
      </c>
      <c r="U64" s="13">
        <v>368428</v>
      </c>
    </row>
    <row r="65" spans="1:23" ht="17" thickBot="1">
      <c r="A65" s="12">
        <v>43948</v>
      </c>
      <c r="B65" s="50">
        <v>62</v>
      </c>
      <c r="C65" s="13">
        <v>23846</v>
      </c>
      <c r="D65" s="49">
        <f t="shared" si="0"/>
        <v>163</v>
      </c>
      <c r="E65" s="13">
        <v>237390</v>
      </c>
      <c r="F65" s="13">
        <f t="shared" si="1"/>
        <v>1161</v>
      </c>
      <c r="G65" s="13">
        <v>995</v>
      </c>
      <c r="H65" s="13">
        <f t="shared" si="2"/>
        <v>-10</v>
      </c>
      <c r="I65" s="13">
        <v>176</v>
      </c>
      <c r="J65" s="13">
        <f t="shared" si="3"/>
        <v>-6</v>
      </c>
      <c r="K65" s="13">
        <v>1187</v>
      </c>
      <c r="L65" s="13">
        <v>21451</v>
      </c>
      <c r="M65" s="13">
        <v>30703</v>
      </c>
      <c r="N65" s="13">
        <v>208453</v>
      </c>
      <c r="O65" s="13">
        <v>20264</v>
      </c>
      <c r="P65" s="13">
        <v>928</v>
      </c>
      <c r="Q65" s="13">
        <f t="shared" si="4"/>
        <v>25</v>
      </c>
      <c r="R65" s="13">
        <v>1357</v>
      </c>
      <c r="S65" s="13">
        <f t="shared" si="5"/>
        <v>28</v>
      </c>
      <c r="T65" s="13">
        <v>5091</v>
      </c>
      <c r="U65" s="13">
        <v>380572</v>
      </c>
    </row>
    <row r="66" spans="1:23" ht="17" thickBot="1">
      <c r="A66" s="12">
        <v>43949</v>
      </c>
      <c r="B66" s="50">
        <v>63</v>
      </c>
      <c r="C66" s="13">
        <v>24144</v>
      </c>
      <c r="D66" s="49">
        <f t="shared" si="0"/>
        <v>298</v>
      </c>
      <c r="E66" s="13">
        <v>238887</v>
      </c>
      <c r="F66" s="13">
        <f t="shared" si="1"/>
        <v>1497</v>
      </c>
      <c r="G66" s="13">
        <v>936</v>
      </c>
      <c r="H66" s="13">
        <f t="shared" si="2"/>
        <v>-59</v>
      </c>
      <c r="I66" s="13">
        <v>172</v>
      </c>
      <c r="J66" s="13">
        <f t="shared" si="3"/>
        <v>-4</v>
      </c>
      <c r="K66" s="13">
        <v>1171</v>
      </c>
      <c r="L66" s="13">
        <v>21561</v>
      </c>
      <c r="M66" s="13">
        <v>29559</v>
      </c>
      <c r="N66" s="13">
        <v>211180</v>
      </c>
      <c r="O66" s="13">
        <v>20390</v>
      </c>
      <c r="P66" s="13">
        <v>948</v>
      </c>
      <c r="Q66" s="13">
        <f t="shared" si="4"/>
        <v>20</v>
      </c>
      <c r="R66" s="13">
        <v>1389</v>
      </c>
      <c r="S66" s="13">
        <f t="shared" si="5"/>
        <v>32</v>
      </c>
      <c r="T66" s="13">
        <v>3563</v>
      </c>
      <c r="U66" s="13">
        <v>396061</v>
      </c>
    </row>
    <row r="67" spans="1:23" ht="17" thickBot="1">
      <c r="A67" s="12">
        <v>43950</v>
      </c>
      <c r="B67" s="50">
        <v>64</v>
      </c>
      <c r="C67" s="13">
        <v>24324</v>
      </c>
      <c r="D67" s="49">
        <f t="shared" si="0"/>
        <v>180</v>
      </c>
      <c r="E67" s="13">
        <v>243474</v>
      </c>
      <c r="F67" s="13">
        <f t="shared" si="1"/>
        <v>4587</v>
      </c>
      <c r="G67" s="13">
        <v>980</v>
      </c>
      <c r="H67" s="13">
        <f t="shared" si="2"/>
        <v>44</v>
      </c>
      <c r="I67" s="13">
        <v>169</v>
      </c>
      <c r="J67" s="13">
        <f t="shared" si="3"/>
        <v>-3</v>
      </c>
      <c r="K67" s="13">
        <v>1149</v>
      </c>
      <c r="L67" s="13">
        <v>21827</v>
      </c>
      <c r="M67" s="13">
        <v>29568</v>
      </c>
      <c r="N67" s="13">
        <v>215325</v>
      </c>
      <c r="O67" s="13">
        <v>20913</v>
      </c>
      <c r="P67" s="13">
        <v>973</v>
      </c>
      <c r="Q67" s="13">
        <f t="shared" si="4"/>
        <v>25</v>
      </c>
      <c r="R67" s="13">
        <v>1470</v>
      </c>
      <c r="S67" s="13">
        <f t="shared" si="5"/>
        <v>81</v>
      </c>
      <c r="T67" s="13">
        <v>3825</v>
      </c>
      <c r="U67" s="13">
        <v>410775</v>
      </c>
    </row>
    <row r="68" spans="1:23" ht="17" thickBot="1">
      <c r="A68" s="12">
        <v>43951</v>
      </c>
      <c r="B68" s="50">
        <v>65</v>
      </c>
      <c r="C68" s="13">
        <v>24692</v>
      </c>
      <c r="D68" s="49">
        <f t="shared" ref="D68:D73" si="6">C68-C67</f>
        <v>368</v>
      </c>
      <c r="E68" s="13">
        <v>247343</v>
      </c>
      <c r="F68" s="13">
        <f t="shared" ref="F68:F73" si="7">E68-E67</f>
        <v>3869</v>
      </c>
      <c r="G68" s="13">
        <v>968</v>
      </c>
      <c r="H68" s="13">
        <f t="shared" ref="H68:H73" si="8">G68-G67</f>
        <v>-12</v>
      </c>
      <c r="I68" s="13">
        <v>172</v>
      </c>
      <c r="J68" s="13">
        <f t="shared" ref="J68:J73" si="9">I68-I67</f>
        <v>3</v>
      </c>
      <c r="K68" s="13">
        <v>1140</v>
      </c>
      <c r="L68" s="13">
        <v>22062</v>
      </c>
      <c r="M68" s="13">
        <v>29467</v>
      </c>
      <c r="N68" s="13">
        <v>218857</v>
      </c>
      <c r="O68" s="13">
        <v>21397</v>
      </c>
      <c r="P68" s="13">
        <v>989</v>
      </c>
      <c r="Q68" s="13">
        <f t="shared" ref="Q68:Q73" si="10">P68-P67</f>
        <v>16</v>
      </c>
      <c r="R68" s="13">
        <v>1519</v>
      </c>
      <c r="S68" s="13">
        <f t="shared" si="5"/>
        <v>49</v>
      </c>
      <c r="T68" s="13">
        <v>3794</v>
      </c>
      <c r="U68" s="13">
        <v>427169</v>
      </c>
    </row>
    <row r="69" spans="1:23" ht="17" thickBot="1">
      <c r="A69" s="12">
        <v>43952</v>
      </c>
      <c r="B69" s="50">
        <v>66</v>
      </c>
      <c r="C69" s="13">
        <v>24987</v>
      </c>
      <c r="D69" s="49">
        <f t="shared" si="6"/>
        <v>295</v>
      </c>
      <c r="E69" s="13">
        <v>250905</v>
      </c>
      <c r="F69" s="13">
        <f t="shared" si="7"/>
        <v>3562</v>
      </c>
      <c r="G69" s="13">
        <v>892</v>
      </c>
      <c r="H69" s="13">
        <f t="shared" si="8"/>
        <v>-76</v>
      </c>
      <c r="I69" s="13">
        <v>154</v>
      </c>
      <c r="J69" s="13">
        <f t="shared" si="9"/>
        <v>-18</v>
      </c>
      <c r="K69" s="13">
        <v>1046</v>
      </c>
      <c r="L69" s="13">
        <v>22333</v>
      </c>
      <c r="M69" s="13">
        <v>29756</v>
      </c>
      <c r="N69" s="13">
        <v>222090</v>
      </c>
      <c r="O69" s="13">
        <v>21287</v>
      </c>
      <c r="P69" s="13">
        <v>1007</v>
      </c>
      <c r="Q69" s="13">
        <f t="shared" si="10"/>
        <v>18</v>
      </c>
      <c r="R69" s="13">
        <v>1647</v>
      </c>
      <c r="S69" s="13">
        <f t="shared" si="5"/>
        <v>128</v>
      </c>
      <c r="T69" s="13">
        <v>3828</v>
      </c>
      <c r="U69" s="13">
        <v>439717</v>
      </c>
    </row>
    <row r="70" spans="1:23" ht="17" thickBot="1">
      <c r="A70" s="12">
        <v>43953</v>
      </c>
      <c r="B70" s="50">
        <v>67</v>
      </c>
      <c r="C70" s="14">
        <v>25190</v>
      </c>
      <c r="D70" s="49">
        <f t="shared" si="6"/>
        <v>203</v>
      </c>
      <c r="E70" s="13">
        <v>252728</v>
      </c>
      <c r="F70" s="13">
        <f t="shared" si="7"/>
        <v>1823</v>
      </c>
      <c r="G70" s="13">
        <v>855</v>
      </c>
      <c r="H70" s="13">
        <f t="shared" si="8"/>
        <v>-37</v>
      </c>
      <c r="I70" s="13">
        <v>150</v>
      </c>
      <c r="J70" s="13">
        <f t="shared" si="9"/>
        <v>-4</v>
      </c>
      <c r="K70" s="13">
        <v>1005</v>
      </c>
      <c r="L70" s="13">
        <v>22476</v>
      </c>
      <c r="M70" s="13">
        <v>27895</v>
      </c>
      <c r="N70" s="13">
        <v>223777</v>
      </c>
      <c r="O70" s="13">
        <v>21471</v>
      </c>
      <c r="P70" s="13">
        <v>1023</v>
      </c>
      <c r="Q70" s="13">
        <f t="shared" si="10"/>
        <v>16</v>
      </c>
      <c r="R70" s="13">
        <v>1671</v>
      </c>
      <c r="S70" s="13">
        <f t="shared" ref="S70:S75" si="11">R70-R69</f>
        <v>24</v>
      </c>
      <c r="T70" s="13">
        <v>3761</v>
      </c>
      <c r="U70" s="13">
        <v>450244</v>
      </c>
    </row>
    <row r="71" spans="1:23" ht="17" thickBot="1">
      <c r="A71" s="12">
        <v>43954</v>
      </c>
      <c r="B71" s="50">
        <v>68</v>
      </c>
      <c r="C71" s="14">
        <v>25282</v>
      </c>
      <c r="D71" s="49">
        <f t="shared" si="6"/>
        <v>92</v>
      </c>
      <c r="E71" s="13">
        <v>252889</v>
      </c>
      <c r="F71" s="13">
        <f t="shared" si="7"/>
        <v>161</v>
      </c>
      <c r="G71" s="13">
        <v>856</v>
      </c>
      <c r="H71" s="13">
        <f t="shared" si="8"/>
        <v>1</v>
      </c>
      <c r="I71" s="13">
        <v>144</v>
      </c>
      <c r="J71" s="13">
        <f t="shared" si="9"/>
        <v>-6</v>
      </c>
      <c r="K71" s="13">
        <v>1000</v>
      </c>
      <c r="L71" s="13">
        <v>22550</v>
      </c>
      <c r="M71" s="13">
        <v>25324</v>
      </c>
      <c r="N71" s="13">
        <v>223916</v>
      </c>
      <c r="O71" s="13">
        <v>21550</v>
      </c>
      <c r="P71" s="13">
        <v>1043</v>
      </c>
      <c r="Q71" s="13">
        <f t="shared" si="10"/>
        <v>20</v>
      </c>
      <c r="R71" s="13">
        <v>1689</v>
      </c>
      <c r="S71" s="13">
        <f t="shared" si="11"/>
        <v>18</v>
      </c>
      <c r="T71" s="13">
        <v>3691</v>
      </c>
      <c r="U71" s="13">
        <v>458702</v>
      </c>
    </row>
    <row r="72" spans="1:23" ht="18" thickBot="1">
      <c r="A72" s="12">
        <v>43955</v>
      </c>
      <c r="B72" s="50">
        <v>69</v>
      </c>
      <c r="C72" s="14">
        <v>25524</v>
      </c>
      <c r="D72" s="49">
        <f t="shared" si="6"/>
        <v>242</v>
      </c>
      <c r="E72" s="13">
        <v>254510</v>
      </c>
      <c r="F72" s="13">
        <f t="shared" si="7"/>
        <v>1621</v>
      </c>
      <c r="G72" s="13">
        <v>813</v>
      </c>
      <c r="H72" s="13">
        <f t="shared" si="8"/>
        <v>-43</v>
      </c>
      <c r="I72" s="13">
        <v>143</v>
      </c>
      <c r="J72" s="13">
        <f t="shared" si="9"/>
        <v>-1</v>
      </c>
      <c r="K72" s="13">
        <f t="shared" ref="K72:K135" si="12">G72+I72</f>
        <v>956</v>
      </c>
      <c r="L72" s="13">
        <f t="shared" ref="L72:L135" si="13">C72-P72-R72</f>
        <v>22749</v>
      </c>
      <c r="M72" s="13">
        <v>25081</v>
      </c>
      <c r="N72" s="13">
        <v>226226</v>
      </c>
      <c r="O72" s="13">
        <f t="shared" ref="O72:O135" si="14">L72-G72-I72</f>
        <v>21793</v>
      </c>
      <c r="P72" s="13">
        <v>1063</v>
      </c>
      <c r="Q72" s="13">
        <f t="shared" si="10"/>
        <v>20</v>
      </c>
      <c r="R72" s="13">
        <v>1712</v>
      </c>
      <c r="S72" s="13">
        <f t="shared" si="11"/>
        <v>23</v>
      </c>
      <c r="T72" s="13">
        <v>2760</v>
      </c>
      <c r="U72" s="13">
        <v>470234</v>
      </c>
      <c r="W72" s="108"/>
    </row>
    <row r="73" spans="1:23" ht="17" thickBot="1">
      <c r="A73" s="12">
        <v>43956</v>
      </c>
      <c r="B73" s="50">
        <v>70</v>
      </c>
      <c r="C73" s="14">
        <v>25702</v>
      </c>
      <c r="D73" s="49">
        <f t="shared" si="6"/>
        <v>178</v>
      </c>
      <c r="E73" s="13">
        <v>258488</v>
      </c>
      <c r="F73" s="13">
        <f t="shared" si="7"/>
        <v>3978</v>
      </c>
      <c r="G73" s="13">
        <v>818</v>
      </c>
      <c r="H73" s="13">
        <f t="shared" si="8"/>
        <v>5</v>
      </c>
      <c r="I73" s="13">
        <v>134</v>
      </c>
      <c r="J73" s="13">
        <f t="shared" si="9"/>
        <v>-9</v>
      </c>
      <c r="K73" s="13">
        <f t="shared" si="12"/>
        <v>952</v>
      </c>
      <c r="L73" s="13">
        <f t="shared" si="13"/>
        <v>22885</v>
      </c>
      <c r="M73" s="13">
        <v>25066</v>
      </c>
      <c r="N73" s="13">
        <v>230115</v>
      </c>
      <c r="O73" s="13">
        <f t="shared" si="14"/>
        <v>21933</v>
      </c>
      <c r="P73" s="13">
        <v>1074</v>
      </c>
      <c r="Q73" s="13">
        <f t="shared" si="10"/>
        <v>11</v>
      </c>
      <c r="R73" s="13">
        <v>1743</v>
      </c>
      <c r="S73" s="13">
        <f t="shared" si="11"/>
        <v>31</v>
      </c>
      <c r="T73" s="13">
        <v>2671</v>
      </c>
      <c r="U73" s="13">
        <v>485925</v>
      </c>
    </row>
    <row r="74" spans="1:23" ht="17" thickBot="1">
      <c r="A74" s="12">
        <v>43957</v>
      </c>
      <c r="B74" s="50">
        <v>71</v>
      </c>
      <c r="C74" s="14">
        <v>26182</v>
      </c>
      <c r="D74" s="49">
        <f>C74-C73</f>
        <v>480</v>
      </c>
      <c r="E74" s="13">
        <v>262041</v>
      </c>
      <c r="F74" s="13">
        <f>E74-E73</f>
        <v>3553</v>
      </c>
      <c r="G74" s="13">
        <v>838</v>
      </c>
      <c r="H74" s="13">
        <f>G74-G73</f>
        <v>20</v>
      </c>
      <c r="I74" s="13">
        <v>136</v>
      </c>
      <c r="J74" s="13">
        <f>I74-I73</f>
        <v>2</v>
      </c>
      <c r="K74" s="13">
        <f t="shared" si="12"/>
        <v>974</v>
      </c>
      <c r="L74" s="13">
        <f t="shared" si="13"/>
        <v>23017</v>
      </c>
      <c r="M74" s="13">
        <v>24579</v>
      </c>
      <c r="N74" s="13">
        <v>233367</v>
      </c>
      <c r="O74" s="13">
        <f t="shared" si="14"/>
        <v>22043</v>
      </c>
      <c r="P74" s="13">
        <v>1089</v>
      </c>
      <c r="Q74" s="13">
        <f>P74-P73</f>
        <v>15</v>
      </c>
      <c r="R74" s="13">
        <v>2076</v>
      </c>
      <c r="S74" s="13">
        <f t="shared" si="11"/>
        <v>333</v>
      </c>
      <c r="T74" s="13">
        <v>2492</v>
      </c>
      <c r="U74" s="13"/>
    </row>
    <row r="75" spans="1:23" ht="17" thickBot="1">
      <c r="A75" s="12">
        <v>43958</v>
      </c>
      <c r="B75" s="50">
        <v>72</v>
      </c>
      <c r="C75" s="14">
        <v>26715</v>
      </c>
      <c r="D75" s="49">
        <f>C75-C74</f>
        <v>533</v>
      </c>
      <c r="E75" s="13">
        <v>265572</v>
      </c>
      <c r="F75" s="13">
        <f>E75-E74</f>
        <v>3531</v>
      </c>
      <c r="G75" s="13">
        <v>874</v>
      </c>
      <c r="H75" s="13">
        <f>G75-G74</f>
        <v>36</v>
      </c>
      <c r="I75" s="13">
        <v>135</v>
      </c>
      <c r="J75" s="13">
        <f>I75-I74</f>
        <v>-1</v>
      </c>
      <c r="K75" s="13">
        <f t="shared" si="12"/>
        <v>1009</v>
      </c>
      <c r="L75" s="13">
        <f t="shared" si="13"/>
        <v>23352</v>
      </c>
      <c r="M75" s="13">
        <v>27318</v>
      </c>
      <c r="N75" s="13">
        <v>236191</v>
      </c>
      <c r="O75" s="13">
        <f t="shared" si="14"/>
        <v>22343</v>
      </c>
      <c r="P75" s="13">
        <v>1105</v>
      </c>
      <c r="Q75" s="13">
        <f>P75-P74</f>
        <v>16</v>
      </c>
      <c r="R75" s="13">
        <v>2258</v>
      </c>
      <c r="S75" s="13">
        <f t="shared" si="11"/>
        <v>182</v>
      </c>
      <c r="T75" s="13">
        <v>2666</v>
      </c>
      <c r="U75" s="13"/>
    </row>
    <row r="76" spans="1:23" ht="17" thickBot="1">
      <c r="A76" s="12">
        <v>43959</v>
      </c>
      <c r="B76" s="50">
        <v>73</v>
      </c>
      <c r="C76" s="14"/>
      <c r="D76" s="49"/>
      <c r="E76" s="13"/>
      <c r="F76" s="13"/>
      <c r="G76" s="13"/>
      <c r="H76" s="13"/>
      <c r="I76" s="13"/>
      <c r="J76" s="13"/>
      <c r="K76" s="13">
        <f t="shared" si="12"/>
        <v>0</v>
      </c>
      <c r="L76" s="13">
        <f t="shared" si="13"/>
        <v>0</v>
      </c>
      <c r="M76" s="13"/>
      <c r="N76" s="13"/>
      <c r="O76" s="13">
        <f t="shared" si="14"/>
        <v>0</v>
      </c>
      <c r="P76" s="13"/>
      <c r="Q76" s="13"/>
      <c r="R76" s="13"/>
      <c r="S76" s="13"/>
      <c r="T76" s="13"/>
      <c r="U76" s="13"/>
    </row>
    <row r="77" spans="1:23" ht="17" thickBot="1">
      <c r="A77" s="12">
        <v>43960</v>
      </c>
      <c r="B77" s="50">
        <v>74</v>
      </c>
      <c r="C77" s="14"/>
      <c r="D77" s="49"/>
      <c r="E77" s="13"/>
      <c r="F77" s="13"/>
      <c r="G77" s="13"/>
      <c r="H77" s="13"/>
      <c r="I77" s="13"/>
      <c r="J77" s="13"/>
      <c r="K77" s="13">
        <f t="shared" si="12"/>
        <v>0</v>
      </c>
      <c r="L77" s="13">
        <f t="shared" si="13"/>
        <v>0</v>
      </c>
      <c r="M77" s="13"/>
      <c r="N77" s="13"/>
      <c r="O77" s="13">
        <f t="shared" si="14"/>
        <v>0</v>
      </c>
      <c r="P77" s="13"/>
      <c r="Q77" s="13"/>
      <c r="R77" s="13"/>
      <c r="S77" s="13"/>
      <c r="T77" s="13"/>
      <c r="U77" s="13"/>
    </row>
    <row r="78" spans="1:23" ht="17" thickBot="1">
      <c r="A78" s="12">
        <v>43961</v>
      </c>
      <c r="B78" s="50">
        <v>75</v>
      </c>
      <c r="C78" s="14"/>
      <c r="D78" s="49"/>
      <c r="E78" s="13"/>
      <c r="F78" s="13"/>
      <c r="G78" s="13"/>
      <c r="H78" s="13"/>
      <c r="I78" s="13"/>
      <c r="J78" s="13"/>
      <c r="K78" s="13">
        <f t="shared" si="12"/>
        <v>0</v>
      </c>
      <c r="L78" s="13">
        <f t="shared" si="13"/>
        <v>0</v>
      </c>
      <c r="M78" s="13"/>
      <c r="N78" s="13"/>
      <c r="O78" s="13">
        <f t="shared" si="14"/>
        <v>0</v>
      </c>
      <c r="P78" s="13"/>
      <c r="Q78" s="13"/>
      <c r="R78" s="13"/>
      <c r="S78" s="13"/>
      <c r="T78" s="13"/>
      <c r="U78" s="13"/>
    </row>
    <row r="79" spans="1:23" ht="17" thickBot="1">
      <c r="A79" s="12">
        <v>43962</v>
      </c>
      <c r="B79" s="50">
        <v>76</v>
      </c>
      <c r="C79" s="14"/>
      <c r="D79" s="49"/>
      <c r="E79" s="13"/>
      <c r="F79" s="13"/>
      <c r="G79" s="13"/>
      <c r="H79" s="13"/>
      <c r="I79" s="13"/>
      <c r="J79" s="13"/>
      <c r="K79" s="13">
        <f t="shared" si="12"/>
        <v>0</v>
      </c>
      <c r="L79" s="13">
        <f t="shared" si="13"/>
        <v>0</v>
      </c>
      <c r="M79" s="13"/>
      <c r="N79" s="13"/>
      <c r="O79" s="13">
        <f t="shared" si="14"/>
        <v>0</v>
      </c>
      <c r="P79" s="13"/>
      <c r="Q79" s="13"/>
      <c r="R79" s="13"/>
      <c r="S79" s="13"/>
      <c r="T79" s="13"/>
      <c r="U79" s="13"/>
    </row>
    <row r="80" spans="1:23" ht="17" thickBot="1">
      <c r="A80" s="12">
        <v>43963</v>
      </c>
      <c r="B80" s="50">
        <v>77</v>
      </c>
      <c r="C80" s="14"/>
      <c r="D80" s="49"/>
      <c r="E80" s="13"/>
      <c r="F80" s="13"/>
      <c r="G80" s="13"/>
      <c r="H80" s="13"/>
      <c r="I80" s="13"/>
      <c r="J80" s="13"/>
      <c r="K80" s="13">
        <f t="shared" si="12"/>
        <v>0</v>
      </c>
      <c r="L80" s="13">
        <f t="shared" si="13"/>
        <v>0</v>
      </c>
      <c r="M80" s="13"/>
      <c r="N80" s="13"/>
      <c r="O80" s="13">
        <f t="shared" si="14"/>
        <v>0</v>
      </c>
      <c r="P80" s="13"/>
      <c r="Q80" s="13"/>
      <c r="R80" s="13"/>
      <c r="S80" s="13"/>
      <c r="T80" s="13"/>
      <c r="U80" s="13"/>
    </row>
    <row r="81" spans="1:21" ht="17" thickBot="1">
      <c r="A81" s="12">
        <v>43964</v>
      </c>
      <c r="B81" s="50">
        <v>78</v>
      </c>
      <c r="C81" s="14"/>
      <c r="D81" s="49"/>
      <c r="E81" s="13"/>
      <c r="F81" s="13"/>
      <c r="G81" s="13"/>
      <c r="H81" s="13"/>
      <c r="I81" s="13"/>
      <c r="J81" s="13"/>
      <c r="K81" s="13">
        <f t="shared" si="12"/>
        <v>0</v>
      </c>
      <c r="L81" s="13">
        <f t="shared" si="13"/>
        <v>0</v>
      </c>
      <c r="M81" s="13"/>
      <c r="N81" s="13"/>
      <c r="O81" s="13">
        <f t="shared" si="14"/>
        <v>0</v>
      </c>
      <c r="P81" s="13"/>
      <c r="Q81" s="13"/>
      <c r="R81" s="13"/>
      <c r="S81" s="13"/>
      <c r="T81" s="13"/>
      <c r="U81" s="13"/>
    </row>
    <row r="82" spans="1:21" ht="17" thickBot="1">
      <c r="A82" s="12">
        <v>43965</v>
      </c>
      <c r="B82" s="50">
        <v>79</v>
      </c>
      <c r="C82" s="14"/>
      <c r="D82" s="49"/>
      <c r="E82" s="13"/>
      <c r="F82" s="13"/>
      <c r="G82" s="13"/>
      <c r="H82" s="13"/>
      <c r="I82" s="13"/>
      <c r="J82" s="13"/>
      <c r="K82" s="13">
        <f t="shared" si="12"/>
        <v>0</v>
      </c>
      <c r="L82" s="13">
        <f t="shared" si="13"/>
        <v>0</v>
      </c>
      <c r="M82" s="13"/>
      <c r="N82" s="13"/>
      <c r="O82" s="13">
        <f t="shared" si="14"/>
        <v>0</v>
      </c>
      <c r="P82" s="13"/>
      <c r="Q82" s="13"/>
      <c r="R82" s="13"/>
      <c r="S82" s="13"/>
      <c r="T82" s="13"/>
      <c r="U82" s="13"/>
    </row>
    <row r="83" spans="1:21" ht="17" thickBot="1">
      <c r="A83" s="12">
        <v>43966</v>
      </c>
      <c r="B83" s="50">
        <v>80</v>
      </c>
      <c r="C83" s="14"/>
      <c r="D83" s="49"/>
      <c r="E83" s="13"/>
      <c r="F83" s="13"/>
      <c r="G83" s="13"/>
      <c r="H83" s="13"/>
      <c r="I83" s="13"/>
      <c r="J83" s="13"/>
      <c r="K83" s="13">
        <f t="shared" si="12"/>
        <v>0</v>
      </c>
      <c r="L83" s="13">
        <f t="shared" si="13"/>
        <v>0</v>
      </c>
      <c r="M83" s="13"/>
      <c r="N83" s="13"/>
      <c r="O83" s="13">
        <f t="shared" si="14"/>
        <v>0</v>
      </c>
      <c r="P83" s="13"/>
      <c r="Q83" s="13"/>
      <c r="R83" s="13"/>
      <c r="S83" s="13"/>
      <c r="T83" s="13"/>
      <c r="U83" s="13"/>
    </row>
    <row r="84" spans="1:21" ht="17" thickBot="1">
      <c r="A84" s="12">
        <v>43967</v>
      </c>
      <c r="B84" s="50">
        <v>81</v>
      </c>
      <c r="C84" s="14"/>
      <c r="D84" s="49"/>
      <c r="E84" s="13"/>
      <c r="F84" s="13"/>
      <c r="G84" s="13"/>
      <c r="H84" s="13"/>
      <c r="I84" s="13"/>
      <c r="J84" s="13"/>
      <c r="K84" s="13">
        <f t="shared" si="12"/>
        <v>0</v>
      </c>
      <c r="L84" s="13">
        <f t="shared" si="13"/>
        <v>0</v>
      </c>
      <c r="M84" s="13"/>
      <c r="N84" s="13"/>
      <c r="O84" s="13">
        <f t="shared" si="14"/>
        <v>0</v>
      </c>
      <c r="P84" s="13"/>
      <c r="Q84" s="13"/>
      <c r="R84" s="13"/>
      <c r="S84" s="13"/>
      <c r="T84" s="13"/>
      <c r="U84" s="13"/>
    </row>
    <row r="85" spans="1:21" ht="17" thickBot="1">
      <c r="A85" s="12">
        <v>43968</v>
      </c>
      <c r="B85" s="50">
        <v>82</v>
      </c>
      <c r="C85" s="14"/>
      <c r="D85" s="49"/>
      <c r="E85" s="13"/>
      <c r="F85" s="13"/>
      <c r="G85" s="13"/>
      <c r="H85" s="13"/>
      <c r="I85" s="13"/>
      <c r="J85" s="13"/>
      <c r="K85" s="13">
        <f t="shared" si="12"/>
        <v>0</v>
      </c>
      <c r="L85" s="13">
        <f t="shared" si="13"/>
        <v>0</v>
      </c>
      <c r="M85" s="13"/>
      <c r="N85" s="13"/>
      <c r="O85" s="13">
        <f t="shared" si="14"/>
        <v>0</v>
      </c>
      <c r="P85" s="13"/>
      <c r="Q85" s="13"/>
      <c r="R85" s="13"/>
      <c r="S85" s="13"/>
      <c r="T85" s="13"/>
      <c r="U85" s="13"/>
    </row>
    <row r="86" spans="1:21" ht="17" thickBot="1">
      <c r="A86" s="12">
        <v>43969</v>
      </c>
      <c r="B86" s="50">
        <v>83</v>
      </c>
      <c r="C86" s="14"/>
      <c r="D86" s="49"/>
      <c r="E86" s="13"/>
      <c r="F86" s="13"/>
      <c r="G86" s="13"/>
      <c r="H86" s="13"/>
      <c r="I86" s="13"/>
      <c r="J86" s="13"/>
      <c r="K86" s="13">
        <f t="shared" si="12"/>
        <v>0</v>
      </c>
      <c r="L86" s="13">
        <f t="shared" si="13"/>
        <v>0</v>
      </c>
      <c r="M86" s="13"/>
      <c r="N86" s="13"/>
      <c r="O86" s="13">
        <f t="shared" si="14"/>
        <v>0</v>
      </c>
      <c r="P86" s="13"/>
      <c r="Q86" s="13"/>
      <c r="R86" s="13"/>
      <c r="S86" s="13"/>
      <c r="T86" s="13"/>
      <c r="U86" s="13"/>
    </row>
    <row r="87" spans="1:21" ht="17" thickBot="1">
      <c r="A87" s="12">
        <v>43970</v>
      </c>
      <c r="B87" s="50">
        <v>84</v>
      </c>
      <c r="C87" s="14"/>
      <c r="D87" s="49"/>
      <c r="E87" s="13"/>
      <c r="F87" s="13"/>
      <c r="G87" s="13"/>
      <c r="H87" s="13"/>
      <c r="I87" s="13"/>
      <c r="J87" s="13"/>
      <c r="K87" s="13">
        <f t="shared" si="12"/>
        <v>0</v>
      </c>
      <c r="L87" s="13">
        <f t="shared" si="13"/>
        <v>0</v>
      </c>
      <c r="M87" s="13"/>
      <c r="N87" s="13"/>
      <c r="O87" s="13">
        <f t="shared" si="14"/>
        <v>0</v>
      </c>
      <c r="P87" s="13"/>
      <c r="Q87" s="13"/>
      <c r="R87" s="13"/>
      <c r="S87" s="13"/>
      <c r="T87" s="13"/>
      <c r="U87" s="13"/>
    </row>
    <row r="88" spans="1:21" ht="17" thickBot="1">
      <c r="A88" s="12">
        <v>43971</v>
      </c>
      <c r="B88" s="50">
        <v>85</v>
      </c>
      <c r="C88" s="14"/>
      <c r="D88" s="49"/>
      <c r="E88" s="13"/>
      <c r="F88" s="13"/>
      <c r="G88" s="13"/>
      <c r="H88" s="13"/>
      <c r="I88" s="13"/>
      <c r="J88" s="13"/>
      <c r="K88" s="13">
        <f t="shared" si="12"/>
        <v>0</v>
      </c>
      <c r="L88" s="13">
        <f t="shared" si="13"/>
        <v>0</v>
      </c>
      <c r="M88" s="13"/>
      <c r="N88" s="13"/>
      <c r="O88" s="13">
        <f t="shared" si="14"/>
        <v>0</v>
      </c>
      <c r="P88" s="13"/>
      <c r="Q88" s="13"/>
      <c r="R88" s="13"/>
      <c r="S88" s="13"/>
      <c r="T88" s="13"/>
      <c r="U88" s="13"/>
    </row>
    <row r="89" spans="1:21" ht="17" thickBot="1">
      <c r="A89" s="12">
        <v>43972</v>
      </c>
      <c r="B89" s="50">
        <v>86</v>
      </c>
      <c r="C89" s="14"/>
      <c r="D89" s="49"/>
      <c r="E89" s="13"/>
      <c r="F89" s="13"/>
      <c r="G89" s="13"/>
      <c r="H89" s="13"/>
      <c r="I89" s="13"/>
      <c r="J89" s="13"/>
      <c r="K89" s="13">
        <f t="shared" si="12"/>
        <v>0</v>
      </c>
      <c r="L89" s="13">
        <f t="shared" si="13"/>
        <v>0</v>
      </c>
      <c r="M89" s="13"/>
      <c r="N89" s="13"/>
      <c r="O89" s="13">
        <f t="shared" si="14"/>
        <v>0</v>
      </c>
      <c r="P89" s="13"/>
      <c r="Q89" s="13"/>
      <c r="R89" s="13"/>
      <c r="S89" s="13"/>
      <c r="T89" s="13"/>
      <c r="U89" s="13"/>
    </row>
    <row r="90" spans="1:21" ht="17" thickBot="1">
      <c r="A90" s="12">
        <v>43973</v>
      </c>
      <c r="B90" s="50">
        <v>87</v>
      </c>
      <c r="C90" s="14"/>
      <c r="D90" s="49"/>
      <c r="E90" s="13"/>
      <c r="F90" s="13"/>
      <c r="G90" s="13"/>
      <c r="H90" s="13"/>
      <c r="I90" s="13"/>
      <c r="J90" s="13"/>
      <c r="K90" s="13">
        <f t="shared" si="12"/>
        <v>0</v>
      </c>
      <c r="L90" s="13">
        <f t="shared" si="13"/>
        <v>0</v>
      </c>
      <c r="M90" s="13"/>
      <c r="N90" s="13"/>
      <c r="O90" s="13">
        <f t="shared" si="14"/>
        <v>0</v>
      </c>
      <c r="P90" s="13"/>
      <c r="Q90" s="13"/>
      <c r="R90" s="13"/>
      <c r="S90" s="13"/>
      <c r="T90" s="13"/>
      <c r="U90" s="13"/>
    </row>
    <row r="91" spans="1:21" ht="17" thickBot="1">
      <c r="A91" s="12">
        <v>43974</v>
      </c>
      <c r="B91" s="50">
        <v>88</v>
      </c>
      <c r="C91" s="14"/>
      <c r="D91" s="49"/>
      <c r="E91" s="13"/>
      <c r="F91" s="13"/>
      <c r="G91" s="13"/>
      <c r="H91" s="13"/>
      <c r="I91" s="13"/>
      <c r="J91" s="13"/>
      <c r="K91" s="13">
        <f t="shared" si="12"/>
        <v>0</v>
      </c>
      <c r="L91" s="13">
        <f t="shared" si="13"/>
        <v>0</v>
      </c>
      <c r="M91" s="13"/>
      <c r="N91" s="13"/>
      <c r="O91" s="13">
        <f t="shared" si="14"/>
        <v>0</v>
      </c>
      <c r="P91" s="13"/>
      <c r="Q91" s="13"/>
      <c r="R91" s="13"/>
      <c r="S91" s="13"/>
      <c r="T91" s="13"/>
      <c r="U91" s="13"/>
    </row>
    <row r="92" spans="1:21" ht="17" thickBot="1">
      <c r="A92" s="12">
        <v>43975</v>
      </c>
      <c r="B92" s="50">
        <v>89</v>
      </c>
      <c r="C92" s="14"/>
      <c r="D92" s="49"/>
      <c r="E92" s="13"/>
      <c r="F92" s="13"/>
      <c r="G92" s="13"/>
      <c r="H92" s="13"/>
      <c r="I92" s="13"/>
      <c r="J92" s="13"/>
      <c r="K92" s="13">
        <f t="shared" si="12"/>
        <v>0</v>
      </c>
      <c r="L92" s="13">
        <f t="shared" si="13"/>
        <v>0</v>
      </c>
      <c r="M92" s="13"/>
      <c r="N92" s="13"/>
      <c r="O92" s="13">
        <f t="shared" si="14"/>
        <v>0</v>
      </c>
      <c r="P92" s="13"/>
      <c r="Q92" s="13"/>
      <c r="R92" s="13"/>
      <c r="S92" s="13"/>
      <c r="T92" s="13"/>
      <c r="U92" s="13"/>
    </row>
    <row r="93" spans="1:21" ht="17" thickBot="1">
      <c r="A93" s="12">
        <v>43976</v>
      </c>
      <c r="B93" s="50">
        <v>90</v>
      </c>
      <c r="C93" s="14"/>
      <c r="D93" s="49"/>
      <c r="E93" s="13"/>
      <c r="F93" s="13"/>
      <c r="G93" s="13"/>
      <c r="H93" s="13"/>
      <c r="I93" s="13"/>
      <c r="J93" s="13"/>
      <c r="K93" s="13">
        <f t="shared" si="12"/>
        <v>0</v>
      </c>
      <c r="L93" s="13">
        <f t="shared" si="13"/>
        <v>0</v>
      </c>
      <c r="M93" s="13"/>
      <c r="N93" s="13"/>
      <c r="O93" s="13">
        <f t="shared" si="14"/>
        <v>0</v>
      </c>
      <c r="P93" s="13"/>
      <c r="Q93" s="13"/>
      <c r="R93" s="13"/>
      <c r="S93" s="13"/>
      <c r="T93" s="13"/>
      <c r="U93" s="13"/>
    </row>
    <row r="94" spans="1:21" ht="17" thickBot="1">
      <c r="A94" s="12">
        <v>43977</v>
      </c>
      <c r="B94" s="50">
        <v>91</v>
      </c>
      <c r="C94" s="14"/>
      <c r="D94" s="49"/>
      <c r="E94" s="13"/>
      <c r="F94" s="13"/>
      <c r="G94" s="13"/>
      <c r="H94" s="13"/>
      <c r="I94" s="13"/>
      <c r="J94" s="13"/>
      <c r="K94" s="13">
        <f t="shared" si="12"/>
        <v>0</v>
      </c>
      <c r="L94" s="13">
        <f t="shared" si="13"/>
        <v>0</v>
      </c>
      <c r="M94" s="13"/>
      <c r="N94" s="13"/>
      <c r="O94" s="13">
        <f t="shared" si="14"/>
        <v>0</v>
      </c>
      <c r="P94" s="13"/>
      <c r="Q94" s="13"/>
      <c r="R94" s="13"/>
      <c r="S94" s="13"/>
      <c r="T94" s="13"/>
      <c r="U94" s="13"/>
    </row>
    <row r="95" spans="1:21" ht="17" thickBot="1">
      <c r="A95" s="12">
        <v>43978</v>
      </c>
      <c r="B95" s="50">
        <v>92</v>
      </c>
      <c r="C95" s="14"/>
      <c r="D95" s="49"/>
      <c r="E95" s="13"/>
      <c r="F95" s="13"/>
      <c r="G95" s="13"/>
      <c r="H95" s="13"/>
      <c r="I95" s="13"/>
      <c r="J95" s="13"/>
      <c r="K95" s="13">
        <f t="shared" si="12"/>
        <v>0</v>
      </c>
      <c r="L95" s="13">
        <f t="shared" si="13"/>
        <v>0</v>
      </c>
      <c r="M95" s="13"/>
      <c r="N95" s="13"/>
      <c r="O95" s="13">
        <f t="shared" si="14"/>
        <v>0</v>
      </c>
      <c r="P95" s="13"/>
      <c r="Q95" s="13"/>
      <c r="R95" s="13"/>
      <c r="S95" s="13"/>
      <c r="T95" s="13"/>
      <c r="U95" s="13"/>
    </row>
    <row r="96" spans="1:21" ht="17" thickBot="1">
      <c r="A96" s="12">
        <v>43979</v>
      </c>
      <c r="B96" s="50">
        <v>93</v>
      </c>
      <c r="C96" s="14"/>
      <c r="D96" s="49"/>
      <c r="E96" s="13"/>
      <c r="F96" s="13"/>
      <c r="G96" s="13"/>
      <c r="H96" s="13"/>
      <c r="I96" s="13"/>
      <c r="J96" s="13"/>
      <c r="K96" s="13">
        <f t="shared" si="12"/>
        <v>0</v>
      </c>
      <c r="L96" s="13">
        <f t="shared" si="13"/>
        <v>0</v>
      </c>
      <c r="M96" s="13"/>
      <c r="N96" s="13"/>
      <c r="O96" s="13">
        <f t="shared" si="14"/>
        <v>0</v>
      </c>
      <c r="P96" s="13"/>
      <c r="Q96" s="13"/>
      <c r="R96" s="13"/>
      <c r="S96" s="13"/>
      <c r="T96" s="13"/>
      <c r="U96" s="13"/>
    </row>
    <row r="97" spans="1:21" ht="17" thickBot="1">
      <c r="A97" s="12">
        <v>43980</v>
      </c>
      <c r="B97" s="50">
        <v>94</v>
      </c>
      <c r="C97" s="14"/>
      <c r="D97" s="49"/>
      <c r="E97" s="13"/>
      <c r="F97" s="13"/>
      <c r="G97" s="13"/>
      <c r="H97" s="13"/>
      <c r="I97" s="13"/>
      <c r="J97" s="13"/>
      <c r="K97" s="13">
        <f t="shared" si="12"/>
        <v>0</v>
      </c>
      <c r="L97" s="13">
        <f t="shared" si="13"/>
        <v>0</v>
      </c>
      <c r="M97" s="13"/>
      <c r="N97" s="13"/>
      <c r="O97" s="13">
        <f t="shared" si="14"/>
        <v>0</v>
      </c>
      <c r="P97" s="13"/>
      <c r="Q97" s="13"/>
      <c r="R97" s="13"/>
      <c r="S97" s="13"/>
      <c r="T97" s="13"/>
      <c r="U97" s="13"/>
    </row>
    <row r="98" spans="1:21" ht="17" thickBot="1">
      <c r="A98" s="12">
        <v>43981</v>
      </c>
      <c r="B98" s="50">
        <v>95</v>
      </c>
      <c r="C98" s="14"/>
      <c r="D98" s="49"/>
      <c r="E98" s="13"/>
      <c r="F98" s="13"/>
      <c r="G98" s="13"/>
      <c r="H98" s="13"/>
      <c r="I98" s="13"/>
      <c r="J98" s="13"/>
      <c r="K98" s="13">
        <f t="shared" si="12"/>
        <v>0</v>
      </c>
      <c r="L98" s="13">
        <f t="shared" si="13"/>
        <v>0</v>
      </c>
      <c r="M98" s="13"/>
      <c r="N98" s="13"/>
      <c r="O98" s="13">
        <f t="shared" si="14"/>
        <v>0</v>
      </c>
      <c r="P98" s="13"/>
      <c r="Q98" s="13"/>
      <c r="R98" s="13"/>
      <c r="S98" s="13"/>
      <c r="T98" s="13"/>
      <c r="U98" s="13"/>
    </row>
    <row r="99" spans="1:21" ht="17" thickBot="1">
      <c r="A99" s="12">
        <v>43982</v>
      </c>
      <c r="B99" s="50">
        <v>96</v>
      </c>
      <c r="C99" s="14"/>
      <c r="D99" s="49"/>
      <c r="E99" s="13"/>
      <c r="F99" s="13"/>
      <c r="G99" s="13"/>
      <c r="H99" s="13"/>
      <c r="I99" s="13"/>
      <c r="J99" s="13"/>
      <c r="K99" s="13">
        <f t="shared" si="12"/>
        <v>0</v>
      </c>
      <c r="L99" s="13">
        <f t="shared" si="13"/>
        <v>0</v>
      </c>
      <c r="M99" s="13"/>
      <c r="N99" s="13"/>
      <c r="O99" s="13">
        <f t="shared" si="14"/>
        <v>0</v>
      </c>
      <c r="P99" s="13"/>
      <c r="Q99" s="13"/>
      <c r="R99" s="13"/>
      <c r="S99" s="13"/>
      <c r="T99" s="13"/>
      <c r="U99" s="13"/>
    </row>
    <row r="100" spans="1:21" ht="17" thickBot="1">
      <c r="A100" s="12">
        <v>43983</v>
      </c>
      <c r="B100" s="50">
        <v>97</v>
      </c>
      <c r="C100" s="14"/>
      <c r="D100" s="49"/>
      <c r="E100" s="13"/>
      <c r="F100" s="13"/>
      <c r="G100" s="13"/>
      <c r="H100" s="13"/>
      <c r="I100" s="13"/>
      <c r="J100" s="13"/>
      <c r="K100" s="13">
        <f t="shared" si="12"/>
        <v>0</v>
      </c>
      <c r="L100" s="13">
        <f t="shared" si="13"/>
        <v>0</v>
      </c>
      <c r="M100" s="13"/>
      <c r="N100" s="13"/>
      <c r="O100" s="13">
        <f t="shared" si="14"/>
        <v>0</v>
      </c>
      <c r="P100" s="13"/>
      <c r="Q100" s="13"/>
      <c r="R100" s="13"/>
      <c r="S100" s="13"/>
      <c r="T100" s="13"/>
      <c r="U100" s="13"/>
    </row>
    <row r="101" spans="1:21" ht="17" thickBot="1">
      <c r="A101" s="12">
        <v>43984</v>
      </c>
      <c r="B101" s="50">
        <v>98</v>
      </c>
      <c r="C101" s="14"/>
      <c r="D101" s="49"/>
      <c r="E101" s="13"/>
      <c r="F101" s="13"/>
      <c r="G101" s="13"/>
      <c r="H101" s="13"/>
      <c r="I101" s="13"/>
      <c r="J101" s="13"/>
      <c r="K101" s="13">
        <f t="shared" si="12"/>
        <v>0</v>
      </c>
      <c r="L101" s="13">
        <f t="shared" si="13"/>
        <v>0</v>
      </c>
      <c r="M101" s="13"/>
      <c r="N101" s="13"/>
      <c r="O101" s="13">
        <f t="shared" si="14"/>
        <v>0</v>
      </c>
      <c r="P101" s="13"/>
      <c r="Q101" s="13"/>
      <c r="R101" s="13"/>
      <c r="S101" s="13"/>
      <c r="T101" s="13"/>
      <c r="U101" s="13"/>
    </row>
    <row r="102" spans="1:21" ht="17" thickBot="1">
      <c r="A102" s="12">
        <v>43985</v>
      </c>
      <c r="B102" s="50">
        <v>99</v>
      </c>
      <c r="C102" s="14"/>
      <c r="D102" s="49"/>
      <c r="E102" s="13"/>
      <c r="F102" s="13"/>
      <c r="G102" s="13"/>
      <c r="H102" s="13"/>
      <c r="I102" s="13"/>
      <c r="J102" s="13"/>
      <c r="K102" s="13">
        <f t="shared" si="12"/>
        <v>0</v>
      </c>
      <c r="L102" s="13">
        <f t="shared" si="13"/>
        <v>0</v>
      </c>
      <c r="M102" s="13"/>
      <c r="N102" s="13"/>
      <c r="O102" s="13">
        <f t="shared" si="14"/>
        <v>0</v>
      </c>
      <c r="P102" s="13"/>
      <c r="Q102" s="13"/>
      <c r="R102" s="13"/>
      <c r="S102" s="13"/>
      <c r="T102" s="13"/>
      <c r="U102" s="13"/>
    </row>
    <row r="103" spans="1:21" ht="17" thickBot="1">
      <c r="A103" s="12">
        <v>43986</v>
      </c>
      <c r="B103" s="50">
        <v>100</v>
      </c>
      <c r="C103" s="14"/>
      <c r="D103" s="49"/>
      <c r="E103" s="13"/>
      <c r="F103" s="13"/>
      <c r="G103" s="13"/>
      <c r="H103" s="13"/>
      <c r="I103" s="13"/>
      <c r="J103" s="13"/>
      <c r="K103" s="13">
        <f t="shared" si="12"/>
        <v>0</v>
      </c>
      <c r="L103" s="13">
        <f t="shared" si="13"/>
        <v>0</v>
      </c>
      <c r="M103" s="13"/>
      <c r="N103" s="13"/>
      <c r="O103" s="13">
        <f t="shared" si="14"/>
        <v>0</v>
      </c>
      <c r="P103" s="13"/>
      <c r="Q103" s="13"/>
      <c r="R103" s="13"/>
      <c r="S103" s="13"/>
      <c r="T103" s="13"/>
      <c r="U103" s="13"/>
    </row>
    <row r="104" spans="1:21" ht="17" thickBot="1">
      <c r="A104" s="12">
        <v>43987</v>
      </c>
      <c r="B104" s="50">
        <v>101</v>
      </c>
      <c r="C104" s="14"/>
      <c r="D104" s="49"/>
      <c r="E104" s="13"/>
      <c r="F104" s="13"/>
      <c r="G104" s="13"/>
      <c r="H104" s="13"/>
      <c r="I104" s="13"/>
      <c r="J104" s="13"/>
      <c r="K104" s="13">
        <f t="shared" si="12"/>
        <v>0</v>
      </c>
      <c r="L104" s="13">
        <f t="shared" si="13"/>
        <v>0</v>
      </c>
      <c r="M104" s="13"/>
      <c r="N104" s="13"/>
      <c r="O104" s="13">
        <f t="shared" si="14"/>
        <v>0</v>
      </c>
      <c r="P104" s="13"/>
      <c r="Q104" s="13"/>
      <c r="R104" s="13"/>
      <c r="S104" s="13"/>
      <c r="T104" s="13"/>
      <c r="U104" s="13"/>
    </row>
    <row r="105" spans="1:21" ht="17" thickBot="1">
      <c r="A105" s="12">
        <v>43988</v>
      </c>
      <c r="B105" s="50">
        <v>102</v>
      </c>
      <c r="C105" s="14"/>
      <c r="D105" s="49"/>
      <c r="E105" s="13"/>
      <c r="F105" s="13"/>
      <c r="G105" s="13"/>
      <c r="H105" s="13"/>
      <c r="I105" s="13"/>
      <c r="J105" s="13"/>
      <c r="K105" s="13">
        <f t="shared" si="12"/>
        <v>0</v>
      </c>
      <c r="L105" s="13">
        <f t="shared" si="13"/>
        <v>0</v>
      </c>
      <c r="M105" s="13"/>
      <c r="N105" s="13"/>
      <c r="O105" s="13">
        <f t="shared" si="14"/>
        <v>0</v>
      </c>
      <c r="P105" s="13"/>
      <c r="Q105" s="13"/>
      <c r="R105" s="13"/>
      <c r="S105" s="13"/>
      <c r="T105" s="13"/>
      <c r="U105" s="13"/>
    </row>
    <row r="106" spans="1:21" ht="17" thickBot="1">
      <c r="A106" s="12">
        <v>43989</v>
      </c>
      <c r="B106" s="50">
        <v>103</v>
      </c>
      <c r="C106" s="14"/>
      <c r="D106" s="49"/>
      <c r="E106" s="13"/>
      <c r="F106" s="13"/>
      <c r="G106" s="13"/>
      <c r="H106" s="13"/>
      <c r="I106" s="13"/>
      <c r="J106" s="13"/>
      <c r="K106" s="13">
        <f t="shared" si="12"/>
        <v>0</v>
      </c>
      <c r="L106" s="13">
        <f t="shared" si="13"/>
        <v>0</v>
      </c>
      <c r="M106" s="13"/>
      <c r="N106" s="13"/>
      <c r="O106" s="13">
        <f t="shared" si="14"/>
        <v>0</v>
      </c>
      <c r="P106" s="13"/>
      <c r="Q106" s="13"/>
      <c r="R106" s="13"/>
      <c r="S106" s="13"/>
      <c r="T106" s="13"/>
      <c r="U106" s="13"/>
    </row>
    <row r="107" spans="1:21" ht="17" thickBot="1">
      <c r="A107" s="12">
        <v>43990</v>
      </c>
      <c r="B107" s="50">
        <v>104</v>
      </c>
      <c r="C107" s="14"/>
      <c r="D107" s="49"/>
      <c r="E107" s="13"/>
      <c r="F107" s="13"/>
      <c r="G107" s="13"/>
      <c r="H107" s="13"/>
      <c r="I107" s="13"/>
      <c r="J107" s="13"/>
      <c r="K107" s="13">
        <f t="shared" si="12"/>
        <v>0</v>
      </c>
      <c r="L107" s="13">
        <f t="shared" si="13"/>
        <v>0</v>
      </c>
      <c r="M107" s="13"/>
      <c r="N107" s="13"/>
      <c r="O107" s="13">
        <f t="shared" si="14"/>
        <v>0</v>
      </c>
      <c r="P107" s="13"/>
      <c r="Q107" s="13"/>
      <c r="R107" s="13"/>
      <c r="S107" s="13"/>
      <c r="T107" s="13"/>
      <c r="U107" s="13"/>
    </row>
    <row r="108" spans="1:21" ht="17" thickBot="1">
      <c r="A108" s="12">
        <v>43991</v>
      </c>
      <c r="B108" s="50">
        <v>105</v>
      </c>
      <c r="C108" s="14"/>
      <c r="D108" s="49"/>
      <c r="E108" s="13"/>
      <c r="F108" s="13"/>
      <c r="G108" s="13"/>
      <c r="H108" s="13"/>
      <c r="I108" s="13"/>
      <c r="J108" s="13"/>
      <c r="K108" s="13">
        <f t="shared" si="12"/>
        <v>0</v>
      </c>
      <c r="L108" s="13">
        <f t="shared" si="13"/>
        <v>0</v>
      </c>
      <c r="M108" s="13"/>
      <c r="N108" s="13"/>
      <c r="O108" s="13">
        <f t="shared" si="14"/>
        <v>0</v>
      </c>
      <c r="P108" s="13"/>
      <c r="Q108" s="13"/>
      <c r="R108" s="13"/>
      <c r="S108" s="13"/>
      <c r="T108" s="13"/>
      <c r="U108" s="13"/>
    </row>
    <row r="109" spans="1:21" ht="17" thickBot="1">
      <c r="A109" s="12">
        <v>43992</v>
      </c>
      <c r="B109" s="50">
        <v>106</v>
      </c>
      <c r="C109" s="14"/>
      <c r="D109" s="49"/>
      <c r="E109" s="13"/>
      <c r="F109" s="13"/>
      <c r="G109" s="13"/>
      <c r="H109" s="13"/>
      <c r="I109" s="13"/>
      <c r="J109" s="13"/>
      <c r="K109" s="13">
        <f t="shared" si="12"/>
        <v>0</v>
      </c>
      <c r="L109" s="13">
        <f t="shared" si="13"/>
        <v>0</v>
      </c>
      <c r="M109" s="13"/>
      <c r="N109" s="13"/>
      <c r="O109" s="13">
        <f t="shared" si="14"/>
        <v>0</v>
      </c>
      <c r="P109" s="13"/>
      <c r="Q109" s="13"/>
      <c r="R109" s="13"/>
      <c r="S109" s="13"/>
      <c r="T109" s="13"/>
      <c r="U109" s="13"/>
    </row>
    <row r="110" spans="1:21" ht="17" thickBot="1">
      <c r="A110" s="12">
        <v>43993</v>
      </c>
      <c r="B110" s="50">
        <v>107</v>
      </c>
      <c r="C110" s="14"/>
      <c r="D110" s="49"/>
      <c r="E110" s="13"/>
      <c r="F110" s="13"/>
      <c r="G110" s="13"/>
      <c r="H110" s="13"/>
      <c r="I110" s="13"/>
      <c r="J110" s="13"/>
      <c r="K110" s="13">
        <f t="shared" si="12"/>
        <v>0</v>
      </c>
      <c r="L110" s="13">
        <f t="shared" si="13"/>
        <v>0</v>
      </c>
      <c r="M110" s="13"/>
      <c r="N110" s="13"/>
      <c r="O110" s="13">
        <f t="shared" si="14"/>
        <v>0</v>
      </c>
      <c r="P110" s="13"/>
      <c r="Q110" s="13"/>
      <c r="R110" s="13"/>
      <c r="S110" s="13"/>
      <c r="T110" s="13"/>
      <c r="U110" s="13"/>
    </row>
    <row r="111" spans="1:21" ht="17" thickBot="1">
      <c r="A111" s="12">
        <v>43994</v>
      </c>
      <c r="B111" s="50">
        <v>108</v>
      </c>
      <c r="C111" s="14"/>
      <c r="D111" s="49"/>
      <c r="E111" s="13"/>
      <c r="F111" s="13"/>
      <c r="G111" s="13"/>
      <c r="H111" s="13"/>
      <c r="I111" s="13"/>
      <c r="J111" s="13"/>
      <c r="K111" s="13">
        <f t="shared" si="12"/>
        <v>0</v>
      </c>
      <c r="L111" s="13">
        <f t="shared" si="13"/>
        <v>0</v>
      </c>
      <c r="M111" s="13"/>
      <c r="N111" s="13"/>
      <c r="O111" s="13">
        <f t="shared" si="14"/>
        <v>0</v>
      </c>
      <c r="P111" s="13"/>
      <c r="Q111" s="13"/>
      <c r="R111" s="13"/>
      <c r="S111" s="13"/>
      <c r="T111" s="13"/>
      <c r="U111" s="13"/>
    </row>
    <row r="112" spans="1:21" ht="17" thickBot="1">
      <c r="A112" s="12">
        <v>43995</v>
      </c>
      <c r="B112" s="50">
        <v>109</v>
      </c>
      <c r="C112" s="14"/>
      <c r="D112" s="49"/>
      <c r="E112" s="13"/>
      <c r="F112" s="13"/>
      <c r="G112" s="13"/>
      <c r="H112" s="13"/>
      <c r="I112" s="13"/>
      <c r="J112" s="13"/>
      <c r="K112" s="13">
        <f t="shared" si="12"/>
        <v>0</v>
      </c>
      <c r="L112" s="13">
        <f t="shared" si="13"/>
        <v>0</v>
      </c>
      <c r="M112" s="13"/>
      <c r="N112" s="13"/>
      <c r="O112" s="13">
        <f t="shared" si="14"/>
        <v>0</v>
      </c>
      <c r="P112" s="13"/>
      <c r="Q112" s="13"/>
      <c r="R112" s="13"/>
      <c r="S112" s="13"/>
      <c r="T112" s="13"/>
      <c r="U112" s="13"/>
    </row>
    <row r="113" spans="1:21" ht="17" thickBot="1">
      <c r="A113" s="12">
        <v>43996</v>
      </c>
      <c r="B113" s="50">
        <v>110</v>
      </c>
      <c r="C113" s="14"/>
      <c r="D113" s="49"/>
      <c r="E113" s="13"/>
      <c r="F113" s="13"/>
      <c r="G113" s="13"/>
      <c r="H113" s="13"/>
      <c r="I113" s="13"/>
      <c r="J113" s="13"/>
      <c r="K113" s="13">
        <f t="shared" si="12"/>
        <v>0</v>
      </c>
      <c r="L113" s="13">
        <f t="shared" si="13"/>
        <v>0</v>
      </c>
      <c r="M113" s="13"/>
      <c r="N113" s="13"/>
      <c r="O113" s="13">
        <f t="shared" si="14"/>
        <v>0</v>
      </c>
      <c r="P113" s="13"/>
      <c r="Q113" s="13"/>
      <c r="R113" s="13"/>
      <c r="S113" s="13"/>
      <c r="T113" s="13"/>
      <c r="U113" s="13"/>
    </row>
    <row r="114" spans="1:21" ht="17" thickBot="1">
      <c r="A114" s="12">
        <v>43997</v>
      </c>
      <c r="B114" s="50">
        <v>111</v>
      </c>
      <c r="C114" s="14"/>
      <c r="D114" s="49"/>
      <c r="E114" s="13"/>
      <c r="F114" s="13"/>
      <c r="G114" s="13"/>
      <c r="H114" s="13"/>
      <c r="I114" s="13"/>
      <c r="J114" s="13"/>
      <c r="K114" s="13">
        <f t="shared" si="12"/>
        <v>0</v>
      </c>
      <c r="L114" s="13">
        <f t="shared" si="13"/>
        <v>0</v>
      </c>
      <c r="M114" s="13"/>
      <c r="N114" s="13"/>
      <c r="O114" s="13">
        <f t="shared" si="14"/>
        <v>0</v>
      </c>
      <c r="P114" s="13"/>
      <c r="Q114" s="13"/>
      <c r="R114" s="13"/>
      <c r="S114" s="13"/>
      <c r="T114" s="13"/>
      <c r="U114" s="13"/>
    </row>
    <row r="115" spans="1:21" ht="17" thickBot="1">
      <c r="A115" s="12">
        <v>43998</v>
      </c>
      <c r="B115" s="50">
        <v>112</v>
      </c>
      <c r="C115" s="14"/>
      <c r="D115" s="49"/>
      <c r="E115" s="13"/>
      <c r="F115" s="13"/>
      <c r="G115" s="13"/>
      <c r="H115" s="13"/>
      <c r="I115" s="13"/>
      <c r="J115" s="13"/>
      <c r="K115" s="13">
        <f t="shared" si="12"/>
        <v>0</v>
      </c>
      <c r="L115" s="13">
        <f t="shared" si="13"/>
        <v>0</v>
      </c>
      <c r="M115" s="13"/>
      <c r="N115" s="13"/>
      <c r="O115" s="13">
        <f t="shared" si="14"/>
        <v>0</v>
      </c>
      <c r="P115" s="13"/>
      <c r="Q115" s="13"/>
      <c r="R115" s="13"/>
      <c r="S115" s="13"/>
      <c r="T115" s="13"/>
      <c r="U115" s="13"/>
    </row>
    <row r="116" spans="1:21" ht="17" thickBot="1">
      <c r="A116" s="12">
        <v>43999</v>
      </c>
      <c r="B116" s="50">
        <v>113</v>
      </c>
      <c r="C116" s="14"/>
      <c r="D116" s="49"/>
      <c r="E116" s="13"/>
      <c r="F116" s="13"/>
      <c r="G116" s="13"/>
      <c r="H116" s="13"/>
      <c r="I116" s="13"/>
      <c r="J116" s="13"/>
      <c r="K116" s="13">
        <f t="shared" si="12"/>
        <v>0</v>
      </c>
      <c r="L116" s="13">
        <f t="shared" si="13"/>
        <v>0</v>
      </c>
      <c r="M116" s="13"/>
      <c r="N116" s="13"/>
      <c r="O116" s="13">
        <f t="shared" si="14"/>
        <v>0</v>
      </c>
      <c r="P116" s="13"/>
      <c r="Q116" s="13"/>
      <c r="R116" s="13"/>
      <c r="S116" s="13"/>
      <c r="T116" s="13"/>
      <c r="U116" s="13"/>
    </row>
    <row r="117" spans="1:21" ht="17" thickBot="1">
      <c r="A117" s="12">
        <v>44000</v>
      </c>
      <c r="B117" s="50">
        <v>114</v>
      </c>
      <c r="C117" s="14"/>
      <c r="D117" s="49"/>
      <c r="E117" s="13"/>
      <c r="F117" s="13"/>
      <c r="G117" s="13"/>
      <c r="H117" s="13"/>
      <c r="I117" s="13"/>
      <c r="J117" s="13"/>
      <c r="K117" s="13">
        <f t="shared" si="12"/>
        <v>0</v>
      </c>
      <c r="L117" s="13">
        <f t="shared" si="13"/>
        <v>0</v>
      </c>
      <c r="M117" s="13"/>
      <c r="N117" s="13"/>
      <c r="O117" s="13">
        <f t="shared" si="14"/>
        <v>0</v>
      </c>
      <c r="P117" s="13"/>
      <c r="Q117" s="13"/>
      <c r="R117" s="13"/>
      <c r="S117" s="13"/>
      <c r="T117" s="13"/>
      <c r="U117" s="13"/>
    </row>
    <row r="118" spans="1:21" ht="17" thickBot="1">
      <c r="A118" s="12">
        <v>44001</v>
      </c>
      <c r="B118" s="50">
        <v>115</v>
      </c>
      <c r="C118" s="14"/>
      <c r="D118" s="49"/>
      <c r="E118" s="13"/>
      <c r="F118" s="13"/>
      <c r="G118" s="13"/>
      <c r="H118" s="13"/>
      <c r="I118" s="13"/>
      <c r="J118" s="13"/>
      <c r="K118" s="13">
        <f t="shared" si="12"/>
        <v>0</v>
      </c>
      <c r="L118" s="13">
        <f t="shared" si="13"/>
        <v>0</v>
      </c>
      <c r="M118" s="13"/>
      <c r="N118" s="13"/>
      <c r="O118" s="13">
        <f t="shared" si="14"/>
        <v>0</v>
      </c>
      <c r="P118" s="13"/>
      <c r="Q118" s="13"/>
      <c r="R118" s="13"/>
      <c r="S118" s="13"/>
      <c r="T118" s="13"/>
      <c r="U118" s="13"/>
    </row>
    <row r="119" spans="1:21" ht="17" thickBot="1">
      <c r="A119" s="12">
        <v>44002</v>
      </c>
      <c r="B119" s="50">
        <v>116</v>
      </c>
      <c r="C119" s="14"/>
      <c r="D119" s="49"/>
      <c r="E119" s="13"/>
      <c r="F119" s="13"/>
      <c r="G119" s="13"/>
      <c r="H119" s="13"/>
      <c r="I119" s="13"/>
      <c r="J119" s="13"/>
      <c r="K119" s="13">
        <f t="shared" si="12"/>
        <v>0</v>
      </c>
      <c r="L119" s="13">
        <f t="shared" si="13"/>
        <v>0</v>
      </c>
      <c r="M119" s="13"/>
      <c r="N119" s="13"/>
      <c r="O119" s="13">
        <f t="shared" si="14"/>
        <v>0</v>
      </c>
      <c r="P119" s="13"/>
      <c r="Q119" s="13"/>
      <c r="R119" s="13"/>
      <c r="S119" s="13"/>
      <c r="T119" s="13"/>
      <c r="U119" s="13"/>
    </row>
    <row r="120" spans="1:21" ht="17" thickBot="1">
      <c r="A120" s="12">
        <v>44003</v>
      </c>
      <c r="B120" s="50">
        <v>117</v>
      </c>
      <c r="C120" s="14"/>
      <c r="D120" s="49"/>
      <c r="E120" s="13"/>
      <c r="F120" s="13"/>
      <c r="G120" s="13"/>
      <c r="H120" s="13"/>
      <c r="I120" s="13"/>
      <c r="J120" s="13"/>
      <c r="K120" s="13">
        <f t="shared" si="12"/>
        <v>0</v>
      </c>
      <c r="L120" s="13">
        <f t="shared" si="13"/>
        <v>0</v>
      </c>
      <c r="M120" s="13"/>
      <c r="N120" s="13"/>
      <c r="O120" s="13">
        <f t="shared" si="14"/>
        <v>0</v>
      </c>
      <c r="P120" s="13"/>
      <c r="Q120" s="13"/>
      <c r="R120" s="13"/>
      <c r="S120" s="13"/>
      <c r="T120" s="13"/>
      <c r="U120" s="13"/>
    </row>
    <row r="121" spans="1:21" ht="17" thickBot="1">
      <c r="A121" s="12">
        <v>44004</v>
      </c>
      <c r="B121" s="50">
        <v>118</v>
      </c>
      <c r="C121" s="14"/>
      <c r="D121" s="49"/>
      <c r="E121" s="13"/>
      <c r="F121" s="13"/>
      <c r="G121" s="13"/>
      <c r="H121" s="13"/>
      <c r="I121" s="13"/>
      <c r="J121" s="13"/>
      <c r="K121" s="13">
        <f t="shared" si="12"/>
        <v>0</v>
      </c>
      <c r="L121" s="13">
        <f t="shared" si="13"/>
        <v>0</v>
      </c>
      <c r="M121" s="13"/>
      <c r="N121" s="13"/>
      <c r="O121" s="13">
        <f t="shared" si="14"/>
        <v>0</v>
      </c>
      <c r="P121" s="13"/>
      <c r="Q121" s="13"/>
      <c r="R121" s="13"/>
      <c r="S121" s="13"/>
      <c r="T121" s="13"/>
      <c r="U121" s="13"/>
    </row>
    <row r="122" spans="1:21" ht="17" thickBot="1">
      <c r="A122" s="12">
        <v>44005</v>
      </c>
      <c r="B122" s="50">
        <v>119</v>
      </c>
      <c r="C122" s="14"/>
      <c r="D122" s="49"/>
      <c r="E122" s="13"/>
      <c r="F122" s="13"/>
      <c r="G122" s="13"/>
      <c r="H122" s="13"/>
      <c r="I122" s="13"/>
      <c r="J122" s="13"/>
      <c r="K122" s="13">
        <f t="shared" si="12"/>
        <v>0</v>
      </c>
      <c r="L122" s="13">
        <f t="shared" si="13"/>
        <v>0</v>
      </c>
      <c r="M122" s="13"/>
      <c r="N122" s="13"/>
      <c r="O122" s="13">
        <f t="shared" si="14"/>
        <v>0</v>
      </c>
      <c r="P122" s="13"/>
      <c r="Q122" s="13"/>
      <c r="R122" s="13"/>
      <c r="S122" s="13"/>
      <c r="T122" s="13"/>
      <c r="U122" s="13"/>
    </row>
    <row r="123" spans="1:21" ht="17" thickBot="1">
      <c r="A123" s="12">
        <v>44006</v>
      </c>
      <c r="B123" s="50">
        <v>120</v>
      </c>
      <c r="C123" s="14"/>
      <c r="D123" s="49"/>
      <c r="E123" s="13"/>
      <c r="F123" s="13"/>
      <c r="G123" s="13"/>
      <c r="H123" s="13"/>
      <c r="I123" s="13"/>
      <c r="J123" s="13"/>
      <c r="K123" s="13">
        <f t="shared" si="12"/>
        <v>0</v>
      </c>
      <c r="L123" s="13">
        <f t="shared" si="13"/>
        <v>0</v>
      </c>
      <c r="M123" s="13"/>
      <c r="N123" s="13"/>
      <c r="O123" s="13">
        <f t="shared" si="14"/>
        <v>0</v>
      </c>
      <c r="P123" s="13"/>
      <c r="Q123" s="13"/>
      <c r="R123" s="13"/>
      <c r="S123" s="13"/>
      <c r="T123" s="13"/>
      <c r="U123" s="13"/>
    </row>
    <row r="124" spans="1:21" ht="17" thickBot="1">
      <c r="A124" s="12">
        <v>44007</v>
      </c>
      <c r="B124" s="50">
        <v>121</v>
      </c>
      <c r="C124" s="14"/>
      <c r="D124" s="49"/>
      <c r="E124" s="13"/>
      <c r="F124" s="13"/>
      <c r="G124" s="13"/>
      <c r="H124" s="13"/>
      <c r="I124" s="13"/>
      <c r="J124" s="13"/>
      <c r="K124" s="13">
        <f t="shared" si="12"/>
        <v>0</v>
      </c>
      <c r="L124" s="13">
        <f t="shared" si="13"/>
        <v>0</v>
      </c>
      <c r="M124" s="13"/>
      <c r="N124" s="13"/>
      <c r="O124" s="13">
        <f t="shared" si="14"/>
        <v>0</v>
      </c>
      <c r="P124" s="13"/>
      <c r="Q124" s="13"/>
      <c r="R124" s="13"/>
      <c r="S124" s="13"/>
      <c r="T124" s="13"/>
      <c r="U124" s="13"/>
    </row>
    <row r="125" spans="1:21" ht="17" thickBot="1">
      <c r="A125" s="12">
        <v>44008</v>
      </c>
      <c r="B125" s="50">
        <v>122</v>
      </c>
      <c r="C125" s="14"/>
      <c r="D125" s="49"/>
      <c r="E125" s="13"/>
      <c r="F125" s="13"/>
      <c r="G125" s="13"/>
      <c r="H125" s="13"/>
      <c r="I125" s="13"/>
      <c r="J125" s="13"/>
      <c r="K125" s="13">
        <f t="shared" si="12"/>
        <v>0</v>
      </c>
      <c r="L125" s="13">
        <f t="shared" si="13"/>
        <v>0</v>
      </c>
      <c r="M125" s="13"/>
      <c r="N125" s="13"/>
      <c r="O125" s="13">
        <f t="shared" si="14"/>
        <v>0</v>
      </c>
      <c r="P125" s="13"/>
      <c r="Q125" s="13"/>
      <c r="R125" s="13"/>
      <c r="S125" s="13"/>
      <c r="T125" s="13"/>
      <c r="U125" s="13"/>
    </row>
    <row r="126" spans="1:21" ht="17" thickBot="1">
      <c r="A126" s="12">
        <v>44009</v>
      </c>
      <c r="B126" s="50">
        <v>123</v>
      </c>
      <c r="C126" s="14"/>
      <c r="D126" s="49"/>
      <c r="E126" s="13"/>
      <c r="F126" s="13"/>
      <c r="G126" s="13"/>
      <c r="H126" s="13"/>
      <c r="I126" s="13"/>
      <c r="J126" s="13"/>
      <c r="K126" s="13">
        <f t="shared" si="12"/>
        <v>0</v>
      </c>
      <c r="L126" s="13">
        <f t="shared" si="13"/>
        <v>0</v>
      </c>
      <c r="M126" s="13"/>
      <c r="N126" s="13"/>
      <c r="O126" s="13">
        <f t="shared" si="14"/>
        <v>0</v>
      </c>
      <c r="P126" s="13"/>
      <c r="Q126" s="13"/>
      <c r="R126" s="13"/>
      <c r="S126" s="13"/>
      <c r="T126" s="13"/>
      <c r="U126" s="13"/>
    </row>
    <row r="127" spans="1:21" ht="17" thickBot="1">
      <c r="A127" s="12">
        <v>44010</v>
      </c>
      <c r="B127" s="50">
        <v>124</v>
      </c>
      <c r="C127" s="14"/>
      <c r="D127" s="49"/>
      <c r="E127" s="13"/>
      <c r="F127" s="13"/>
      <c r="G127" s="13"/>
      <c r="H127" s="13"/>
      <c r="I127" s="13"/>
      <c r="J127" s="13"/>
      <c r="K127" s="13">
        <f t="shared" si="12"/>
        <v>0</v>
      </c>
      <c r="L127" s="13">
        <f t="shared" si="13"/>
        <v>0</v>
      </c>
      <c r="M127" s="13"/>
      <c r="N127" s="13"/>
      <c r="O127" s="13">
        <f t="shared" si="14"/>
        <v>0</v>
      </c>
      <c r="P127" s="13"/>
      <c r="Q127" s="13"/>
      <c r="R127" s="13"/>
      <c r="S127" s="13"/>
      <c r="T127" s="13"/>
      <c r="U127" s="13"/>
    </row>
    <row r="128" spans="1:21" ht="17" thickBot="1">
      <c r="A128" s="12">
        <v>44011</v>
      </c>
      <c r="B128" s="50">
        <v>125</v>
      </c>
      <c r="C128" s="14"/>
      <c r="D128" s="49"/>
      <c r="E128" s="13"/>
      <c r="F128" s="13"/>
      <c r="G128" s="13"/>
      <c r="H128" s="13"/>
      <c r="I128" s="13"/>
      <c r="J128" s="13"/>
      <c r="K128" s="13">
        <f t="shared" si="12"/>
        <v>0</v>
      </c>
      <c r="L128" s="13">
        <f t="shared" si="13"/>
        <v>0</v>
      </c>
      <c r="M128" s="13"/>
      <c r="N128" s="13"/>
      <c r="O128" s="13">
        <f t="shared" si="14"/>
        <v>0</v>
      </c>
      <c r="P128" s="13"/>
      <c r="Q128" s="13"/>
      <c r="R128" s="13"/>
      <c r="S128" s="13"/>
      <c r="T128" s="13"/>
      <c r="U128" s="13"/>
    </row>
    <row r="129" spans="1:21" ht="17" thickBot="1">
      <c r="A129" s="12">
        <v>44012</v>
      </c>
      <c r="B129" s="50">
        <v>126</v>
      </c>
      <c r="C129" s="14"/>
      <c r="D129" s="49"/>
      <c r="E129" s="13"/>
      <c r="F129" s="13"/>
      <c r="G129" s="13"/>
      <c r="H129" s="13"/>
      <c r="I129" s="13"/>
      <c r="J129" s="13"/>
      <c r="K129" s="13">
        <f t="shared" si="12"/>
        <v>0</v>
      </c>
      <c r="L129" s="13">
        <f t="shared" si="13"/>
        <v>0</v>
      </c>
      <c r="M129" s="13"/>
      <c r="N129" s="13"/>
      <c r="O129" s="13">
        <f t="shared" si="14"/>
        <v>0</v>
      </c>
      <c r="P129" s="13"/>
      <c r="Q129" s="13"/>
      <c r="R129" s="13"/>
      <c r="S129" s="13"/>
      <c r="T129" s="13"/>
      <c r="U129" s="13"/>
    </row>
    <row r="130" spans="1:21" ht="17" thickBot="1">
      <c r="A130" s="12">
        <v>44013</v>
      </c>
      <c r="B130" s="50">
        <v>127</v>
      </c>
      <c r="C130" s="14"/>
      <c r="D130" s="49"/>
      <c r="E130" s="13"/>
      <c r="F130" s="13"/>
      <c r="G130" s="13"/>
      <c r="H130" s="13"/>
      <c r="I130" s="13"/>
      <c r="J130" s="13"/>
      <c r="K130" s="13">
        <f t="shared" si="12"/>
        <v>0</v>
      </c>
      <c r="L130" s="13">
        <f t="shared" si="13"/>
        <v>0</v>
      </c>
      <c r="M130" s="13"/>
      <c r="N130" s="13"/>
      <c r="O130" s="13">
        <f t="shared" si="14"/>
        <v>0</v>
      </c>
      <c r="P130" s="13"/>
      <c r="Q130" s="13"/>
      <c r="R130" s="13"/>
      <c r="S130" s="13"/>
      <c r="T130" s="13"/>
      <c r="U130" s="13"/>
    </row>
    <row r="131" spans="1:21" ht="17" thickBot="1">
      <c r="A131" s="12">
        <v>44014</v>
      </c>
      <c r="B131" s="50">
        <v>128</v>
      </c>
      <c r="C131" s="14"/>
      <c r="D131" s="49"/>
      <c r="E131" s="13"/>
      <c r="F131" s="13"/>
      <c r="G131" s="13"/>
      <c r="H131" s="13"/>
      <c r="I131" s="13"/>
      <c r="J131" s="13"/>
      <c r="K131" s="13">
        <f t="shared" si="12"/>
        <v>0</v>
      </c>
      <c r="L131" s="13">
        <f t="shared" si="13"/>
        <v>0</v>
      </c>
      <c r="M131" s="13"/>
      <c r="N131" s="13"/>
      <c r="O131" s="13">
        <f t="shared" si="14"/>
        <v>0</v>
      </c>
      <c r="P131" s="13"/>
      <c r="Q131" s="13"/>
      <c r="R131" s="13"/>
      <c r="S131" s="13"/>
      <c r="T131" s="13"/>
      <c r="U131" s="13"/>
    </row>
    <row r="132" spans="1:21" ht="17" thickBot="1">
      <c r="A132" s="12">
        <v>44015</v>
      </c>
      <c r="B132" s="50">
        <v>129</v>
      </c>
      <c r="C132" s="14"/>
      <c r="D132" s="49"/>
      <c r="E132" s="13"/>
      <c r="F132" s="13"/>
      <c r="G132" s="13"/>
      <c r="H132" s="13"/>
      <c r="I132" s="13"/>
      <c r="J132" s="13"/>
      <c r="K132" s="13">
        <f t="shared" si="12"/>
        <v>0</v>
      </c>
      <c r="L132" s="13">
        <f t="shared" si="13"/>
        <v>0</v>
      </c>
      <c r="M132" s="13"/>
      <c r="N132" s="13"/>
      <c r="O132" s="13">
        <f t="shared" si="14"/>
        <v>0</v>
      </c>
      <c r="P132" s="13"/>
      <c r="Q132" s="13"/>
      <c r="R132" s="13"/>
      <c r="S132" s="13"/>
      <c r="T132" s="13"/>
      <c r="U132" s="13"/>
    </row>
    <row r="133" spans="1:21" ht="17" thickBot="1">
      <c r="A133" s="12">
        <v>44016</v>
      </c>
      <c r="B133" s="50">
        <v>130</v>
      </c>
      <c r="C133" s="14"/>
      <c r="D133" s="49"/>
      <c r="E133" s="13"/>
      <c r="F133" s="13"/>
      <c r="G133" s="13"/>
      <c r="H133" s="13"/>
      <c r="I133" s="13"/>
      <c r="J133" s="13"/>
      <c r="K133" s="13">
        <f t="shared" si="12"/>
        <v>0</v>
      </c>
      <c r="L133" s="13">
        <f t="shared" si="13"/>
        <v>0</v>
      </c>
      <c r="M133" s="13"/>
      <c r="N133" s="13"/>
      <c r="O133" s="13">
        <f t="shared" si="14"/>
        <v>0</v>
      </c>
      <c r="P133" s="13"/>
      <c r="Q133" s="13"/>
      <c r="R133" s="13"/>
      <c r="S133" s="13"/>
      <c r="T133" s="13"/>
      <c r="U133" s="13"/>
    </row>
    <row r="134" spans="1:21" ht="17" thickBot="1">
      <c r="A134" s="12">
        <v>44017</v>
      </c>
      <c r="B134" s="50">
        <v>131</v>
      </c>
      <c r="C134" s="14"/>
      <c r="D134" s="49"/>
      <c r="E134" s="13"/>
      <c r="F134" s="13"/>
      <c r="G134" s="13"/>
      <c r="H134" s="13"/>
      <c r="I134" s="13"/>
      <c r="J134" s="13"/>
      <c r="K134" s="13">
        <f t="shared" si="12"/>
        <v>0</v>
      </c>
      <c r="L134" s="13">
        <f t="shared" si="13"/>
        <v>0</v>
      </c>
      <c r="M134" s="13"/>
      <c r="N134" s="13"/>
      <c r="O134" s="13">
        <f t="shared" si="14"/>
        <v>0</v>
      </c>
      <c r="P134" s="13"/>
      <c r="Q134" s="13"/>
      <c r="R134" s="13"/>
      <c r="S134" s="13"/>
      <c r="T134" s="13"/>
      <c r="U134" s="13"/>
    </row>
    <row r="135" spans="1:21" ht="17" thickBot="1">
      <c r="A135" s="12">
        <v>44018</v>
      </c>
      <c r="B135" s="50">
        <v>132</v>
      </c>
      <c r="C135" s="14"/>
      <c r="D135" s="49"/>
      <c r="E135" s="13"/>
      <c r="F135" s="13"/>
      <c r="G135" s="13"/>
      <c r="H135" s="13"/>
      <c r="I135" s="13"/>
      <c r="J135" s="13"/>
      <c r="K135" s="13">
        <f t="shared" si="12"/>
        <v>0</v>
      </c>
      <c r="L135" s="13">
        <f t="shared" si="13"/>
        <v>0</v>
      </c>
      <c r="M135" s="13"/>
      <c r="N135" s="13"/>
      <c r="O135" s="13">
        <f t="shared" si="14"/>
        <v>0</v>
      </c>
      <c r="P135" s="13"/>
      <c r="Q135" s="13"/>
      <c r="R135" s="13"/>
      <c r="S135" s="13"/>
      <c r="T135" s="13"/>
      <c r="U135" s="13"/>
    </row>
    <row r="136" spans="1:21" ht="17" thickBot="1">
      <c r="A136" s="12">
        <v>44019</v>
      </c>
      <c r="B136" s="50">
        <v>133</v>
      </c>
      <c r="C136" s="14"/>
      <c r="D136" s="49"/>
      <c r="E136" s="13"/>
      <c r="F136" s="13"/>
      <c r="G136" s="13"/>
      <c r="H136" s="13"/>
      <c r="I136" s="13"/>
      <c r="J136" s="13"/>
      <c r="K136" s="13">
        <f t="shared" ref="K136:K199" si="15">G136+I136</f>
        <v>0</v>
      </c>
      <c r="L136" s="13">
        <f t="shared" ref="L136:L199" si="16">C136-P136-R136</f>
        <v>0</v>
      </c>
      <c r="M136" s="13"/>
      <c r="N136" s="13"/>
      <c r="O136" s="13">
        <f t="shared" ref="O136:O199" si="17">L136-G136-I136</f>
        <v>0</v>
      </c>
      <c r="P136" s="13"/>
      <c r="Q136" s="13"/>
      <c r="R136" s="13"/>
      <c r="S136" s="13"/>
      <c r="T136" s="13"/>
      <c r="U136" s="13"/>
    </row>
    <row r="137" spans="1:21" ht="17" thickBot="1">
      <c r="A137" s="12">
        <v>44020</v>
      </c>
      <c r="B137" s="50">
        <v>134</v>
      </c>
      <c r="C137" s="14"/>
      <c r="D137" s="49"/>
      <c r="E137" s="13"/>
      <c r="F137" s="13"/>
      <c r="G137" s="13"/>
      <c r="H137" s="13"/>
      <c r="I137" s="13"/>
      <c r="J137" s="13"/>
      <c r="K137" s="13">
        <f t="shared" si="15"/>
        <v>0</v>
      </c>
      <c r="L137" s="13">
        <f t="shared" si="16"/>
        <v>0</v>
      </c>
      <c r="M137" s="13"/>
      <c r="N137" s="13"/>
      <c r="O137" s="13">
        <f t="shared" si="17"/>
        <v>0</v>
      </c>
      <c r="P137" s="13"/>
      <c r="Q137" s="13"/>
      <c r="R137" s="13"/>
      <c r="S137" s="13"/>
      <c r="T137" s="13"/>
      <c r="U137" s="13"/>
    </row>
    <row r="138" spans="1:21" ht="17" thickBot="1">
      <c r="A138" s="12">
        <v>44021</v>
      </c>
      <c r="B138" s="50">
        <v>135</v>
      </c>
      <c r="C138" s="14"/>
      <c r="D138" s="49"/>
      <c r="E138" s="13"/>
      <c r="F138" s="13"/>
      <c r="G138" s="13"/>
      <c r="H138" s="13"/>
      <c r="I138" s="13"/>
      <c r="J138" s="13"/>
      <c r="K138" s="13">
        <f t="shared" si="15"/>
        <v>0</v>
      </c>
      <c r="L138" s="13">
        <f t="shared" si="16"/>
        <v>0</v>
      </c>
      <c r="M138" s="13"/>
      <c r="N138" s="13"/>
      <c r="O138" s="13">
        <f t="shared" si="17"/>
        <v>0</v>
      </c>
      <c r="P138" s="13"/>
      <c r="Q138" s="13"/>
      <c r="R138" s="13"/>
      <c r="S138" s="13"/>
      <c r="T138" s="13"/>
      <c r="U138" s="13"/>
    </row>
    <row r="139" spans="1:21" ht="17" thickBot="1">
      <c r="A139" s="12">
        <v>44022</v>
      </c>
      <c r="B139" s="50">
        <v>136</v>
      </c>
      <c r="C139" s="14"/>
      <c r="D139" s="49"/>
      <c r="E139" s="13"/>
      <c r="F139" s="13"/>
      <c r="G139" s="13"/>
      <c r="H139" s="13"/>
      <c r="I139" s="13"/>
      <c r="J139" s="13"/>
      <c r="K139" s="13">
        <f t="shared" si="15"/>
        <v>0</v>
      </c>
      <c r="L139" s="13">
        <f t="shared" si="16"/>
        <v>0</v>
      </c>
      <c r="M139" s="13"/>
      <c r="N139" s="13"/>
      <c r="O139" s="13">
        <f t="shared" si="17"/>
        <v>0</v>
      </c>
      <c r="P139" s="13"/>
      <c r="Q139" s="13"/>
      <c r="R139" s="13"/>
      <c r="S139" s="13"/>
      <c r="T139" s="13"/>
      <c r="U139" s="13"/>
    </row>
    <row r="140" spans="1:21" ht="17" thickBot="1">
      <c r="A140" s="12">
        <v>44023</v>
      </c>
      <c r="B140" s="50">
        <v>137</v>
      </c>
      <c r="C140" s="14"/>
      <c r="D140" s="49"/>
      <c r="E140" s="13"/>
      <c r="F140" s="13"/>
      <c r="G140" s="13"/>
      <c r="H140" s="13"/>
      <c r="I140" s="13"/>
      <c r="J140" s="13"/>
      <c r="K140" s="13">
        <f t="shared" si="15"/>
        <v>0</v>
      </c>
      <c r="L140" s="13">
        <f t="shared" si="16"/>
        <v>0</v>
      </c>
      <c r="M140" s="13"/>
      <c r="N140" s="13"/>
      <c r="O140" s="13">
        <f t="shared" si="17"/>
        <v>0</v>
      </c>
      <c r="P140" s="13"/>
      <c r="Q140" s="13"/>
      <c r="R140" s="13"/>
      <c r="S140" s="13"/>
      <c r="T140" s="13"/>
      <c r="U140" s="13"/>
    </row>
    <row r="141" spans="1:21" ht="17" thickBot="1">
      <c r="A141" s="12">
        <v>44024</v>
      </c>
      <c r="B141" s="50">
        <v>138</v>
      </c>
      <c r="C141" s="14"/>
      <c r="D141" s="49"/>
      <c r="E141" s="13"/>
      <c r="F141" s="13"/>
      <c r="G141" s="13"/>
      <c r="H141" s="13"/>
      <c r="I141" s="13"/>
      <c r="J141" s="13"/>
      <c r="K141" s="13">
        <f t="shared" si="15"/>
        <v>0</v>
      </c>
      <c r="L141" s="13">
        <f t="shared" si="16"/>
        <v>0</v>
      </c>
      <c r="M141" s="13"/>
      <c r="N141" s="13"/>
      <c r="O141" s="13">
        <f t="shared" si="17"/>
        <v>0</v>
      </c>
      <c r="P141" s="13"/>
      <c r="Q141" s="13"/>
      <c r="R141" s="13"/>
      <c r="S141" s="13"/>
      <c r="T141" s="13"/>
      <c r="U141" s="13"/>
    </row>
    <row r="142" spans="1:21" ht="17" thickBot="1">
      <c r="A142" s="12">
        <v>44025</v>
      </c>
      <c r="B142" s="50">
        <v>139</v>
      </c>
      <c r="C142" s="14"/>
      <c r="D142" s="49"/>
      <c r="E142" s="13"/>
      <c r="F142" s="13"/>
      <c r="G142" s="13"/>
      <c r="H142" s="13"/>
      <c r="I142" s="13"/>
      <c r="J142" s="13"/>
      <c r="K142" s="13">
        <f t="shared" si="15"/>
        <v>0</v>
      </c>
      <c r="L142" s="13">
        <f t="shared" si="16"/>
        <v>0</v>
      </c>
      <c r="M142" s="13"/>
      <c r="N142" s="13"/>
      <c r="O142" s="13">
        <f t="shared" si="17"/>
        <v>0</v>
      </c>
      <c r="P142" s="13"/>
      <c r="Q142" s="13"/>
      <c r="R142" s="13"/>
      <c r="S142" s="13"/>
      <c r="T142" s="13"/>
      <c r="U142" s="13"/>
    </row>
    <row r="143" spans="1:21" ht="17" thickBot="1">
      <c r="A143" s="12">
        <v>44026</v>
      </c>
      <c r="B143" s="50">
        <v>140</v>
      </c>
      <c r="C143" s="14"/>
      <c r="D143" s="49"/>
      <c r="E143" s="13"/>
      <c r="F143" s="13"/>
      <c r="G143" s="13"/>
      <c r="H143" s="13"/>
      <c r="I143" s="13"/>
      <c r="J143" s="13"/>
      <c r="K143" s="13">
        <f t="shared" si="15"/>
        <v>0</v>
      </c>
      <c r="L143" s="13">
        <f t="shared" si="16"/>
        <v>0</v>
      </c>
      <c r="M143" s="13"/>
      <c r="N143" s="13"/>
      <c r="O143" s="13">
        <f t="shared" si="17"/>
        <v>0</v>
      </c>
      <c r="P143" s="13"/>
      <c r="Q143" s="13"/>
      <c r="R143" s="13"/>
      <c r="S143" s="13"/>
      <c r="T143" s="13"/>
      <c r="U143" s="13"/>
    </row>
    <row r="144" spans="1:21" ht="17" thickBot="1">
      <c r="A144" s="12">
        <v>44027</v>
      </c>
      <c r="B144" s="50">
        <v>141</v>
      </c>
      <c r="C144" s="14"/>
      <c r="D144" s="49"/>
      <c r="E144" s="13"/>
      <c r="F144" s="13"/>
      <c r="G144" s="13"/>
      <c r="H144" s="13"/>
      <c r="I144" s="13"/>
      <c r="J144" s="13"/>
      <c r="K144" s="13">
        <f t="shared" si="15"/>
        <v>0</v>
      </c>
      <c r="L144" s="13">
        <f t="shared" si="16"/>
        <v>0</v>
      </c>
      <c r="M144" s="13"/>
      <c r="N144" s="13"/>
      <c r="O144" s="13">
        <f t="shared" si="17"/>
        <v>0</v>
      </c>
      <c r="P144" s="13"/>
      <c r="Q144" s="13"/>
      <c r="R144" s="13"/>
      <c r="S144" s="13"/>
      <c r="T144" s="13"/>
      <c r="U144" s="13"/>
    </row>
    <row r="145" spans="1:21" ht="17" thickBot="1">
      <c r="A145" s="12">
        <v>44028</v>
      </c>
      <c r="B145" s="50">
        <v>142</v>
      </c>
      <c r="C145" s="14"/>
      <c r="D145" s="49"/>
      <c r="E145" s="13"/>
      <c r="F145" s="13"/>
      <c r="G145" s="13"/>
      <c r="H145" s="13"/>
      <c r="I145" s="13"/>
      <c r="J145" s="13"/>
      <c r="K145" s="13">
        <f t="shared" si="15"/>
        <v>0</v>
      </c>
      <c r="L145" s="13">
        <f t="shared" si="16"/>
        <v>0</v>
      </c>
      <c r="M145" s="13"/>
      <c r="N145" s="13"/>
      <c r="O145" s="13">
        <f t="shared" si="17"/>
        <v>0</v>
      </c>
      <c r="P145" s="13"/>
      <c r="Q145" s="13"/>
      <c r="R145" s="13"/>
      <c r="S145" s="13"/>
      <c r="T145" s="13"/>
      <c r="U145" s="13"/>
    </row>
    <row r="146" spans="1:21" ht="17" thickBot="1">
      <c r="A146" s="12">
        <v>44029</v>
      </c>
      <c r="B146" s="50">
        <v>143</v>
      </c>
      <c r="C146" s="14"/>
      <c r="D146" s="49"/>
      <c r="E146" s="13"/>
      <c r="F146" s="13"/>
      <c r="G146" s="13"/>
      <c r="H146" s="13"/>
      <c r="I146" s="13"/>
      <c r="J146" s="13"/>
      <c r="K146" s="13">
        <f t="shared" si="15"/>
        <v>0</v>
      </c>
      <c r="L146" s="13">
        <f t="shared" si="16"/>
        <v>0</v>
      </c>
      <c r="M146" s="13"/>
      <c r="N146" s="13"/>
      <c r="O146" s="13">
        <f t="shared" si="17"/>
        <v>0</v>
      </c>
      <c r="P146" s="13"/>
      <c r="Q146" s="13"/>
      <c r="R146" s="13"/>
      <c r="S146" s="13"/>
      <c r="T146" s="13"/>
      <c r="U146" s="13"/>
    </row>
    <row r="147" spans="1:21" ht="17" thickBot="1">
      <c r="A147" s="12">
        <v>44030</v>
      </c>
      <c r="B147" s="50">
        <v>144</v>
      </c>
      <c r="C147" s="14"/>
      <c r="D147" s="49"/>
      <c r="E147" s="13"/>
      <c r="F147" s="13"/>
      <c r="G147" s="13"/>
      <c r="H147" s="13"/>
      <c r="I147" s="13"/>
      <c r="J147" s="13"/>
      <c r="K147" s="13">
        <f t="shared" si="15"/>
        <v>0</v>
      </c>
      <c r="L147" s="13">
        <f t="shared" si="16"/>
        <v>0</v>
      </c>
      <c r="M147" s="13"/>
      <c r="N147" s="13"/>
      <c r="O147" s="13">
        <f t="shared" si="17"/>
        <v>0</v>
      </c>
      <c r="P147" s="13"/>
      <c r="Q147" s="13"/>
      <c r="R147" s="13"/>
      <c r="S147" s="13"/>
      <c r="T147" s="13"/>
      <c r="U147" s="13"/>
    </row>
    <row r="148" spans="1:21" ht="17" thickBot="1">
      <c r="A148" s="12">
        <v>44031</v>
      </c>
      <c r="B148" s="50">
        <v>145</v>
      </c>
      <c r="C148" s="14"/>
      <c r="D148" s="49"/>
      <c r="E148" s="13"/>
      <c r="F148" s="13"/>
      <c r="G148" s="13"/>
      <c r="H148" s="13"/>
      <c r="I148" s="13"/>
      <c r="J148" s="13"/>
      <c r="K148" s="13">
        <f t="shared" si="15"/>
        <v>0</v>
      </c>
      <c r="L148" s="13">
        <f t="shared" si="16"/>
        <v>0</v>
      </c>
      <c r="M148" s="13"/>
      <c r="N148" s="13"/>
      <c r="O148" s="13">
        <f t="shared" si="17"/>
        <v>0</v>
      </c>
      <c r="P148" s="13"/>
      <c r="Q148" s="13"/>
      <c r="R148" s="13"/>
      <c r="S148" s="13"/>
      <c r="T148" s="13"/>
      <c r="U148" s="13"/>
    </row>
    <row r="149" spans="1:21" ht="17" thickBot="1">
      <c r="A149" s="12">
        <v>44032</v>
      </c>
      <c r="B149" s="50">
        <v>146</v>
      </c>
      <c r="C149" s="14"/>
      <c r="D149" s="49"/>
      <c r="E149" s="13"/>
      <c r="F149" s="13"/>
      <c r="G149" s="13"/>
      <c r="H149" s="13"/>
      <c r="I149" s="13"/>
      <c r="J149" s="13"/>
      <c r="K149" s="13">
        <f t="shared" si="15"/>
        <v>0</v>
      </c>
      <c r="L149" s="13">
        <f t="shared" si="16"/>
        <v>0</v>
      </c>
      <c r="M149" s="13"/>
      <c r="N149" s="13"/>
      <c r="O149" s="13">
        <f t="shared" si="17"/>
        <v>0</v>
      </c>
      <c r="P149" s="13"/>
      <c r="Q149" s="13"/>
      <c r="R149" s="13"/>
      <c r="S149" s="13"/>
      <c r="T149" s="13"/>
      <c r="U149" s="13"/>
    </row>
    <row r="150" spans="1:21" ht="17" thickBot="1">
      <c r="A150" s="12">
        <v>44033</v>
      </c>
      <c r="B150" s="50">
        <v>147</v>
      </c>
      <c r="C150" s="14"/>
      <c r="D150" s="49"/>
      <c r="E150" s="13"/>
      <c r="F150" s="13"/>
      <c r="G150" s="13"/>
      <c r="H150" s="13"/>
      <c r="I150" s="13"/>
      <c r="J150" s="13"/>
      <c r="K150" s="13">
        <f t="shared" si="15"/>
        <v>0</v>
      </c>
      <c r="L150" s="13">
        <f t="shared" si="16"/>
        <v>0</v>
      </c>
      <c r="M150" s="13"/>
      <c r="N150" s="13"/>
      <c r="O150" s="13">
        <f t="shared" si="17"/>
        <v>0</v>
      </c>
      <c r="P150" s="13"/>
      <c r="Q150" s="13"/>
      <c r="R150" s="13"/>
      <c r="S150" s="13"/>
      <c r="T150" s="13"/>
      <c r="U150" s="13"/>
    </row>
    <row r="151" spans="1:21" ht="17" thickBot="1">
      <c r="A151" s="12">
        <v>44034</v>
      </c>
      <c r="B151" s="50">
        <v>148</v>
      </c>
      <c r="C151" s="14"/>
      <c r="D151" s="49"/>
      <c r="E151" s="13"/>
      <c r="F151" s="13"/>
      <c r="G151" s="13"/>
      <c r="H151" s="13"/>
      <c r="I151" s="13"/>
      <c r="J151" s="13"/>
      <c r="K151" s="13">
        <f t="shared" si="15"/>
        <v>0</v>
      </c>
      <c r="L151" s="13">
        <f t="shared" si="16"/>
        <v>0</v>
      </c>
      <c r="M151" s="13"/>
      <c r="N151" s="13"/>
      <c r="O151" s="13">
        <f t="shared" si="17"/>
        <v>0</v>
      </c>
      <c r="P151" s="13"/>
      <c r="Q151" s="13"/>
      <c r="R151" s="13"/>
      <c r="S151" s="13"/>
      <c r="T151" s="13"/>
      <c r="U151" s="13"/>
    </row>
    <row r="152" spans="1:21" ht="17" thickBot="1">
      <c r="A152" s="12">
        <v>44035</v>
      </c>
      <c r="B152" s="50">
        <v>149</v>
      </c>
      <c r="C152" s="14"/>
      <c r="D152" s="49"/>
      <c r="E152" s="13"/>
      <c r="F152" s="13"/>
      <c r="G152" s="13"/>
      <c r="H152" s="13"/>
      <c r="I152" s="13"/>
      <c r="J152" s="13"/>
      <c r="K152" s="13">
        <f t="shared" si="15"/>
        <v>0</v>
      </c>
      <c r="L152" s="13">
        <f t="shared" si="16"/>
        <v>0</v>
      </c>
      <c r="M152" s="13"/>
      <c r="N152" s="13"/>
      <c r="O152" s="13">
        <f t="shared" si="17"/>
        <v>0</v>
      </c>
      <c r="P152" s="13"/>
      <c r="Q152" s="13"/>
      <c r="R152" s="13"/>
      <c r="S152" s="13"/>
      <c r="T152" s="13"/>
      <c r="U152" s="13"/>
    </row>
    <row r="153" spans="1:21" ht="17" thickBot="1">
      <c r="A153" s="12">
        <v>44036</v>
      </c>
      <c r="B153" s="50">
        <v>150</v>
      </c>
      <c r="C153" s="14"/>
      <c r="D153" s="49"/>
      <c r="E153" s="13"/>
      <c r="F153" s="13"/>
      <c r="G153" s="13"/>
      <c r="H153" s="13"/>
      <c r="I153" s="13"/>
      <c r="J153" s="13"/>
      <c r="K153" s="13">
        <f t="shared" si="15"/>
        <v>0</v>
      </c>
      <c r="L153" s="13">
        <f t="shared" si="16"/>
        <v>0</v>
      </c>
      <c r="M153" s="13"/>
      <c r="N153" s="13"/>
      <c r="O153" s="13">
        <f t="shared" si="17"/>
        <v>0</v>
      </c>
      <c r="P153" s="13"/>
      <c r="Q153" s="13"/>
      <c r="R153" s="13"/>
      <c r="S153" s="13"/>
      <c r="T153" s="13"/>
      <c r="U153" s="13"/>
    </row>
    <row r="154" spans="1:21" ht="17" thickBot="1">
      <c r="A154" s="12">
        <v>44037</v>
      </c>
      <c r="B154" s="50">
        <v>151</v>
      </c>
      <c r="C154" s="14"/>
      <c r="D154" s="49"/>
      <c r="E154" s="13"/>
      <c r="F154" s="13"/>
      <c r="G154" s="13"/>
      <c r="H154" s="13"/>
      <c r="I154" s="13"/>
      <c r="J154" s="13"/>
      <c r="K154" s="13">
        <f t="shared" si="15"/>
        <v>0</v>
      </c>
      <c r="L154" s="13">
        <f t="shared" si="16"/>
        <v>0</v>
      </c>
      <c r="M154" s="13"/>
      <c r="N154" s="13"/>
      <c r="O154" s="13">
        <f t="shared" si="17"/>
        <v>0</v>
      </c>
      <c r="P154" s="13"/>
      <c r="Q154" s="13"/>
      <c r="R154" s="13"/>
      <c r="S154" s="13"/>
      <c r="T154" s="13"/>
      <c r="U154" s="13"/>
    </row>
    <row r="155" spans="1:21" ht="17" thickBot="1">
      <c r="A155" s="12">
        <v>44038</v>
      </c>
      <c r="B155" s="50">
        <v>152</v>
      </c>
      <c r="C155" s="14"/>
      <c r="D155" s="49"/>
      <c r="E155" s="13"/>
      <c r="F155" s="13"/>
      <c r="G155" s="13"/>
      <c r="H155" s="13"/>
      <c r="I155" s="13"/>
      <c r="J155" s="13"/>
      <c r="K155" s="13">
        <f t="shared" si="15"/>
        <v>0</v>
      </c>
      <c r="L155" s="13">
        <f t="shared" si="16"/>
        <v>0</v>
      </c>
      <c r="M155" s="13"/>
      <c r="N155" s="13"/>
      <c r="O155" s="13">
        <f t="shared" si="17"/>
        <v>0</v>
      </c>
      <c r="P155" s="13"/>
      <c r="Q155" s="13"/>
      <c r="R155" s="13"/>
      <c r="S155" s="13"/>
      <c r="T155" s="13"/>
      <c r="U155" s="13"/>
    </row>
    <row r="156" spans="1:21" ht="17" thickBot="1">
      <c r="A156" s="12">
        <v>44039</v>
      </c>
      <c r="B156" s="50">
        <v>153</v>
      </c>
      <c r="C156" s="14"/>
      <c r="D156" s="49"/>
      <c r="E156" s="13"/>
      <c r="F156" s="13"/>
      <c r="G156" s="13"/>
      <c r="H156" s="13"/>
      <c r="I156" s="13"/>
      <c r="J156" s="13"/>
      <c r="K156" s="13">
        <f t="shared" si="15"/>
        <v>0</v>
      </c>
      <c r="L156" s="13">
        <f t="shared" si="16"/>
        <v>0</v>
      </c>
      <c r="M156" s="13"/>
      <c r="N156" s="13"/>
      <c r="O156" s="13">
        <f t="shared" si="17"/>
        <v>0</v>
      </c>
      <c r="P156" s="13"/>
      <c r="Q156" s="13"/>
      <c r="R156" s="13"/>
      <c r="S156" s="13"/>
      <c r="T156" s="13"/>
      <c r="U156" s="13"/>
    </row>
    <row r="157" spans="1:21" ht="17" thickBot="1">
      <c r="A157" s="12">
        <v>44040</v>
      </c>
      <c r="B157" s="50">
        <v>154</v>
      </c>
      <c r="C157" s="14"/>
      <c r="D157" s="49"/>
      <c r="E157" s="13"/>
      <c r="F157" s="13"/>
      <c r="G157" s="13"/>
      <c r="H157" s="13"/>
      <c r="I157" s="13"/>
      <c r="J157" s="13"/>
      <c r="K157" s="13">
        <f t="shared" si="15"/>
        <v>0</v>
      </c>
      <c r="L157" s="13">
        <f t="shared" si="16"/>
        <v>0</v>
      </c>
      <c r="M157" s="13"/>
      <c r="N157" s="13"/>
      <c r="O157" s="13">
        <f t="shared" si="17"/>
        <v>0</v>
      </c>
      <c r="P157" s="13"/>
      <c r="Q157" s="13"/>
      <c r="R157" s="13"/>
      <c r="S157" s="13"/>
      <c r="T157" s="13"/>
      <c r="U157" s="13"/>
    </row>
    <row r="158" spans="1:21" ht="17" thickBot="1">
      <c r="A158" s="12">
        <v>44041</v>
      </c>
      <c r="B158" s="50">
        <v>155</v>
      </c>
      <c r="C158" s="14"/>
      <c r="D158" s="49"/>
      <c r="E158" s="13"/>
      <c r="F158" s="13"/>
      <c r="G158" s="13"/>
      <c r="H158" s="13"/>
      <c r="I158" s="13"/>
      <c r="J158" s="13"/>
      <c r="K158" s="13">
        <f t="shared" si="15"/>
        <v>0</v>
      </c>
      <c r="L158" s="13">
        <f t="shared" si="16"/>
        <v>0</v>
      </c>
      <c r="M158" s="13"/>
      <c r="N158" s="13"/>
      <c r="O158" s="13">
        <f t="shared" si="17"/>
        <v>0</v>
      </c>
      <c r="P158" s="13"/>
      <c r="Q158" s="13"/>
      <c r="R158" s="13"/>
      <c r="S158" s="13"/>
      <c r="T158" s="13"/>
      <c r="U158" s="13"/>
    </row>
    <row r="159" spans="1:21" ht="17" thickBot="1">
      <c r="A159" s="12">
        <v>44042</v>
      </c>
      <c r="B159" s="50">
        <v>156</v>
      </c>
      <c r="C159" s="14"/>
      <c r="D159" s="49"/>
      <c r="E159" s="13"/>
      <c r="F159" s="13"/>
      <c r="G159" s="13"/>
      <c r="H159" s="13"/>
      <c r="I159" s="13"/>
      <c r="J159" s="13"/>
      <c r="K159" s="13">
        <f t="shared" si="15"/>
        <v>0</v>
      </c>
      <c r="L159" s="13">
        <f t="shared" si="16"/>
        <v>0</v>
      </c>
      <c r="M159" s="13"/>
      <c r="N159" s="13"/>
      <c r="O159" s="13">
        <f t="shared" si="17"/>
        <v>0</v>
      </c>
      <c r="P159" s="13"/>
      <c r="Q159" s="13"/>
      <c r="R159" s="13"/>
      <c r="S159" s="13"/>
      <c r="T159" s="13"/>
      <c r="U159" s="13"/>
    </row>
    <row r="160" spans="1:21" ht="17" thickBot="1">
      <c r="A160" s="12">
        <v>44043</v>
      </c>
      <c r="B160" s="50">
        <v>157</v>
      </c>
      <c r="C160" s="14"/>
      <c r="D160" s="49"/>
      <c r="E160" s="13"/>
      <c r="F160" s="13"/>
      <c r="G160" s="13"/>
      <c r="H160" s="13"/>
      <c r="I160" s="13"/>
      <c r="J160" s="13"/>
      <c r="K160" s="13">
        <f t="shared" si="15"/>
        <v>0</v>
      </c>
      <c r="L160" s="13">
        <f t="shared" si="16"/>
        <v>0</v>
      </c>
      <c r="M160" s="13"/>
      <c r="N160" s="13"/>
      <c r="O160" s="13">
        <f t="shared" si="17"/>
        <v>0</v>
      </c>
      <c r="P160" s="13"/>
      <c r="Q160" s="13"/>
      <c r="R160" s="13"/>
      <c r="S160" s="13"/>
      <c r="T160" s="13"/>
      <c r="U160" s="13"/>
    </row>
    <row r="161" spans="1:21" ht="17" thickBot="1">
      <c r="A161" s="12">
        <v>44044</v>
      </c>
      <c r="B161" s="50">
        <v>158</v>
      </c>
      <c r="C161" s="14"/>
      <c r="D161" s="49"/>
      <c r="E161" s="13"/>
      <c r="F161" s="13"/>
      <c r="G161" s="13"/>
      <c r="H161" s="13"/>
      <c r="I161" s="13"/>
      <c r="J161" s="13"/>
      <c r="K161" s="13">
        <f t="shared" si="15"/>
        <v>0</v>
      </c>
      <c r="L161" s="13">
        <f t="shared" si="16"/>
        <v>0</v>
      </c>
      <c r="M161" s="13"/>
      <c r="N161" s="13"/>
      <c r="O161" s="13">
        <f t="shared" si="17"/>
        <v>0</v>
      </c>
      <c r="P161" s="13"/>
      <c r="Q161" s="13"/>
      <c r="R161" s="13"/>
      <c r="S161" s="13"/>
      <c r="T161" s="13"/>
      <c r="U161" s="13"/>
    </row>
    <row r="162" spans="1:21" ht="17" thickBot="1">
      <c r="A162" s="12">
        <v>44045</v>
      </c>
      <c r="B162" s="50">
        <v>159</v>
      </c>
      <c r="C162" s="14"/>
      <c r="D162" s="49"/>
      <c r="E162" s="13"/>
      <c r="F162" s="13"/>
      <c r="G162" s="13"/>
      <c r="H162" s="13"/>
      <c r="I162" s="13"/>
      <c r="J162" s="13"/>
      <c r="K162" s="13">
        <f t="shared" si="15"/>
        <v>0</v>
      </c>
      <c r="L162" s="13">
        <f t="shared" si="16"/>
        <v>0</v>
      </c>
      <c r="M162" s="13"/>
      <c r="N162" s="13"/>
      <c r="O162" s="13">
        <f t="shared" si="17"/>
        <v>0</v>
      </c>
      <c r="P162" s="13"/>
      <c r="Q162" s="13"/>
      <c r="R162" s="13"/>
      <c r="S162" s="13"/>
      <c r="T162" s="13"/>
      <c r="U162" s="13"/>
    </row>
    <row r="163" spans="1:21" ht="17" thickBot="1">
      <c r="A163" s="12">
        <v>44046</v>
      </c>
      <c r="B163" s="50">
        <v>160</v>
      </c>
      <c r="C163" s="14"/>
      <c r="D163" s="49"/>
      <c r="E163" s="13"/>
      <c r="F163" s="13"/>
      <c r="G163" s="13"/>
      <c r="H163" s="13"/>
      <c r="I163" s="13"/>
      <c r="J163" s="13"/>
      <c r="K163" s="13">
        <f t="shared" si="15"/>
        <v>0</v>
      </c>
      <c r="L163" s="13">
        <f t="shared" si="16"/>
        <v>0</v>
      </c>
      <c r="M163" s="13"/>
      <c r="N163" s="13"/>
      <c r="O163" s="13">
        <f t="shared" si="17"/>
        <v>0</v>
      </c>
      <c r="P163" s="13"/>
      <c r="Q163" s="13"/>
      <c r="R163" s="13"/>
      <c r="S163" s="13"/>
      <c r="T163" s="13"/>
      <c r="U163" s="13"/>
    </row>
    <row r="164" spans="1:21" ht="17" thickBot="1">
      <c r="A164" s="12">
        <v>44047</v>
      </c>
      <c r="B164" s="50">
        <v>161</v>
      </c>
      <c r="C164" s="14"/>
      <c r="D164" s="49"/>
      <c r="E164" s="13"/>
      <c r="F164" s="13"/>
      <c r="G164" s="13"/>
      <c r="H164" s="13"/>
      <c r="I164" s="13"/>
      <c r="J164" s="13"/>
      <c r="K164" s="13">
        <f t="shared" si="15"/>
        <v>0</v>
      </c>
      <c r="L164" s="13">
        <f t="shared" si="16"/>
        <v>0</v>
      </c>
      <c r="M164" s="13"/>
      <c r="N164" s="13"/>
      <c r="O164" s="13">
        <f t="shared" si="17"/>
        <v>0</v>
      </c>
      <c r="P164" s="13"/>
      <c r="Q164" s="13"/>
      <c r="R164" s="13"/>
      <c r="S164" s="13"/>
      <c r="T164" s="13"/>
      <c r="U164" s="13"/>
    </row>
    <row r="165" spans="1:21" ht="17" thickBot="1">
      <c r="A165" s="12">
        <v>44048</v>
      </c>
      <c r="B165" s="50">
        <v>162</v>
      </c>
      <c r="C165" s="14"/>
      <c r="D165" s="49"/>
      <c r="E165" s="13"/>
      <c r="F165" s="13"/>
      <c r="G165" s="13"/>
      <c r="H165" s="13"/>
      <c r="I165" s="13"/>
      <c r="J165" s="13"/>
      <c r="K165" s="13">
        <f t="shared" si="15"/>
        <v>0</v>
      </c>
      <c r="L165" s="13">
        <f t="shared" si="16"/>
        <v>0</v>
      </c>
      <c r="M165" s="13"/>
      <c r="N165" s="13"/>
      <c r="O165" s="13">
        <f t="shared" si="17"/>
        <v>0</v>
      </c>
      <c r="P165" s="13"/>
      <c r="Q165" s="13"/>
      <c r="R165" s="13"/>
      <c r="S165" s="13"/>
      <c r="T165" s="13"/>
      <c r="U165" s="13"/>
    </row>
    <row r="166" spans="1:21" ht="17" thickBot="1">
      <c r="A166" s="12">
        <v>44049</v>
      </c>
      <c r="B166" s="50">
        <v>163</v>
      </c>
      <c r="C166" s="14"/>
      <c r="D166" s="49"/>
      <c r="E166" s="13"/>
      <c r="F166" s="13"/>
      <c r="G166" s="13"/>
      <c r="H166" s="13"/>
      <c r="I166" s="13"/>
      <c r="J166" s="13"/>
      <c r="K166" s="13">
        <f t="shared" si="15"/>
        <v>0</v>
      </c>
      <c r="L166" s="13">
        <f t="shared" si="16"/>
        <v>0</v>
      </c>
      <c r="M166" s="13"/>
      <c r="N166" s="13"/>
      <c r="O166" s="13">
        <f t="shared" si="17"/>
        <v>0</v>
      </c>
      <c r="P166" s="13"/>
      <c r="Q166" s="13"/>
      <c r="R166" s="13"/>
      <c r="S166" s="13"/>
      <c r="T166" s="13"/>
      <c r="U166" s="13"/>
    </row>
    <row r="167" spans="1:21" ht="17" thickBot="1">
      <c r="A167" s="12">
        <v>44050</v>
      </c>
      <c r="B167" s="50">
        <v>164</v>
      </c>
      <c r="C167" s="14"/>
      <c r="D167" s="49"/>
      <c r="E167" s="13"/>
      <c r="F167" s="13"/>
      <c r="G167" s="13"/>
      <c r="H167" s="13"/>
      <c r="I167" s="13"/>
      <c r="J167" s="13"/>
      <c r="K167" s="13">
        <f t="shared" si="15"/>
        <v>0</v>
      </c>
      <c r="L167" s="13">
        <f t="shared" si="16"/>
        <v>0</v>
      </c>
      <c r="M167" s="13"/>
      <c r="N167" s="13"/>
      <c r="O167" s="13">
        <f t="shared" si="17"/>
        <v>0</v>
      </c>
      <c r="P167" s="13"/>
      <c r="Q167" s="13"/>
      <c r="R167" s="13"/>
      <c r="S167" s="13"/>
      <c r="T167" s="13"/>
      <c r="U167" s="13"/>
    </row>
    <row r="168" spans="1:21" ht="17" thickBot="1">
      <c r="A168" s="12">
        <v>44051</v>
      </c>
      <c r="B168" s="50">
        <v>165</v>
      </c>
      <c r="C168" s="14"/>
      <c r="D168" s="49"/>
      <c r="E168" s="13"/>
      <c r="F168" s="13"/>
      <c r="G168" s="13"/>
      <c r="H168" s="13"/>
      <c r="I168" s="13"/>
      <c r="J168" s="13"/>
      <c r="K168" s="13">
        <f t="shared" si="15"/>
        <v>0</v>
      </c>
      <c r="L168" s="13">
        <f t="shared" si="16"/>
        <v>0</v>
      </c>
      <c r="M168" s="13"/>
      <c r="N168" s="13"/>
      <c r="O168" s="13">
        <f t="shared" si="17"/>
        <v>0</v>
      </c>
      <c r="P168" s="13"/>
      <c r="Q168" s="13"/>
      <c r="R168" s="13"/>
      <c r="S168" s="13"/>
      <c r="T168" s="13"/>
      <c r="U168" s="13"/>
    </row>
    <row r="169" spans="1:21" ht="17" thickBot="1">
      <c r="A169" s="12">
        <v>44052</v>
      </c>
      <c r="B169" s="50">
        <v>166</v>
      </c>
      <c r="C169" s="14"/>
      <c r="D169" s="49"/>
      <c r="E169" s="13"/>
      <c r="F169" s="13"/>
      <c r="G169" s="13"/>
      <c r="H169" s="13"/>
      <c r="I169" s="13"/>
      <c r="J169" s="13"/>
      <c r="K169" s="13">
        <f t="shared" si="15"/>
        <v>0</v>
      </c>
      <c r="L169" s="13">
        <f t="shared" si="16"/>
        <v>0</v>
      </c>
      <c r="M169" s="13"/>
      <c r="N169" s="13"/>
      <c r="O169" s="13">
        <f t="shared" si="17"/>
        <v>0</v>
      </c>
      <c r="P169" s="13"/>
      <c r="Q169" s="13"/>
      <c r="R169" s="13"/>
      <c r="S169" s="13"/>
      <c r="T169" s="13"/>
      <c r="U169" s="13"/>
    </row>
    <row r="170" spans="1:21" ht="17" thickBot="1">
      <c r="A170" s="12">
        <v>44053</v>
      </c>
      <c r="B170" s="50">
        <v>167</v>
      </c>
      <c r="C170" s="14"/>
      <c r="D170" s="49"/>
      <c r="E170" s="13"/>
      <c r="F170" s="13"/>
      <c r="G170" s="13"/>
      <c r="H170" s="13"/>
      <c r="I170" s="13"/>
      <c r="J170" s="13"/>
      <c r="K170" s="13">
        <f t="shared" si="15"/>
        <v>0</v>
      </c>
      <c r="L170" s="13">
        <f t="shared" si="16"/>
        <v>0</v>
      </c>
      <c r="M170" s="13"/>
      <c r="N170" s="13"/>
      <c r="O170" s="13">
        <f t="shared" si="17"/>
        <v>0</v>
      </c>
      <c r="P170" s="13"/>
      <c r="Q170" s="13"/>
      <c r="R170" s="13"/>
      <c r="S170" s="13"/>
      <c r="T170" s="13"/>
      <c r="U170" s="13"/>
    </row>
    <row r="171" spans="1:21" ht="17" thickBot="1">
      <c r="A171" s="12">
        <v>44054</v>
      </c>
      <c r="B171" s="50">
        <v>168</v>
      </c>
      <c r="C171" s="14"/>
      <c r="D171" s="49"/>
      <c r="E171" s="13"/>
      <c r="F171" s="13"/>
      <c r="G171" s="13"/>
      <c r="H171" s="13"/>
      <c r="I171" s="13"/>
      <c r="J171" s="13"/>
      <c r="K171" s="13">
        <f t="shared" si="15"/>
        <v>0</v>
      </c>
      <c r="L171" s="13">
        <f t="shared" si="16"/>
        <v>0</v>
      </c>
      <c r="M171" s="13"/>
      <c r="N171" s="13"/>
      <c r="O171" s="13">
        <f t="shared" si="17"/>
        <v>0</v>
      </c>
      <c r="P171" s="13"/>
      <c r="Q171" s="13"/>
      <c r="R171" s="13"/>
      <c r="S171" s="13"/>
      <c r="T171" s="13"/>
      <c r="U171" s="13"/>
    </row>
    <row r="172" spans="1:21" ht="17" thickBot="1">
      <c r="A172" s="12">
        <v>44055</v>
      </c>
      <c r="B172" s="50">
        <v>169</v>
      </c>
      <c r="C172" s="14"/>
      <c r="D172" s="49"/>
      <c r="E172" s="13"/>
      <c r="F172" s="13"/>
      <c r="G172" s="13"/>
      <c r="H172" s="13"/>
      <c r="I172" s="13"/>
      <c r="J172" s="13"/>
      <c r="K172" s="13">
        <f t="shared" si="15"/>
        <v>0</v>
      </c>
      <c r="L172" s="13">
        <f t="shared" si="16"/>
        <v>0</v>
      </c>
      <c r="M172" s="13"/>
      <c r="N172" s="13"/>
      <c r="O172" s="13">
        <f t="shared" si="17"/>
        <v>0</v>
      </c>
      <c r="P172" s="13"/>
      <c r="Q172" s="13"/>
      <c r="R172" s="13"/>
      <c r="S172" s="13"/>
      <c r="T172" s="13"/>
      <c r="U172" s="13"/>
    </row>
    <row r="173" spans="1:21" ht="17" thickBot="1">
      <c r="A173" s="12">
        <v>44056</v>
      </c>
      <c r="B173" s="50">
        <v>170</v>
      </c>
      <c r="C173" s="14"/>
      <c r="D173" s="49"/>
      <c r="E173" s="13"/>
      <c r="F173" s="13"/>
      <c r="G173" s="13"/>
      <c r="H173" s="13"/>
      <c r="I173" s="13"/>
      <c r="J173" s="13"/>
      <c r="K173" s="13">
        <f t="shared" si="15"/>
        <v>0</v>
      </c>
      <c r="L173" s="13">
        <f t="shared" si="16"/>
        <v>0</v>
      </c>
      <c r="M173" s="13"/>
      <c r="N173" s="13"/>
      <c r="O173" s="13">
        <f t="shared" si="17"/>
        <v>0</v>
      </c>
      <c r="P173" s="13"/>
      <c r="Q173" s="13"/>
      <c r="R173" s="13"/>
      <c r="S173" s="13"/>
      <c r="T173" s="13"/>
      <c r="U173" s="13"/>
    </row>
    <row r="174" spans="1:21" ht="17" thickBot="1">
      <c r="A174" s="12">
        <v>44057</v>
      </c>
      <c r="B174" s="50">
        <v>171</v>
      </c>
      <c r="C174" s="14"/>
      <c r="D174" s="49"/>
      <c r="E174" s="13"/>
      <c r="F174" s="13"/>
      <c r="G174" s="13"/>
      <c r="H174" s="13"/>
      <c r="I174" s="13"/>
      <c r="J174" s="13"/>
      <c r="K174" s="13">
        <f t="shared" si="15"/>
        <v>0</v>
      </c>
      <c r="L174" s="13">
        <f t="shared" si="16"/>
        <v>0</v>
      </c>
      <c r="M174" s="13"/>
      <c r="N174" s="13"/>
      <c r="O174" s="13">
        <f t="shared" si="17"/>
        <v>0</v>
      </c>
      <c r="P174" s="13"/>
      <c r="Q174" s="13"/>
      <c r="R174" s="13"/>
      <c r="S174" s="13"/>
      <c r="T174" s="13"/>
      <c r="U174" s="13"/>
    </row>
    <row r="175" spans="1:21" ht="17" thickBot="1">
      <c r="A175" s="12">
        <v>44058</v>
      </c>
      <c r="B175" s="50">
        <v>172</v>
      </c>
      <c r="C175" s="14"/>
      <c r="D175" s="49"/>
      <c r="E175" s="13"/>
      <c r="F175" s="13"/>
      <c r="G175" s="13"/>
      <c r="H175" s="13"/>
      <c r="I175" s="13"/>
      <c r="J175" s="13"/>
      <c r="K175" s="13">
        <f t="shared" si="15"/>
        <v>0</v>
      </c>
      <c r="L175" s="13">
        <f t="shared" si="16"/>
        <v>0</v>
      </c>
      <c r="M175" s="13"/>
      <c r="N175" s="13"/>
      <c r="O175" s="13">
        <f t="shared" si="17"/>
        <v>0</v>
      </c>
      <c r="P175" s="13"/>
      <c r="Q175" s="13"/>
      <c r="R175" s="13"/>
      <c r="S175" s="13"/>
      <c r="T175" s="13"/>
      <c r="U175" s="13"/>
    </row>
    <row r="176" spans="1:21" ht="17" thickBot="1">
      <c r="A176" s="12">
        <v>44059</v>
      </c>
      <c r="B176" s="50">
        <v>173</v>
      </c>
      <c r="C176" s="14"/>
      <c r="D176" s="49"/>
      <c r="E176" s="13"/>
      <c r="F176" s="13"/>
      <c r="G176" s="13"/>
      <c r="H176" s="13"/>
      <c r="I176" s="13"/>
      <c r="J176" s="13"/>
      <c r="K176" s="13">
        <f t="shared" si="15"/>
        <v>0</v>
      </c>
      <c r="L176" s="13">
        <f t="shared" si="16"/>
        <v>0</v>
      </c>
      <c r="M176" s="13"/>
      <c r="N176" s="13"/>
      <c r="O176" s="13">
        <f t="shared" si="17"/>
        <v>0</v>
      </c>
      <c r="P176" s="13"/>
      <c r="Q176" s="13"/>
      <c r="R176" s="13"/>
      <c r="S176" s="13"/>
      <c r="T176" s="13"/>
      <c r="U176" s="13"/>
    </row>
    <row r="177" spans="1:21" ht="17" thickBot="1">
      <c r="A177" s="12">
        <v>44060</v>
      </c>
      <c r="B177" s="50">
        <v>174</v>
      </c>
      <c r="C177" s="14"/>
      <c r="D177" s="49"/>
      <c r="E177" s="13"/>
      <c r="F177" s="13"/>
      <c r="G177" s="13"/>
      <c r="H177" s="13"/>
      <c r="I177" s="13"/>
      <c r="J177" s="13"/>
      <c r="K177" s="13">
        <f t="shared" si="15"/>
        <v>0</v>
      </c>
      <c r="L177" s="13">
        <f t="shared" si="16"/>
        <v>0</v>
      </c>
      <c r="M177" s="13"/>
      <c r="N177" s="13"/>
      <c r="O177" s="13">
        <f t="shared" si="17"/>
        <v>0</v>
      </c>
      <c r="P177" s="13"/>
      <c r="Q177" s="13"/>
      <c r="R177" s="13"/>
      <c r="S177" s="13"/>
      <c r="T177" s="13"/>
      <c r="U177" s="13"/>
    </row>
    <row r="178" spans="1:21" ht="17" thickBot="1">
      <c r="A178" s="12">
        <v>44061</v>
      </c>
      <c r="B178" s="50">
        <v>175</v>
      </c>
      <c r="C178" s="14"/>
      <c r="D178" s="49"/>
      <c r="E178" s="13"/>
      <c r="F178" s="13"/>
      <c r="G178" s="13"/>
      <c r="H178" s="13"/>
      <c r="I178" s="13"/>
      <c r="J178" s="13"/>
      <c r="K178" s="13">
        <f t="shared" si="15"/>
        <v>0</v>
      </c>
      <c r="L178" s="13">
        <f t="shared" si="16"/>
        <v>0</v>
      </c>
      <c r="M178" s="13"/>
      <c r="N178" s="13"/>
      <c r="O178" s="13">
        <f t="shared" si="17"/>
        <v>0</v>
      </c>
      <c r="P178" s="13"/>
      <c r="Q178" s="13"/>
      <c r="R178" s="13"/>
      <c r="S178" s="13"/>
      <c r="T178" s="13"/>
      <c r="U178" s="13"/>
    </row>
    <row r="179" spans="1:21" ht="17" thickBot="1">
      <c r="A179" s="12">
        <v>44062</v>
      </c>
      <c r="B179" s="50">
        <v>176</v>
      </c>
      <c r="C179" s="14"/>
      <c r="D179" s="49"/>
      <c r="E179" s="13"/>
      <c r="F179" s="13"/>
      <c r="G179" s="13"/>
      <c r="H179" s="13"/>
      <c r="I179" s="13"/>
      <c r="J179" s="13"/>
      <c r="K179" s="13">
        <f t="shared" si="15"/>
        <v>0</v>
      </c>
      <c r="L179" s="13">
        <f t="shared" si="16"/>
        <v>0</v>
      </c>
      <c r="M179" s="13"/>
      <c r="N179" s="13"/>
      <c r="O179" s="13">
        <f t="shared" si="17"/>
        <v>0</v>
      </c>
      <c r="P179" s="13"/>
      <c r="Q179" s="13"/>
      <c r="R179" s="13"/>
      <c r="S179" s="13"/>
      <c r="T179" s="13"/>
      <c r="U179" s="13"/>
    </row>
    <row r="180" spans="1:21" ht="17" thickBot="1">
      <c r="A180" s="12">
        <v>44063</v>
      </c>
      <c r="B180" s="50">
        <v>177</v>
      </c>
      <c r="C180" s="14"/>
      <c r="D180" s="49"/>
      <c r="E180" s="13"/>
      <c r="F180" s="13"/>
      <c r="G180" s="13"/>
      <c r="H180" s="13"/>
      <c r="I180" s="13"/>
      <c r="J180" s="13"/>
      <c r="K180" s="13">
        <f t="shared" si="15"/>
        <v>0</v>
      </c>
      <c r="L180" s="13">
        <f t="shared" si="16"/>
        <v>0</v>
      </c>
      <c r="M180" s="13"/>
      <c r="N180" s="13"/>
      <c r="O180" s="13">
        <f t="shared" si="17"/>
        <v>0</v>
      </c>
      <c r="P180" s="13"/>
      <c r="Q180" s="13"/>
      <c r="R180" s="13"/>
      <c r="S180" s="13"/>
      <c r="T180" s="13"/>
      <c r="U180" s="13"/>
    </row>
    <row r="181" spans="1:21" ht="17" thickBot="1">
      <c r="A181" s="12">
        <v>44064</v>
      </c>
      <c r="B181" s="50">
        <v>178</v>
      </c>
      <c r="C181" s="14"/>
      <c r="D181" s="49"/>
      <c r="E181" s="13"/>
      <c r="F181" s="13"/>
      <c r="G181" s="13"/>
      <c r="H181" s="13"/>
      <c r="I181" s="13"/>
      <c r="J181" s="13"/>
      <c r="K181" s="13">
        <f t="shared" si="15"/>
        <v>0</v>
      </c>
      <c r="L181" s="13">
        <f t="shared" si="16"/>
        <v>0</v>
      </c>
      <c r="M181" s="13"/>
      <c r="N181" s="13"/>
      <c r="O181" s="13">
        <f t="shared" si="17"/>
        <v>0</v>
      </c>
      <c r="P181" s="13"/>
      <c r="Q181" s="13"/>
      <c r="R181" s="13"/>
      <c r="S181" s="13"/>
      <c r="T181" s="13"/>
      <c r="U181" s="13"/>
    </row>
    <row r="182" spans="1:21" ht="17" thickBot="1">
      <c r="A182" s="12">
        <v>44065</v>
      </c>
      <c r="B182" s="50">
        <v>179</v>
      </c>
      <c r="C182" s="14"/>
      <c r="D182" s="49"/>
      <c r="E182" s="13"/>
      <c r="F182" s="13"/>
      <c r="G182" s="13"/>
      <c r="H182" s="13"/>
      <c r="I182" s="13"/>
      <c r="J182" s="13"/>
      <c r="K182" s="13">
        <f t="shared" si="15"/>
        <v>0</v>
      </c>
      <c r="L182" s="13">
        <f t="shared" si="16"/>
        <v>0</v>
      </c>
      <c r="M182" s="13"/>
      <c r="N182" s="13"/>
      <c r="O182" s="13">
        <f t="shared" si="17"/>
        <v>0</v>
      </c>
      <c r="P182" s="13"/>
      <c r="Q182" s="13"/>
      <c r="R182" s="13"/>
      <c r="S182" s="13"/>
      <c r="T182" s="13"/>
      <c r="U182" s="13"/>
    </row>
    <row r="183" spans="1:21" ht="17" thickBot="1">
      <c r="A183" s="12">
        <v>44066</v>
      </c>
      <c r="B183" s="50">
        <v>180</v>
      </c>
      <c r="C183" s="14"/>
      <c r="D183" s="49"/>
      <c r="E183" s="13"/>
      <c r="F183" s="13"/>
      <c r="G183" s="13"/>
      <c r="H183" s="13"/>
      <c r="I183" s="13"/>
      <c r="J183" s="13"/>
      <c r="K183" s="13">
        <f t="shared" si="15"/>
        <v>0</v>
      </c>
      <c r="L183" s="13">
        <f t="shared" si="16"/>
        <v>0</v>
      </c>
      <c r="M183" s="13"/>
      <c r="N183" s="13"/>
      <c r="O183" s="13">
        <f t="shared" si="17"/>
        <v>0</v>
      </c>
      <c r="P183" s="13"/>
      <c r="Q183" s="13"/>
      <c r="R183" s="13"/>
      <c r="S183" s="13"/>
      <c r="T183" s="13"/>
      <c r="U183" s="13"/>
    </row>
    <row r="184" spans="1:21" ht="17" thickBot="1">
      <c r="A184" s="12">
        <v>44067</v>
      </c>
      <c r="B184" s="50">
        <v>181</v>
      </c>
      <c r="C184" s="14"/>
      <c r="D184" s="49"/>
      <c r="E184" s="13"/>
      <c r="F184" s="13"/>
      <c r="G184" s="13"/>
      <c r="H184" s="13"/>
      <c r="I184" s="13"/>
      <c r="J184" s="13"/>
      <c r="K184" s="13">
        <f t="shared" si="15"/>
        <v>0</v>
      </c>
      <c r="L184" s="13">
        <f t="shared" si="16"/>
        <v>0</v>
      </c>
      <c r="M184" s="13"/>
      <c r="N184" s="13"/>
      <c r="O184" s="13">
        <f t="shared" si="17"/>
        <v>0</v>
      </c>
      <c r="P184" s="13"/>
      <c r="Q184" s="13"/>
      <c r="R184" s="13"/>
      <c r="S184" s="13"/>
      <c r="T184" s="13"/>
      <c r="U184" s="13"/>
    </row>
    <row r="185" spans="1:21" ht="17" thickBot="1">
      <c r="A185" s="12">
        <v>44068</v>
      </c>
      <c r="B185" s="50">
        <v>182</v>
      </c>
      <c r="C185" s="14"/>
      <c r="D185" s="49"/>
      <c r="E185" s="13"/>
      <c r="F185" s="13"/>
      <c r="G185" s="13"/>
      <c r="H185" s="13"/>
      <c r="I185" s="13"/>
      <c r="J185" s="13"/>
      <c r="K185" s="13">
        <f t="shared" si="15"/>
        <v>0</v>
      </c>
      <c r="L185" s="13">
        <f t="shared" si="16"/>
        <v>0</v>
      </c>
      <c r="M185" s="13"/>
      <c r="N185" s="13"/>
      <c r="O185" s="13">
        <f t="shared" si="17"/>
        <v>0</v>
      </c>
      <c r="P185" s="13"/>
      <c r="Q185" s="13"/>
      <c r="R185" s="13"/>
      <c r="S185" s="13"/>
      <c r="T185" s="13"/>
      <c r="U185" s="13"/>
    </row>
    <row r="186" spans="1:21" ht="17" thickBot="1">
      <c r="A186" s="12">
        <v>44069</v>
      </c>
      <c r="B186" s="50">
        <v>183</v>
      </c>
      <c r="C186" s="14"/>
      <c r="D186" s="49"/>
      <c r="E186" s="13"/>
      <c r="F186" s="13"/>
      <c r="G186" s="13"/>
      <c r="H186" s="13"/>
      <c r="I186" s="13"/>
      <c r="J186" s="13"/>
      <c r="K186" s="13">
        <f t="shared" si="15"/>
        <v>0</v>
      </c>
      <c r="L186" s="13">
        <f t="shared" si="16"/>
        <v>0</v>
      </c>
      <c r="M186" s="13"/>
      <c r="N186" s="13"/>
      <c r="O186" s="13">
        <f t="shared" si="17"/>
        <v>0</v>
      </c>
      <c r="P186" s="13"/>
      <c r="Q186" s="13"/>
      <c r="R186" s="13"/>
      <c r="S186" s="13"/>
      <c r="T186" s="13"/>
      <c r="U186" s="13"/>
    </row>
    <row r="187" spans="1:21" ht="17" thickBot="1">
      <c r="A187" s="12">
        <v>44070</v>
      </c>
      <c r="B187" s="50">
        <v>184</v>
      </c>
      <c r="C187" s="14"/>
      <c r="D187" s="49"/>
      <c r="E187" s="13"/>
      <c r="F187" s="13"/>
      <c r="G187" s="13"/>
      <c r="H187" s="13"/>
      <c r="I187" s="13"/>
      <c r="J187" s="13"/>
      <c r="K187" s="13">
        <f t="shared" si="15"/>
        <v>0</v>
      </c>
      <c r="L187" s="13">
        <f t="shared" si="16"/>
        <v>0</v>
      </c>
      <c r="M187" s="13"/>
      <c r="N187" s="13"/>
      <c r="O187" s="13">
        <f t="shared" si="17"/>
        <v>0</v>
      </c>
      <c r="P187" s="13"/>
      <c r="Q187" s="13"/>
      <c r="R187" s="13"/>
      <c r="S187" s="13"/>
      <c r="T187" s="13"/>
      <c r="U187" s="13"/>
    </row>
    <row r="188" spans="1:21" ht="17" thickBot="1">
      <c r="A188" s="12">
        <v>44071</v>
      </c>
      <c r="B188" s="50">
        <v>185</v>
      </c>
      <c r="C188" s="14"/>
      <c r="D188" s="49"/>
      <c r="E188" s="13"/>
      <c r="F188" s="13"/>
      <c r="G188" s="13"/>
      <c r="H188" s="13"/>
      <c r="I188" s="13"/>
      <c r="J188" s="13"/>
      <c r="K188" s="13">
        <f t="shared" si="15"/>
        <v>0</v>
      </c>
      <c r="L188" s="13">
        <f t="shared" si="16"/>
        <v>0</v>
      </c>
      <c r="M188" s="13"/>
      <c r="N188" s="13"/>
      <c r="O188" s="13">
        <f t="shared" si="17"/>
        <v>0</v>
      </c>
      <c r="P188" s="13"/>
      <c r="Q188" s="13"/>
      <c r="R188" s="13"/>
      <c r="S188" s="13"/>
      <c r="T188" s="13"/>
      <c r="U188" s="13"/>
    </row>
    <row r="189" spans="1:21" ht="17" thickBot="1">
      <c r="A189" s="12">
        <v>44072</v>
      </c>
      <c r="B189" s="50">
        <v>186</v>
      </c>
      <c r="C189" s="14"/>
      <c r="D189" s="49"/>
      <c r="E189" s="13"/>
      <c r="F189" s="13"/>
      <c r="G189" s="13"/>
      <c r="H189" s="13"/>
      <c r="I189" s="13"/>
      <c r="J189" s="13"/>
      <c r="K189" s="13">
        <f t="shared" si="15"/>
        <v>0</v>
      </c>
      <c r="L189" s="13">
        <f t="shared" si="16"/>
        <v>0</v>
      </c>
      <c r="M189" s="13"/>
      <c r="N189" s="13"/>
      <c r="O189" s="13">
        <f t="shared" si="17"/>
        <v>0</v>
      </c>
      <c r="P189" s="13"/>
      <c r="Q189" s="13"/>
      <c r="R189" s="13"/>
      <c r="S189" s="13"/>
      <c r="T189" s="13"/>
      <c r="U189" s="13"/>
    </row>
    <row r="190" spans="1:21" ht="17" thickBot="1">
      <c r="A190" s="12">
        <v>44073</v>
      </c>
      <c r="B190" s="50">
        <v>187</v>
      </c>
      <c r="C190" s="14"/>
      <c r="D190" s="49"/>
      <c r="E190" s="13"/>
      <c r="F190" s="13"/>
      <c r="G190" s="13"/>
      <c r="H190" s="13"/>
      <c r="I190" s="13"/>
      <c r="J190" s="13"/>
      <c r="K190" s="13">
        <f t="shared" si="15"/>
        <v>0</v>
      </c>
      <c r="L190" s="13">
        <f t="shared" si="16"/>
        <v>0</v>
      </c>
      <c r="M190" s="13"/>
      <c r="N190" s="13"/>
      <c r="O190" s="13">
        <f t="shared" si="17"/>
        <v>0</v>
      </c>
      <c r="P190" s="13"/>
      <c r="Q190" s="13"/>
      <c r="R190" s="13"/>
      <c r="S190" s="13"/>
      <c r="T190" s="13"/>
      <c r="U190" s="13"/>
    </row>
    <row r="191" spans="1:21" ht="17" thickBot="1">
      <c r="A191" s="12">
        <v>44074</v>
      </c>
      <c r="B191" s="50">
        <v>188</v>
      </c>
      <c r="C191" s="14"/>
      <c r="D191" s="49"/>
      <c r="E191" s="13"/>
      <c r="F191" s="13"/>
      <c r="G191" s="13"/>
      <c r="H191" s="13"/>
      <c r="I191" s="13"/>
      <c r="J191" s="13"/>
      <c r="K191" s="13">
        <f t="shared" si="15"/>
        <v>0</v>
      </c>
      <c r="L191" s="13">
        <f t="shared" si="16"/>
        <v>0</v>
      </c>
      <c r="M191" s="13"/>
      <c r="N191" s="13"/>
      <c r="O191" s="13">
        <f t="shared" si="17"/>
        <v>0</v>
      </c>
      <c r="P191" s="13"/>
      <c r="Q191" s="13"/>
      <c r="R191" s="13"/>
      <c r="S191" s="13"/>
      <c r="T191" s="13"/>
      <c r="U191" s="13"/>
    </row>
    <row r="192" spans="1:21" ht="17" thickBot="1">
      <c r="A192" s="12">
        <v>44075</v>
      </c>
      <c r="B192" s="50">
        <v>189</v>
      </c>
      <c r="C192" s="14"/>
      <c r="D192" s="49"/>
      <c r="E192" s="13"/>
      <c r="F192" s="13"/>
      <c r="G192" s="13"/>
      <c r="H192" s="13"/>
      <c r="I192" s="13"/>
      <c r="J192" s="13"/>
      <c r="K192" s="13">
        <f t="shared" si="15"/>
        <v>0</v>
      </c>
      <c r="L192" s="13">
        <f t="shared" si="16"/>
        <v>0</v>
      </c>
      <c r="M192" s="13"/>
      <c r="N192" s="13"/>
      <c r="O192" s="13">
        <f t="shared" si="17"/>
        <v>0</v>
      </c>
      <c r="P192" s="13"/>
      <c r="Q192" s="13"/>
      <c r="R192" s="13"/>
      <c r="S192" s="13"/>
      <c r="T192" s="13"/>
      <c r="U192" s="13"/>
    </row>
    <row r="193" spans="1:21" ht="17" thickBot="1">
      <c r="A193" s="12">
        <v>44076</v>
      </c>
      <c r="B193" s="50">
        <v>190</v>
      </c>
      <c r="C193" s="14"/>
      <c r="D193" s="49"/>
      <c r="E193" s="13"/>
      <c r="F193" s="13"/>
      <c r="G193" s="13"/>
      <c r="H193" s="13"/>
      <c r="I193" s="13"/>
      <c r="J193" s="13"/>
      <c r="K193" s="13">
        <f t="shared" si="15"/>
        <v>0</v>
      </c>
      <c r="L193" s="13">
        <f t="shared" si="16"/>
        <v>0</v>
      </c>
      <c r="M193" s="13"/>
      <c r="N193" s="13"/>
      <c r="O193" s="13">
        <f t="shared" si="17"/>
        <v>0</v>
      </c>
      <c r="P193" s="13"/>
      <c r="Q193" s="13"/>
      <c r="R193" s="13"/>
      <c r="S193" s="13"/>
      <c r="T193" s="13"/>
      <c r="U193" s="13"/>
    </row>
    <row r="194" spans="1:21" ht="17" thickBot="1">
      <c r="A194" s="12">
        <v>44077</v>
      </c>
      <c r="B194" s="50">
        <v>191</v>
      </c>
      <c r="C194" s="14"/>
      <c r="D194" s="49"/>
      <c r="E194" s="13"/>
      <c r="F194" s="13"/>
      <c r="G194" s="13"/>
      <c r="H194" s="13"/>
      <c r="I194" s="13"/>
      <c r="J194" s="13"/>
      <c r="K194" s="13">
        <f t="shared" si="15"/>
        <v>0</v>
      </c>
      <c r="L194" s="13">
        <f t="shared" si="16"/>
        <v>0</v>
      </c>
      <c r="M194" s="13"/>
      <c r="N194" s="13"/>
      <c r="O194" s="13">
        <f t="shared" si="17"/>
        <v>0</v>
      </c>
      <c r="P194" s="13"/>
      <c r="Q194" s="13"/>
      <c r="R194" s="13"/>
      <c r="S194" s="13"/>
      <c r="T194" s="13"/>
      <c r="U194" s="13"/>
    </row>
    <row r="195" spans="1:21" ht="17" thickBot="1">
      <c r="A195" s="12">
        <v>44078</v>
      </c>
      <c r="B195" s="50">
        <v>192</v>
      </c>
      <c r="C195" s="14"/>
      <c r="D195" s="49"/>
      <c r="E195" s="13"/>
      <c r="F195" s="13"/>
      <c r="G195" s="13"/>
      <c r="H195" s="13"/>
      <c r="I195" s="13"/>
      <c r="J195" s="13"/>
      <c r="K195" s="13">
        <f t="shared" si="15"/>
        <v>0</v>
      </c>
      <c r="L195" s="13">
        <f t="shared" si="16"/>
        <v>0</v>
      </c>
      <c r="M195" s="13"/>
      <c r="N195" s="13"/>
      <c r="O195" s="13">
        <f t="shared" si="17"/>
        <v>0</v>
      </c>
      <c r="P195" s="13"/>
      <c r="Q195" s="13"/>
      <c r="R195" s="13"/>
      <c r="S195" s="13"/>
      <c r="T195" s="13"/>
      <c r="U195" s="13"/>
    </row>
    <row r="196" spans="1:21" ht="17" thickBot="1">
      <c r="A196" s="12">
        <v>44079</v>
      </c>
      <c r="B196" s="50">
        <v>193</v>
      </c>
      <c r="C196" s="14"/>
      <c r="D196" s="49"/>
      <c r="E196" s="13"/>
      <c r="F196" s="13"/>
      <c r="G196" s="13"/>
      <c r="H196" s="13"/>
      <c r="I196" s="13"/>
      <c r="J196" s="13"/>
      <c r="K196" s="13">
        <f t="shared" si="15"/>
        <v>0</v>
      </c>
      <c r="L196" s="13">
        <f t="shared" si="16"/>
        <v>0</v>
      </c>
      <c r="M196" s="13"/>
      <c r="N196" s="13"/>
      <c r="O196" s="13">
        <f t="shared" si="17"/>
        <v>0</v>
      </c>
      <c r="P196" s="13"/>
      <c r="Q196" s="13"/>
      <c r="R196" s="13"/>
      <c r="S196" s="13"/>
      <c r="T196" s="13"/>
      <c r="U196" s="13"/>
    </row>
    <row r="197" spans="1:21" ht="17" thickBot="1">
      <c r="A197" s="12">
        <v>44080</v>
      </c>
      <c r="B197" s="50">
        <v>194</v>
      </c>
      <c r="C197" s="14"/>
      <c r="D197" s="49"/>
      <c r="E197" s="13"/>
      <c r="F197" s="13"/>
      <c r="G197" s="13"/>
      <c r="H197" s="13"/>
      <c r="I197" s="13"/>
      <c r="J197" s="13"/>
      <c r="K197" s="13">
        <f t="shared" si="15"/>
        <v>0</v>
      </c>
      <c r="L197" s="13">
        <f t="shared" si="16"/>
        <v>0</v>
      </c>
      <c r="M197" s="13"/>
      <c r="N197" s="13"/>
      <c r="O197" s="13">
        <f t="shared" si="17"/>
        <v>0</v>
      </c>
      <c r="P197" s="13"/>
      <c r="Q197" s="13"/>
      <c r="R197" s="13"/>
      <c r="S197" s="13"/>
      <c r="T197" s="13"/>
      <c r="U197" s="13"/>
    </row>
    <row r="198" spans="1:21" ht="17" thickBot="1">
      <c r="A198" s="12">
        <v>44081</v>
      </c>
      <c r="B198" s="50">
        <v>195</v>
      </c>
      <c r="C198" s="14"/>
      <c r="D198" s="49"/>
      <c r="E198" s="13"/>
      <c r="F198" s="13"/>
      <c r="G198" s="13"/>
      <c r="H198" s="13"/>
      <c r="I198" s="13"/>
      <c r="J198" s="13"/>
      <c r="K198" s="13">
        <f t="shared" si="15"/>
        <v>0</v>
      </c>
      <c r="L198" s="13">
        <f t="shared" si="16"/>
        <v>0</v>
      </c>
      <c r="M198" s="13"/>
      <c r="N198" s="13"/>
      <c r="O198" s="13">
        <f t="shared" si="17"/>
        <v>0</v>
      </c>
      <c r="P198" s="13"/>
      <c r="Q198" s="13"/>
      <c r="R198" s="13"/>
      <c r="S198" s="13"/>
      <c r="T198" s="13"/>
      <c r="U198" s="13"/>
    </row>
    <row r="199" spans="1:21" ht="17" thickBot="1">
      <c r="A199" s="12">
        <v>44082</v>
      </c>
      <c r="B199" s="50">
        <v>196</v>
      </c>
      <c r="C199" s="14"/>
      <c r="D199" s="49"/>
      <c r="E199" s="13"/>
      <c r="F199" s="13"/>
      <c r="G199" s="13"/>
      <c r="H199" s="13"/>
      <c r="I199" s="13"/>
      <c r="J199" s="13"/>
      <c r="K199" s="13">
        <f t="shared" si="15"/>
        <v>0</v>
      </c>
      <c r="L199" s="13">
        <f t="shared" si="16"/>
        <v>0</v>
      </c>
      <c r="M199" s="13"/>
      <c r="N199" s="13"/>
      <c r="O199" s="13">
        <f t="shared" si="17"/>
        <v>0</v>
      </c>
      <c r="P199" s="13"/>
      <c r="Q199" s="13"/>
      <c r="R199" s="13"/>
      <c r="S199" s="13"/>
      <c r="T199" s="13"/>
      <c r="U199" s="13"/>
    </row>
    <row r="200" spans="1:21" ht="17" thickBot="1">
      <c r="A200" s="12">
        <v>44083</v>
      </c>
      <c r="B200" s="50">
        <v>197</v>
      </c>
      <c r="C200" s="14"/>
      <c r="D200" s="49"/>
      <c r="E200" s="13"/>
      <c r="F200" s="13"/>
      <c r="G200" s="13"/>
      <c r="H200" s="13"/>
      <c r="I200" s="13"/>
      <c r="J200" s="13"/>
      <c r="K200" s="13">
        <f t="shared" ref="K200:K263" si="18">G200+I200</f>
        <v>0</v>
      </c>
      <c r="L200" s="13">
        <f t="shared" ref="L200:L263" si="19">C200-P200-R200</f>
        <v>0</v>
      </c>
      <c r="M200" s="13"/>
      <c r="N200" s="13"/>
      <c r="O200" s="13">
        <f t="shared" ref="O200:O263" si="20">L200-G200-I200</f>
        <v>0</v>
      </c>
      <c r="P200" s="13"/>
      <c r="Q200" s="13"/>
      <c r="R200" s="13"/>
      <c r="S200" s="13"/>
      <c r="T200" s="13"/>
      <c r="U200" s="13"/>
    </row>
    <row r="201" spans="1:21" ht="17" thickBot="1">
      <c r="A201" s="12">
        <v>44084</v>
      </c>
      <c r="B201" s="50">
        <v>198</v>
      </c>
      <c r="C201" s="14"/>
      <c r="D201" s="49"/>
      <c r="E201" s="13"/>
      <c r="F201" s="13"/>
      <c r="G201" s="13"/>
      <c r="H201" s="13"/>
      <c r="I201" s="13"/>
      <c r="J201" s="13"/>
      <c r="K201" s="13">
        <f t="shared" si="18"/>
        <v>0</v>
      </c>
      <c r="L201" s="13">
        <f t="shared" si="19"/>
        <v>0</v>
      </c>
      <c r="M201" s="13"/>
      <c r="N201" s="13"/>
      <c r="O201" s="13">
        <f t="shared" si="20"/>
        <v>0</v>
      </c>
      <c r="P201" s="13"/>
      <c r="Q201" s="13"/>
      <c r="R201" s="13"/>
      <c r="S201" s="13"/>
      <c r="T201" s="13"/>
      <c r="U201" s="13"/>
    </row>
    <row r="202" spans="1:21" ht="17" thickBot="1">
      <c r="A202" s="12">
        <v>44085</v>
      </c>
      <c r="B202" s="50">
        <v>199</v>
      </c>
      <c r="C202" s="14"/>
      <c r="D202" s="49"/>
      <c r="E202" s="13"/>
      <c r="F202" s="13"/>
      <c r="G202" s="13"/>
      <c r="H202" s="13"/>
      <c r="I202" s="13"/>
      <c r="J202" s="13"/>
      <c r="K202" s="13">
        <f t="shared" si="18"/>
        <v>0</v>
      </c>
      <c r="L202" s="13">
        <f t="shared" si="19"/>
        <v>0</v>
      </c>
      <c r="M202" s="13"/>
      <c r="N202" s="13"/>
      <c r="O202" s="13">
        <f t="shared" si="20"/>
        <v>0</v>
      </c>
      <c r="P202" s="13"/>
      <c r="Q202" s="13"/>
      <c r="R202" s="13"/>
      <c r="S202" s="13"/>
      <c r="T202" s="13"/>
      <c r="U202" s="13"/>
    </row>
    <row r="203" spans="1:21" ht="17" thickBot="1">
      <c r="A203" s="12">
        <v>44086</v>
      </c>
      <c r="B203" s="50">
        <v>200</v>
      </c>
      <c r="C203" s="14"/>
      <c r="D203" s="49"/>
      <c r="E203" s="13"/>
      <c r="F203" s="13"/>
      <c r="G203" s="13"/>
      <c r="H203" s="13"/>
      <c r="I203" s="13"/>
      <c r="J203" s="13"/>
      <c r="K203" s="13">
        <f t="shared" si="18"/>
        <v>0</v>
      </c>
      <c r="L203" s="13">
        <f t="shared" si="19"/>
        <v>0</v>
      </c>
      <c r="M203" s="13"/>
      <c r="N203" s="13"/>
      <c r="O203" s="13">
        <f t="shared" si="20"/>
        <v>0</v>
      </c>
      <c r="P203" s="13"/>
      <c r="Q203" s="13"/>
      <c r="R203" s="13"/>
      <c r="S203" s="13"/>
      <c r="T203" s="13"/>
      <c r="U203" s="13"/>
    </row>
    <row r="204" spans="1:21" ht="17" thickBot="1">
      <c r="A204" s="12">
        <v>44087</v>
      </c>
      <c r="B204" s="50">
        <v>201</v>
      </c>
      <c r="C204" s="14"/>
      <c r="D204" s="49"/>
      <c r="E204" s="13"/>
      <c r="F204" s="13"/>
      <c r="G204" s="13"/>
      <c r="H204" s="13"/>
      <c r="I204" s="13"/>
      <c r="J204" s="13"/>
      <c r="K204" s="13">
        <f t="shared" si="18"/>
        <v>0</v>
      </c>
      <c r="L204" s="13">
        <f t="shared" si="19"/>
        <v>0</v>
      </c>
      <c r="M204" s="13"/>
      <c r="N204" s="13"/>
      <c r="O204" s="13">
        <f t="shared" si="20"/>
        <v>0</v>
      </c>
      <c r="P204" s="13"/>
      <c r="Q204" s="13"/>
      <c r="R204" s="13"/>
      <c r="S204" s="13"/>
      <c r="T204" s="13"/>
      <c r="U204" s="13"/>
    </row>
    <row r="205" spans="1:21" ht="17" thickBot="1">
      <c r="A205" s="12">
        <v>44088</v>
      </c>
      <c r="B205" s="50">
        <v>202</v>
      </c>
      <c r="C205" s="14"/>
      <c r="D205" s="49"/>
      <c r="E205" s="13"/>
      <c r="F205" s="13"/>
      <c r="G205" s="13"/>
      <c r="H205" s="13"/>
      <c r="I205" s="13"/>
      <c r="J205" s="13"/>
      <c r="K205" s="13">
        <f t="shared" si="18"/>
        <v>0</v>
      </c>
      <c r="L205" s="13">
        <f t="shared" si="19"/>
        <v>0</v>
      </c>
      <c r="M205" s="13"/>
      <c r="N205" s="13"/>
      <c r="O205" s="13">
        <f t="shared" si="20"/>
        <v>0</v>
      </c>
      <c r="P205" s="13"/>
      <c r="Q205" s="13"/>
      <c r="R205" s="13"/>
      <c r="S205" s="13"/>
      <c r="T205" s="13"/>
      <c r="U205" s="13"/>
    </row>
    <row r="206" spans="1:21" ht="17" thickBot="1">
      <c r="A206" s="12">
        <v>44089</v>
      </c>
      <c r="B206" s="50">
        <v>203</v>
      </c>
      <c r="C206" s="14"/>
      <c r="D206" s="49"/>
      <c r="E206" s="13"/>
      <c r="F206" s="13"/>
      <c r="G206" s="13"/>
      <c r="H206" s="13"/>
      <c r="I206" s="13"/>
      <c r="J206" s="13"/>
      <c r="K206" s="13">
        <f t="shared" si="18"/>
        <v>0</v>
      </c>
      <c r="L206" s="13">
        <f t="shared" si="19"/>
        <v>0</v>
      </c>
      <c r="M206" s="13"/>
      <c r="N206" s="13"/>
      <c r="O206" s="13">
        <f t="shared" si="20"/>
        <v>0</v>
      </c>
      <c r="P206" s="13"/>
      <c r="Q206" s="13"/>
      <c r="R206" s="13"/>
      <c r="S206" s="13"/>
      <c r="T206" s="13"/>
      <c r="U206" s="13"/>
    </row>
    <row r="207" spans="1:21" ht="17" thickBot="1">
      <c r="A207" s="12">
        <v>44090</v>
      </c>
      <c r="B207" s="50">
        <v>204</v>
      </c>
      <c r="C207" s="14"/>
      <c r="D207" s="49"/>
      <c r="E207" s="13"/>
      <c r="F207" s="13"/>
      <c r="G207" s="13"/>
      <c r="H207" s="13"/>
      <c r="I207" s="13"/>
      <c r="J207" s="13"/>
      <c r="K207" s="13">
        <f t="shared" si="18"/>
        <v>0</v>
      </c>
      <c r="L207" s="13">
        <f t="shared" si="19"/>
        <v>0</v>
      </c>
      <c r="M207" s="13"/>
      <c r="N207" s="13"/>
      <c r="O207" s="13">
        <f t="shared" si="20"/>
        <v>0</v>
      </c>
      <c r="P207" s="13"/>
      <c r="Q207" s="13"/>
      <c r="R207" s="13"/>
      <c r="S207" s="13"/>
      <c r="T207" s="13"/>
      <c r="U207" s="13"/>
    </row>
    <row r="208" spans="1:21" ht="17" thickBot="1">
      <c r="A208" s="12">
        <v>44091</v>
      </c>
      <c r="B208" s="50">
        <v>205</v>
      </c>
      <c r="C208" s="14"/>
      <c r="D208" s="49"/>
      <c r="E208" s="13"/>
      <c r="F208" s="13"/>
      <c r="G208" s="13"/>
      <c r="H208" s="13"/>
      <c r="I208" s="13"/>
      <c r="J208" s="13"/>
      <c r="K208" s="13">
        <f t="shared" si="18"/>
        <v>0</v>
      </c>
      <c r="L208" s="13">
        <f t="shared" si="19"/>
        <v>0</v>
      </c>
      <c r="M208" s="13"/>
      <c r="N208" s="13"/>
      <c r="O208" s="13">
        <f t="shared" si="20"/>
        <v>0</v>
      </c>
      <c r="P208" s="13"/>
      <c r="Q208" s="13"/>
      <c r="R208" s="13"/>
      <c r="S208" s="13"/>
      <c r="T208" s="13"/>
      <c r="U208" s="13"/>
    </row>
    <row r="209" spans="1:21" ht="17" thickBot="1">
      <c r="A209" s="12">
        <v>44092</v>
      </c>
      <c r="B209" s="50">
        <v>206</v>
      </c>
      <c r="C209" s="14"/>
      <c r="D209" s="49"/>
      <c r="E209" s="13"/>
      <c r="F209" s="13"/>
      <c r="G209" s="13"/>
      <c r="H209" s="13"/>
      <c r="I209" s="13"/>
      <c r="J209" s="13"/>
      <c r="K209" s="13">
        <f t="shared" si="18"/>
        <v>0</v>
      </c>
      <c r="L209" s="13">
        <f t="shared" si="19"/>
        <v>0</v>
      </c>
      <c r="M209" s="13"/>
      <c r="N209" s="13"/>
      <c r="O209" s="13">
        <f t="shared" si="20"/>
        <v>0</v>
      </c>
      <c r="P209" s="13"/>
      <c r="Q209" s="13"/>
      <c r="R209" s="13"/>
      <c r="S209" s="13"/>
      <c r="T209" s="13"/>
      <c r="U209" s="13"/>
    </row>
    <row r="210" spans="1:21" ht="17" thickBot="1">
      <c r="A210" s="12">
        <v>44093</v>
      </c>
      <c r="B210" s="50">
        <v>207</v>
      </c>
      <c r="C210" s="14"/>
      <c r="D210" s="49"/>
      <c r="E210" s="13"/>
      <c r="F210" s="13"/>
      <c r="G210" s="13"/>
      <c r="H210" s="13"/>
      <c r="I210" s="13"/>
      <c r="J210" s="13"/>
      <c r="K210" s="13">
        <f t="shared" si="18"/>
        <v>0</v>
      </c>
      <c r="L210" s="13">
        <f t="shared" si="19"/>
        <v>0</v>
      </c>
      <c r="M210" s="13"/>
      <c r="N210" s="13"/>
      <c r="O210" s="13">
        <f t="shared" si="20"/>
        <v>0</v>
      </c>
      <c r="P210" s="13"/>
      <c r="Q210" s="13"/>
      <c r="R210" s="13"/>
      <c r="S210" s="13"/>
      <c r="T210" s="13"/>
      <c r="U210" s="13"/>
    </row>
    <row r="211" spans="1:21" ht="17" thickBot="1">
      <c r="A211" s="12">
        <v>44094</v>
      </c>
      <c r="B211" s="50">
        <v>208</v>
      </c>
      <c r="C211" s="14"/>
      <c r="D211" s="49"/>
      <c r="E211" s="13"/>
      <c r="F211" s="13"/>
      <c r="G211" s="13"/>
      <c r="H211" s="13"/>
      <c r="I211" s="13"/>
      <c r="J211" s="13"/>
      <c r="K211" s="13">
        <f t="shared" si="18"/>
        <v>0</v>
      </c>
      <c r="L211" s="13">
        <f t="shared" si="19"/>
        <v>0</v>
      </c>
      <c r="M211" s="13"/>
      <c r="N211" s="13"/>
      <c r="O211" s="13">
        <f t="shared" si="20"/>
        <v>0</v>
      </c>
      <c r="P211" s="13"/>
      <c r="Q211" s="13"/>
      <c r="R211" s="13"/>
      <c r="S211" s="13"/>
      <c r="T211" s="13"/>
      <c r="U211" s="13"/>
    </row>
    <row r="212" spans="1:21" ht="17" thickBot="1">
      <c r="A212" s="12">
        <v>44095</v>
      </c>
      <c r="B212" s="50">
        <v>209</v>
      </c>
      <c r="C212" s="14"/>
      <c r="D212" s="49"/>
      <c r="E212" s="13"/>
      <c r="F212" s="13"/>
      <c r="G212" s="13"/>
      <c r="H212" s="13"/>
      <c r="I212" s="13"/>
      <c r="J212" s="13"/>
      <c r="K212" s="13">
        <f t="shared" si="18"/>
        <v>0</v>
      </c>
      <c r="L212" s="13">
        <f t="shared" si="19"/>
        <v>0</v>
      </c>
      <c r="M212" s="13"/>
      <c r="N212" s="13"/>
      <c r="O212" s="13">
        <f t="shared" si="20"/>
        <v>0</v>
      </c>
      <c r="P212" s="13"/>
      <c r="Q212" s="13"/>
      <c r="R212" s="13"/>
      <c r="S212" s="13"/>
      <c r="T212" s="13"/>
      <c r="U212" s="13"/>
    </row>
    <row r="213" spans="1:21" ht="17" thickBot="1">
      <c r="A213" s="12">
        <v>44096</v>
      </c>
      <c r="B213" s="50">
        <v>210</v>
      </c>
      <c r="C213" s="14"/>
      <c r="D213" s="49"/>
      <c r="E213" s="13"/>
      <c r="F213" s="13"/>
      <c r="G213" s="13"/>
      <c r="H213" s="13"/>
      <c r="I213" s="13"/>
      <c r="J213" s="13"/>
      <c r="K213" s="13">
        <f t="shared" si="18"/>
        <v>0</v>
      </c>
      <c r="L213" s="13">
        <f t="shared" si="19"/>
        <v>0</v>
      </c>
      <c r="M213" s="13"/>
      <c r="N213" s="13"/>
      <c r="O213" s="13">
        <f t="shared" si="20"/>
        <v>0</v>
      </c>
      <c r="P213" s="13"/>
      <c r="Q213" s="13"/>
      <c r="R213" s="13"/>
      <c r="S213" s="13"/>
      <c r="T213" s="13"/>
      <c r="U213" s="13"/>
    </row>
    <row r="214" spans="1:21" ht="17" thickBot="1">
      <c r="A214" s="12">
        <v>44097</v>
      </c>
      <c r="B214" s="50">
        <v>211</v>
      </c>
      <c r="C214" s="14"/>
      <c r="D214" s="49"/>
      <c r="E214" s="13"/>
      <c r="F214" s="13"/>
      <c r="G214" s="13"/>
      <c r="H214" s="13"/>
      <c r="I214" s="13"/>
      <c r="J214" s="13"/>
      <c r="K214" s="13">
        <f t="shared" si="18"/>
        <v>0</v>
      </c>
      <c r="L214" s="13">
        <f t="shared" si="19"/>
        <v>0</v>
      </c>
      <c r="M214" s="13"/>
      <c r="N214" s="13"/>
      <c r="O214" s="13">
        <f t="shared" si="20"/>
        <v>0</v>
      </c>
      <c r="P214" s="13"/>
      <c r="Q214" s="13"/>
      <c r="R214" s="13"/>
      <c r="S214" s="13"/>
      <c r="T214" s="13"/>
      <c r="U214" s="13"/>
    </row>
    <row r="215" spans="1:21" ht="17" thickBot="1">
      <c r="A215" s="12">
        <v>44098</v>
      </c>
      <c r="B215" s="50">
        <v>212</v>
      </c>
      <c r="C215" s="14"/>
      <c r="D215" s="49"/>
      <c r="E215" s="13"/>
      <c r="F215" s="13"/>
      <c r="G215" s="13"/>
      <c r="H215" s="13"/>
      <c r="I215" s="13"/>
      <c r="J215" s="13"/>
      <c r="K215" s="13">
        <f t="shared" si="18"/>
        <v>0</v>
      </c>
      <c r="L215" s="13">
        <f t="shared" si="19"/>
        <v>0</v>
      </c>
      <c r="M215" s="13"/>
      <c r="N215" s="13"/>
      <c r="O215" s="13">
        <f t="shared" si="20"/>
        <v>0</v>
      </c>
      <c r="P215" s="13"/>
      <c r="Q215" s="13"/>
      <c r="R215" s="13"/>
      <c r="S215" s="13"/>
      <c r="T215" s="13"/>
      <c r="U215" s="13"/>
    </row>
    <row r="216" spans="1:21" ht="17" thickBot="1">
      <c r="A216" s="12">
        <v>44099</v>
      </c>
      <c r="B216" s="50">
        <v>213</v>
      </c>
      <c r="C216" s="14"/>
      <c r="D216" s="49"/>
      <c r="E216" s="13"/>
      <c r="F216" s="13"/>
      <c r="G216" s="13"/>
      <c r="H216" s="13"/>
      <c r="I216" s="13"/>
      <c r="J216" s="13"/>
      <c r="K216" s="13">
        <f t="shared" si="18"/>
        <v>0</v>
      </c>
      <c r="L216" s="13">
        <f t="shared" si="19"/>
        <v>0</v>
      </c>
      <c r="M216" s="13"/>
      <c r="N216" s="13"/>
      <c r="O216" s="13">
        <f t="shared" si="20"/>
        <v>0</v>
      </c>
      <c r="P216" s="13"/>
      <c r="Q216" s="13"/>
      <c r="R216" s="13"/>
      <c r="S216" s="13"/>
      <c r="T216" s="13"/>
      <c r="U216" s="13"/>
    </row>
    <row r="217" spans="1:21" ht="17" thickBot="1">
      <c r="A217" s="12">
        <v>44100</v>
      </c>
      <c r="B217" s="50">
        <v>214</v>
      </c>
      <c r="C217" s="14"/>
      <c r="D217" s="49"/>
      <c r="E217" s="13"/>
      <c r="F217" s="13"/>
      <c r="G217" s="13"/>
      <c r="H217" s="13"/>
      <c r="I217" s="13"/>
      <c r="J217" s="13"/>
      <c r="K217" s="13">
        <f t="shared" si="18"/>
        <v>0</v>
      </c>
      <c r="L217" s="13">
        <f t="shared" si="19"/>
        <v>0</v>
      </c>
      <c r="M217" s="13"/>
      <c r="N217" s="13"/>
      <c r="O217" s="13">
        <f t="shared" si="20"/>
        <v>0</v>
      </c>
      <c r="P217" s="13"/>
      <c r="Q217" s="13"/>
      <c r="R217" s="13"/>
      <c r="S217" s="13"/>
      <c r="T217" s="13"/>
      <c r="U217" s="13"/>
    </row>
    <row r="218" spans="1:21" ht="17" thickBot="1">
      <c r="A218" s="12">
        <v>44101</v>
      </c>
      <c r="B218" s="50">
        <v>215</v>
      </c>
      <c r="C218" s="14"/>
      <c r="D218" s="49"/>
      <c r="E218" s="13"/>
      <c r="F218" s="13"/>
      <c r="G218" s="13"/>
      <c r="H218" s="13"/>
      <c r="I218" s="13"/>
      <c r="J218" s="13"/>
      <c r="K218" s="13">
        <f t="shared" si="18"/>
        <v>0</v>
      </c>
      <c r="L218" s="13">
        <f t="shared" si="19"/>
        <v>0</v>
      </c>
      <c r="M218" s="13"/>
      <c r="N218" s="13"/>
      <c r="O218" s="13">
        <f t="shared" si="20"/>
        <v>0</v>
      </c>
      <c r="P218" s="13"/>
      <c r="Q218" s="13"/>
      <c r="R218" s="13"/>
      <c r="S218" s="13"/>
      <c r="T218" s="13"/>
      <c r="U218" s="13"/>
    </row>
    <row r="219" spans="1:21" ht="17" thickBot="1">
      <c r="A219" s="12">
        <v>44102</v>
      </c>
      <c r="B219" s="50">
        <v>216</v>
      </c>
      <c r="C219" s="14"/>
      <c r="D219" s="49"/>
      <c r="E219" s="13"/>
      <c r="F219" s="13"/>
      <c r="G219" s="13"/>
      <c r="H219" s="13"/>
      <c r="I219" s="13"/>
      <c r="J219" s="13"/>
      <c r="K219" s="13">
        <f t="shared" si="18"/>
        <v>0</v>
      </c>
      <c r="L219" s="13">
        <f t="shared" si="19"/>
        <v>0</v>
      </c>
      <c r="M219" s="13"/>
      <c r="N219" s="13"/>
      <c r="O219" s="13">
        <f t="shared" si="20"/>
        <v>0</v>
      </c>
      <c r="P219" s="13"/>
      <c r="Q219" s="13"/>
      <c r="R219" s="13"/>
      <c r="S219" s="13"/>
      <c r="T219" s="13"/>
      <c r="U219" s="13"/>
    </row>
    <row r="220" spans="1:21" ht="17" thickBot="1">
      <c r="A220" s="12">
        <v>44103</v>
      </c>
      <c r="B220" s="50">
        <v>217</v>
      </c>
      <c r="C220" s="14"/>
      <c r="D220" s="49"/>
      <c r="E220" s="13"/>
      <c r="F220" s="13"/>
      <c r="G220" s="13"/>
      <c r="H220" s="13"/>
      <c r="I220" s="13"/>
      <c r="J220" s="13"/>
      <c r="K220" s="13">
        <f t="shared" si="18"/>
        <v>0</v>
      </c>
      <c r="L220" s="13">
        <f t="shared" si="19"/>
        <v>0</v>
      </c>
      <c r="M220" s="13"/>
      <c r="N220" s="13"/>
      <c r="O220" s="13">
        <f t="shared" si="20"/>
        <v>0</v>
      </c>
      <c r="P220" s="13"/>
      <c r="Q220" s="13"/>
      <c r="R220" s="13"/>
      <c r="S220" s="13"/>
      <c r="T220" s="13"/>
      <c r="U220" s="13"/>
    </row>
    <row r="221" spans="1:21" ht="17" thickBot="1">
      <c r="A221" s="12">
        <v>44104</v>
      </c>
      <c r="B221" s="50">
        <v>218</v>
      </c>
      <c r="C221" s="14"/>
      <c r="D221" s="49"/>
      <c r="E221" s="13"/>
      <c r="F221" s="13"/>
      <c r="G221" s="13"/>
      <c r="H221" s="13"/>
      <c r="I221" s="13"/>
      <c r="J221" s="13"/>
      <c r="K221" s="13">
        <f t="shared" si="18"/>
        <v>0</v>
      </c>
      <c r="L221" s="13">
        <f t="shared" si="19"/>
        <v>0</v>
      </c>
      <c r="M221" s="13"/>
      <c r="N221" s="13"/>
      <c r="O221" s="13">
        <f t="shared" si="20"/>
        <v>0</v>
      </c>
      <c r="P221" s="13"/>
      <c r="Q221" s="13"/>
      <c r="R221" s="13"/>
      <c r="S221" s="13"/>
      <c r="T221" s="13"/>
      <c r="U221" s="13"/>
    </row>
    <row r="222" spans="1:21" ht="17" thickBot="1">
      <c r="A222" s="12">
        <v>44105</v>
      </c>
      <c r="B222" s="50">
        <v>219</v>
      </c>
      <c r="C222" s="14"/>
      <c r="D222" s="49"/>
      <c r="E222" s="13"/>
      <c r="F222" s="13"/>
      <c r="G222" s="13"/>
      <c r="H222" s="13"/>
      <c r="I222" s="13"/>
      <c r="J222" s="13"/>
      <c r="K222" s="13">
        <f t="shared" si="18"/>
        <v>0</v>
      </c>
      <c r="L222" s="13">
        <f t="shared" si="19"/>
        <v>0</v>
      </c>
      <c r="M222" s="13"/>
      <c r="N222" s="13"/>
      <c r="O222" s="13">
        <f t="shared" si="20"/>
        <v>0</v>
      </c>
      <c r="P222" s="13"/>
      <c r="Q222" s="13"/>
      <c r="R222" s="13"/>
      <c r="S222" s="13"/>
      <c r="T222" s="13"/>
      <c r="U222" s="13"/>
    </row>
    <row r="223" spans="1:21" ht="17" thickBot="1">
      <c r="A223" s="12">
        <v>44106</v>
      </c>
      <c r="B223" s="50">
        <v>220</v>
      </c>
      <c r="C223" s="14"/>
      <c r="D223" s="49"/>
      <c r="E223" s="13"/>
      <c r="F223" s="13"/>
      <c r="G223" s="13"/>
      <c r="H223" s="13"/>
      <c r="I223" s="13"/>
      <c r="J223" s="13"/>
      <c r="K223" s="13">
        <f t="shared" si="18"/>
        <v>0</v>
      </c>
      <c r="L223" s="13">
        <f t="shared" si="19"/>
        <v>0</v>
      </c>
      <c r="M223" s="13"/>
      <c r="N223" s="13"/>
      <c r="O223" s="13">
        <f t="shared" si="20"/>
        <v>0</v>
      </c>
      <c r="P223" s="13"/>
      <c r="Q223" s="13"/>
      <c r="R223" s="13"/>
      <c r="S223" s="13"/>
      <c r="T223" s="13"/>
      <c r="U223" s="13"/>
    </row>
    <row r="224" spans="1:21" ht="17" thickBot="1">
      <c r="A224" s="12">
        <v>44107</v>
      </c>
      <c r="B224" s="50">
        <v>221</v>
      </c>
      <c r="C224" s="14"/>
      <c r="D224" s="49"/>
      <c r="E224" s="13"/>
      <c r="F224" s="13"/>
      <c r="G224" s="13"/>
      <c r="H224" s="13"/>
      <c r="I224" s="13"/>
      <c r="J224" s="13"/>
      <c r="K224" s="13">
        <f t="shared" si="18"/>
        <v>0</v>
      </c>
      <c r="L224" s="13">
        <f t="shared" si="19"/>
        <v>0</v>
      </c>
      <c r="M224" s="13"/>
      <c r="N224" s="13"/>
      <c r="O224" s="13">
        <f t="shared" si="20"/>
        <v>0</v>
      </c>
      <c r="P224" s="13"/>
      <c r="Q224" s="13"/>
      <c r="R224" s="13"/>
      <c r="S224" s="13"/>
      <c r="T224" s="13"/>
      <c r="U224" s="13"/>
    </row>
    <row r="225" spans="1:21" ht="17" thickBot="1">
      <c r="A225" s="12">
        <v>44108</v>
      </c>
      <c r="B225" s="50">
        <v>222</v>
      </c>
      <c r="C225" s="14"/>
      <c r="D225" s="49"/>
      <c r="E225" s="13"/>
      <c r="F225" s="13"/>
      <c r="G225" s="13"/>
      <c r="H225" s="13"/>
      <c r="I225" s="13"/>
      <c r="J225" s="13"/>
      <c r="K225" s="13">
        <f t="shared" si="18"/>
        <v>0</v>
      </c>
      <c r="L225" s="13">
        <f t="shared" si="19"/>
        <v>0</v>
      </c>
      <c r="M225" s="13"/>
      <c r="N225" s="13"/>
      <c r="O225" s="13">
        <f t="shared" si="20"/>
        <v>0</v>
      </c>
      <c r="P225" s="13"/>
      <c r="Q225" s="13"/>
      <c r="R225" s="13"/>
      <c r="S225" s="13"/>
      <c r="T225" s="13"/>
      <c r="U225" s="13"/>
    </row>
    <row r="226" spans="1:21" ht="17" thickBot="1">
      <c r="A226" s="12">
        <v>44109</v>
      </c>
      <c r="B226" s="50">
        <v>223</v>
      </c>
      <c r="C226" s="14"/>
      <c r="D226" s="49"/>
      <c r="E226" s="13"/>
      <c r="F226" s="13"/>
      <c r="G226" s="13"/>
      <c r="H226" s="13"/>
      <c r="I226" s="13"/>
      <c r="J226" s="13"/>
      <c r="K226" s="13">
        <f t="shared" si="18"/>
        <v>0</v>
      </c>
      <c r="L226" s="13">
        <f t="shared" si="19"/>
        <v>0</v>
      </c>
      <c r="M226" s="13"/>
      <c r="N226" s="13"/>
      <c r="O226" s="13">
        <f t="shared" si="20"/>
        <v>0</v>
      </c>
      <c r="P226" s="13"/>
      <c r="Q226" s="13"/>
      <c r="R226" s="13"/>
      <c r="S226" s="13"/>
      <c r="T226" s="13"/>
      <c r="U226" s="13"/>
    </row>
    <row r="227" spans="1:21" ht="17" thickBot="1">
      <c r="A227" s="12">
        <v>44110</v>
      </c>
      <c r="B227" s="50">
        <v>224</v>
      </c>
      <c r="C227" s="14"/>
      <c r="D227" s="49"/>
      <c r="E227" s="13"/>
      <c r="F227" s="13"/>
      <c r="G227" s="13"/>
      <c r="H227" s="13"/>
      <c r="I227" s="13"/>
      <c r="J227" s="13"/>
      <c r="K227" s="13">
        <f t="shared" si="18"/>
        <v>0</v>
      </c>
      <c r="L227" s="13">
        <f t="shared" si="19"/>
        <v>0</v>
      </c>
      <c r="M227" s="13"/>
      <c r="N227" s="13"/>
      <c r="O227" s="13">
        <f t="shared" si="20"/>
        <v>0</v>
      </c>
      <c r="P227" s="13"/>
      <c r="Q227" s="13"/>
      <c r="R227" s="13"/>
      <c r="S227" s="13"/>
      <c r="T227" s="13"/>
      <c r="U227" s="13"/>
    </row>
    <row r="228" spans="1:21" ht="17" thickBot="1">
      <c r="A228" s="12">
        <v>44111</v>
      </c>
      <c r="B228" s="50">
        <v>225</v>
      </c>
      <c r="C228" s="14"/>
      <c r="D228" s="49"/>
      <c r="E228" s="13"/>
      <c r="F228" s="13"/>
      <c r="G228" s="13"/>
      <c r="H228" s="13"/>
      <c r="I228" s="13"/>
      <c r="J228" s="13"/>
      <c r="K228" s="13">
        <f t="shared" si="18"/>
        <v>0</v>
      </c>
      <c r="L228" s="13">
        <f t="shared" si="19"/>
        <v>0</v>
      </c>
      <c r="M228" s="13"/>
      <c r="N228" s="13"/>
      <c r="O228" s="13">
        <f t="shared" si="20"/>
        <v>0</v>
      </c>
      <c r="P228" s="13"/>
      <c r="Q228" s="13"/>
      <c r="R228" s="13"/>
      <c r="S228" s="13"/>
      <c r="T228" s="13"/>
      <c r="U228" s="13"/>
    </row>
    <row r="229" spans="1:21" ht="17" thickBot="1">
      <c r="A229" s="12">
        <v>44112</v>
      </c>
      <c r="B229" s="50">
        <v>226</v>
      </c>
      <c r="C229" s="14"/>
      <c r="D229" s="49"/>
      <c r="E229" s="13"/>
      <c r="F229" s="13"/>
      <c r="G229" s="13"/>
      <c r="H229" s="13"/>
      <c r="I229" s="13"/>
      <c r="J229" s="13"/>
      <c r="K229" s="13">
        <f t="shared" si="18"/>
        <v>0</v>
      </c>
      <c r="L229" s="13">
        <f t="shared" si="19"/>
        <v>0</v>
      </c>
      <c r="M229" s="13"/>
      <c r="N229" s="13"/>
      <c r="O229" s="13">
        <f t="shared" si="20"/>
        <v>0</v>
      </c>
      <c r="P229" s="13"/>
      <c r="Q229" s="13"/>
      <c r="R229" s="13"/>
      <c r="S229" s="13"/>
      <c r="T229" s="13"/>
      <c r="U229" s="13"/>
    </row>
    <row r="230" spans="1:21" ht="17" thickBot="1">
      <c r="A230" s="12">
        <v>44113</v>
      </c>
      <c r="B230" s="50">
        <v>227</v>
      </c>
      <c r="C230" s="14"/>
      <c r="D230" s="49"/>
      <c r="E230" s="13"/>
      <c r="F230" s="13"/>
      <c r="G230" s="13"/>
      <c r="H230" s="13"/>
      <c r="I230" s="13"/>
      <c r="J230" s="13"/>
      <c r="K230" s="13">
        <f t="shared" si="18"/>
        <v>0</v>
      </c>
      <c r="L230" s="13">
        <f t="shared" si="19"/>
        <v>0</v>
      </c>
      <c r="M230" s="13"/>
      <c r="N230" s="13"/>
      <c r="O230" s="13">
        <f t="shared" si="20"/>
        <v>0</v>
      </c>
      <c r="P230" s="13"/>
      <c r="Q230" s="13"/>
      <c r="R230" s="13"/>
      <c r="S230" s="13"/>
      <c r="T230" s="13"/>
      <c r="U230" s="13"/>
    </row>
    <row r="231" spans="1:21" ht="17" thickBot="1">
      <c r="A231" s="12">
        <v>44114</v>
      </c>
      <c r="B231" s="50">
        <v>228</v>
      </c>
      <c r="C231" s="14"/>
      <c r="D231" s="49"/>
      <c r="E231" s="13"/>
      <c r="F231" s="13"/>
      <c r="G231" s="13"/>
      <c r="H231" s="13"/>
      <c r="I231" s="13"/>
      <c r="J231" s="13"/>
      <c r="K231" s="13">
        <f t="shared" si="18"/>
        <v>0</v>
      </c>
      <c r="L231" s="13">
        <f t="shared" si="19"/>
        <v>0</v>
      </c>
      <c r="M231" s="13"/>
      <c r="N231" s="13"/>
      <c r="O231" s="13">
        <f t="shared" si="20"/>
        <v>0</v>
      </c>
      <c r="P231" s="13"/>
      <c r="Q231" s="13"/>
      <c r="R231" s="13"/>
      <c r="S231" s="13"/>
      <c r="T231" s="13"/>
      <c r="U231" s="13"/>
    </row>
    <row r="232" spans="1:21" ht="17" thickBot="1">
      <c r="A232" s="12">
        <v>44115</v>
      </c>
      <c r="B232" s="50">
        <v>229</v>
      </c>
      <c r="C232" s="14"/>
      <c r="D232" s="49"/>
      <c r="E232" s="13"/>
      <c r="F232" s="13"/>
      <c r="G232" s="13"/>
      <c r="H232" s="13"/>
      <c r="I232" s="13"/>
      <c r="J232" s="13"/>
      <c r="K232" s="13">
        <f t="shared" si="18"/>
        <v>0</v>
      </c>
      <c r="L232" s="13">
        <f t="shared" si="19"/>
        <v>0</v>
      </c>
      <c r="M232" s="13"/>
      <c r="N232" s="13"/>
      <c r="O232" s="13">
        <f t="shared" si="20"/>
        <v>0</v>
      </c>
      <c r="P232" s="13"/>
      <c r="Q232" s="13"/>
      <c r="R232" s="13"/>
      <c r="S232" s="13"/>
      <c r="T232" s="13"/>
      <c r="U232" s="13"/>
    </row>
    <row r="233" spans="1:21" ht="17" thickBot="1">
      <c r="A233" s="12">
        <v>44116</v>
      </c>
      <c r="B233" s="50">
        <v>230</v>
      </c>
      <c r="C233" s="14"/>
      <c r="D233" s="49"/>
      <c r="E233" s="13"/>
      <c r="F233" s="13"/>
      <c r="G233" s="13"/>
      <c r="H233" s="13"/>
      <c r="I233" s="13"/>
      <c r="J233" s="13"/>
      <c r="K233" s="13">
        <f t="shared" si="18"/>
        <v>0</v>
      </c>
      <c r="L233" s="13">
        <f t="shared" si="19"/>
        <v>0</v>
      </c>
      <c r="M233" s="13"/>
      <c r="N233" s="13"/>
      <c r="O233" s="13">
        <f t="shared" si="20"/>
        <v>0</v>
      </c>
      <c r="P233" s="13"/>
      <c r="Q233" s="13"/>
      <c r="R233" s="13"/>
      <c r="S233" s="13"/>
      <c r="T233" s="13"/>
      <c r="U233" s="13"/>
    </row>
    <row r="234" spans="1:21" ht="17" thickBot="1">
      <c r="A234" s="12">
        <v>44117</v>
      </c>
      <c r="B234" s="50">
        <v>231</v>
      </c>
      <c r="C234" s="14"/>
      <c r="D234" s="49"/>
      <c r="E234" s="13"/>
      <c r="F234" s="13"/>
      <c r="G234" s="13"/>
      <c r="H234" s="13"/>
      <c r="I234" s="13"/>
      <c r="J234" s="13"/>
      <c r="K234" s="13">
        <f t="shared" si="18"/>
        <v>0</v>
      </c>
      <c r="L234" s="13">
        <f t="shared" si="19"/>
        <v>0</v>
      </c>
      <c r="M234" s="13"/>
      <c r="N234" s="13"/>
      <c r="O234" s="13">
        <f t="shared" si="20"/>
        <v>0</v>
      </c>
      <c r="P234" s="13"/>
      <c r="Q234" s="13"/>
      <c r="R234" s="13"/>
      <c r="S234" s="13"/>
      <c r="T234" s="13"/>
      <c r="U234" s="13"/>
    </row>
    <row r="235" spans="1:21" ht="17" thickBot="1">
      <c r="A235" s="12">
        <v>44118</v>
      </c>
      <c r="B235" s="50">
        <v>232</v>
      </c>
      <c r="C235" s="14"/>
      <c r="D235" s="49"/>
      <c r="E235" s="13"/>
      <c r="F235" s="13"/>
      <c r="G235" s="13"/>
      <c r="H235" s="13"/>
      <c r="I235" s="13"/>
      <c r="J235" s="13"/>
      <c r="K235" s="13">
        <f t="shared" si="18"/>
        <v>0</v>
      </c>
      <c r="L235" s="13">
        <f t="shared" si="19"/>
        <v>0</v>
      </c>
      <c r="M235" s="13"/>
      <c r="N235" s="13"/>
      <c r="O235" s="13">
        <f t="shared" si="20"/>
        <v>0</v>
      </c>
      <c r="P235" s="13"/>
      <c r="Q235" s="13"/>
      <c r="R235" s="13"/>
      <c r="S235" s="13"/>
      <c r="T235" s="13"/>
      <c r="U235" s="13"/>
    </row>
    <row r="236" spans="1:21" ht="17" thickBot="1">
      <c r="A236" s="12">
        <v>44119</v>
      </c>
      <c r="B236" s="50">
        <v>233</v>
      </c>
      <c r="C236" s="14"/>
      <c r="D236" s="49"/>
      <c r="E236" s="13"/>
      <c r="F236" s="13"/>
      <c r="G236" s="13"/>
      <c r="H236" s="13"/>
      <c r="I236" s="13"/>
      <c r="J236" s="13"/>
      <c r="K236" s="13">
        <f t="shared" si="18"/>
        <v>0</v>
      </c>
      <c r="L236" s="13">
        <f t="shared" si="19"/>
        <v>0</v>
      </c>
      <c r="M236" s="13"/>
      <c r="N236" s="13"/>
      <c r="O236" s="13">
        <f t="shared" si="20"/>
        <v>0</v>
      </c>
      <c r="P236" s="13"/>
      <c r="Q236" s="13"/>
      <c r="R236" s="13"/>
      <c r="S236" s="13"/>
      <c r="T236" s="13"/>
      <c r="U236" s="13"/>
    </row>
    <row r="237" spans="1:21" ht="17" thickBot="1">
      <c r="A237" s="12">
        <v>44120</v>
      </c>
      <c r="B237" s="50">
        <v>234</v>
      </c>
      <c r="C237" s="14"/>
      <c r="D237" s="49"/>
      <c r="E237" s="13"/>
      <c r="F237" s="13"/>
      <c r="G237" s="13"/>
      <c r="H237" s="13"/>
      <c r="I237" s="13"/>
      <c r="J237" s="13"/>
      <c r="K237" s="13">
        <f t="shared" si="18"/>
        <v>0</v>
      </c>
      <c r="L237" s="13">
        <f t="shared" si="19"/>
        <v>0</v>
      </c>
      <c r="M237" s="13"/>
      <c r="N237" s="13"/>
      <c r="O237" s="13">
        <f t="shared" si="20"/>
        <v>0</v>
      </c>
      <c r="P237" s="13"/>
      <c r="Q237" s="13"/>
      <c r="R237" s="13"/>
      <c r="S237" s="13"/>
      <c r="T237" s="13"/>
      <c r="U237" s="13"/>
    </row>
    <row r="238" spans="1:21" ht="17" thickBot="1">
      <c r="A238" s="12">
        <v>44121</v>
      </c>
      <c r="B238" s="50">
        <v>235</v>
      </c>
      <c r="C238" s="14"/>
      <c r="D238" s="49"/>
      <c r="E238" s="13"/>
      <c r="F238" s="13"/>
      <c r="G238" s="13"/>
      <c r="H238" s="13"/>
      <c r="I238" s="13"/>
      <c r="J238" s="13"/>
      <c r="K238" s="13">
        <f t="shared" si="18"/>
        <v>0</v>
      </c>
      <c r="L238" s="13">
        <f t="shared" si="19"/>
        <v>0</v>
      </c>
      <c r="M238" s="13"/>
      <c r="N238" s="13"/>
      <c r="O238" s="13">
        <f t="shared" si="20"/>
        <v>0</v>
      </c>
      <c r="P238" s="13"/>
      <c r="Q238" s="13"/>
      <c r="R238" s="13"/>
      <c r="S238" s="13"/>
      <c r="T238" s="13"/>
      <c r="U238" s="13"/>
    </row>
    <row r="239" spans="1:21" ht="17" thickBot="1">
      <c r="A239" s="12">
        <v>44122</v>
      </c>
      <c r="B239" s="50">
        <v>236</v>
      </c>
      <c r="C239" s="14"/>
      <c r="D239" s="49"/>
      <c r="E239" s="13"/>
      <c r="F239" s="13"/>
      <c r="G239" s="13"/>
      <c r="H239" s="13"/>
      <c r="I239" s="13"/>
      <c r="J239" s="13"/>
      <c r="K239" s="13">
        <f t="shared" si="18"/>
        <v>0</v>
      </c>
      <c r="L239" s="13">
        <f t="shared" si="19"/>
        <v>0</v>
      </c>
      <c r="M239" s="13"/>
      <c r="N239" s="13"/>
      <c r="O239" s="13">
        <f t="shared" si="20"/>
        <v>0</v>
      </c>
      <c r="P239" s="13"/>
      <c r="Q239" s="13"/>
      <c r="R239" s="13"/>
      <c r="S239" s="13"/>
      <c r="T239" s="13"/>
      <c r="U239" s="13"/>
    </row>
    <row r="240" spans="1:21" ht="17" thickBot="1">
      <c r="A240" s="12">
        <v>44123</v>
      </c>
      <c r="B240" s="50">
        <v>237</v>
      </c>
      <c r="C240" s="14"/>
      <c r="D240" s="49"/>
      <c r="E240" s="13"/>
      <c r="F240" s="13"/>
      <c r="G240" s="13"/>
      <c r="H240" s="13"/>
      <c r="I240" s="13"/>
      <c r="J240" s="13"/>
      <c r="K240" s="13">
        <f t="shared" si="18"/>
        <v>0</v>
      </c>
      <c r="L240" s="13">
        <f t="shared" si="19"/>
        <v>0</v>
      </c>
      <c r="M240" s="13"/>
      <c r="N240" s="13"/>
      <c r="O240" s="13">
        <f t="shared" si="20"/>
        <v>0</v>
      </c>
      <c r="P240" s="13"/>
      <c r="Q240" s="13"/>
      <c r="R240" s="13"/>
      <c r="S240" s="13"/>
      <c r="T240" s="13"/>
      <c r="U240" s="13"/>
    </row>
    <row r="241" spans="1:21" ht="17" thickBot="1">
      <c r="A241" s="12">
        <v>44124</v>
      </c>
      <c r="B241" s="50">
        <v>238</v>
      </c>
      <c r="C241" s="14"/>
      <c r="D241" s="49"/>
      <c r="E241" s="13"/>
      <c r="F241" s="13"/>
      <c r="G241" s="13"/>
      <c r="H241" s="13"/>
      <c r="I241" s="13"/>
      <c r="J241" s="13"/>
      <c r="K241" s="13">
        <f t="shared" si="18"/>
        <v>0</v>
      </c>
      <c r="L241" s="13">
        <f t="shared" si="19"/>
        <v>0</v>
      </c>
      <c r="M241" s="13"/>
      <c r="N241" s="13"/>
      <c r="O241" s="13">
        <f t="shared" si="20"/>
        <v>0</v>
      </c>
      <c r="P241" s="13"/>
      <c r="Q241" s="13"/>
      <c r="R241" s="13"/>
      <c r="S241" s="13"/>
      <c r="T241" s="13"/>
      <c r="U241" s="13"/>
    </row>
    <row r="242" spans="1:21" ht="17" thickBot="1">
      <c r="A242" s="12">
        <v>44125</v>
      </c>
      <c r="B242" s="50">
        <v>239</v>
      </c>
      <c r="C242" s="14"/>
      <c r="D242" s="49"/>
      <c r="E242" s="13"/>
      <c r="F242" s="13"/>
      <c r="G242" s="13"/>
      <c r="H242" s="13"/>
      <c r="I242" s="13"/>
      <c r="J242" s="13"/>
      <c r="K242" s="13">
        <f t="shared" si="18"/>
        <v>0</v>
      </c>
      <c r="L242" s="13">
        <f t="shared" si="19"/>
        <v>0</v>
      </c>
      <c r="M242" s="13"/>
      <c r="N242" s="13"/>
      <c r="O242" s="13">
        <f t="shared" si="20"/>
        <v>0</v>
      </c>
      <c r="P242" s="13"/>
      <c r="Q242" s="13"/>
      <c r="R242" s="13"/>
      <c r="S242" s="13"/>
      <c r="T242" s="13"/>
      <c r="U242" s="13"/>
    </row>
    <row r="243" spans="1:21" ht="17" thickBot="1">
      <c r="A243" s="12">
        <v>44126</v>
      </c>
      <c r="B243" s="50">
        <v>240</v>
      </c>
      <c r="C243" s="14"/>
      <c r="D243" s="49"/>
      <c r="E243" s="13"/>
      <c r="F243" s="13"/>
      <c r="G243" s="13"/>
      <c r="H243" s="13"/>
      <c r="I243" s="13"/>
      <c r="J243" s="13"/>
      <c r="K243" s="13">
        <f t="shared" si="18"/>
        <v>0</v>
      </c>
      <c r="L243" s="13">
        <f t="shared" si="19"/>
        <v>0</v>
      </c>
      <c r="M243" s="13"/>
      <c r="N243" s="13"/>
      <c r="O243" s="13">
        <f t="shared" si="20"/>
        <v>0</v>
      </c>
      <c r="P243" s="13"/>
      <c r="Q243" s="13"/>
      <c r="R243" s="13"/>
      <c r="S243" s="13"/>
      <c r="T243" s="13"/>
      <c r="U243" s="13"/>
    </row>
    <row r="244" spans="1:21" ht="17" thickBot="1">
      <c r="A244" s="12">
        <v>44127</v>
      </c>
      <c r="B244" s="50">
        <v>241</v>
      </c>
      <c r="C244" s="14"/>
      <c r="D244" s="49"/>
      <c r="E244" s="13"/>
      <c r="F244" s="13"/>
      <c r="G244" s="13"/>
      <c r="H244" s="13"/>
      <c r="I244" s="13"/>
      <c r="J244" s="13"/>
      <c r="K244" s="13">
        <f t="shared" si="18"/>
        <v>0</v>
      </c>
      <c r="L244" s="13">
        <f t="shared" si="19"/>
        <v>0</v>
      </c>
      <c r="M244" s="13"/>
      <c r="N244" s="13"/>
      <c r="O244" s="13">
        <f t="shared" si="20"/>
        <v>0</v>
      </c>
      <c r="P244" s="13"/>
      <c r="Q244" s="13"/>
      <c r="R244" s="13"/>
      <c r="S244" s="13"/>
      <c r="T244" s="13"/>
      <c r="U244" s="13"/>
    </row>
    <row r="245" spans="1:21" ht="17" thickBot="1">
      <c r="A245" s="12">
        <v>44128</v>
      </c>
      <c r="B245" s="50">
        <v>242</v>
      </c>
      <c r="C245" s="14"/>
      <c r="D245" s="49"/>
      <c r="E245" s="13"/>
      <c r="F245" s="13"/>
      <c r="G245" s="13"/>
      <c r="H245" s="13"/>
      <c r="I245" s="13"/>
      <c r="J245" s="13"/>
      <c r="K245" s="13">
        <f t="shared" si="18"/>
        <v>0</v>
      </c>
      <c r="L245" s="13">
        <f t="shared" si="19"/>
        <v>0</v>
      </c>
      <c r="M245" s="13"/>
      <c r="N245" s="13"/>
      <c r="O245" s="13">
        <f t="shared" si="20"/>
        <v>0</v>
      </c>
      <c r="P245" s="13"/>
      <c r="Q245" s="13"/>
      <c r="R245" s="13"/>
      <c r="S245" s="13"/>
      <c r="T245" s="13"/>
      <c r="U245" s="13"/>
    </row>
    <row r="246" spans="1:21" ht="17" thickBot="1">
      <c r="A246" s="12">
        <v>44129</v>
      </c>
      <c r="B246" s="50">
        <v>243</v>
      </c>
      <c r="C246" s="14"/>
      <c r="D246" s="49"/>
      <c r="E246" s="13"/>
      <c r="F246" s="13"/>
      <c r="G246" s="13"/>
      <c r="H246" s="13"/>
      <c r="I246" s="13"/>
      <c r="J246" s="13"/>
      <c r="K246" s="13">
        <f t="shared" si="18"/>
        <v>0</v>
      </c>
      <c r="L246" s="13">
        <f t="shared" si="19"/>
        <v>0</v>
      </c>
      <c r="M246" s="13"/>
      <c r="N246" s="13"/>
      <c r="O246" s="13">
        <f t="shared" si="20"/>
        <v>0</v>
      </c>
      <c r="P246" s="13"/>
      <c r="Q246" s="13"/>
      <c r="R246" s="13"/>
      <c r="S246" s="13"/>
      <c r="T246" s="13"/>
      <c r="U246" s="13"/>
    </row>
    <row r="247" spans="1:21" ht="17" thickBot="1">
      <c r="A247" s="12">
        <v>44130</v>
      </c>
      <c r="B247" s="50">
        <v>244</v>
      </c>
      <c r="C247" s="14"/>
      <c r="D247" s="49"/>
      <c r="E247" s="13"/>
      <c r="F247" s="13"/>
      <c r="G247" s="13"/>
      <c r="H247" s="13"/>
      <c r="I247" s="13"/>
      <c r="J247" s="13"/>
      <c r="K247" s="13">
        <f t="shared" si="18"/>
        <v>0</v>
      </c>
      <c r="L247" s="13">
        <f t="shared" si="19"/>
        <v>0</v>
      </c>
      <c r="M247" s="13"/>
      <c r="N247" s="13"/>
      <c r="O247" s="13">
        <f t="shared" si="20"/>
        <v>0</v>
      </c>
      <c r="P247" s="13"/>
      <c r="Q247" s="13"/>
      <c r="R247" s="13"/>
      <c r="S247" s="13"/>
      <c r="T247" s="13"/>
      <c r="U247" s="13"/>
    </row>
    <row r="248" spans="1:21" ht="17" thickBot="1">
      <c r="A248" s="12">
        <v>44131</v>
      </c>
      <c r="B248" s="50">
        <v>245</v>
      </c>
      <c r="C248" s="14"/>
      <c r="D248" s="49"/>
      <c r="E248" s="13"/>
      <c r="F248" s="13"/>
      <c r="G248" s="13"/>
      <c r="H248" s="13"/>
      <c r="I248" s="13"/>
      <c r="J248" s="13"/>
      <c r="K248" s="13">
        <f t="shared" si="18"/>
        <v>0</v>
      </c>
      <c r="L248" s="13">
        <f t="shared" si="19"/>
        <v>0</v>
      </c>
      <c r="M248" s="13"/>
      <c r="N248" s="13"/>
      <c r="O248" s="13">
        <f t="shared" si="20"/>
        <v>0</v>
      </c>
      <c r="P248" s="13"/>
      <c r="Q248" s="13"/>
      <c r="R248" s="13"/>
      <c r="S248" s="13"/>
      <c r="T248" s="13"/>
      <c r="U248" s="13"/>
    </row>
    <row r="249" spans="1:21" ht="17" thickBot="1">
      <c r="A249" s="12">
        <v>44132</v>
      </c>
      <c r="B249" s="50">
        <v>246</v>
      </c>
      <c r="C249" s="14"/>
      <c r="D249" s="49"/>
      <c r="E249" s="13"/>
      <c r="F249" s="13"/>
      <c r="G249" s="13"/>
      <c r="H249" s="13"/>
      <c r="I249" s="13"/>
      <c r="J249" s="13"/>
      <c r="K249" s="13">
        <f t="shared" si="18"/>
        <v>0</v>
      </c>
      <c r="L249" s="13">
        <f t="shared" si="19"/>
        <v>0</v>
      </c>
      <c r="M249" s="13"/>
      <c r="N249" s="13"/>
      <c r="O249" s="13">
        <f t="shared" si="20"/>
        <v>0</v>
      </c>
      <c r="P249" s="13"/>
      <c r="Q249" s="13"/>
      <c r="R249" s="13"/>
      <c r="S249" s="13"/>
      <c r="T249" s="13"/>
      <c r="U249" s="13"/>
    </row>
    <row r="250" spans="1:21" ht="17" thickBot="1">
      <c r="A250" s="12">
        <v>44133</v>
      </c>
      <c r="B250" s="50">
        <v>247</v>
      </c>
      <c r="C250" s="14"/>
      <c r="D250" s="49"/>
      <c r="E250" s="13"/>
      <c r="F250" s="13"/>
      <c r="G250" s="13"/>
      <c r="H250" s="13"/>
      <c r="I250" s="13"/>
      <c r="J250" s="13"/>
      <c r="K250" s="13">
        <f t="shared" si="18"/>
        <v>0</v>
      </c>
      <c r="L250" s="13">
        <f t="shared" si="19"/>
        <v>0</v>
      </c>
      <c r="M250" s="13"/>
      <c r="N250" s="13"/>
      <c r="O250" s="13">
        <f t="shared" si="20"/>
        <v>0</v>
      </c>
      <c r="P250" s="13"/>
      <c r="Q250" s="13"/>
      <c r="R250" s="13"/>
      <c r="S250" s="13"/>
      <c r="T250" s="13"/>
      <c r="U250" s="13"/>
    </row>
    <row r="251" spans="1:21" ht="17" thickBot="1">
      <c r="A251" s="12">
        <v>44134</v>
      </c>
      <c r="B251" s="50">
        <v>248</v>
      </c>
      <c r="C251" s="14"/>
      <c r="D251" s="49"/>
      <c r="E251" s="13"/>
      <c r="F251" s="13"/>
      <c r="G251" s="13"/>
      <c r="H251" s="13"/>
      <c r="I251" s="13"/>
      <c r="J251" s="13"/>
      <c r="K251" s="13">
        <f t="shared" si="18"/>
        <v>0</v>
      </c>
      <c r="L251" s="13">
        <f t="shared" si="19"/>
        <v>0</v>
      </c>
      <c r="M251" s="13"/>
      <c r="N251" s="13"/>
      <c r="O251" s="13">
        <f t="shared" si="20"/>
        <v>0</v>
      </c>
      <c r="P251" s="13"/>
      <c r="Q251" s="13"/>
      <c r="R251" s="13"/>
      <c r="S251" s="13"/>
      <c r="T251" s="13"/>
      <c r="U251" s="13"/>
    </row>
    <row r="252" spans="1:21" ht="17" thickBot="1">
      <c r="A252" s="12">
        <v>44135</v>
      </c>
      <c r="B252" s="50">
        <v>249</v>
      </c>
      <c r="C252" s="14"/>
      <c r="D252" s="49"/>
      <c r="E252" s="13"/>
      <c r="F252" s="13"/>
      <c r="G252" s="13"/>
      <c r="H252" s="13"/>
      <c r="I252" s="13"/>
      <c r="J252" s="13"/>
      <c r="K252" s="13">
        <f t="shared" si="18"/>
        <v>0</v>
      </c>
      <c r="L252" s="13">
        <f t="shared" si="19"/>
        <v>0</v>
      </c>
      <c r="M252" s="13"/>
      <c r="N252" s="13"/>
      <c r="O252" s="13">
        <f t="shared" si="20"/>
        <v>0</v>
      </c>
      <c r="P252" s="13"/>
      <c r="Q252" s="13"/>
      <c r="R252" s="13"/>
      <c r="S252" s="13"/>
      <c r="T252" s="13"/>
      <c r="U252" s="13"/>
    </row>
    <row r="253" spans="1:21" ht="17" thickBot="1">
      <c r="A253" s="12">
        <v>44136</v>
      </c>
      <c r="B253" s="50">
        <v>250</v>
      </c>
      <c r="C253" s="14"/>
      <c r="D253" s="49"/>
      <c r="E253" s="13"/>
      <c r="F253" s="13"/>
      <c r="G253" s="13"/>
      <c r="H253" s="13"/>
      <c r="I253" s="13"/>
      <c r="J253" s="13"/>
      <c r="K253" s="13">
        <f t="shared" si="18"/>
        <v>0</v>
      </c>
      <c r="L253" s="13">
        <f t="shared" si="19"/>
        <v>0</v>
      </c>
      <c r="M253" s="13"/>
      <c r="N253" s="13"/>
      <c r="O253" s="13">
        <f t="shared" si="20"/>
        <v>0</v>
      </c>
      <c r="P253" s="13"/>
      <c r="Q253" s="13"/>
      <c r="R253" s="13"/>
      <c r="S253" s="13"/>
      <c r="T253" s="13"/>
      <c r="U253" s="13"/>
    </row>
    <row r="254" spans="1:21" ht="17" thickBot="1">
      <c r="A254" s="12">
        <v>44137</v>
      </c>
      <c r="B254" s="50">
        <v>251</v>
      </c>
      <c r="C254" s="14"/>
      <c r="D254" s="49"/>
      <c r="E254" s="13"/>
      <c r="F254" s="13"/>
      <c r="G254" s="13"/>
      <c r="H254" s="13"/>
      <c r="I254" s="13"/>
      <c r="J254" s="13"/>
      <c r="K254" s="13">
        <f t="shared" si="18"/>
        <v>0</v>
      </c>
      <c r="L254" s="13">
        <f t="shared" si="19"/>
        <v>0</v>
      </c>
      <c r="M254" s="13"/>
      <c r="N254" s="13"/>
      <c r="O254" s="13">
        <f t="shared" si="20"/>
        <v>0</v>
      </c>
      <c r="P254" s="13"/>
      <c r="Q254" s="13"/>
      <c r="R254" s="13"/>
      <c r="S254" s="13"/>
      <c r="T254" s="13"/>
      <c r="U254" s="13"/>
    </row>
    <row r="255" spans="1:21" ht="17" thickBot="1">
      <c r="A255" s="12">
        <v>44138</v>
      </c>
      <c r="B255" s="50">
        <v>252</v>
      </c>
      <c r="C255" s="14"/>
      <c r="D255" s="49"/>
      <c r="E255" s="13"/>
      <c r="F255" s="13"/>
      <c r="G255" s="13"/>
      <c r="H255" s="13"/>
      <c r="I255" s="13"/>
      <c r="J255" s="13"/>
      <c r="K255" s="13">
        <f t="shared" si="18"/>
        <v>0</v>
      </c>
      <c r="L255" s="13">
        <f t="shared" si="19"/>
        <v>0</v>
      </c>
      <c r="M255" s="13"/>
      <c r="N255" s="13"/>
      <c r="O255" s="13">
        <f t="shared" si="20"/>
        <v>0</v>
      </c>
      <c r="P255" s="13"/>
      <c r="Q255" s="13"/>
      <c r="R255" s="13"/>
      <c r="S255" s="13"/>
      <c r="T255" s="13"/>
      <c r="U255" s="13"/>
    </row>
    <row r="256" spans="1:21" ht="17" thickBot="1">
      <c r="A256" s="12">
        <v>44139</v>
      </c>
      <c r="B256" s="50">
        <v>253</v>
      </c>
      <c r="C256" s="14"/>
      <c r="D256" s="49"/>
      <c r="E256" s="13"/>
      <c r="F256" s="13"/>
      <c r="G256" s="13"/>
      <c r="H256" s="13"/>
      <c r="I256" s="13"/>
      <c r="J256" s="13"/>
      <c r="K256" s="13">
        <f t="shared" si="18"/>
        <v>0</v>
      </c>
      <c r="L256" s="13">
        <f t="shared" si="19"/>
        <v>0</v>
      </c>
      <c r="M256" s="13"/>
      <c r="N256" s="13"/>
      <c r="O256" s="13">
        <f t="shared" si="20"/>
        <v>0</v>
      </c>
      <c r="P256" s="13"/>
      <c r="Q256" s="13"/>
      <c r="R256" s="13"/>
      <c r="S256" s="13"/>
      <c r="T256" s="13"/>
      <c r="U256" s="13"/>
    </row>
    <row r="257" spans="1:21" ht="17" thickBot="1">
      <c r="A257" s="12">
        <v>44140</v>
      </c>
      <c r="B257" s="50">
        <v>254</v>
      </c>
      <c r="C257" s="14"/>
      <c r="D257" s="49"/>
      <c r="E257" s="13"/>
      <c r="F257" s="13"/>
      <c r="G257" s="13"/>
      <c r="H257" s="13"/>
      <c r="I257" s="13"/>
      <c r="J257" s="13"/>
      <c r="K257" s="13">
        <f t="shared" si="18"/>
        <v>0</v>
      </c>
      <c r="L257" s="13">
        <f t="shared" si="19"/>
        <v>0</v>
      </c>
      <c r="M257" s="13"/>
      <c r="N257" s="13"/>
      <c r="O257" s="13">
        <f t="shared" si="20"/>
        <v>0</v>
      </c>
      <c r="P257" s="13"/>
      <c r="Q257" s="13"/>
      <c r="R257" s="13"/>
      <c r="S257" s="13"/>
      <c r="T257" s="13"/>
      <c r="U257" s="13"/>
    </row>
    <row r="258" spans="1:21" ht="17" thickBot="1">
      <c r="A258" s="12">
        <v>44141</v>
      </c>
      <c r="B258" s="50">
        <v>255</v>
      </c>
      <c r="C258" s="14"/>
      <c r="D258" s="49"/>
      <c r="E258" s="13"/>
      <c r="F258" s="13"/>
      <c r="G258" s="13"/>
      <c r="H258" s="13"/>
      <c r="I258" s="13"/>
      <c r="J258" s="13"/>
      <c r="K258" s="13">
        <f t="shared" si="18"/>
        <v>0</v>
      </c>
      <c r="L258" s="13">
        <f t="shared" si="19"/>
        <v>0</v>
      </c>
      <c r="M258" s="13"/>
      <c r="N258" s="13"/>
      <c r="O258" s="13">
        <f t="shared" si="20"/>
        <v>0</v>
      </c>
      <c r="P258" s="13"/>
      <c r="Q258" s="13"/>
      <c r="R258" s="13"/>
      <c r="S258" s="13"/>
      <c r="T258" s="13"/>
      <c r="U258" s="13"/>
    </row>
    <row r="259" spans="1:21" ht="17" thickBot="1">
      <c r="A259" s="12">
        <v>44142</v>
      </c>
      <c r="B259" s="50">
        <v>256</v>
      </c>
      <c r="C259" s="14"/>
      <c r="D259" s="49"/>
      <c r="E259" s="13"/>
      <c r="F259" s="13"/>
      <c r="G259" s="13"/>
      <c r="H259" s="13"/>
      <c r="I259" s="13"/>
      <c r="J259" s="13"/>
      <c r="K259" s="13">
        <f t="shared" si="18"/>
        <v>0</v>
      </c>
      <c r="L259" s="13">
        <f t="shared" si="19"/>
        <v>0</v>
      </c>
      <c r="M259" s="13"/>
      <c r="N259" s="13"/>
      <c r="O259" s="13">
        <f t="shared" si="20"/>
        <v>0</v>
      </c>
      <c r="P259" s="13"/>
      <c r="Q259" s="13"/>
      <c r="R259" s="13"/>
      <c r="S259" s="13"/>
      <c r="T259" s="13"/>
      <c r="U259" s="13"/>
    </row>
    <row r="260" spans="1:21" ht="17" thickBot="1">
      <c r="A260" s="12">
        <v>44143</v>
      </c>
      <c r="B260" s="50">
        <v>257</v>
      </c>
      <c r="C260" s="14"/>
      <c r="D260" s="49"/>
      <c r="E260" s="13"/>
      <c r="F260" s="13"/>
      <c r="G260" s="13"/>
      <c r="H260" s="13"/>
      <c r="I260" s="13"/>
      <c r="J260" s="13"/>
      <c r="K260" s="13">
        <f t="shared" si="18"/>
        <v>0</v>
      </c>
      <c r="L260" s="13">
        <f t="shared" si="19"/>
        <v>0</v>
      </c>
      <c r="M260" s="13"/>
      <c r="N260" s="13"/>
      <c r="O260" s="13">
        <f t="shared" si="20"/>
        <v>0</v>
      </c>
      <c r="P260" s="13"/>
      <c r="Q260" s="13"/>
      <c r="R260" s="13"/>
      <c r="S260" s="13"/>
      <c r="T260" s="13"/>
      <c r="U260" s="13"/>
    </row>
    <row r="261" spans="1:21" ht="17" thickBot="1">
      <c r="A261" s="12">
        <v>44144</v>
      </c>
      <c r="B261" s="50">
        <v>258</v>
      </c>
      <c r="C261" s="14"/>
      <c r="D261" s="49"/>
      <c r="E261" s="13"/>
      <c r="F261" s="13"/>
      <c r="G261" s="13"/>
      <c r="H261" s="13"/>
      <c r="I261" s="13"/>
      <c r="J261" s="13"/>
      <c r="K261" s="13">
        <f t="shared" si="18"/>
        <v>0</v>
      </c>
      <c r="L261" s="13">
        <f t="shared" si="19"/>
        <v>0</v>
      </c>
      <c r="M261" s="13"/>
      <c r="N261" s="13"/>
      <c r="O261" s="13">
        <f t="shared" si="20"/>
        <v>0</v>
      </c>
      <c r="P261" s="13"/>
      <c r="Q261" s="13"/>
      <c r="R261" s="13"/>
      <c r="S261" s="13"/>
      <c r="T261" s="13"/>
      <c r="U261" s="13"/>
    </row>
    <row r="262" spans="1:21" ht="17" thickBot="1">
      <c r="A262" s="12">
        <v>44145</v>
      </c>
      <c r="B262" s="50">
        <v>259</v>
      </c>
      <c r="C262" s="14"/>
      <c r="D262" s="49"/>
      <c r="E262" s="13"/>
      <c r="F262" s="13"/>
      <c r="G262" s="13"/>
      <c r="H262" s="13"/>
      <c r="I262" s="13"/>
      <c r="J262" s="13"/>
      <c r="K262" s="13">
        <f t="shared" si="18"/>
        <v>0</v>
      </c>
      <c r="L262" s="13">
        <f t="shared" si="19"/>
        <v>0</v>
      </c>
      <c r="M262" s="13"/>
      <c r="N262" s="13"/>
      <c r="O262" s="13">
        <f t="shared" si="20"/>
        <v>0</v>
      </c>
      <c r="P262" s="13"/>
      <c r="Q262" s="13"/>
      <c r="R262" s="13"/>
      <c r="S262" s="13"/>
      <c r="T262" s="13"/>
      <c r="U262" s="13"/>
    </row>
    <row r="263" spans="1:21" ht="17" thickBot="1">
      <c r="A263" s="12">
        <v>44146</v>
      </c>
      <c r="B263" s="50">
        <v>260</v>
      </c>
      <c r="C263" s="14"/>
      <c r="D263" s="49"/>
      <c r="E263" s="13"/>
      <c r="F263" s="13"/>
      <c r="G263" s="13"/>
      <c r="H263" s="13"/>
      <c r="I263" s="13"/>
      <c r="J263" s="13"/>
      <c r="K263" s="13">
        <f t="shared" si="18"/>
        <v>0</v>
      </c>
      <c r="L263" s="13">
        <f t="shared" si="19"/>
        <v>0</v>
      </c>
      <c r="M263" s="13"/>
      <c r="N263" s="13"/>
      <c r="O263" s="13">
        <f t="shared" si="20"/>
        <v>0</v>
      </c>
      <c r="P263" s="13"/>
      <c r="Q263" s="13"/>
      <c r="R263" s="13"/>
      <c r="S263" s="13"/>
      <c r="T263" s="13"/>
      <c r="U263" s="13"/>
    </row>
    <row r="264" spans="1:21" ht="17" thickBot="1">
      <c r="A264" s="12">
        <v>44147</v>
      </c>
      <c r="B264" s="50">
        <v>261</v>
      </c>
      <c r="C264" s="14"/>
      <c r="D264" s="49"/>
      <c r="E264" s="13"/>
      <c r="F264" s="13"/>
      <c r="G264" s="13"/>
      <c r="H264" s="13"/>
      <c r="I264" s="13"/>
      <c r="J264" s="13"/>
      <c r="K264" s="13">
        <f t="shared" ref="K264:K313" si="21">G264+I264</f>
        <v>0</v>
      </c>
      <c r="L264" s="13">
        <f t="shared" ref="L264:L313" si="22">C264-P264-R264</f>
        <v>0</v>
      </c>
      <c r="M264" s="13"/>
      <c r="N264" s="13"/>
      <c r="O264" s="13">
        <f t="shared" ref="O264:O313" si="23">L264-G264-I264</f>
        <v>0</v>
      </c>
      <c r="P264" s="13"/>
      <c r="Q264" s="13"/>
      <c r="R264" s="13"/>
      <c r="S264" s="13"/>
      <c r="T264" s="13"/>
      <c r="U264" s="13"/>
    </row>
    <row r="265" spans="1:21" ht="17" thickBot="1">
      <c r="A265" s="12">
        <v>44148</v>
      </c>
      <c r="B265" s="50">
        <v>262</v>
      </c>
      <c r="C265" s="14"/>
      <c r="D265" s="49"/>
      <c r="E265" s="13"/>
      <c r="F265" s="13"/>
      <c r="G265" s="13"/>
      <c r="H265" s="13"/>
      <c r="I265" s="13"/>
      <c r="J265" s="13"/>
      <c r="K265" s="13">
        <f t="shared" si="21"/>
        <v>0</v>
      </c>
      <c r="L265" s="13">
        <f t="shared" si="22"/>
        <v>0</v>
      </c>
      <c r="M265" s="13"/>
      <c r="N265" s="13"/>
      <c r="O265" s="13">
        <f t="shared" si="23"/>
        <v>0</v>
      </c>
      <c r="P265" s="13"/>
      <c r="Q265" s="13"/>
      <c r="R265" s="13"/>
      <c r="S265" s="13"/>
      <c r="T265" s="13"/>
      <c r="U265" s="13"/>
    </row>
    <row r="266" spans="1:21" ht="17" thickBot="1">
      <c r="A266" s="12">
        <v>44149</v>
      </c>
      <c r="B266" s="50">
        <v>263</v>
      </c>
      <c r="C266" s="14"/>
      <c r="D266" s="49"/>
      <c r="E266" s="13"/>
      <c r="F266" s="13"/>
      <c r="G266" s="13"/>
      <c r="H266" s="13"/>
      <c r="I266" s="13"/>
      <c r="J266" s="13"/>
      <c r="K266" s="13">
        <f t="shared" si="21"/>
        <v>0</v>
      </c>
      <c r="L266" s="13">
        <f t="shared" si="22"/>
        <v>0</v>
      </c>
      <c r="M266" s="13"/>
      <c r="N266" s="13"/>
      <c r="O266" s="13">
        <f t="shared" si="23"/>
        <v>0</v>
      </c>
      <c r="P266" s="13"/>
      <c r="Q266" s="13"/>
      <c r="R266" s="13"/>
      <c r="S266" s="13"/>
      <c r="T266" s="13"/>
      <c r="U266" s="13"/>
    </row>
    <row r="267" spans="1:21" ht="17" thickBot="1">
      <c r="A267" s="12">
        <v>44150</v>
      </c>
      <c r="B267" s="50">
        <v>264</v>
      </c>
      <c r="C267" s="14"/>
      <c r="D267" s="49"/>
      <c r="E267" s="13"/>
      <c r="F267" s="13"/>
      <c r="G267" s="13"/>
      <c r="H267" s="13"/>
      <c r="I267" s="13"/>
      <c r="J267" s="13"/>
      <c r="K267" s="13">
        <f t="shared" si="21"/>
        <v>0</v>
      </c>
      <c r="L267" s="13">
        <f t="shared" si="22"/>
        <v>0</v>
      </c>
      <c r="M267" s="13"/>
      <c r="N267" s="13"/>
      <c r="O267" s="13">
        <f t="shared" si="23"/>
        <v>0</v>
      </c>
      <c r="P267" s="13"/>
      <c r="Q267" s="13"/>
      <c r="R267" s="13"/>
      <c r="S267" s="13"/>
      <c r="T267" s="13"/>
      <c r="U267" s="13"/>
    </row>
    <row r="268" spans="1:21" ht="17" thickBot="1">
      <c r="A268" s="12">
        <v>44151</v>
      </c>
      <c r="B268" s="50">
        <v>265</v>
      </c>
      <c r="C268" s="14"/>
      <c r="D268" s="49"/>
      <c r="E268" s="13"/>
      <c r="F268" s="13"/>
      <c r="G268" s="13"/>
      <c r="H268" s="13"/>
      <c r="I268" s="13"/>
      <c r="J268" s="13"/>
      <c r="K268" s="13">
        <f t="shared" si="21"/>
        <v>0</v>
      </c>
      <c r="L268" s="13">
        <f t="shared" si="22"/>
        <v>0</v>
      </c>
      <c r="M268" s="13"/>
      <c r="N268" s="13"/>
      <c r="O268" s="13">
        <f t="shared" si="23"/>
        <v>0</v>
      </c>
      <c r="P268" s="13"/>
      <c r="Q268" s="13"/>
      <c r="R268" s="13"/>
      <c r="S268" s="13"/>
      <c r="T268" s="13"/>
      <c r="U268" s="13"/>
    </row>
    <row r="269" spans="1:21" ht="17" thickBot="1">
      <c r="A269" s="12">
        <v>44152</v>
      </c>
      <c r="B269" s="50">
        <v>266</v>
      </c>
      <c r="C269" s="14"/>
      <c r="D269" s="49"/>
      <c r="E269" s="13"/>
      <c r="F269" s="13"/>
      <c r="G269" s="13"/>
      <c r="H269" s="13"/>
      <c r="I269" s="13"/>
      <c r="J269" s="13"/>
      <c r="K269" s="13">
        <f t="shared" si="21"/>
        <v>0</v>
      </c>
      <c r="L269" s="13">
        <f t="shared" si="22"/>
        <v>0</v>
      </c>
      <c r="M269" s="13"/>
      <c r="N269" s="13"/>
      <c r="O269" s="13">
        <f t="shared" si="23"/>
        <v>0</v>
      </c>
      <c r="P269" s="13"/>
      <c r="Q269" s="13"/>
      <c r="R269" s="13"/>
      <c r="S269" s="13"/>
      <c r="T269" s="13"/>
      <c r="U269" s="13"/>
    </row>
    <row r="270" spans="1:21" ht="17" thickBot="1">
      <c r="A270" s="12">
        <v>44153</v>
      </c>
      <c r="B270" s="50">
        <v>267</v>
      </c>
      <c r="C270" s="14"/>
      <c r="D270" s="49"/>
      <c r="E270" s="13"/>
      <c r="F270" s="13"/>
      <c r="G270" s="13"/>
      <c r="H270" s="13"/>
      <c r="I270" s="13"/>
      <c r="J270" s="13"/>
      <c r="K270" s="13">
        <f t="shared" si="21"/>
        <v>0</v>
      </c>
      <c r="L270" s="13">
        <f t="shared" si="22"/>
        <v>0</v>
      </c>
      <c r="M270" s="13"/>
      <c r="N270" s="13"/>
      <c r="O270" s="13">
        <f t="shared" si="23"/>
        <v>0</v>
      </c>
      <c r="P270" s="13"/>
      <c r="Q270" s="13"/>
      <c r="R270" s="13"/>
      <c r="S270" s="13"/>
      <c r="T270" s="13"/>
      <c r="U270" s="13"/>
    </row>
    <row r="271" spans="1:21" ht="17" thickBot="1">
      <c r="A271" s="12">
        <v>44154</v>
      </c>
      <c r="B271" s="50">
        <v>268</v>
      </c>
      <c r="C271" s="14"/>
      <c r="D271" s="49"/>
      <c r="E271" s="13"/>
      <c r="F271" s="13"/>
      <c r="G271" s="13"/>
      <c r="H271" s="13"/>
      <c r="I271" s="13"/>
      <c r="J271" s="13"/>
      <c r="K271" s="13">
        <f t="shared" si="21"/>
        <v>0</v>
      </c>
      <c r="L271" s="13">
        <f t="shared" si="22"/>
        <v>0</v>
      </c>
      <c r="M271" s="13"/>
      <c r="N271" s="13"/>
      <c r="O271" s="13">
        <f t="shared" si="23"/>
        <v>0</v>
      </c>
      <c r="P271" s="13"/>
      <c r="Q271" s="13"/>
      <c r="R271" s="13"/>
      <c r="S271" s="13"/>
      <c r="T271" s="13"/>
      <c r="U271" s="13"/>
    </row>
    <row r="272" spans="1:21" ht="17" thickBot="1">
      <c r="A272" s="12">
        <v>44155</v>
      </c>
      <c r="B272" s="50">
        <v>269</v>
      </c>
      <c r="C272" s="14"/>
      <c r="D272" s="49"/>
      <c r="E272" s="13"/>
      <c r="F272" s="13"/>
      <c r="G272" s="13"/>
      <c r="H272" s="13"/>
      <c r="I272" s="13"/>
      <c r="J272" s="13"/>
      <c r="K272" s="13">
        <f t="shared" si="21"/>
        <v>0</v>
      </c>
      <c r="L272" s="13">
        <f t="shared" si="22"/>
        <v>0</v>
      </c>
      <c r="M272" s="13"/>
      <c r="N272" s="13"/>
      <c r="O272" s="13">
        <f t="shared" si="23"/>
        <v>0</v>
      </c>
      <c r="P272" s="13"/>
      <c r="Q272" s="13"/>
      <c r="R272" s="13"/>
      <c r="S272" s="13"/>
      <c r="T272" s="13"/>
      <c r="U272" s="13"/>
    </row>
    <row r="273" spans="1:21" ht="17" thickBot="1">
      <c r="A273" s="12">
        <v>44156</v>
      </c>
      <c r="B273" s="50">
        <v>270</v>
      </c>
      <c r="C273" s="14"/>
      <c r="D273" s="49"/>
      <c r="E273" s="13"/>
      <c r="F273" s="13"/>
      <c r="G273" s="13"/>
      <c r="H273" s="13"/>
      <c r="I273" s="13"/>
      <c r="J273" s="13"/>
      <c r="K273" s="13">
        <f t="shared" si="21"/>
        <v>0</v>
      </c>
      <c r="L273" s="13">
        <f t="shared" si="22"/>
        <v>0</v>
      </c>
      <c r="M273" s="13"/>
      <c r="N273" s="13"/>
      <c r="O273" s="13">
        <f t="shared" si="23"/>
        <v>0</v>
      </c>
      <c r="P273" s="13"/>
      <c r="Q273" s="13"/>
      <c r="R273" s="13"/>
      <c r="S273" s="13"/>
      <c r="T273" s="13"/>
      <c r="U273" s="13"/>
    </row>
    <row r="274" spans="1:21" ht="17" thickBot="1">
      <c r="A274" s="12">
        <v>44157</v>
      </c>
      <c r="B274" s="50">
        <v>271</v>
      </c>
      <c r="C274" s="14"/>
      <c r="D274" s="49"/>
      <c r="E274" s="13"/>
      <c r="F274" s="13"/>
      <c r="G274" s="13"/>
      <c r="H274" s="13"/>
      <c r="I274" s="13"/>
      <c r="J274" s="13"/>
      <c r="K274" s="13">
        <f t="shared" si="21"/>
        <v>0</v>
      </c>
      <c r="L274" s="13">
        <f t="shared" si="22"/>
        <v>0</v>
      </c>
      <c r="M274" s="13"/>
      <c r="N274" s="13"/>
      <c r="O274" s="13">
        <f t="shared" si="23"/>
        <v>0</v>
      </c>
      <c r="P274" s="13"/>
      <c r="Q274" s="13"/>
      <c r="R274" s="13"/>
      <c r="S274" s="13"/>
      <c r="T274" s="13"/>
      <c r="U274" s="13"/>
    </row>
    <row r="275" spans="1:21" ht="17" thickBot="1">
      <c r="A275" s="12">
        <v>44158</v>
      </c>
      <c r="B275" s="50">
        <v>272</v>
      </c>
      <c r="C275" s="14"/>
      <c r="D275" s="49"/>
      <c r="E275" s="13"/>
      <c r="F275" s="13"/>
      <c r="G275" s="13"/>
      <c r="H275" s="13"/>
      <c r="I275" s="13"/>
      <c r="J275" s="13"/>
      <c r="K275" s="13">
        <f t="shared" si="21"/>
        <v>0</v>
      </c>
      <c r="L275" s="13">
        <f t="shared" si="22"/>
        <v>0</v>
      </c>
      <c r="M275" s="13"/>
      <c r="N275" s="13"/>
      <c r="O275" s="13">
        <f t="shared" si="23"/>
        <v>0</v>
      </c>
      <c r="P275" s="13"/>
      <c r="Q275" s="13"/>
      <c r="R275" s="13"/>
      <c r="S275" s="13"/>
      <c r="T275" s="13"/>
      <c r="U275" s="13"/>
    </row>
    <row r="276" spans="1:21" ht="17" thickBot="1">
      <c r="A276" s="12">
        <v>44159</v>
      </c>
      <c r="B276" s="50">
        <v>273</v>
      </c>
      <c r="C276" s="14"/>
      <c r="D276" s="49"/>
      <c r="E276" s="13"/>
      <c r="F276" s="13"/>
      <c r="G276" s="13"/>
      <c r="H276" s="13"/>
      <c r="I276" s="13"/>
      <c r="J276" s="13"/>
      <c r="K276" s="13">
        <f t="shared" si="21"/>
        <v>0</v>
      </c>
      <c r="L276" s="13">
        <f t="shared" si="22"/>
        <v>0</v>
      </c>
      <c r="M276" s="13"/>
      <c r="N276" s="13"/>
      <c r="O276" s="13">
        <f t="shared" si="23"/>
        <v>0</v>
      </c>
      <c r="P276" s="13"/>
      <c r="Q276" s="13"/>
      <c r="R276" s="13"/>
      <c r="S276" s="13"/>
      <c r="T276" s="13"/>
      <c r="U276" s="13"/>
    </row>
    <row r="277" spans="1:21" ht="17" thickBot="1">
      <c r="A277" s="12">
        <v>44160</v>
      </c>
      <c r="B277" s="50">
        <v>274</v>
      </c>
      <c r="C277" s="14"/>
      <c r="D277" s="49"/>
      <c r="E277" s="13"/>
      <c r="F277" s="13"/>
      <c r="G277" s="13"/>
      <c r="H277" s="13"/>
      <c r="I277" s="13"/>
      <c r="J277" s="13"/>
      <c r="K277" s="13">
        <f t="shared" si="21"/>
        <v>0</v>
      </c>
      <c r="L277" s="13">
        <f t="shared" si="22"/>
        <v>0</v>
      </c>
      <c r="M277" s="13"/>
      <c r="N277" s="13"/>
      <c r="O277" s="13">
        <f t="shared" si="23"/>
        <v>0</v>
      </c>
      <c r="P277" s="13"/>
      <c r="Q277" s="13"/>
      <c r="R277" s="13"/>
      <c r="S277" s="13"/>
      <c r="T277" s="13"/>
      <c r="U277" s="13"/>
    </row>
    <row r="278" spans="1:21" ht="17" thickBot="1">
      <c r="A278" s="12">
        <v>44161</v>
      </c>
      <c r="B278" s="50">
        <v>275</v>
      </c>
      <c r="C278" s="14"/>
      <c r="D278" s="49"/>
      <c r="E278" s="13"/>
      <c r="F278" s="13"/>
      <c r="G278" s="13"/>
      <c r="H278" s="13"/>
      <c r="I278" s="13"/>
      <c r="J278" s="13"/>
      <c r="K278" s="13">
        <f t="shared" si="21"/>
        <v>0</v>
      </c>
      <c r="L278" s="13">
        <f t="shared" si="22"/>
        <v>0</v>
      </c>
      <c r="M278" s="13"/>
      <c r="N278" s="13"/>
      <c r="O278" s="13">
        <f t="shared" si="23"/>
        <v>0</v>
      </c>
      <c r="P278" s="13"/>
      <c r="Q278" s="13"/>
      <c r="R278" s="13"/>
      <c r="S278" s="13"/>
      <c r="T278" s="13"/>
      <c r="U278" s="13"/>
    </row>
    <row r="279" spans="1:21" ht="17" thickBot="1">
      <c r="A279" s="12">
        <v>44162</v>
      </c>
      <c r="B279" s="50">
        <v>276</v>
      </c>
      <c r="C279" s="14"/>
      <c r="D279" s="49"/>
      <c r="E279" s="13"/>
      <c r="F279" s="13"/>
      <c r="G279" s="13"/>
      <c r="H279" s="13"/>
      <c r="I279" s="13"/>
      <c r="J279" s="13"/>
      <c r="K279" s="13">
        <f t="shared" si="21"/>
        <v>0</v>
      </c>
      <c r="L279" s="13">
        <f t="shared" si="22"/>
        <v>0</v>
      </c>
      <c r="M279" s="13"/>
      <c r="N279" s="13"/>
      <c r="O279" s="13">
        <f t="shared" si="23"/>
        <v>0</v>
      </c>
      <c r="P279" s="13"/>
      <c r="Q279" s="13"/>
      <c r="R279" s="13"/>
      <c r="S279" s="13"/>
      <c r="T279" s="13"/>
      <c r="U279" s="13"/>
    </row>
    <row r="280" spans="1:21" ht="17" thickBot="1">
      <c r="A280" s="12">
        <v>44163</v>
      </c>
      <c r="B280" s="50">
        <v>277</v>
      </c>
      <c r="C280" s="14"/>
      <c r="D280" s="49"/>
      <c r="E280" s="13"/>
      <c r="F280" s="13"/>
      <c r="G280" s="13"/>
      <c r="H280" s="13"/>
      <c r="I280" s="13"/>
      <c r="J280" s="13"/>
      <c r="K280" s="13">
        <f t="shared" si="21"/>
        <v>0</v>
      </c>
      <c r="L280" s="13">
        <f t="shared" si="22"/>
        <v>0</v>
      </c>
      <c r="M280" s="13"/>
      <c r="N280" s="13"/>
      <c r="O280" s="13">
        <f t="shared" si="23"/>
        <v>0</v>
      </c>
      <c r="P280" s="13"/>
      <c r="Q280" s="13"/>
      <c r="R280" s="13"/>
      <c r="S280" s="13"/>
      <c r="T280" s="13"/>
      <c r="U280" s="13"/>
    </row>
    <row r="281" spans="1:21" ht="17" thickBot="1">
      <c r="A281" s="12">
        <v>44164</v>
      </c>
      <c r="B281" s="50">
        <v>278</v>
      </c>
      <c r="C281" s="14"/>
      <c r="D281" s="49"/>
      <c r="E281" s="13"/>
      <c r="F281" s="13"/>
      <c r="G281" s="13"/>
      <c r="H281" s="13"/>
      <c r="I281" s="13"/>
      <c r="J281" s="13"/>
      <c r="K281" s="13">
        <f t="shared" si="21"/>
        <v>0</v>
      </c>
      <c r="L281" s="13">
        <f t="shared" si="22"/>
        <v>0</v>
      </c>
      <c r="M281" s="13"/>
      <c r="N281" s="13"/>
      <c r="O281" s="13">
        <f t="shared" si="23"/>
        <v>0</v>
      </c>
      <c r="P281" s="13"/>
      <c r="Q281" s="13"/>
      <c r="R281" s="13"/>
      <c r="S281" s="13"/>
      <c r="T281" s="13"/>
      <c r="U281" s="13"/>
    </row>
    <row r="282" spans="1:21" ht="17" thickBot="1">
      <c r="A282" s="12">
        <v>44165</v>
      </c>
      <c r="B282" s="50">
        <v>279</v>
      </c>
      <c r="C282" s="14"/>
      <c r="D282" s="49"/>
      <c r="E282" s="13"/>
      <c r="F282" s="13"/>
      <c r="G282" s="13"/>
      <c r="H282" s="13"/>
      <c r="I282" s="13"/>
      <c r="J282" s="13"/>
      <c r="K282" s="13">
        <f t="shared" si="21"/>
        <v>0</v>
      </c>
      <c r="L282" s="13">
        <f t="shared" si="22"/>
        <v>0</v>
      </c>
      <c r="M282" s="13"/>
      <c r="N282" s="13"/>
      <c r="O282" s="13">
        <f t="shared" si="23"/>
        <v>0</v>
      </c>
      <c r="P282" s="13"/>
      <c r="Q282" s="13"/>
      <c r="R282" s="13"/>
      <c r="S282" s="13"/>
      <c r="T282" s="13"/>
      <c r="U282" s="13"/>
    </row>
    <row r="283" spans="1:21" ht="17" thickBot="1">
      <c r="A283" s="12">
        <v>44166</v>
      </c>
      <c r="B283" s="50">
        <v>280</v>
      </c>
      <c r="C283" s="14"/>
      <c r="D283" s="49"/>
      <c r="E283" s="13"/>
      <c r="F283" s="13"/>
      <c r="G283" s="13"/>
      <c r="H283" s="13"/>
      <c r="I283" s="13"/>
      <c r="J283" s="13"/>
      <c r="K283" s="13">
        <f t="shared" si="21"/>
        <v>0</v>
      </c>
      <c r="L283" s="13">
        <f t="shared" si="22"/>
        <v>0</v>
      </c>
      <c r="M283" s="13"/>
      <c r="N283" s="13"/>
      <c r="O283" s="13">
        <f t="shared" si="23"/>
        <v>0</v>
      </c>
      <c r="P283" s="13"/>
      <c r="Q283" s="13"/>
      <c r="R283" s="13"/>
      <c r="S283" s="13"/>
      <c r="T283" s="13"/>
      <c r="U283" s="13"/>
    </row>
    <row r="284" spans="1:21" ht="17" thickBot="1">
      <c r="A284" s="12">
        <v>44167</v>
      </c>
      <c r="B284" s="50">
        <v>281</v>
      </c>
      <c r="C284" s="14"/>
      <c r="D284" s="49"/>
      <c r="E284" s="13"/>
      <c r="F284" s="13"/>
      <c r="G284" s="13"/>
      <c r="H284" s="13"/>
      <c r="I284" s="13"/>
      <c r="J284" s="13"/>
      <c r="K284" s="13">
        <f t="shared" si="21"/>
        <v>0</v>
      </c>
      <c r="L284" s="13">
        <f t="shared" si="22"/>
        <v>0</v>
      </c>
      <c r="M284" s="13"/>
      <c r="N284" s="13"/>
      <c r="O284" s="13">
        <f t="shared" si="23"/>
        <v>0</v>
      </c>
      <c r="P284" s="13"/>
      <c r="Q284" s="13"/>
      <c r="R284" s="13"/>
      <c r="S284" s="13"/>
      <c r="T284" s="13"/>
      <c r="U284" s="13"/>
    </row>
    <row r="285" spans="1:21" ht="17" thickBot="1">
      <c r="A285" s="12">
        <v>44168</v>
      </c>
      <c r="B285" s="50">
        <v>282</v>
      </c>
      <c r="C285" s="14"/>
      <c r="D285" s="49"/>
      <c r="E285" s="13"/>
      <c r="F285" s="13"/>
      <c r="G285" s="13"/>
      <c r="H285" s="13"/>
      <c r="I285" s="13"/>
      <c r="J285" s="13"/>
      <c r="K285" s="13">
        <f t="shared" si="21"/>
        <v>0</v>
      </c>
      <c r="L285" s="13">
        <f t="shared" si="22"/>
        <v>0</v>
      </c>
      <c r="M285" s="13"/>
      <c r="N285" s="13"/>
      <c r="O285" s="13">
        <f t="shared" si="23"/>
        <v>0</v>
      </c>
      <c r="P285" s="13"/>
      <c r="Q285" s="13"/>
      <c r="R285" s="13"/>
      <c r="S285" s="13"/>
      <c r="T285" s="13"/>
      <c r="U285" s="13"/>
    </row>
    <row r="286" spans="1:21" ht="17" thickBot="1">
      <c r="A286" s="12">
        <v>44169</v>
      </c>
      <c r="B286" s="50">
        <v>283</v>
      </c>
      <c r="C286" s="14"/>
      <c r="D286" s="49"/>
      <c r="E286" s="13"/>
      <c r="F286" s="13"/>
      <c r="G286" s="13"/>
      <c r="H286" s="13"/>
      <c r="I286" s="13"/>
      <c r="J286" s="13"/>
      <c r="K286" s="13">
        <f t="shared" si="21"/>
        <v>0</v>
      </c>
      <c r="L286" s="13">
        <f t="shared" si="22"/>
        <v>0</v>
      </c>
      <c r="M286" s="13"/>
      <c r="N286" s="13"/>
      <c r="O286" s="13">
        <f t="shared" si="23"/>
        <v>0</v>
      </c>
      <c r="P286" s="13"/>
      <c r="Q286" s="13"/>
      <c r="R286" s="13"/>
      <c r="S286" s="13"/>
      <c r="T286" s="13"/>
      <c r="U286" s="13"/>
    </row>
    <row r="287" spans="1:21" ht="17" thickBot="1">
      <c r="A287" s="12">
        <v>44170</v>
      </c>
      <c r="B287" s="50">
        <v>284</v>
      </c>
      <c r="C287" s="14"/>
      <c r="D287" s="49"/>
      <c r="E287" s="13"/>
      <c r="F287" s="13"/>
      <c r="G287" s="13"/>
      <c r="H287" s="13"/>
      <c r="I287" s="13"/>
      <c r="J287" s="13"/>
      <c r="K287" s="13">
        <f t="shared" si="21"/>
        <v>0</v>
      </c>
      <c r="L287" s="13">
        <f t="shared" si="22"/>
        <v>0</v>
      </c>
      <c r="M287" s="13"/>
      <c r="N287" s="13"/>
      <c r="O287" s="13">
        <f t="shared" si="23"/>
        <v>0</v>
      </c>
      <c r="P287" s="13"/>
      <c r="Q287" s="13"/>
      <c r="R287" s="13"/>
      <c r="S287" s="13"/>
      <c r="T287" s="13"/>
      <c r="U287" s="13"/>
    </row>
    <row r="288" spans="1:21" ht="17" thickBot="1">
      <c r="A288" s="12">
        <v>44171</v>
      </c>
      <c r="B288" s="50">
        <v>285</v>
      </c>
      <c r="C288" s="14"/>
      <c r="D288" s="49"/>
      <c r="E288" s="13"/>
      <c r="F288" s="13"/>
      <c r="G288" s="13"/>
      <c r="H288" s="13"/>
      <c r="I288" s="13"/>
      <c r="J288" s="13"/>
      <c r="K288" s="13">
        <f t="shared" si="21"/>
        <v>0</v>
      </c>
      <c r="L288" s="13">
        <f t="shared" si="22"/>
        <v>0</v>
      </c>
      <c r="M288" s="13"/>
      <c r="N288" s="13"/>
      <c r="O288" s="13">
        <f t="shared" si="23"/>
        <v>0</v>
      </c>
      <c r="P288" s="13"/>
      <c r="Q288" s="13"/>
      <c r="R288" s="13"/>
      <c r="S288" s="13"/>
      <c r="T288" s="13"/>
      <c r="U288" s="13"/>
    </row>
    <row r="289" spans="1:21" ht="17" thickBot="1">
      <c r="A289" s="12">
        <v>44172</v>
      </c>
      <c r="B289" s="50">
        <v>286</v>
      </c>
      <c r="C289" s="14"/>
      <c r="D289" s="49"/>
      <c r="E289" s="13"/>
      <c r="F289" s="13"/>
      <c r="G289" s="13"/>
      <c r="H289" s="13"/>
      <c r="I289" s="13"/>
      <c r="J289" s="13"/>
      <c r="K289" s="13">
        <f t="shared" si="21"/>
        <v>0</v>
      </c>
      <c r="L289" s="13">
        <f t="shared" si="22"/>
        <v>0</v>
      </c>
      <c r="M289" s="13"/>
      <c r="N289" s="13"/>
      <c r="O289" s="13">
        <f t="shared" si="23"/>
        <v>0</v>
      </c>
      <c r="P289" s="13"/>
      <c r="Q289" s="13"/>
      <c r="R289" s="13"/>
      <c r="S289" s="13"/>
      <c r="T289" s="13"/>
      <c r="U289" s="13"/>
    </row>
    <row r="290" spans="1:21" ht="17" thickBot="1">
      <c r="A290" s="12">
        <v>44173</v>
      </c>
      <c r="B290" s="50">
        <v>287</v>
      </c>
      <c r="C290" s="14"/>
      <c r="D290" s="49"/>
      <c r="E290" s="13"/>
      <c r="F290" s="13"/>
      <c r="G290" s="13"/>
      <c r="H290" s="13"/>
      <c r="I290" s="13"/>
      <c r="J290" s="13"/>
      <c r="K290" s="13">
        <f t="shared" si="21"/>
        <v>0</v>
      </c>
      <c r="L290" s="13">
        <f t="shared" si="22"/>
        <v>0</v>
      </c>
      <c r="M290" s="13"/>
      <c r="N290" s="13"/>
      <c r="O290" s="13">
        <f t="shared" si="23"/>
        <v>0</v>
      </c>
      <c r="P290" s="13"/>
      <c r="Q290" s="13"/>
      <c r="R290" s="13"/>
      <c r="S290" s="13"/>
      <c r="T290" s="13"/>
      <c r="U290" s="13"/>
    </row>
    <row r="291" spans="1:21" ht="17" thickBot="1">
      <c r="A291" s="12">
        <v>44174</v>
      </c>
      <c r="B291" s="50">
        <v>288</v>
      </c>
      <c r="C291" s="14"/>
      <c r="D291" s="49"/>
      <c r="E291" s="13"/>
      <c r="F291" s="13"/>
      <c r="G291" s="13"/>
      <c r="H291" s="13"/>
      <c r="I291" s="13"/>
      <c r="J291" s="13"/>
      <c r="K291" s="13">
        <f t="shared" si="21"/>
        <v>0</v>
      </c>
      <c r="L291" s="13">
        <f t="shared" si="22"/>
        <v>0</v>
      </c>
      <c r="M291" s="13"/>
      <c r="N291" s="13"/>
      <c r="O291" s="13">
        <f t="shared" si="23"/>
        <v>0</v>
      </c>
      <c r="P291" s="13"/>
      <c r="Q291" s="13"/>
      <c r="R291" s="13"/>
      <c r="S291" s="13"/>
      <c r="T291" s="13"/>
      <c r="U291" s="13"/>
    </row>
    <row r="292" spans="1:21" ht="17" thickBot="1">
      <c r="A292" s="12">
        <v>44175</v>
      </c>
      <c r="B292" s="50">
        <v>289</v>
      </c>
      <c r="C292" s="14"/>
      <c r="D292" s="49"/>
      <c r="E292" s="13"/>
      <c r="F292" s="13"/>
      <c r="G292" s="13"/>
      <c r="H292" s="13"/>
      <c r="I292" s="13"/>
      <c r="J292" s="13"/>
      <c r="K292" s="13">
        <f t="shared" si="21"/>
        <v>0</v>
      </c>
      <c r="L292" s="13">
        <f t="shared" si="22"/>
        <v>0</v>
      </c>
      <c r="M292" s="13"/>
      <c r="N292" s="13"/>
      <c r="O292" s="13">
        <f t="shared" si="23"/>
        <v>0</v>
      </c>
      <c r="P292" s="13"/>
      <c r="Q292" s="13"/>
      <c r="R292" s="13"/>
      <c r="S292" s="13"/>
      <c r="T292" s="13"/>
      <c r="U292" s="13"/>
    </row>
    <row r="293" spans="1:21" ht="17" thickBot="1">
      <c r="A293" s="12">
        <v>44176</v>
      </c>
      <c r="B293" s="50">
        <v>290</v>
      </c>
      <c r="C293" s="14"/>
      <c r="D293" s="49"/>
      <c r="E293" s="13"/>
      <c r="F293" s="13"/>
      <c r="G293" s="13"/>
      <c r="H293" s="13"/>
      <c r="I293" s="13"/>
      <c r="J293" s="13"/>
      <c r="K293" s="13">
        <f t="shared" si="21"/>
        <v>0</v>
      </c>
      <c r="L293" s="13">
        <f t="shared" si="22"/>
        <v>0</v>
      </c>
      <c r="M293" s="13"/>
      <c r="N293" s="13"/>
      <c r="O293" s="13">
        <f t="shared" si="23"/>
        <v>0</v>
      </c>
      <c r="P293" s="13"/>
      <c r="Q293" s="13"/>
      <c r="R293" s="13"/>
      <c r="S293" s="13"/>
      <c r="T293" s="13"/>
      <c r="U293" s="13"/>
    </row>
    <row r="294" spans="1:21" ht="17" thickBot="1">
      <c r="A294" s="12">
        <v>44177</v>
      </c>
      <c r="B294" s="50">
        <v>291</v>
      </c>
      <c r="C294" s="14"/>
      <c r="D294" s="49"/>
      <c r="E294" s="13"/>
      <c r="F294" s="13"/>
      <c r="G294" s="13"/>
      <c r="H294" s="13"/>
      <c r="I294" s="13"/>
      <c r="J294" s="13"/>
      <c r="K294" s="13">
        <f t="shared" si="21"/>
        <v>0</v>
      </c>
      <c r="L294" s="13">
        <f t="shared" si="22"/>
        <v>0</v>
      </c>
      <c r="M294" s="13"/>
      <c r="N294" s="13"/>
      <c r="O294" s="13">
        <f t="shared" si="23"/>
        <v>0</v>
      </c>
      <c r="P294" s="13"/>
      <c r="Q294" s="13"/>
      <c r="R294" s="13"/>
      <c r="S294" s="13"/>
      <c r="T294" s="13"/>
      <c r="U294" s="13"/>
    </row>
    <row r="295" spans="1:21" ht="17" thickBot="1">
      <c r="A295" s="12">
        <v>44178</v>
      </c>
      <c r="B295" s="50">
        <v>292</v>
      </c>
      <c r="C295" s="14"/>
      <c r="D295" s="49"/>
      <c r="E295" s="13"/>
      <c r="F295" s="13"/>
      <c r="G295" s="13"/>
      <c r="H295" s="13"/>
      <c r="I295" s="13"/>
      <c r="J295" s="13"/>
      <c r="K295" s="13">
        <f t="shared" si="21"/>
        <v>0</v>
      </c>
      <c r="L295" s="13">
        <f t="shared" si="22"/>
        <v>0</v>
      </c>
      <c r="M295" s="13"/>
      <c r="N295" s="13"/>
      <c r="O295" s="13">
        <f t="shared" si="23"/>
        <v>0</v>
      </c>
      <c r="P295" s="13"/>
      <c r="Q295" s="13"/>
      <c r="R295" s="13"/>
      <c r="S295" s="13"/>
      <c r="T295" s="13"/>
      <c r="U295" s="13"/>
    </row>
    <row r="296" spans="1:21" ht="17" thickBot="1">
      <c r="A296" s="12">
        <v>44179</v>
      </c>
      <c r="B296" s="50">
        <v>293</v>
      </c>
      <c r="C296" s="14"/>
      <c r="D296" s="49"/>
      <c r="E296" s="13"/>
      <c r="F296" s="13"/>
      <c r="G296" s="13"/>
      <c r="H296" s="13"/>
      <c r="I296" s="13"/>
      <c r="J296" s="13"/>
      <c r="K296" s="13">
        <f t="shared" si="21"/>
        <v>0</v>
      </c>
      <c r="L296" s="13">
        <f t="shared" si="22"/>
        <v>0</v>
      </c>
      <c r="M296" s="13"/>
      <c r="N296" s="13"/>
      <c r="O296" s="13">
        <f t="shared" si="23"/>
        <v>0</v>
      </c>
      <c r="P296" s="13"/>
      <c r="Q296" s="13"/>
      <c r="R296" s="13"/>
      <c r="S296" s="13"/>
      <c r="T296" s="13"/>
      <c r="U296" s="13"/>
    </row>
    <row r="297" spans="1:21" ht="17" thickBot="1">
      <c r="A297" s="12">
        <v>44180</v>
      </c>
      <c r="B297" s="50">
        <v>294</v>
      </c>
      <c r="C297" s="14"/>
      <c r="D297" s="49"/>
      <c r="E297" s="13"/>
      <c r="F297" s="13"/>
      <c r="G297" s="13"/>
      <c r="H297" s="13"/>
      <c r="I297" s="13"/>
      <c r="J297" s="13"/>
      <c r="K297" s="13">
        <f t="shared" si="21"/>
        <v>0</v>
      </c>
      <c r="L297" s="13">
        <f t="shared" si="22"/>
        <v>0</v>
      </c>
      <c r="M297" s="13"/>
      <c r="N297" s="13"/>
      <c r="O297" s="13">
        <f t="shared" si="23"/>
        <v>0</v>
      </c>
      <c r="P297" s="13"/>
      <c r="Q297" s="13"/>
      <c r="R297" s="13"/>
      <c r="S297" s="13"/>
      <c r="T297" s="13"/>
      <c r="U297" s="13"/>
    </row>
    <row r="298" spans="1:21" ht="17" thickBot="1">
      <c r="A298" s="12">
        <v>44181</v>
      </c>
      <c r="B298" s="50">
        <v>295</v>
      </c>
      <c r="C298" s="14"/>
      <c r="D298" s="49"/>
      <c r="E298" s="13"/>
      <c r="F298" s="13"/>
      <c r="G298" s="13"/>
      <c r="H298" s="13"/>
      <c r="I298" s="13"/>
      <c r="J298" s="13"/>
      <c r="K298" s="13">
        <f t="shared" si="21"/>
        <v>0</v>
      </c>
      <c r="L298" s="13">
        <f t="shared" si="22"/>
        <v>0</v>
      </c>
      <c r="M298" s="13"/>
      <c r="N298" s="13"/>
      <c r="O298" s="13">
        <f t="shared" si="23"/>
        <v>0</v>
      </c>
      <c r="P298" s="13"/>
      <c r="Q298" s="13"/>
      <c r="R298" s="13"/>
      <c r="S298" s="13"/>
      <c r="T298" s="13"/>
      <c r="U298" s="13"/>
    </row>
    <row r="299" spans="1:21" ht="17" thickBot="1">
      <c r="A299" s="12">
        <v>44182</v>
      </c>
      <c r="B299" s="50">
        <v>296</v>
      </c>
      <c r="C299" s="14"/>
      <c r="D299" s="49"/>
      <c r="E299" s="13"/>
      <c r="F299" s="13"/>
      <c r="G299" s="13"/>
      <c r="H299" s="13"/>
      <c r="I299" s="13"/>
      <c r="J299" s="13"/>
      <c r="K299" s="13">
        <f t="shared" si="21"/>
        <v>0</v>
      </c>
      <c r="L299" s="13">
        <f t="shared" si="22"/>
        <v>0</v>
      </c>
      <c r="M299" s="13"/>
      <c r="N299" s="13"/>
      <c r="O299" s="13">
        <f t="shared" si="23"/>
        <v>0</v>
      </c>
      <c r="P299" s="13"/>
      <c r="Q299" s="13"/>
      <c r="R299" s="13"/>
      <c r="S299" s="13"/>
      <c r="T299" s="13"/>
      <c r="U299" s="13"/>
    </row>
    <row r="300" spans="1:21" ht="17" thickBot="1">
      <c r="A300" s="12">
        <v>44183</v>
      </c>
      <c r="B300" s="50">
        <v>297</v>
      </c>
      <c r="C300" s="14"/>
      <c r="D300" s="49"/>
      <c r="E300" s="13"/>
      <c r="F300" s="13"/>
      <c r="G300" s="13"/>
      <c r="H300" s="13"/>
      <c r="I300" s="13"/>
      <c r="J300" s="13"/>
      <c r="K300" s="13">
        <f t="shared" si="21"/>
        <v>0</v>
      </c>
      <c r="L300" s="13">
        <f t="shared" si="22"/>
        <v>0</v>
      </c>
      <c r="M300" s="13"/>
      <c r="N300" s="13"/>
      <c r="O300" s="13">
        <f t="shared" si="23"/>
        <v>0</v>
      </c>
      <c r="P300" s="13"/>
      <c r="Q300" s="13"/>
      <c r="R300" s="13"/>
      <c r="S300" s="13"/>
      <c r="T300" s="13"/>
      <c r="U300" s="13"/>
    </row>
    <row r="301" spans="1:21" ht="17" thickBot="1">
      <c r="A301" s="12">
        <v>44184</v>
      </c>
      <c r="B301" s="50">
        <v>298</v>
      </c>
      <c r="C301" s="14"/>
      <c r="D301" s="49"/>
      <c r="E301" s="13"/>
      <c r="F301" s="13"/>
      <c r="G301" s="13"/>
      <c r="H301" s="13"/>
      <c r="I301" s="13"/>
      <c r="J301" s="13"/>
      <c r="K301" s="13">
        <f t="shared" si="21"/>
        <v>0</v>
      </c>
      <c r="L301" s="13">
        <f t="shared" si="22"/>
        <v>0</v>
      </c>
      <c r="M301" s="13"/>
      <c r="N301" s="13"/>
      <c r="O301" s="13">
        <f t="shared" si="23"/>
        <v>0</v>
      </c>
      <c r="P301" s="13"/>
      <c r="Q301" s="13"/>
      <c r="R301" s="13"/>
      <c r="S301" s="13"/>
      <c r="T301" s="13"/>
      <c r="U301" s="13"/>
    </row>
    <row r="302" spans="1:21" ht="17" thickBot="1">
      <c r="A302" s="12">
        <v>44185</v>
      </c>
      <c r="B302" s="50">
        <v>299</v>
      </c>
      <c r="C302" s="14"/>
      <c r="D302" s="49"/>
      <c r="E302" s="13"/>
      <c r="F302" s="13"/>
      <c r="G302" s="13"/>
      <c r="H302" s="13"/>
      <c r="I302" s="13"/>
      <c r="J302" s="13"/>
      <c r="K302" s="13">
        <f t="shared" si="21"/>
        <v>0</v>
      </c>
      <c r="L302" s="13">
        <f t="shared" si="22"/>
        <v>0</v>
      </c>
      <c r="M302" s="13"/>
      <c r="N302" s="13"/>
      <c r="O302" s="13">
        <f t="shared" si="23"/>
        <v>0</v>
      </c>
      <c r="P302" s="13"/>
      <c r="Q302" s="13"/>
      <c r="R302" s="13"/>
      <c r="S302" s="13"/>
      <c r="T302" s="13"/>
      <c r="U302" s="13"/>
    </row>
    <row r="303" spans="1:21" ht="17" thickBot="1">
      <c r="A303" s="12">
        <v>44186</v>
      </c>
      <c r="B303" s="50">
        <v>300</v>
      </c>
      <c r="C303" s="14"/>
      <c r="D303" s="49"/>
      <c r="E303" s="13"/>
      <c r="F303" s="13"/>
      <c r="G303" s="13"/>
      <c r="H303" s="13"/>
      <c r="I303" s="13"/>
      <c r="J303" s="13"/>
      <c r="K303" s="13">
        <f t="shared" si="21"/>
        <v>0</v>
      </c>
      <c r="L303" s="13">
        <f t="shared" si="22"/>
        <v>0</v>
      </c>
      <c r="M303" s="13"/>
      <c r="N303" s="13"/>
      <c r="O303" s="13">
        <f t="shared" si="23"/>
        <v>0</v>
      </c>
      <c r="P303" s="13"/>
      <c r="Q303" s="13"/>
      <c r="R303" s="13"/>
      <c r="S303" s="13"/>
      <c r="T303" s="13"/>
      <c r="U303" s="13"/>
    </row>
    <row r="304" spans="1:21" ht="17" thickBot="1">
      <c r="A304" s="12">
        <v>44187</v>
      </c>
      <c r="B304" s="50">
        <v>301</v>
      </c>
      <c r="C304" s="14"/>
      <c r="D304" s="49"/>
      <c r="E304" s="13"/>
      <c r="F304" s="13"/>
      <c r="G304" s="13"/>
      <c r="H304" s="13"/>
      <c r="I304" s="13"/>
      <c r="J304" s="13"/>
      <c r="K304" s="13">
        <f t="shared" si="21"/>
        <v>0</v>
      </c>
      <c r="L304" s="13">
        <f t="shared" si="22"/>
        <v>0</v>
      </c>
      <c r="M304" s="13"/>
      <c r="N304" s="13"/>
      <c r="O304" s="13">
        <f t="shared" si="23"/>
        <v>0</v>
      </c>
      <c r="P304" s="13"/>
      <c r="Q304" s="13"/>
      <c r="R304" s="13"/>
      <c r="S304" s="13"/>
      <c r="T304" s="13"/>
      <c r="U304" s="13"/>
    </row>
    <row r="305" spans="1:21" ht="17" thickBot="1">
      <c r="A305" s="12">
        <v>44188</v>
      </c>
      <c r="B305" s="50">
        <v>302</v>
      </c>
      <c r="C305" s="14"/>
      <c r="D305" s="49"/>
      <c r="E305" s="13"/>
      <c r="F305" s="13"/>
      <c r="G305" s="13"/>
      <c r="H305" s="13"/>
      <c r="I305" s="13"/>
      <c r="J305" s="13"/>
      <c r="K305" s="13">
        <f t="shared" si="21"/>
        <v>0</v>
      </c>
      <c r="L305" s="13">
        <f t="shared" si="22"/>
        <v>0</v>
      </c>
      <c r="M305" s="13"/>
      <c r="N305" s="13"/>
      <c r="O305" s="13">
        <f t="shared" si="23"/>
        <v>0</v>
      </c>
      <c r="P305" s="13"/>
      <c r="Q305" s="13"/>
      <c r="R305" s="13"/>
      <c r="S305" s="13"/>
      <c r="T305" s="13"/>
      <c r="U305" s="13"/>
    </row>
    <row r="306" spans="1:21" ht="17" thickBot="1">
      <c r="A306" s="12">
        <v>44189</v>
      </c>
      <c r="B306" s="50">
        <v>303</v>
      </c>
      <c r="C306" s="14"/>
      <c r="D306" s="49"/>
      <c r="E306" s="13"/>
      <c r="F306" s="13"/>
      <c r="G306" s="13"/>
      <c r="H306" s="13"/>
      <c r="I306" s="13"/>
      <c r="J306" s="13"/>
      <c r="K306" s="13">
        <f t="shared" si="21"/>
        <v>0</v>
      </c>
      <c r="L306" s="13">
        <f t="shared" si="22"/>
        <v>0</v>
      </c>
      <c r="M306" s="13"/>
      <c r="N306" s="13"/>
      <c r="O306" s="13">
        <f t="shared" si="23"/>
        <v>0</v>
      </c>
      <c r="P306" s="13"/>
      <c r="Q306" s="13"/>
      <c r="R306" s="13"/>
      <c r="S306" s="13"/>
      <c r="T306" s="13"/>
      <c r="U306" s="13"/>
    </row>
    <row r="307" spans="1:21" ht="17" thickBot="1">
      <c r="A307" s="12">
        <v>44190</v>
      </c>
      <c r="B307" s="50">
        <v>304</v>
      </c>
      <c r="C307" s="14"/>
      <c r="D307" s="49"/>
      <c r="E307" s="13"/>
      <c r="F307" s="13"/>
      <c r="G307" s="13"/>
      <c r="H307" s="13"/>
      <c r="I307" s="13"/>
      <c r="J307" s="13"/>
      <c r="K307" s="13">
        <f t="shared" si="21"/>
        <v>0</v>
      </c>
      <c r="L307" s="13">
        <f t="shared" si="22"/>
        <v>0</v>
      </c>
      <c r="M307" s="13"/>
      <c r="N307" s="13"/>
      <c r="O307" s="13">
        <f t="shared" si="23"/>
        <v>0</v>
      </c>
      <c r="P307" s="13"/>
      <c r="Q307" s="13"/>
      <c r="R307" s="13"/>
      <c r="S307" s="13"/>
      <c r="T307" s="13"/>
      <c r="U307" s="13"/>
    </row>
    <row r="308" spans="1:21" ht="17" thickBot="1">
      <c r="A308" s="12">
        <v>44191</v>
      </c>
      <c r="B308" s="50">
        <v>305</v>
      </c>
      <c r="C308" s="14"/>
      <c r="D308" s="49"/>
      <c r="E308" s="13"/>
      <c r="F308" s="13"/>
      <c r="G308" s="13"/>
      <c r="H308" s="13"/>
      <c r="I308" s="13"/>
      <c r="J308" s="13"/>
      <c r="K308" s="13">
        <f t="shared" si="21"/>
        <v>0</v>
      </c>
      <c r="L308" s="13">
        <f t="shared" si="22"/>
        <v>0</v>
      </c>
      <c r="M308" s="13"/>
      <c r="N308" s="13"/>
      <c r="O308" s="13">
        <f t="shared" si="23"/>
        <v>0</v>
      </c>
      <c r="P308" s="13"/>
      <c r="Q308" s="13"/>
      <c r="R308" s="13"/>
      <c r="S308" s="13"/>
      <c r="T308" s="13"/>
      <c r="U308" s="13"/>
    </row>
    <row r="309" spans="1:21" ht="17" thickBot="1">
      <c r="A309" s="12">
        <v>44192</v>
      </c>
      <c r="B309" s="50">
        <v>306</v>
      </c>
      <c r="C309" s="14"/>
      <c r="D309" s="49"/>
      <c r="E309" s="13"/>
      <c r="F309" s="13"/>
      <c r="G309" s="13"/>
      <c r="H309" s="13"/>
      <c r="I309" s="13"/>
      <c r="J309" s="13"/>
      <c r="K309" s="13">
        <f t="shared" si="21"/>
        <v>0</v>
      </c>
      <c r="L309" s="13">
        <f t="shared" si="22"/>
        <v>0</v>
      </c>
      <c r="M309" s="13"/>
      <c r="N309" s="13"/>
      <c r="O309" s="13">
        <f t="shared" si="23"/>
        <v>0</v>
      </c>
      <c r="P309" s="13"/>
      <c r="Q309" s="13"/>
      <c r="R309" s="13"/>
      <c r="S309" s="13"/>
      <c r="T309" s="13"/>
      <c r="U309" s="13"/>
    </row>
    <row r="310" spans="1:21" ht="17" thickBot="1">
      <c r="A310" s="12">
        <v>44193</v>
      </c>
      <c r="B310" s="50">
        <v>307</v>
      </c>
      <c r="C310" s="14"/>
      <c r="D310" s="49"/>
      <c r="E310" s="13"/>
      <c r="F310" s="13"/>
      <c r="G310" s="13"/>
      <c r="H310" s="13"/>
      <c r="I310" s="13"/>
      <c r="J310" s="13"/>
      <c r="K310" s="13">
        <f t="shared" si="21"/>
        <v>0</v>
      </c>
      <c r="L310" s="13">
        <f t="shared" si="22"/>
        <v>0</v>
      </c>
      <c r="M310" s="13"/>
      <c r="N310" s="13"/>
      <c r="O310" s="13">
        <f t="shared" si="23"/>
        <v>0</v>
      </c>
      <c r="P310" s="13"/>
      <c r="Q310" s="13"/>
      <c r="R310" s="13"/>
      <c r="S310" s="13"/>
      <c r="T310" s="13"/>
      <c r="U310" s="13"/>
    </row>
    <row r="311" spans="1:21" ht="17" thickBot="1">
      <c r="A311" s="12">
        <v>44194</v>
      </c>
      <c r="B311" s="50">
        <v>308</v>
      </c>
      <c r="C311" s="14"/>
      <c r="D311" s="49"/>
      <c r="E311" s="13"/>
      <c r="F311" s="13"/>
      <c r="G311" s="13"/>
      <c r="H311" s="13"/>
      <c r="I311" s="13"/>
      <c r="J311" s="13"/>
      <c r="K311" s="13">
        <f t="shared" si="21"/>
        <v>0</v>
      </c>
      <c r="L311" s="13">
        <f t="shared" si="22"/>
        <v>0</v>
      </c>
      <c r="M311" s="13"/>
      <c r="N311" s="13"/>
      <c r="O311" s="13">
        <f t="shared" si="23"/>
        <v>0</v>
      </c>
      <c r="P311" s="13"/>
      <c r="Q311" s="13"/>
      <c r="R311" s="13"/>
      <c r="S311" s="13"/>
      <c r="T311" s="13"/>
      <c r="U311" s="13"/>
    </row>
    <row r="312" spans="1:21" ht="17" thickBot="1">
      <c r="A312" s="12">
        <v>44195</v>
      </c>
      <c r="B312" s="50">
        <v>309</v>
      </c>
      <c r="C312" s="14"/>
      <c r="D312" s="49"/>
      <c r="E312" s="13"/>
      <c r="F312" s="13"/>
      <c r="G312" s="13"/>
      <c r="H312" s="13"/>
      <c r="I312" s="13"/>
      <c r="J312" s="13"/>
      <c r="K312" s="13">
        <f t="shared" si="21"/>
        <v>0</v>
      </c>
      <c r="L312" s="13">
        <f t="shared" si="22"/>
        <v>0</v>
      </c>
      <c r="M312" s="13"/>
      <c r="N312" s="13"/>
      <c r="O312" s="13">
        <f t="shared" si="23"/>
        <v>0</v>
      </c>
      <c r="P312" s="13"/>
      <c r="Q312" s="13"/>
      <c r="R312" s="13"/>
      <c r="S312" s="13"/>
      <c r="T312" s="13"/>
      <c r="U312" s="13"/>
    </row>
    <row r="313" spans="1:21" ht="17" thickBot="1">
      <c r="A313" s="12">
        <v>44196</v>
      </c>
      <c r="B313" s="50">
        <v>310</v>
      </c>
      <c r="C313" s="14"/>
      <c r="D313" s="49"/>
      <c r="E313" s="13"/>
      <c r="F313" s="13"/>
      <c r="G313" s="13"/>
      <c r="H313" s="13"/>
      <c r="I313" s="13"/>
      <c r="J313" s="13"/>
      <c r="K313" s="13">
        <f t="shared" si="21"/>
        <v>0</v>
      </c>
      <c r="L313" s="13">
        <f t="shared" si="22"/>
        <v>0</v>
      </c>
      <c r="M313" s="13"/>
      <c r="N313" s="13"/>
      <c r="O313" s="13">
        <f t="shared" si="23"/>
        <v>0</v>
      </c>
      <c r="P313" s="13"/>
      <c r="Q313" s="13"/>
      <c r="R313" s="13"/>
      <c r="S313" s="13"/>
      <c r="T313" s="13"/>
      <c r="U313" s="13"/>
    </row>
  </sheetData>
  <mergeCells count="3">
    <mergeCell ref="A1:B1"/>
    <mergeCell ref="A3:B3"/>
    <mergeCell ref="C1:U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073-8AA5-1F4D-BFE4-0A00A33A30BF}">
  <dimension ref="A1:W313"/>
  <sheetViews>
    <sheetView zoomScale="116" workbookViewId="0">
      <pane xSplit="2" ySplit="2" topLeftCell="J58" activePane="bottomRight" state="frozen"/>
      <selection pane="topRight" activeCell="C1" sqref="C1"/>
      <selection pane="bottomLeft" activeCell="A3" sqref="A3"/>
      <selection pane="bottomRight" activeCell="R70" sqref="R70"/>
    </sheetView>
  </sheetViews>
  <sheetFormatPr baseColWidth="10" defaultRowHeight="16"/>
  <cols>
    <col min="1" max="1" width="16.6640625" style="2" bestFit="1" customWidth="1"/>
    <col min="2" max="2" width="4.5" style="2" customWidth="1"/>
    <col min="3" max="12" width="16.1640625" customWidth="1"/>
    <col min="14" max="14" width="18.33203125" bestFit="1" customWidth="1"/>
    <col min="22" max="22" width="16" bestFit="1" customWidth="1"/>
    <col min="23" max="23" width="16" customWidth="1"/>
  </cols>
  <sheetData>
    <row r="1" spans="1:23" ht="17" customHeight="1" thickBot="1">
      <c r="A1" s="79" t="s">
        <v>14</v>
      </c>
      <c r="B1" s="80"/>
      <c r="C1" s="74" t="s">
        <v>1</v>
      </c>
      <c r="D1" s="75"/>
      <c r="E1" s="75"/>
      <c r="F1" s="75"/>
      <c r="G1" s="75"/>
      <c r="H1" s="75"/>
      <c r="I1" s="75"/>
      <c r="J1" s="75"/>
      <c r="K1" s="75"/>
      <c r="L1" s="75"/>
    </row>
    <row r="2" spans="1:23" ht="52" customHeight="1" thickBot="1">
      <c r="A2" s="81" t="s">
        <v>9</v>
      </c>
      <c r="B2" s="82" t="s">
        <v>10</v>
      </c>
      <c r="C2" s="52" t="s">
        <v>125</v>
      </c>
      <c r="D2" s="52" t="s">
        <v>126</v>
      </c>
      <c r="E2" s="52" t="s">
        <v>127</v>
      </c>
      <c r="F2" s="52" t="s">
        <v>128</v>
      </c>
      <c r="G2" s="52" t="s">
        <v>129</v>
      </c>
      <c r="H2" s="52" t="s">
        <v>130</v>
      </c>
      <c r="I2" s="52" t="s">
        <v>131</v>
      </c>
      <c r="J2" s="52" t="s">
        <v>132</v>
      </c>
      <c r="K2" s="52" t="s">
        <v>133</v>
      </c>
      <c r="L2" s="52" t="s">
        <v>134</v>
      </c>
    </row>
    <row r="3" spans="1:23" ht="18" thickBot="1">
      <c r="A3" s="72" t="s">
        <v>24</v>
      </c>
      <c r="B3" s="73"/>
      <c r="C3" s="15" t="s">
        <v>137</v>
      </c>
      <c r="D3" s="15" t="s">
        <v>137</v>
      </c>
      <c r="E3" s="15" t="s">
        <v>137</v>
      </c>
      <c r="F3" s="15" t="s">
        <v>137</v>
      </c>
      <c r="G3" s="15" t="s">
        <v>137</v>
      </c>
      <c r="H3" s="15" t="s">
        <v>137</v>
      </c>
      <c r="I3" s="15" t="s">
        <v>137</v>
      </c>
      <c r="J3" s="15" t="s">
        <v>137</v>
      </c>
      <c r="K3" s="15" t="s">
        <v>137</v>
      </c>
      <c r="L3" s="15" t="s">
        <v>137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thickBot="1">
      <c r="A4" s="12">
        <v>43887</v>
      </c>
      <c r="B4" s="50">
        <v>1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8" thickBot="1">
      <c r="A5" s="12">
        <v>43888</v>
      </c>
      <c r="B5" s="50">
        <v>2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thickBot="1">
      <c r="A6" s="12">
        <v>43889</v>
      </c>
      <c r="B6" s="50">
        <v>3</v>
      </c>
      <c r="C6" s="53">
        <v>0</v>
      </c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8" thickBot="1">
      <c r="A7" s="12">
        <v>43890</v>
      </c>
      <c r="B7" s="50">
        <v>4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thickBot="1">
      <c r="A8" s="12">
        <v>43891</v>
      </c>
      <c r="B8" s="50">
        <v>5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8" thickBot="1">
      <c r="A9" s="12">
        <v>43892</v>
      </c>
      <c r="B9" s="50">
        <v>6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thickBot="1">
      <c r="A10" s="12">
        <v>43893</v>
      </c>
      <c r="B10" s="50">
        <v>7</v>
      </c>
      <c r="C10" s="53">
        <v>0</v>
      </c>
      <c r="D10" s="53">
        <v>0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thickBot="1">
      <c r="A11" s="12">
        <v>43894</v>
      </c>
      <c r="B11" s="50">
        <v>8</v>
      </c>
      <c r="C11" s="53">
        <v>0</v>
      </c>
      <c r="D11" s="53">
        <v>0</v>
      </c>
      <c r="E11" s="53">
        <v>0</v>
      </c>
      <c r="F11" s="53">
        <v>0</v>
      </c>
      <c r="G11" s="53">
        <v>0</v>
      </c>
      <c r="H11" s="53">
        <v>0.15841584158415833</v>
      </c>
      <c r="I11" s="53">
        <v>0.5</v>
      </c>
      <c r="J11" s="53">
        <v>0</v>
      </c>
      <c r="K11" s="53">
        <v>0</v>
      </c>
      <c r="L11" s="53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thickBot="1">
      <c r="A12" s="12">
        <v>43895</v>
      </c>
      <c r="B12" s="50">
        <v>9</v>
      </c>
      <c r="C12" s="53">
        <v>0</v>
      </c>
      <c r="D12" s="53">
        <v>1.6296296296296298</v>
      </c>
      <c r="E12" s="53">
        <v>0</v>
      </c>
      <c r="F12" s="53">
        <v>0</v>
      </c>
      <c r="G12" s="53">
        <v>0</v>
      </c>
      <c r="H12" s="53">
        <v>0.25641025641025639</v>
      </c>
      <c r="I12" s="53">
        <v>0.5</v>
      </c>
      <c r="J12" s="53">
        <v>0</v>
      </c>
      <c r="K12" s="53">
        <v>0</v>
      </c>
      <c r="L12" s="53">
        <v>0.5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thickBot="1">
      <c r="A13" s="12">
        <v>43896</v>
      </c>
      <c r="B13" s="50">
        <v>10</v>
      </c>
      <c r="C13" s="53">
        <v>0</v>
      </c>
      <c r="D13" s="53">
        <v>0.6619718309859155</v>
      </c>
      <c r="E13" s="53">
        <v>0</v>
      </c>
      <c r="F13" s="53">
        <v>0</v>
      </c>
      <c r="G13" s="53">
        <v>0</v>
      </c>
      <c r="H13" s="53">
        <v>0.23129251700680276</v>
      </c>
      <c r="I13" s="53">
        <v>0.44444444444444442</v>
      </c>
      <c r="J13" s="53">
        <v>0.44444444444444442</v>
      </c>
      <c r="K13" s="53">
        <v>0</v>
      </c>
      <c r="L13" s="53">
        <v>0.44444444444444442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8" thickBot="1">
      <c r="A14" s="12">
        <v>43897</v>
      </c>
      <c r="B14" s="50">
        <v>11</v>
      </c>
      <c r="C14" s="53">
        <v>0</v>
      </c>
      <c r="D14" s="53">
        <v>0.16384180790960445</v>
      </c>
      <c r="E14" s="53">
        <v>0.56666666666666665</v>
      </c>
      <c r="F14" s="53">
        <v>0</v>
      </c>
      <c r="G14" s="53">
        <v>0</v>
      </c>
      <c r="H14" s="53">
        <v>0.23756906077348061</v>
      </c>
      <c r="I14" s="53">
        <v>0.61538461538461542</v>
      </c>
      <c r="J14" s="53">
        <v>0.61538461538461542</v>
      </c>
      <c r="K14" s="53">
        <v>0</v>
      </c>
      <c r="L14" s="53">
        <v>0.61538461538461542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8" thickBot="1">
      <c r="A15" s="12">
        <v>43898</v>
      </c>
      <c r="B15" s="50">
        <v>12</v>
      </c>
      <c r="C15" s="53">
        <v>0</v>
      </c>
      <c r="D15" s="53">
        <v>8.4951456310679685E-2</v>
      </c>
      <c r="E15" s="53">
        <v>0.1914893617021276</v>
      </c>
      <c r="F15" s="53">
        <v>0</v>
      </c>
      <c r="G15" s="53">
        <v>0</v>
      </c>
      <c r="H15" s="53">
        <v>0.25446428571428581</v>
      </c>
      <c r="I15" s="53">
        <v>0.4285714285714286</v>
      </c>
      <c r="J15" s="53">
        <v>0.4285714285714286</v>
      </c>
      <c r="K15" s="53">
        <v>0</v>
      </c>
      <c r="L15" s="53">
        <v>0.4285714285714286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8" thickBot="1">
      <c r="A16" s="12">
        <v>43899</v>
      </c>
      <c r="B16" s="50">
        <v>13</v>
      </c>
      <c r="C16" s="53">
        <v>0</v>
      </c>
      <c r="D16" s="53">
        <v>0.10961968680089496</v>
      </c>
      <c r="E16" s="53">
        <v>0.1964285714285714</v>
      </c>
      <c r="F16" s="53">
        <v>0</v>
      </c>
      <c r="G16" s="53">
        <v>0</v>
      </c>
      <c r="H16" s="53">
        <v>0.20640569395017794</v>
      </c>
      <c r="I16" s="53">
        <v>0.30000000000000004</v>
      </c>
      <c r="J16" s="53">
        <v>0.26666666666666661</v>
      </c>
      <c r="K16" s="53">
        <v>0</v>
      </c>
      <c r="L16" s="53">
        <v>0.30000000000000004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8" thickBot="1">
      <c r="A17" s="12">
        <v>43900</v>
      </c>
      <c r="B17" s="50">
        <v>14</v>
      </c>
      <c r="C17" s="53">
        <v>0</v>
      </c>
      <c r="D17" s="53">
        <v>0.344758064516129</v>
      </c>
      <c r="E17" s="53">
        <v>0.23880597014925375</v>
      </c>
      <c r="F17" s="53">
        <v>0</v>
      </c>
      <c r="G17" s="53">
        <v>0</v>
      </c>
      <c r="H17" s="53">
        <v>0.10619469026548667</v>
      </c>
      <c r="I17" s="53">
        <v>5.1282051282051322E-2</v>
      </c>
      <c r="J17" s="53">
        <v>5.2631578947368363E-2</v>
      </c>
      <c r="K17" s="53">
        <v>0</v>
      </c>
      <c r="L17" s="53">
        <v>5.1282051282051322E-2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8" thickBot="1">
      <c r="A18" s="12">
        <v>43901</v>
      </c>
      <c r="B18" s="50">
        <v>15</v>
      </c>
      <c r="C18" s="53">
        <v>0</v>
      </c>
      <c r="D18" s="53">
        <v>3.5967016491754125</v>
      </c>
      <c r="E18" s="53">
        <v>0</v>
      </c>
      <c r="F18" s="53">
        <v>0</v>
      </c>
      <c r="G18" s="53">
        <v>0</v>
      </c>
      <c r="H18" s="53">
        <v>0.25600000000000001</v>
      </c>
      <c r="I18" s="53">
        <v>0.43902439024390238</v>
      </c>
      <c r="J18" s="53">
        <v>0.42500000000000004</v>
      </c>
      <c r="K18" s="53">
        <v>0</v>
      </c>
      <c r="L18" s="53">
        <v>0.43902439024390238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8" thickBot="1">
      <c r="A19" s="12">
        <v>43902</v>
      </c>
      <c r="B19" s="50">
        <v>16</v>
      </c>
      <c r="C19" s="53">
        <v>0</v>
      </c>
      <c r="D19" s="53">
        <v>0.60567514677103729</v>
      </c>
      <c r="E19" s="53">
        <v>0.60240963855421681</v>
      </c>
      <c r="F19" s="53">
        <v>0</v>
      </c>
      <c r="G19" s="53">
        <v>0</v>
      </c>
      <c r="H19" s="53">
        <v>0.35244161358811033</v>
      </c>
      <c r="I19" s="53">
        <v>0.32203389830508478</v>
      </c>
      <c r="J19" s="53">
        <v>0.21052631578947367</v>
      </c>
      <c r="K19" s="53">
        <v>0</v>
      </c>
      <c r="L19" s="53">
        <v>0.32203389830508478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8" thickBot="1">
      <c r="A20" s="12">
        <v>43903</v>
      </c>
      <c r="B20" s="50">
        <v>17</v>
      </c>
      <c r="C20" s="53">
        <v>0</v>
      </c>
      <c r="D20" s="53">
        <v>0.15254925858216528</v>
      </c>
      <c r="E20" s="53">
        <v>0.29323308270676685</v>
      </c>
      <c r="F20" s="53">
        <v>0</v>
      </c>
      <c r="G20" s="53">
        <v>0</v>
      </c>
      <c r="H20" s="53">
        <v>1.0533751962323392</v>
      </c>
      <c r="I20" s="53">
        <v>0.4358974358974359</v>
      </c>
      <c r="J20" s="53">
        <v>0.55072463768115942</v>
      </c>
      <c r="K20" s="53">
        <v>0</v>
      </c>
      <c r="L20" s="53">
        <v>0.4358974358974359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20" customFormat="1" ht="17" thickBot="1">
      <c r="A21" s="12">
        <v>43904</v>
      </c>
      <c r="B21" s="50">
        <v>18</v>
      </c>
      <c r="C21" s="53">
        <v>0</v>
      </c>
      <c r="D21" s="53">
        <v>-0.11684878392668308</v>
      </c>
      <c r="E21" s="53">
        <v>-0.26744186046511631</v>
      </c>
      <c r="F21" s="53">
        <v>0</v>
      </c>
      <c r="G21" s="53">
        <v>0</v>
      </c>
      <c r="H21" s="53">
        <v>0.30275229357798161</v>
      </c>
      <c r="I21" s="53">
        <v>0.5089285714285714</v>
      </c>
      <c r="J21" s="53">
        <v>6.5420560747663448E-2</v>
      </c>
      <c r="K21" s="53">
        <v>0</v>
      </c>
      <c r="L21" s="53">
        <v>0.5089285714285714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8" thickBot="1">
      <c r="A22" s="12">
        <v>43905</v>
      </c>
      <c r="B22" s="50">
        <v>19</v>
      </c>
      <c r="C22" s="53">
        <v>0</v>
      </c>
      <c r="D22" s="53">
        <v>-8.36160447016564E-2</v>
      </c>
      <c r="E22" s="53">
        <v>1.2301587301587302</v>
      </c>
      <c r="F22" s="53">
        <v>0</v>
      </c>
      <c r="G22" s="53">
        <v>1</v>
      </c>
      <c r="H22" s="53">
        <v>0.33274647887323949</v>
      </c>
      <c r="I22" s="53">
        <v>0.4497041420118344</v>
      </c>
      <c r="J22" s="53">
        <v>0.2192982456140351</v>
      </c>
      <c r="K22" s="53">
        <v>-9.9999999999999978E-2</v>
      </c>
      <c r="L22" s="53">
        <v>0.4497041420118344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8" thickBot="1">
      <c r="A23" s="12">
        <v>43906</v>
      </c>
      <c r="B23" s="50">
        <v>20</v>
      </c>
      <c r="C23" s="53">
        <v>0</v>
      </c>
      <c r="D23" s="53">
        <v>0</v>
      </c>
      <c r="E23" s="53">
        <v>0.33096085409252662</v>
      </c>
      <c r="F23" s="53">
        <v>0</v>
      </c>
      <c r="G23" s="53">
        <v>0.5</v>
      </c>
      <c r="H23" s="53">
        <v>0.28049317481285785</v>
      </c>
      <c r="I23" s="53">
        <v>0.3510204081632653</v>
      </c>
      <c r="J23" s="53">
        <v>0</v>
      </c>
      <c r="K23" s="53">
        <v>1</v>
      </c>
      <c r="L23" s="53">
        <v>0.3510204081632653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20" customFormat="1" ht="17" thickBot="1">
      <c r="A24" s="12">
        <v>43907</v>
      </c>
      <c r="B24" s="50">
        <v>21</v>
      </c>
      <c r="C24" s="53">
        <v>0.47934634589196556</v>
      </c>
      <c r="D24" s="53">
        <v>0.4921602787456445</v>
      </c>
      <c r="E24" s="53">
        <v>-0.13636363636363635</v>
      </c>
      <c r="F24" s="53">
        <v>0</v>
      </c>
      <c r="G24" s="53">
        <v>0</v>
      </c>
      <c r="H24" s="53">
        <v>0.38583218707015132</v>
      </c>
      <c r="I24" s="53">
        <v>0.3534743202416919</v>
      </c>
      <c r="J24" s="53">
        <v>0.48201438848920852</v>
      </c>
      <c r="K24" s="53">
        <v>-5.555555555555558E-2</v>
      </c>
      <c r="L24" s="53">
        <v>0.3534743202416919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8" thickBot="1">
      <c r="A25" s="12">
        <v>43908</v>
      </c>
      <c r="B25" s="50">
        <v>22</v>
      </c>
      <c r="C25" s="53">
        <v>0.25007671064743797</v>
      </c>
      <c r="D25" s="53">
        <v>-2.8604786923525971E-2</v>
      </c>
      <c r="E25" s="53">
        <v>8.6687306501547878E-2</v>
      </c>
      <c r="F25" s="53">
        <v>0</v>
      </c>
      <c r="G25" s="53">
        <v>0</v>
      </c>
      <c r="H25" s="53">
        <v>0.25732009925558308</v>
      </c>
      <c r="I25" s="53">
        <v>0.43303571428571419</v>
      </c>
      <c r="J25" s="53">
        <v>-0.56796116504854366</v>
      </c>
      <c r="K25" s="53">
        <v>0.17647058823529416</v>
      </c>
      <c r="L25" s="53">
        <v>0.43303571428571419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8" thickBot="1">
      <c r="A26" s="12">
        <v>43909</v>
      </c>
      <c r="B26" s="50">
        <v>23</v>
      </c>
      <c r="C26" s="53">
        <v>0.17525773195876293</v>
      </c>
      <c r="D26" s="53">
        <v>0.21559495192307687</v>
      </c>
      <c r="E26" s="53">
        <v>0.39031339031339041</v>
      </c>
      <c r="F26" s="53">
        <v>2</v>
      </c>
      <c r="G26" s="53">
        <v>0</v>
      </c>
      <c r="H26" s="53">
        <v>0.19617130451943954</v>
      </c>
      <c r="I26" s="53">
        <v>0.22274143302180693</v>
      </c>
      <c r="J26" s="53">
        <v>0</v>
      </c>
      <c r="K26" s="53">
        <v>0</v>
      </c>
      <c r="L26" s="53">
        <v>0.22274143302180693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8" thickBot="1">
      <c r="A27" s="12">
        <v>43910</v>
      </c>
      <c r="B27" s="50">
        <v>24</v>
      </c>
      <c r="C27" s="53">
        <v>0.22431077694235579</v>
      </c>
      <c r="D27" s="53">
        <v>0.11333580521567166</v>
      </c>
      <c r="E27" s="53">
        <v>0.74180327868852469</v>
      </c>
      <c r="F27" s="53">
        <v>1</v>
      </c>
      <c r="G27" s="53">
        <v>0.66666666666666674</v>
      </c>
      <c r="H27" s="53">
        <v>0.27569707968982016</v>
      </c>
      <c r="I27" s="53">
        <v>0.2993630573248407</v>
      </c>
      <c r="J27" s="53">
        <v>0.41573033707865159</v>
      </c>
      <c r="K27" s="53">
        <v>0.30000000000000004</v>
      </c>
      <c r="L27" s="53">
        <v>0.2993630573248407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8" thickBot="1">
      <c r="A28" s="12">
        <v>43911</v>
      </c>
      <c r="B28" s="50">
        <v>25</v>
      </c>
      <c r="C28" s="53">
        <v>0.28198567041965195</v>
      </c>
      <c r="D28" s="53">
        <v>0.46036856127886328</v>
      </c>
      <c r="E28" s="53">
        <v>0.24588235294117644</v>
      </c>
      <c r="F28" s="53">
        <v>1</v>
      </c>
      <c r="G28" s="53">
        <v>0</v>
      </c>
      <c r="H28" s="53">
        <v>0.2744438696326954</v>
      </c>
      <c r="I28" s="53">
        <v>0.25490196078431371</v>
      </c>
      <c r="J28" s="53">
        <v>0.23809523809523814</v>
      </c>
      <c r="K28" s="53">
        <v>0.34615384615384626</v>
      </c>
      <c r="L28" s="53">
        <v>0.25490196078431371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0" customFormat="1" ht="17" thickBot="1">
      <c r="A29" s="12">
        <v>43912</v>
      </c>
      <c r="B29" s="50">
        <v>26</v>
      </c>
      <c r="C29" s="53">
        <v>0.20119760479041915</v>
      </c>
      <c r="D29" s="53">
        <v>-4.5077917141771229E-2</v>
      </c>
      <c r="E29" s="53">
        <v>8.7818696883852798E-2</v>
      </c>
      <c r="F29" s="53">
        <v>0.16666666666666674</v>
      </c>
      <c r="G29" s="53">
        <v>0</v>
      </c>
      <c r="H29" s="53">
        <v>0.1953521412624315</v>
      </c>
      <c r="I29" s="53">
        <v>0.25</v>
      </c>
      <c r="J29" s="53">
        <v>8.3333333333333259E-2</v>
      </c>
      <c r="K29" s="53">
        <v>0.17142857142857149</v>
      </c>
      <c r="L29" s="53">
        <v>0.25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8" thickBot="1">
      <c r="A30" s="12">
        <v>43913</v>
      </c>
      <c r="B30" s="50">
        <v>27</v>
      </c>
      <c r="C30" s="53">
        <v>0.13127284812229978</v>
      </c>
      <c r="D30" s="53">
        <v>-5.7315714058270961E-2</v>
      </c>
      <c r="E30" s="53">
        <v>0.21701388888888884</v>
      </c>
      <c r="F30" s="53">
        <v>0.64285714285714279</v>
      </c>
      <c r="G30" s="53">
        <v>1.7999999999999998</v>
      </c>
      <c r="H30" s="53">
        <v>0.16087953136938626</v>
      </c>
      <c r="I30" s="53">
        <v>0.28750000000000009</v>
      </c>
      <c r="J30" s="53">
        <v>0.18934911242603558</v>
      </c>
      <c r="K30" s="53">
        <v>0.14634146341463405</v>
      </c>
      <c r="L30" s="53">
        <v>0.28750000000000009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8" thickBot="1">
      <c r="A31" s="12">
        <v>43914</v>
      </c>
      <c r="B31" s="50">
        <v>28</v>
      </c>
      <c r="C31" s="53">
        <v>0.10938112025068536</v>
      </c>
      <c r="D31" s="53">
        <v>0</v>
      </c>
      <c r="E31" s="53">
        <v>0.27175463623395157</v>
      </c>
      <c r="F31" s="53">
        <v>0.43478260869565211</v>
      </c>
      <c r="G31" s="53">
        <v>0.5714285714285714</v>
      </c>
      <c r="H31" s="53">
        <v>0.13163668275559459</v>
      </c>
      <c r="I31" s="53">
        <v>0.14660194174757279</v>
      </c>
      <c r="J31" s="53">
        <v>9.9502487562188602E-3</v>
      </c>
      <c r="K31" s="53">
        <v>2.1276595744680771E-2</v>
      </c>
      <c r="L31" s="53">
        <v>0.14660194174757279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8" thickBot="1">
      <c r="A32" s="12">
        <v>43915</v>
      </c>
      <c r="B32" s="50">
        <v>29</v>
      </c>
      <c r="C32" s="53">
        <v>0.46252979080236556</v>
      </c>
      <c r="D32" s="53">
        <v>0.15048133761188986</v>
      </c>
      <c r="E32" s="53">
        <v>-0.10768367919237243</v>
      </c>
      <c r="F32" s="53">
        <v>0.30303030303030298</v>
      </c>
      <c r="G32" s="53">
        <v>0</v>
      </c>
      <c r="H32" s="53">
        <v>0.36713196329326614</v>
      </c>
      <c r="I32" s="53">
        <v>0.26799322607959364</v>
      </c>
      <c r="J32" s="53">
        <v>0.35960591133004915</v>
      </c>
      <c r="K32" s="53">
        <v>0.27083333333333326</v>
      </c>
      <c r="L32" s="53">
        <v>0.26799322607959364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8" thickBot="1">
      <c r="A33" s="12">
        <v>43916</v>
      </c>
      <c r="B33" s="50">
        <v>30</v>
      </c>
      <c r="C33" s="53">
        <v>8.9926972056248999E-3</v>
      </c>
      <c r="D33" s="53">
        <v>0.10055783910745753</v>
      </c>
      <c r="E33" s="53">
        <v>0.25392834695160271</v>
      </c>
      <c r="F33" s="53">
        <v>0.39534883720930236</v>
      </c>
      <c r="G33" s="53">
        <v>0.95454545454545459</v>
      </c>
      <c r="H33" s="53">
        <v>5.2091704088867985E-2</v>
      </c>
      <c r="I33" s="53">
        <v>0.18330550918196997</v>
      </c>
      <c r="J33" s="53">
        <v>-0.30797101449275366</v>
      </c>
      <c r="K33" s="53">
        <v>0</v>
      </c>
      <c r="L33" s="53">
        <v>0.18330550918196997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8" thickBot="1">
      <c r="A34" s="12">
        <v>43917</v>
      </c>
      <c r="B34" s="50">
        <v>31</v>
      </c>
      <c r="C34" s="53">
        <v>2.6917095346333353E-2</v>
      </c>
      <c r="D34" s="53">
        <v>0.321595304788582</v>
      </c>
      <c r="E34" s="53">
        <v>1.0025062656641603</v>
      </c>
      <c r="F34" s="53">
        <v>0.26666666666666661</v>
      </c>
      <c r="G34" s="53">
        <v>0</v>
      </c>
      <c r="H34" s="53">
        <v>0.14260682032618943</v>
      </c>
      <c r="I34" s="53">
        <v>0.20428893905191869</v>
      </c>
      <c r="J34" s="53">
        <v>0.85340314136125661</v>
      </c>
      <c r="K34" s="53">
        <v>0.16393442622950816</v>
      </c>
      <c r="L34" s="53">
        <v>0.20428893905191869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8" thickBot="1">
      <c r="A35" s="12">
        <v>43918</v>
      </c>
      <c r="B35" s="50">
        <v>32</v>
      </c>
      <c r="C35" s="53">
        <v>0.31908201304753026</v>
      </c>
      <c r="D35" s="53">
        <v>5.6015341138473396E-3</v>
      </c>
      <c r="E35" s="53">
        <v>0.2360450563204004</v>
      </c>
      <c r="F35" s="53">
        <v>0.31578947368421062</v>
      </c>
      <c r="G35" s="53">
        <v>0</v>
      </c>
      <c r="H35" s="53">
        <v>0.28795564468561996</v>
      </c>
      <c r="I35" s="53">
        <v>0.21134020618556693</v>
      </c>
      <c r="J35" s="53">
        <v>0.18079096045197751</v>
      </c>
      <c r="K35" s="53">
        <v>0.25352112676056349</v>
      </c>
      <c r="L35" s="53">
        <v>0.21134020618556693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8" thickBot="1">
      <c r="A36" s="12">
        <v>43919</v>
      </c>
      <c r="B36" s="50">
        <v>33</v>
      </c>
      <c r="C36" s="53">
        <v>0.17336394948335254</v>
      </c>
      <c r="D36" s="53">
        <v>-0.10749234706679378</v>
      </c>
      <c r="E36" s="53">
        <v>0.11543134872417982</v>
      </c>
      <c r="F36" s="53">
        <v>0.18999999999999995</v>
      </c>
      <c r="G36" s="53">
        <v>0</v>
      </c>
      <c r="H36" s="53">
        <v>0.16144593026805887</v>
      </c>
      <c r="I36" s="53">
        <v>0.15319148936170213</v>
      </c>
      <c r="J36" s="53">
        <v>0.16267942583732053</v>
      </c>
      <c r="K36" s="53">
        <v>0.550561797752809</v>
      </c>
      <c r="L36" s="53">
        <v>0.15319148936170213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8" thickBot="1">
      <c r="A37" s="12">
        <v>43920</v>
      </c>
      <c r="B37" s="50">
        <v>34</v>
      </c>
      <c r="C37" s="53">
        <v>0.2401399969893121</v>
      </c>
      <c r="D37" s="53">
        <v>-0.35439977509136911</v>
      </c>
      <c r="E37" s="53">
        <v>-0.12037037037037035</v>
      </c>
      <c r="F37" s="53">
        <v>0.17647058823529416</v>
      </c>
      <c r="G37" s="53">
        <v>0</v>
      </c>
      <c r="H37" s="53">
        <v>0.16203143893591299</v>
      </c>
      <c r="I37" s="53">
        <v>7.4807111707480667E-2</v>
      </c>
      <c r="J37" s="53">
        <v>0.17489711934156382</v>
      </c>
      <c r="K37" s="53">
        <v>0.18840579710144922</v>
      </c>
      <c r="L37" s="53">
        <v>7.4807111707480667E-2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8" customFormat="1" ht="22" thickBot="1">
      <c r="A38" s="12">
        <v>43921</v>
      </c>
      <c r="B38" s="50">
        <v>35</v>
      </c>
      <c r="C38" s="53">
        <v>0.21485145510272208</v>
      </c>
      <c r="D38" s="53">
        <v>0.67740811705277837</v>
      </c>
      <c r="E38" s="53">
        <v>-4.8503611971104199E-2</v>
      </c>
      <c r="F38" s="53">
        <v>0.14285714285714279</v>
      </c>
      <c r="G38" s="53">
        <v>0</v>
      </c>
      <c r="H38" s="53">
        <v>0.17825634529249412</v>
      </c>
      <c r="I38" s="53">
        <v>0.16151685393258419</v>
      </c>
      <c r="J38" s="53">
        <v>9.8073555166374726E-2</v>
      </c>
      <c r="K38" s="53">
        <v>0.14634146341463405</v>
      </c>
      <c r="L38" s="53">
        <v>0.16151685393258419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8" thickBot="1">
      <c r="A39" s="12">
        <v>43922</v>
      </c>
      <c r="B39" s="50">
        <v>36</v>
      </c>
      <c r="C39" s="53">
        <v>0.15527190068193741</v>
      </c>
      <c r="D39" s="53">
        <v>5.2699896157839987E-2</v>
      </c>
      <c r="E39" s="53">
        <v>7.5271149674620341E-2</v>
      </c>
      <c r="F39" s="53">
        <v>0.16874999999999996</v>
      </c>
      <c r="G39" s="53">
        <v>0</v>
      </c>
      <c r="H39" s="53">
        <v>0.14151595438313569</v>
      </c>
      <c r="I39" s="53">
        <v>0.10855837699852211</v>
      </c>
      <c r="J39" s="53">
        <v>0.15789473684210531</v>
      </c>
      <c r="K39" s="53">
        <v>0.22340425531914887</v>
      </c>
      <c r="L39" s="53">
        <v>0.10855837699852211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8" thickBot="1">
      <c r="A40" s="12">
        <v>43923</v>
      </c>
      <c r="B40" s="50">
        <v>37</v>
      </c>
      <c r="C40" s="53">
        <v>0.14387338104607661</v>
      </c>
      <c r="D40" s="53">
        <v>7.5117139334155425E-2</v>
      </c>
      <c r="E40" s="53">
        <v>2.0173492031472229E-4</v>
      </c>
      <c r="F40" s="53">
        <v>0.11764705882352944</v>
      </c>
      <c r="G40" s="53">
        <v>0.58139534883720922</v>
      </c>
      <c r="H40" s="53">
        <v>0.12509881090536012</v>
      </c>
      <c r="I40" s="53">
        <v>9.4897588171130698E-2</v>
      </c>
      <c r="J40" s="53">
        <v>0.43526170798898067</v>
      </c>
      <c r="K40" s="53">
        <v>4.3478260869565188E-2</v>
      </c>
      <c r="L40" s="53">
        <v>9.4897588171130698E-2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8" thickBot="1">
      <c r="A41" s="12">
        <v>43924</v>
      </c>
      <c r="B41" s="50">
        <v>38</v>
      </c>
      <c r="C41" s="53">
        <v>0.11712001209761258</v>
      </c>
      <c r="D41" s="53">
        <v>3.4911459766951092E-2</v>
      </c>
      <c r="E41" s="53">
        <v>8.7535296490520276E-2</v>
      </c>
      <c r="F41" s="53">
        <v>0.17703349282296643</v>
      </c>
      <c r="G41" s="53">
        <v>0</v>
      </c>
      <c r="H41" s="53">
        <v>0.11184692428432608</v>
      </c>
      <c r="I41" s="53">
        <v>9.4310382997564668E-2</v>
      </c>
      <c r="J41" s="53">
        <v>1.5355086372360827E-2</v>
      </c>
      <c r="K41" s="53">
        <v>2.0833333333333259E-2</v>
      </c>
      <c r="L41" s="53">
        <v>9.4310382997564668E-2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8" thickBot="1">
      <c r="A42" s="12">
        <v>43925</v>
      </c>
      <c r="B42" s="50">
        <v>39</v>
      </c>
      <c r="C42" s="53">
        <v>0.10061083943890758</v>
      </c>
      <c r="D42" s="53">
        <v>1.3254133605212992E-2</v>
      </c>
      <c r="E42" s="53">
        <v>2.3367952522255209E-2</v>
      </c>
      <c r="F42" s="53">
        <v>8.1300813008130079E-2</v>
      </c>
      <c r="G42" s="53">
        <v>0.10294117647058831</v>
      </c>
      <c r="H42" s="53">
        <v>9.0216061416835913E-2</v>
      </c>
      <c r="I42" s="53">
        <v>6.45357070604895E-2</v>
      </c>
      <c r="J42" s="53">
        <v>1.6068052930056753E-2</v>
      </c>
      <c r="K42" s="53">
        <v>2.4489795918367419E-2</v>
      </c>
      <c r="L42" s="53">
        <v>6.45357070604895E-2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8" thickBot="1">
      <c r="A43" s="12">
        <v>43926</v>
      </c>
      <c r="B43" s="50">
        <v>40</v>
      </c>
      <c r="C43" s="53">
        <v>7.8176646936736205E-2</v>
      </c>
      <c r="D43" s="53">
        <v>1.5355674162218946E-2</v>
      </c>
      <c r="E43" s="53">
        <v>-0.10076114534251546</v>
      </c>
      <c r="F43" s="53">
        <v>0.10902255639097747</v>
      </c>
      <c r="G43" s="53">
        <v>0</v>
      </c>
      <c r="H43" s="53">
        <v>6.5152243886196226E-2</v>
      </c>
      <c r="I43" s="53">
        <v>7.1645762067654939E-2</v>
      </c>
      <c r="J43" s="53">
        <v>8.3720930232558111E-3</v>
      </c>
      <c r="K43" s="53">
        <v>6.3745019920318668E-2</v>
      </c>
      <c r="L43" s="53">
        <v>7.1645762067654939E-2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8" thickBot="1">
      <c r="A44" s="12">
        <v>43927</v>
      </c>
      <c r="B44" s="50">
        <v>41</v>
      </c>
      <c r="C44" s="53">
        <v>7.7484671324682841E-2</v>
      </c>
      <c r="D44" s="53">
        <v>1.1245637468223491E-2</v>
      </c>
      <c r="E44" s="53">
        <v>-9.3107617896009631E-2</v>
      </c>
      <c r="F44" s="53">
        <v>5.4237288135593253E-2</v>
      </c>
      <c r="G44" s="53">
        <v>0.8666666666666667</v>
      </c>
      <c r="H44" s="53">
        <v>6.2799583188607233E-2</v>
      </c>
      <c r="I44" s="53">
        <v>4.007802801915239E-2</v>
      </c>
      <c r="J44" s="53">
        <v>1.3837638376383854E-2</v>
      </c>
      <c r="K44" s="53">
        <v>1.1235955056179803E-2</v>
      </c>
      <c r="L44" s="53">
        <v>4.007802801915239E-2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8" thickBot="1">
      <c r="A45" s="12">
        <v>43928</v>
      </c>
      <c r="B45" s="50">
        <v>42</v>
      </c>
      <c r="C45" s="53">
        <v>9.6368641151871159E-2</v>
      </c>
      <c r="D45" s="53">
        <v>6.8172134639965964E-2</v>
      </c>
      <c r="E45" s="53">
        <v>-1.2888888888888839E-2</v>
      </c>
      <c r="F45" s="53">
        <v>0.10932475884244375</v>
      </c>
      <c r="G45" s="53">
        <v>0.31428571428571428</v>
      </c>
      <c r="H45" s="53">
        <v>8.6454452360720691E-2</v>
      </c>
      <c r="I45" s="53">
        <v>6.0699062233589007E-2</v>
      </c>
      <c r="J45" s="53">
        <v>7.3703366696997286E-2</v>
      </c>
      <c r="K45" s="53">
        <v>3.7037037037037646E-3</v>
      </c>
      <c r="L45" s="53">
        <v>6.0699062233589007E-2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8" thickBot="1">
      <c r="A46" s="12">
        <v>43929</v>
      </c>
      <c r="B46" s="50">
        <v>43</v>
      </c>
      <c r="C46" s="53">
        <v>3.6163484054752226E-2</v>
      </c>
      <c r="D46" s="53">
        <v>-2.3494216194654971E-2</v>
      </c>
      <c r="E46" s="53">
        <v>0.32890589824403427</v>
      </c>
      <c r="F46" s="53">
        <v>0.10144927536231885</v>
      </c>
      <c r="G46" s="53">
        <v>6.5217391304347894E-2</v>
      </c>
      <c r="H46" s="53">
        <v>5.1699588890002923E-2</v>
      </c>
      <c r="I46" s="53">
        <v>5.6180678347532487E-2</v>
      </c>
      <c r="J46" s="53">
        <v>2.6271186440677941E-2</v>
      </c>
      <c r="K46" s="53">
        <v>-9.5940959409594129E-2</v>
      </c>
      <c r="L46" s="53">
        <v>5.6180678347532487E-2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8" thickBot="1">
      <c r="A47" s="12">
        <v>43930</v>
      </c>
      <c r="B47" s="50">
        <v>44</v>
      </c>
      <c r="C47" s="53">
        <v>0.1346543649961558</v>
      </c>
      <c r="D47" s="53">
        <v>9.2724970385196226E-3</v>
      </c>
      <c r="E47" s="53">
        <v>-0.35609012366593262</v>
      </c>
      <c r="F47" s="53">
        <v>7.6315789473684115E-2</v>
      </c>
      <c r="G47" s="53">
        <v>4.5918367346938771E-2</v>
      </c>
      <c r="H47" s="53">
        <v>9.7934900749385045E-2</v>
      </c>
      <c r="I47" s="53">
        <v>6.2019633209040359E-2</v>
      </c>
      <c r="J47" s="53">
        <v>-3.1379025598678778E-2</v>
      </c>
      <c r="K47" s="53">
        <v>-1.6326530612244872E-2</v>
      </c>
      <c r="L47" s="53">
        <v>6.2019633209040359E-2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8" thickBot="1">
      <c r="A48" s="12">
        <v>43931</v>
      </c>
      <c r="B48" s="50">
        <v>45</v>
      </c>
      <c r="C48" s="53">
        <v>0.26880627508957811</v>
      </c>
      <c r="D48" s="53">
        <v>4.8810101991257904E-2</v>
      </c>
      <c r="E48" s="53">
        <v>0.18626677190213092</v>
      </c>
      <c r="F48" s="53">
        <v>6.3569682151589202E-2</v>
      </c>
      <c r="G48" s="53">
        <v>0.13658536585365844</v>
      </c>
      <c r="H48" s="53">
        <v>7.2995362892721349E-2</v>
      </c>
      <c r="I48" s="53">
        <v>0.10862711378618517</v>
      </c>
      <c r="J48" s="53">
        <v>5.1150895140665842E-3</v>
      </c>
      <c r="K48" s="53">
        <v>-6.2240663900414939E-2</v>
      </c>
      <c r="L48" s="53">
        <v>0.10862711378618517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12" ht="17" thickBot="1">
      <c r="A49" s="12">
        <v>43932</v>
      </c>
      <c r="B49" s="50">
        <v>46</v>
      </c>
      <c r="C49" s="53">
        <v>-0.10706165087431119</v>
      </c>
      <c r="D49" s="53">
        <v>-1.8599984564328209E-2</v>
      </c>
      <c r="E49" s="53">
        <v>-0.12153470836105562</v>
      </c>
      <c r="F49" s="53">
        <v>8.0459770114942541E-2</v>
      </c>
      <c r="G49" s="53">
        <v>0.14163090128755362</v>
      </c>
      <c r="H49" s="53">
        <v>5.4514259816775157E-2</v>
      </c>
      <c r="I49" s="53">
        <v>3.3285935884177942E-2</v>
      </c>
      <c r="J49" s="53">
        <v>-3.392705682782049E-3</v>
      </c>
      <c r="K49" s="53">
        <v>3.0973451327433565E-2</v>
      </c>
      <c r="L49" s="53">
        <v>3.3285935884177942E-2</v>
      </c>
    </row>
    <row r="50" spans="1:12" ht="17" thickBot="1">
      <c r="A50" s="12">
        <v>43933</v>
      </c>
      <c r="B50" s="50">
        <v>47</v>
      </c>
      <c r="C50" s="53">
        <v>5.1607583007104552E-2</v>
      </c>
      <c r="D50" s="53">
        <v>-1.5374331550802145E-2</v>
      </c>
      <c r="E50" s="53">
        <v>-8.8361524867457741E-2</v>
      </c>
      <c r="F50" s="53">
        <v>7.2340425531914887E-2</v>
      </c>
      <c r="G50" s="53">
        <v>4.1353383458646586E-2</v>
      </c>
      <c r="H50" s="53">
        <v>4.5610130468150434E-2</v>
      </c>
      <c r="I50" s="53">
        <v>3.7405391880903194E-2</v>
      </c>
      <c r="J50" s="53">
        <v>1.7021276595745594E-3</v>
      </c>
      <c r="K50" s="53">
        <v>-2.1459227467811148E-2</v>
      </c>
      <c r="L50" s="53">
        <v>3.7405391880903194E-2</v>
      </c>
    </row>
    <row r="51" spans="1:12" ht="17" thickBot="1">
      <c r="A51" s="12">
        <v>43934</v>
      </c>
      <c r="B51" s="50">
        <v>48</v>
      </c>
      <c r="C51" s="53">
        <v>2.5325945522072901E-2</v>
      </c>
      <c r="D51" s="53">
        <v>7.7792420430494058E-2</v>
      </c>
      <c r="E51" s="53">
        <v>-9.6095264469675978E-2</v>
      </c>
      <c r="F51" s="53">
        <v>6.1507936507936511E-2</v>
      </c>
      <c r="G51" s="53">
        <v>0</v>
      </c>
      <c r="H51" s="53">
        <v>2.1586430128520462E-2</v>
      </c>
      <c r="I51" s="53">
        <v>2.1043111245101054E-2</v>
      </c>
      <c r="J51" s="53">
        <v>8.4961767204758676E-3</v>
      </c>
      <c r="K51" s="53">
        <v>-0.17543859649122806</v>
      </c>
      <c r="L51" s="53">
        <v>2.1043111245101054E-2</v>
      </c>
    </row>
    <row r="52" spans="1:12" ht="17" thickBot="1">
      <c r="A52" s="12">
        <v>43935</v>
      </c>
      <c r="B52" s="50">
        <v>49</v>
      </c>
      <c r="C52" s="53">
        <v>3.0306086430336387E-2</v>
      </c>
      <c r="D52" s="53">
        <v>-0.13798214087220717</v>
      </c>
      <c r="E52" s="53">
        <v>-0.24203431372549022</v>
      </c>
      <c r="F52" s="53">
        <v>5.9813084112149584E-2</v>
      </c>
      <c r="G52" s="53">
        <v>0.25270758122743686</v>
      </c>
      <c r="H52" s="53">
        <v>2.3925163811932437E-2</v>
      </c>
      <c r="I52" s="53">
        <v>3.0353135703318657E-2</v>
      </c>
      <c r="J52" s="53">
        <v>3.3698399326032025E-2</v>
      </c>
      <c r="K52" s="53">
        <v>0.15957446808510634</v>
      </c>
      <c r="L52" s="53">
        <v>3.0353135703318657E-2</v>
      </c>
    </row>
    <row r="53" spans="1:12" ht="17" thickBot="1">
      <c r="A53" s="12">
        <v>43936</v>
      </c>
      <c r="B53" s="50">
        <v>50</v>
      </c>
      <c r="C53" s="53">
        <v>4.944042025580786E-2</v>
      </c>
      <c r="D53" s="53">
        <v>0.12374811949280029</v>
      </c>
      <c r="E53" s="53">
        <v>0.64106709781729987</v>
      </c>
      <c r="F53" s="53">
        <v>5.6437389770723101E-2</v>
      </c>
      <c r="G53" s="53">
        <v>0.10374639769452454</v>
      </c>
      <c r="H53" s="53">
        <v>5.816972367627038E-2</v>
      </c>
      <c r="I53" s="53">
        <v>3.6852361302154968E-2</v>
      </c>
      <c r="J53" s="53">
        <v>-2.2004889975550168E-2</v>
      </c>
      <c r="K53" s="53">
        <v>-4.587155963302747E-2</v>
      </c>
      <c r="L53" s="53">
        <v>3.6852361302154968E-2</v>
      </c>
    </row>
    <row r="54" spans="1:12" ht="17" thickBot="1">
      <c r="A54" s="12">
        <v>43937</v>
      </c>
      <c r="B54" s="50">
        <v>51</v>
      </c>
      <c r="C54" s="53">
        <v>2.5829168383170176E-2</v>
      </c>
      <c r="D54" s="53">
        <v>-3.0217258261934221E-3</v>
      </c>
      <c r="E54" s="53">
        <v>-3.6945812807881784E-2</v>
      </c>
      <c r="F54" s="53">
        <v>5.0083472454090172E-2</v>
      </c>
      <c r="G54" s="53">
        <v>0.28720626631853796</v>
      </c>
      <c r="H54" s="53">
        <v>2.60138988355747E-2</v>
      </c>
      <c r="I54" s="53">
        <v>4.1457078105135103E-2</v>
      </c>
      <c r="J54" s="53">
        <v>8.4999999999999964E-2</v>
      </c>
      <c r="K54" s="53">
        <v>0.10096153846153855</v>
      </c>
      <c r="L54" s="53">
        <v>4.1457078105135103E-2</v>
      </c>
    </row>
    <row r="55" spans="1:12" ht="17" thickBot="1">
      <c r="A55" s="12">
        <v>43938</v>
      </c>
      <c r="B55" s="50">
        <v>52</v>
      </c>
      <c r="C55" s="53">
        <v>2.3769473237558403E-2</v>
      </c>
      <c r="D55" s="53">
        <v>-2.3364665259927087E-2</v>
      </c>
      <c r="E55" s="53">
        <v>0.2289002557544757</v>
      </c>
      <c r="F55" s="53">
        <v>4.4515103338632844E-2</v>
      </c>
      <c r="G55" s="53">
        <v>5.273833671399597E-2</v>
      </c>
      <c r="H55" s="53">
        <v>2.7228602635609889E-2</v>
      </c>
      <c r="I55" s="53">
        <v>9.6067087734197365E-3</v>
      </c>
      <c r="J55" s="53">
        <v>-1.3824884792626779E-2</v>
      </c>
      <c r="K55" s="53">
        <v>-3.0567685589519611E-2</v>
      </c>
      <c r="L55" s="53">
        <v>9.6067087734197365E-3</v>
      </c>
    </row>
    <row r="56" spans="1:12" ht="17" thickBot="1">
      <c r="A56" s="12">
        <v>43939</v>
      </c>
      <c r="B56" s="50">
        <v>53</v>
      </c>
      <c r="C56" s="53">
        <v>2.0331130239133133E-2</v>
      </c>
      <c r="D56" s="53">
        <v>0</v>
      </c>
      <c r="E56" s="53">
        <v>7.5130072840790874E-2</v>
      </c>
      <c r="F56" s="53">
        <v>4.5662100456621113E-2</v>
      </c>
      <c r="G56" s="53">
        <v>0.17533718689788058</v>
      </c>
      <c r="H56" s="53">
        <v>2.3725934314835717E-2</v>
      </c>
      <c r="I56" s="53">
        <v>3.4854379139943159E-2</v>
      </c>
      <c r="J56" s="53">
        <v>-2.4143302180685389E-2</v>
      </c>
      <c r="K56" s="53">
        <v>2.7027027027026973E-2</v>
      </c>
      <c r="L56" s="53">
        <v>3.4854379139943159E-2</v>
      </c>
    </row>
    <row r="57" spans="1:12" ht="17" thickBot="1">
      <c r="A57" s="12">
        <v>43940</v>
      </c>
      <c r="B57" s="50">
        <v>54</v>
      </c>
      <c r="C57" s="53">
        <v>0.17828956912810101</v>
      </c>
      <c r="D57" s="53">
        <v>9.3926775612822144E-2</v>
      </c>
      <c r="E57" s="53">
        <v>-4.006968641114983E-2</v>
      </c>
      <c r="F57" s="53">
        <v>3.9301310043668103E-2</v>
      </c>
      <c r="G57" s="53">
        <v>0</v>
      </c>
      <c r="H57" s="53">
        <v>0.15298904192095186</v>
      </c>
      <c r="I57" s="53">
        <v>2.6466852933705765E-2</v>
      </c>
      <c r="J57" s="53">
        <v>-7.9808459696727452E-3</v>
      </c>
      <c r="K57" s="53">
        <v>-1.7543859649122862E-2</v>
      </c>
      <c r="L57" s="53">
        <v>2.6466852933705765E-2</v>
      </c>
    </row>
    <row r="58" spans="1:12" ht="17" thickBot="1">
      <c r="A58" s="12">
        <v>43941</v>
      </c>
      <c r="B58" s="50">
        <v>55</v>
      </c>
      <c r="C58" s="53">
        <v>6.3482291814157987E-2</v>
      </c>
      <c r="D58" s="53">
        <v>0.10622329155743881</v>
      </c>
      <c r="E58" s="53">
        <v>-4.4363783020770264E-2</v>
      </c>
      <c r="F58" s="53">
        <v>2.9411764705882248E-2</v>
      </c>
      <c r="G58" s="53">
        <v>0</v>
      </c>
      <c r="H58" s="53">
        <v>5.7296219696808093E-2</v>
      </c>
      <c r="I58" s="53">
        <v>3.2515094526378352E-2</v>
      </c>
      <c r="J58" s="53">
        <v>-2.8157683024939706E-2</v>
      </c>
      <c r="K58" s="53">
        <v>-4.0178571428571397E-2</v>
      </c>
      <c r="L58" s="53">
        <v>3.2515094526378352E-2</v>
      </c>
    </row>
    <row r="59" spans="1:12" ht="17" thickBot="1">
      <c r="A59" s="12">
        <v>43942</v>
      </c>
      <c r="B59" s="50">
        <v>56</v>
      </c>
      <c r="C59" s="53">
        <v>2.1012902964382185E-2</v>
      </c>
      <c r="D59" s="53">
        <v>-5.1614997565330167E-3</v>
      </c>
      <c r="E59" s="53">
        <v>5.6974045157206055E-2</v>
      </c>
      <c r="F59" s="53">
        <v>3.6734693877551017E-2</v>
      </c>
      <c r="G59" s="53">
        <v>0.50327868852459012</v>
      </c>
      <c r="H59" s="53">
        <v>2.2263338593315973E-2</v>
      </c>
      <c r="I59" s="53">
        <v>2.4732780520538844E-2</v>
      </c>
      <c r="J59" s="53">
        <v>-2.9801324503311299E-2</v>
      </c>
      <c r="K59" s="53">
        <v>-9.302325581395321E-3</v>
      </c>
      <c r="L59" s="53">
        <v>2.4732780520538844E-2</v>
      </c>
    </row>
    <row r="60" spans="1:12" ht="17" thickBot="1">
      <c r="A60" s="12">
        <v>43943</v>
      </c>
      <c r="B60" s="50">
        <v>57</v>
      </c>
      <c r="C60" s="53">
        <v>4.9438431577097264E-2</v>
      </c>
      <c r="D60" s="53">
        <v>0</v>
      </c>
      <c r="E60" s="53">
        <v>-0.35735675783589538</v>
      </c>
      <c r="F60" s="53">
        <v>3.0183727034120755E-2</v>
      </c>
      <c r="G60" s="53">
        <v>0.24645583424209372</v>
      </c>
      <c r="H60" s="53">
        <v>3.7150649260981661E-2</v>
      </c>
      <c r="I60" s="53">
        <v>2.8205248140698913E-2</v>
      </c>
      <c r="J60" s="53">
        <v>-2.2184300341296925E-2</v>
      </c>
      <c r="K60" s="53">
        <v>-2.8169014084507005E-2</v>
      </c>
      <c r="L60" s="53">
        <v>2.8205248140698913E-2</v>
      </c>
    </row>
    <row r="61" spans="1:12" ht="17" thickBot="1">
      <c r="A61" s="12">
        <v>43944</v>
      </c>
      <c r="B61" s="50">
        <v>58</v>
      </c>
      <c r="C61" s="53">
        <v>4.5088897412763895E-2</v>
      </c>
      <c r="D61" s="53">
        <v>-9.9197285126932933E-3</v>
      </c>
      <c r="E61" s="53">
        <v>0.25753339546442988</v>
      </c>
      <c r="F61" s="53">
        <v>4.4585987261146487E-2</v>
      </c>
      <c r="G61" s="53">
        <v>5.074365704286965E-2</v>
      </c>
      <c r="H61" s="53">
        <v>4.5391865032191836E-2</v>
      </c>
      <c r="I61" s="53">
        <v>1.6877445182422068E-2</v>
      </c>
      <c r="J61" s="53">
        <v>-4.450261780104714E-2</v>
      </c>
      <c r="K61" s="53">
        <v>-1.4492753623188359E-2</v>
      </c>
      <c r="L61" s="53">
        <v>1.6877445182422068E-2</v>
      </c>
    </row>
    <row r="62" spans="1:12" ht="17" thickBot="1">
      <c r="A62" s="12">
        <v>43945</v>
      </c>
      <c r="B62" s="50">
        <v>59</v>
      </c>
      <c r="C62" s="53">
        <v>3.5007004502525252E-2</v>
      </c>
      <c r="D62" s="53">
        <v>-2.3762441500230658E-2</v>
      </c>
      <c r="E62" s="53">
        <v>8.1274703557312256E-2</v>
      </c>
      <c r="F62" s="53">
        <v>4.1463414634146378E-2</v>
      </c>
      <c r="G62" s="53">
        <v>2.2481265611989931E-2</v>
      </c>
      <c r="H62" s="53">
        <v>3.4319165969215026E-2</v>
      </c>
      <c r="I62" s="53">
        <v>1.9863105623406208E-2</v>
      </c>
      <c r="J62" s="53">
        <v>-2.4657534246575352E-2</v>
      </c>
      <c r="K62" s="53">
        <v>-7.8431372549019662E-2</v>
      </c>
      <c r="L62" s="53">
        <v>1.9863105623406208E-2</v>
      </c>
    </row>
    <row r="63" spans="1:12" ht="17" thickBot="1">
      <c r="A63" s="12">
        <v>43946</v>
      </c>
      <c r="B63" s="50">
        <v>60</v>
      </c>
      <c r="C63" s="53">
        <v>1.6696717094781155E-2</v>
      </c>
      <c r="D63" s="53">
        <v>1.0499307923432788E-2</v>
      </c>
      <c r="E63" s="53">
        <v>9.2757596527301756E-2</v>
      </c>
      <c r="F63" s="53">
        <v>3.0444964871194413E-2</v>
      </c>
      <c r="G63" s="53">
        <v>3.9902280130293066E-2</v>
      </c>
      <c r="H63" s="53">
        <v>1.8571372029921873E-2</v>
      </c>
      <c r="I63" s="53">
        <v>2.0792209501250269E-2</v>
      </c>
      <c r="J63" s="53">
        <v>-2.6217228464419429E-2</v>
      </c>
      <c r="K63" s="53">
        <v>-1.0638297872340385E-2</v>
      </c>
      <c r="L63" s="53">
        <v>2.0792209501250269E-2</v>
      </c>
    </row>
    <row r="64" spans="1:12" ht="17" thickBot="1">
      <c r="A64" s="12">
        <v>43947</v>
      </c>
      <c r="B64" s="50">
        <v>61</v>
      </c>
      <c r="C64" s="53">
        <v>2.1177822972853422E-2</v>
      </c>
      <c r="D64" s="53">
        <v>1.7406120539890324E-2</v>
      </c>
      <c r="E64" s="53">
        <v>-2.2998118335772477E-2</v>
      </c>
      <c r="F64" s="53">
        <v>2.6136363636363624E-2</v>
      </c>
      <c r="G64" s="53">
        <v>4.0720438527799496E-2</v>
      </c>
      <c r="H64" s="53">
        <v>1.9916586073500886E-2</v>
      </c>
      <c r="I64" s="53">
        <v>1.7704439001332117E-2</v>
      </c>
      <c r="J64" s="53">
        <v>-3.3653846153846145E-2</v>
      </c>
      <c r="K64" s="53">
        <v>-2.1505376344086002E-2</v>
      </c>
      <c r="L64" s="53">
        <v>1.7704439001332117E-2</v>
      </c>
    </row>
    <row r="65" spans="1:12" ht="17" thickBot="1">
      <c r="A65" s="12">
        <v>43948</v>
      </c>
      <c r="B65" s="50">
        <v>62</v>
      </c>
      <c r="C65" s="53">
        <v>2.7901651489130597E-3</v>
      </c>
      <c r="D65" s="53">
        <v>8.2093718188684939E-3</v>
      </c>
      <c r="E65" s="53">
        <v>8.9450032099293919E-2</v>
      </c>
      <c r="F65" s="53">
        <v>2.7685492801771794E-2</v>
      </c>
      <c r="G65" s="53">
        <v>2.1068472535741067E-2</v>
      </c>
      <c r="H65" s="53">
        <v>4.9147225785148851E-3</v>
      </c>
      <c r="I65" s="53">
        <v>6.8825739982265599E-3</v>
      </c>
      <c r="J65" s="53">
        <v>-9.9502487562188602E-3</v>
      </c>
      <c r="K65" s="53">
        <v>-3.2967032967032961E-2</v>
      </c>
      <c r="L65" s="53">
        <v>6.8825739982265599E-3</v>
      </c>
    </row>
    <row r="66" spans="1:12" ht="17" thickBot="1">
      <c r="A66" s="12">
        <v>43949</v>
      </c>
      <c r="B66" s="50">
        <v>63</v>
      </c>
      <c r="C66" s="53">
        <v>1.3082085650002684E-2</v>
      </c>
      <c r="D66" s="53">
        <v>-3.7260202586066549E-2</v>
      </c>
      <c r="E66" s="53">
        <v>-0.30013749754468666</v>
      </c>
      <c r="F66" s="53">
        <v>2.155172413793105E-2</v>
      </c>
      <c r="G66" s="53">
        <v>2.358142962417098E-2</v>
      </c>
      <c r="H66" s="53">
        <v>6.3060786048274586E-3</v>
      </c>
      <c r="I66" s="53">
        <v>1.2496854818418113E-2</v>
      </c>
      <c r="J66" s="53">
        <v>-5.9296482412060314E-2</v>
      </c>
      <c r="K66" s="53">
        <v>-2.2727272727272707E-2</v>
      </c>
      <c r="L66" s="53">
        <v>1.2496854818418113E-2</v>
      </c>
    </row>
    <row r="67" spans="1:12" ht="17" thickBot="1">
      <c r="A67" s="12">
        <v>43950</v>
      </c>
      <c r="B67" s="50">
        <v>64</v>
      </c>
      <c r="C67" s="53">
        <v>1.9627805663415154E-2</v>
      </c>
      <c r="D67" s="54">
        <v>3.0447579417436366E-4</v>
      </c>
      <c r="E67" s="53">
        <v>7.3533539152399685E-2</v>
      </c>
      <c r="F67" s="53">
        <v>2.6371308016877704E-2</v>
      </c>
      <c r="G67" s="53">
        <v>5.8315334773218153E-2</v>
      </c>
      <c r="H67" s="53">
        <v>1.9201547175024203E-2</v>
      </c>
      <c r="I67" s="53">
        <v>7.4552683896620398E-3</v>
      </c>
      <c r="J67" s="53">
        <v>4.7008547008547064E-2</v>
      </c>
      <c r="K67" s="53">
        <v>-1.744186046511631E-2</v>
      </c>
      <c r="L67" s="53">
        <v>7.4552683896620398E-3</v>
      </c>
    </row>
    <row r="68" spans="1:12" ht="17" thickBot="1">
      <c r="A68" s="12">
        <v>43951</v>
      </c>
      <c r="B68" s="50">
        <v>65</v>
      </c>
      <c r="C68" s="53">
        <v>1.6403111575525431E-2</v>
      </c>
      <c r="D68" s="54">
        <v>-3.4158549783549486E-3</v>
      </c>
      <c r="E68" s="53">
        <v>-8.1045751633986862E-3</v>
      </c>
      <c r="F68" s="53">
        <v>1.6443987667009274E-2</v>
      </c>
      <c r="G68" s="53">
        <v>3.3333333333333437E-2</v>
      </c>
      <c r="H68" s="53">
        <v>1.5890813803527193E-2</v>
      </c>
      <c r="I68" s="53">
        <v>1.5129090610096929E-2</v>
      </c>
      <c r="J68" s="53">
        <v>-1.2244897959183709E-2</v>
      </c>
      <c r="K68" s="53">
        <v>1.7751479289940919E-2</v>
      </c>
      <c r="L68" s="53">
        <v>1.5129090610096929E-2</v>
      </c>
    </row>
    <row r="69" spans="1:12" ht="17" thickBot="1">
      <c r="A69" s="12">
        <v>43952</v>
      </c>
      <c r="B69" s="50">
        <v>66</v>
      </c>
      <c r="C69" s="53">
        <v>1.4772202853918337E-2</v>
      </c>
      <c r="D69" s="54">
        <v>9.8075813622018337E-3</v>
      </c>
      <c r="E69" s="53">
        <v>8.9615181866105065E-3</v>
      </c>
      <c r="F69" s="53">
        <v>1.8200202224469164E-2</v>
      </c>
      <c r="G69" s="53">
        <v>8.4265964450296327E-2</v>
      </c>
      <c r="H69" s="53">
        <v>1.4401054406229408E-2</v>
      </c>
      <c r="I69" s="53">
        <v>1.1947189373076261E-2</v>
      </c>
      <c r="J69" s="53">
        <v>-7.8512396694214837E-2</v>
      </c>
      <c r="K69" s="53">
        <v>-0.10465116279069764</v>
      </c>
      <c r="L69" s="53">
        <v>1.1947189373076261E-2</v>
      </c>
    </row>
    <row r="70" spans="1:12" ht="17" thickBot="1">
      <c r="A70" s="12">
        <v>43953</v>
      </c>
      <c r="B70" s="50">
        <v>67</v>
      </c>
      <c r="C70" s="55">
        <v>7.5960196316808837E-3</v>
      </c>
      <c r="D70" s="54">
        <v>-6.2542008334453558E-2</v>
      </c>
      <c r="E70" s="53">
        <v>-1.7502612330198564E-2</v>
      </c>
      <c r="F70" s="53">
        <v>1.5888778550148919E-2</v>
      </c>
      <c r="G70" s="53">
        <v>1.4571948998178597E-2</v>
      </c>
      <c r="H70" s="53">
        <v>7.2656981726151315E-3</v>
      </c>
      <c r="I70" s="53">
        <v>8.1242245967902971E-3</v>
      </c>
      <c r="J70" s="53">
        <v>-4.1479820627802644E-2</v>
      </c>
      <c r="K70" s="53">
        <v>-2.5974025974025983E-2</v>
      </c>
      <c r="L70" s="53">
        <v>8.1242245967902971E-3</v>
      </c>
    </row>
    <row r="71" spans="1:12" ht="17" thickBot="1">
      <c r="A71" s="12">
        <v>43954</v>
      </c>
      <c r="B71" s="50">
        <v>68</v>
      </c>
      <c r="C71" s="55">
        <v>6.2115409537177868E-4</v>
      </c>
      <c r="D71" s="54">
        <v>-9.2167055027782774E-2</v>
      </c>
      <c r="E71" s="53">
        <v>-1.8612071257644192E-2</v>
      </c>
      <c r="F71" s="53">
        <v>1.9550342130987275E-2</v>
      </c>
      <c r="G71" s="53">
        <v>1.0771992818671361E-2</v>
      </c>
      <c r="H71" s="53">
        <v>6.3704852647905597E-4</v>
      </c>
      <c r="I71" s="53">
        <v>3.6522429535530421E-3</v>
      </c>
      <c r="J71" s="53">
        <v>1.1695906432749315E-3</v>
      </c>
      <c r="K71" s="53">
        <v>-4.0000000000000036E-2</v>
      </c>
      <c r="L71" s="53">
        <v>3.6522429535530421E-3</v>
      </c>
    </row>
    <row r="72" spans="1:12" ht="17" thickBot="1">
      <c r="A72" s="12">
        <v>43955</v>
      </c>
      <c r="B72" s="50">
        <v>69</v>
      </c>
      <c r="C72" s="55">
        <v>1.0316368638239259E-2</v>
      </c>
      <c r="D72" s="54">
        <v>-9.5956404991313082E-3</v>
      </c>
      <c r="E72" s="53">
        <v>-0.2522351666215118</v>
      </c>
      <c r="F72" s="53">
        <v>1.9175455417066223E-2</v>
      </c>
      <c r="G72" s="53">
        <v>1.3617525162818334E-2</v>
      </c>
      <c r="H72" s="53">
        <v>6.4099268849178159E-3</v>
      </c>
      <c r="I72" s="53">
        <v>9.5720275294675083E-3</v>
      </c>
      <c r="J72" s="53">
        <v>-5.0233644859813076E-2</v>
      </c>
      <c r="K72" s="53">
        <v>-6.9444444444444198E-3</v>
      </c>
      <c r="L72" s="53">
        <v>9.5720275294675083E-3</v>
      </c>
    </row>
    <row r="73" spans="1:12" ht="17" thickBot="1">
      <c r="A73" s="12">
        <v>43956</v>
      </c>
      <c r="B73" s="50">
        <v>70</v>
      </c>
      <c r="C73" s="55">
        <v>1.7190773827941985E-2</v>
      </c>
      <c r="D73" s="54">
        <v>-5.9806227821856961E-4</v>
      </c>
      <c r="E73" s="53">
        <v>-3.2246376811594257E-2</v>
      </c>
      <c r="F73" s="53">
        <v>1.0348071495766664E-2</v>
      </c>
      <c r="G73" s="53">
        <v>1.8107476635514042E-2</v>
      </c>
      <c r="H73" s="53">
        <v>1.5630034183332642E-2</v>
      </c>
      <c r="I73" s="53">
        <v>6.9738285535183575E-3</v>
      </c>
      <c r="J73" s="53">
        <v>6.1500615006149228E-3</v>
      </c>
      <c r="K73" s="53">
        <v>-6.2937062937062915E-2</v>
      </c>
      <c r="L73" s="53">
        <v>6.9738285535183575E-3</v>
      </c>
    </row>
    <row r="74" spans="1:12" ht="17" thickBot="1">
      <c r="A74" s="12">
        <v>43957</v>
      </c>
      <c r="B74" s="50">
        <v>71</v>
      </c>
      <c r="C74" s="55">
        <v>1.4132064402581301E-2</v>
      </c>
      <c r="D74" s="54">
        <v>-1.9428708210324719E-2</v>
      </c>
      <c r="E74" s="53">
        <v>-6.7016098839385974E-2</v>
      </c>
      <c r="F74" s="53">
        <v>1.3966480446927276E-2</v>
      </c>
      <c r="G74" s="53">
        <v>0.1910499139414803</v>
      </c>
      <c r="H74" s="53">
        <v>1.3745318931633221E-2</v>
      </c>
      <c r="I74" s="53">
        <v>1.8675589448291952E-2</v>
      </c>
      <c r="J74" s="53">
        <v>2.4449877750611249E-2</v>
      </c>
      <c r="K74" s="53">
        <v>1.4925373134328401E-2</v>
      </c>
      <c r="L74" s="53">
        <v>1.8675589448291952E-2</v>
      </c>
    </row>
    <row r="75" spans="1:12" ht="17" thickBot="1">
      <c r="A75" s="12">
        <v>43958</v>
      </c>
      <c r="B75" s="50">
        <v>72</v>
      </c>
      <c r="C75" s="55">
        <v>1.2101111125394803E-2</v>
      </c>
      <c r="D75" s="54">
        <v>0.11143659221286462</v>
      </c>
      <c r="E75" s="53">
        <v>6.9823434991974409E-2</v>
      </c>
      <c r="F75" s="53">
        <v>1.469237832874204E-2</v>
      </c>
      <c r="G75" s="53">
        <v>8.7668593448940291E-2</v>
      </c>
      <c r="H75" s="53">
        <v>1.3474990554913191E-2</v>
      </c>
      <c r="I75" s="53">
        <v>2.0357497517378365E-2</v>
      </c>
      <c r="J75" s="53">
        <v>4.2959427207637235E-2</v>
      </c>
      <c r="K75" s="53">
        <v>-7.3529411764705621E-3</v>
      </c>
      <c r="L75" s="53">
        <v>2.0357497517378365E-2</v>
      </c>
    </row>
    <row r="76" spans="1:12" ht="17" thickBot="1">
      <c r="A76" s="12">
        <v>43959</v>
      </c>
      <c r="B76" s="50">
        <v>73</v>
      </c>
      <c r="C76" s="55"/>
      <c r="D76" s="54"/>
      <c r="E76" s="53"/>
      <c r="F76" s="53"/>
      <c r="G76" s="53"/>
      <c r="H76" s="53"/>
      <c r="I76" s="53"/>
      <c r="J76" s="53"/>
      <c r="K76" s="53"/>
      <c r="L76" s="53"/>
    </row>
    <row r="77" spans="1:12" ht="17" thickBot="1">
      <c r="A77" s="12">
        <v>43960</v>
      </c>
      <c r="B77" s="50">
        <v>74</v>
      </c>
      <c r="C77" s="55"/>
      <c r="D77" s="54"/>
      <c r="E77" s="53"/>
      <c r="F77" s="53"/>
      <c r="G77" s="53"/>
      <c r="H77" s="53"/>
      <c r="I77" s="53"/>
      <c r="J77" s="53"/>
      <c r="K77" s="53"/>
      <c r="L77" s="53"/>
    </row>
    <row r="78" spans="1:12" ht="17" thickBot="1">
      <c r="A78" s="12">
        <v>43961</v>
      </c>
      <c r="B78" s="50">
        <v>75</v>
      </c>
      <c r="C78" s="55"/>
      <c r="D78" s="54"/>
      <c r="E78" s="53"/>
      <c r="F78" s="53"/>
      <c r="G78" s="53"/>
      <c r="H78" s="53"/>
      <c r="I78" s="53"/>
      <c r="J78" s="53"/>
      <c r="K78" s="53"/>
      <c r="L78" s="53"/>
    </row>
    <row r="79" spans="1:12" ht="17" thickBot="1">
      <c r="A79" s="12">
        <v>43962</v>
      </c>
      <c r="B79" s="50">
        <v>76</v>
      </c>
      <c r="C79" s="55"/>
      <c r="D79" s="54"/>
      <c r="E79" s="53"/>
      <c r="F79" s="53"/>
      <c r="G79" s="53"/>
      <c r="H79" s="53"/>
      <c r="I79" s="53"/>
      <c r="J79" s="53"/>
      <c r="K79" s="53"/>
      <c r="L79" s="53"/>
    </row>
    <row r="80" spans="1:12" ht="17" thickBot="1">
      <c r="A80" s="12">
        <v>43963</v>
      </c>
      <c r="B80" s="50">
        <v>77</v>
      </c>
      <c r="C80" s="55"/>
      <c r="D80" s="54"/>
      <c r="E80" s="53"/>
      <c r="F80" s="53"/>
      <c r="G80" s="53"/>
      <c r="H80" s="53"/>
      <c r="I80" s="53"/>
      <c r="J80" s="53"/>
      <c r="K80" s="53"/>
      <c r="L80" s="53"/>
    </row>
    <row r="81" spans="1:12" ht="17" thickBot="1">
      <c r="A81" s="12">
        <v>43964</v>
      </c>
      <c r="B81" s="50">
        <v>78</v>
      </c>
      <c r="C81" s="55"/>
      <c r="D81" s="54"/>
      <c r="E81" s="53"/>
      <c r="F81" s="53"/>
      <c r="G81" s="53"/>
      <c r="H81" s="53"/>
      <c r="I81" s="53"/>
      <c r="J81" s="53"/>
      <c r="K81" s="53"/>
      <c r="L81" s="53"/>
    </row>
    <row r="82" spans="1:12" ht="17" thickBot="1">
      <c r="A82" s="12">
        <v>43965</v>
      </c>
      <c r="B82" s="50">
        <v>79</v>
      </c>
      <c r="C82" s="55"/>
      <c r="D82" s="54"/>
      <c r="E82" s="53"/>
      <c r="F82" s="53"/>
      <c r="G82" s="53"/>
      <c r="H82" s="53"/>
      <c r="I82" s="53"/>
      <c r="J82" s="53"/>
      <c r="K82" s="53"/>
      <c r="L82" s="53"/>
    </row>
    <row r="83" spans="1:12" ht="17" thickBot="1">
      <c r="A83" s="12">
        <v>43966</v>
      </c>
      <c r="B83" s="50">
        <v>80</v>
      </c>
      <c r="C83" s="55"/>
      <c r="D83" s="54"/>
      <c r="E83" s="53"/>
      <c r="F83" s="53"/>
      <c r="G83" s="53"/>
      <c r="H83" s="53"/>
      <c r="I83" s="53"/>
      <c r="J83" s="53"/>
      <c r="K83" s="53"/>
      <c r="L83" s="53"/>
    </row>
    <row r="84" spans="1:12" ht="17" thickBot="1">
      <c r="A84" s="12">
        <v>43967</v>
      </c>
      <c r="B84" s="50">
        <v>81</v>
      </c>
      <c r="C84" s="55"/>
      <c r="D84" s="54"/>
      <c r="E84" s="53"/>
      <c r="F84" s="53"/>
      <c r="G84" s="53"/>
      <c r="H84" s="53"/>
      <c r="I84" s="53"/>
      <c r="J84" s="53"/>
      <c r="K84" s="53"/>
      <c r="L84" s="53"/>
    </row>
    <row r="85" spans="1:12" ht="17" thickBot="1">
      <c r="A85" s="12">
        <v>43968</v>
      </c>
      <c r="B85" s="50">
        <v>82</v>
      </c>
      <c r="C85" s="55"/>
      <c r="D85" s="54"/>
      <c r="E85" s="53"/>
      <c r="F85" s="53"/>
      <c r="G85" s="53"/>
      <c r="H85" s="53"/>
      <c r="I85" s="53"/>
      <c r="J85" s="53"/>
      <c r="K85" s="53"/>
      <c r="L85" s="53"/>
    </row>
    <row r="86" spans="1:12" ht="17" thickBot="1">
      <c r="A86" s="12">
        <v>43969</v>
      </c>
      <c r="B86" s="50">
        <v>83</v>
      </c>
      <c r="C86" s="55"/>
      <c r="D86" s="54"/>
      <c r="E86" s="53"/>
      <c r="F86" s="53"/>
      <c r="G86" s="53"/>
      <c r="H86" s="53"/>
      <c r="I86" s="53"/>
      <c r="J86" s="53"/>
      <c r="K86" s="53"/>
      <c r="L86" s="53"/>
    </row>
    <row r="87" spans="1:12" ht="17" thickBot="1">
      <c r="A87" s="12">
        <v>43970</v>
      </c>
      <c r="B87" s="50">
        <v>84</v>
      </c>
      <c r="C87" s="55"/>
      <c r="D87" s="54"/>
      <c r="E87" s="53"/>
      <c r="F87" s="53"/>
      <c r="G87" s="53"/>
      <c r="H87" s="53"/>
      <c r="I87" s="53"/>
      <c r="J87" s="53"/>
      <c r="K87" s="53"/>
      <c r="L87" s="53"/>
    </row>
    <row r="88" spans="1:12" ht="17" thickBot="1">
      <c r="A88" s="12">
        <v>43971</v>
      </c>
      <c r="B88" s="50">
        <v>85</v>
      </c>
      <c r="C88" s="55"/>
      <c r="D88" s="54"/>
      <c r="E88" s="53"/>
      <c r="F88" s="53"/>
      <c r="G88" s="53"/>
      <c r="H88" s="53"/>
      <c r="I88" s="53"/>
      <c r="J88" s="53"/>
      <c r="K88" s="53"/>
      <c r="L88" s="53"/>
    </row>
    <row r="89" spans="1:12" ht="17" thickBot="1">
      <c r="A89" s="12">
        <v>43972</v>
      </c>
      <c r="B89" s="50">
        <v>86</v>
      </c>
      <c r="C89" s="55"/>
      <c r="D89" s="54"/>
      <c r="E89" s="53"/>
      <c r="F89" s="53"/>
      <c r="G89" s="53"/>
      <c r="H89" s="53"/>
      <c r="I89" s="53"/>
      <c r="J89" s="53"/>
      <c r="K89" s="53"/>
      <c r="L89" s="53"/>
    </row>
    <row r="90" spans="1:12" ht="17" thickBot="1">
      <c r="A90" s="12">
        <v>43973</v>
      </c>
      <c r="B90" s="50">
        <v>87</v>
      </c>
      <c r="C90" s="55"/>
      <c r="D90" s="54"/>
      <c r="E90" s="53"/>
      <c r="F90" s="53"/>
      <c r="G90" s="53"/>
      <c r="H90" s="53"/>
      <c r="I90" s="53"/>
      <c r="J90" s="53"/>
      <c r="K90" s="53"/>
      <c r="L90" s="53"/>
    </row>
    <row r="91" spans="1:12" ht="17" thickBot="1">
      <c r="A91" s="12">
        <v>43974</v>
      </c>
      <c r="B91" s="50">
        <v>88</v>
      </c>
      <c r="C91" s="55"/>
      <c r="D91" s="54"/>
      <c r="E91" s="53"/>
      <c r="F91" s="53"/>
      <c r="G91" s="53"/>
      <c r="H91" s="53"/>
      <c r="I91" s="53"/>
      <c r="J91" s="53"/>
      <c r="K91" s="53"/>
      <c r="L91" s="53"/>
    </row>
    <row r="92" spans="1:12" ht="17" thickBot="1">
      <c r="A92" s="12">
        <v>43975</v>
      </c>
      <c r="B92" s="50">
        <v>89</v>
      </c>
      <c r="C92" s="55"/>
      <c r="D92" s="54"/>
      <c r="E92" s="53"/>
      <c r="F92" s="53"/>
      <c r="G92" s="53"/>
      <c r="H92" s="53"/>
      <c r="I92" s="53"/>
      <c r="J92" s="53"/>
      <c r="K92" s="53"/>
      <c r="L92" s="53"/>
    </row>
    <row r="93" spans="1:12" ht="17" thickBot="1">
      <c r="A93" s="12">
        <v>43976</v>
      </c>
      <c r="B93" s="50">
        <v>90</v>
      </c>
      <c r="C93" s="55"/>
      <c r="D93" s="54"/>
      <c r="E93" s="53"/>
      <c r="F93" s="53"/>
      <c r="G93" s="53"/>
      <c r="H93" s="53"/>
      <c r="I93" s="53"/>
      <c r="J93" s="53"/>
      <c r="K93" s="53"/>
      <c r="L93" s="53"/>
    </row>
    <row r="94" spans="1:12" ht="17" thickBot="1">
      <c r="A94" s="12">
        <v>43977</v>
      </c>
      <c r="B94" s="50">
        <v>91</v>
      </c>
      <c r="C94" s="55"/>
      <c r="D94" s="54"/>
      <c r="E94" s="53"/>
      <c r="F94" s="53"/>
      <c r="G94" s="53"/>
      <c r="H94" s="53"/>
      <c r="I94" s="53"/>
      <c r="J94" s="53"/>
      <c r="K94" s="53"/>
      <c r="L94" s="53"/>
    </row>
    <row r="95" spans="1:12" ht="17" thickBot="1">
      <c r="A95" s="12">
        <v>43978</v>
      </c>
      <c r="B95" s="50">
        <v>92</v>
      </c>
      <c r="C95" s="55"/>
      <c r="D95" s="54"/>
      <c r="E95" s="53"/>
      <c r="F95" s="53"/>
      <c r="G95" s="53"/>
      <c r="H95" s="53"/>
      <c r="I95" s="53"/>
      <c r="J95" s="53"/>
      <c r="K95" s="53"/>
      <c r="L95" s="53"/>
    </row>
    <row r="96" spans="1:12" ht="17" thickBot="1">
      <c r="A96" s="12">
        <v>43979</v>
      </c>
      <c r="B96" s="50">
        <v>93</v>
      </c>
      <c r="C96" s="55"/>
      <c r="D96" s="54"/>
      <c r="E96" s="53"/>
      <c r="F96" s="53"/>
      <c r="G96" s="53"/>
      <c r="H96" s="53"/>
      <c r="I96" s="53"/>
      <c r="J96" s="53"/>
      <c r="K96" s="53"/>
      <c r="L96" s="53"/>
    </row>
    <row r="97" spans="1:12" ht="17" thickBot="1">
      <c r="A97" s="12">
        <v>43980</v>
      </c>
      <c r="B97" s="50">
        <v>94</v>
      </c>
      <c r="C97" s="55"/>
      <c r="D97" s="54"/>
      <c r="E97" s="53"/>
      <c r="F97" s="53"/>
      <c r="G97" s="53"/>
      <c r="H97" s="53"/>
      <c r="I97" s="53"/>
      <c r="J97" s="53"/>
      <c r="K97" s="53"/>
      <c r="L97" s="53"/>
    </row>
    <row r="98" spans="1:12" ht="17" thickBot="1">
      <c r="A98" s="12">
        <v>43981</v>
      </c>
      <c r="B98" s="50">
        <v>95</v>
      </c>
      <c r="C98" s="55"/>
      <c r="D98" s="54"/>
      <c r="E98" s="53"/>
      <c r="F98" s="53"/>
      <c r="G98" s="53"/>
      <c r="H98" s="53"/>
      <c r="I98" s="53"/>
      <c r="J98" s="53"/>
      <c r="K98" s="53"/>
      <c r="L98" s="53"/>
    </row>
    <row r="99" spans="1:12" ht="17" thickBot="1">
      <c r="A99" s="12">
        <v>43982</v>
      </c>
      <c r="B99" s="50">
        <v>96</v>
      </c>
      <c r="C99" s="55"/>
      <c r="D99" s="54"/>
      <c r="E99" s="53"/>
      <c r="F99" s="53"/>
      <c r="G99" s="53"/>
      <c r="H99" s="53"/>
      <c r="I99" s="53"/>
      <c r="J99" s="53"/>
      <c r="K99" s="53"/>
      <c r="L99" s="53"/>
    </row>
    <row r="100" spans="1:12" ht="17" thickBot="1">
      <c r="A100" s="12">
        <v>43983</v>
      </c>
      <c r="B100" s="50">
        <v>97</v>
      </c>
      <c r="C100" s="55"/>
      <c r="D100" s="54"/>
      <c r="E100" s="53"/>
      <c r="F100" s="53"/>
      <c r="G100" s="53"/>
      <c r="H100" s="53"/>
      <c r="I100" s="53"/>
      <c r="J100" s="53"/>
      <c r="K100" s="53"/>
      <c r="L100" s="53"/>
    </row>
    <row r="101" spans="1:12" ht="17" thickBot="1">
      <c r="A101" s="12">
        <v>43984</v>
      </c>
      <c r="B101" s="50">
        <v>98</v>
      </c>
      <c r="C101" s="55"/>
      <c r="D101" s="54"/>
      <c r="E101" s="53"/>
      <c r="F101" s="53"/>
      <c r="G101" s="53"/>
      <c r="H101" s="53"/>
      <c r="I101" s="53"/>
      <c r="J101" s="53"/>
      <c r="K101" s="53"/>
      <c r="L101" s="53"/>
    </row>
    <row r="102" spans="1:12" ht="17" thickBot="1">
      <c r="A102" s="12">
        <v>43985</v>
      </c>
      <c r="B102" s="50">
        <v>99</v>
      </c>
      <c r="C102" s="55"/>
      <c r="D102" s="54"/>
      <c r="E102" s="53"/>
      <c r="F102" s="53"/>
      <c r="G102" s="53"/>
      <c r="H102" s="53"/>
      <c r="I102" s="53"/>
      <c r="J102" s="53"/>
      <c r="K102" s="53"/>
      <c r="L102" s="53"/>
    </row>
    <row r="103" spans="1:12" ht="17" thickBot="1">
      <c r="A103" s="12">
        <v>43986</v>
      </c>
      <c r="B103" s="50">
        <v>100</v>
      </c>
      <c r="C103" s="55"/>
      <c r="D103" s="54"/>
      <c r="E103" s="53"/>
      <c r="F103" s="53"/>
      <c r="G103" s="53"/>
      <c r="H103" s="53"/>
      <c r="I103" s="53"/>
      <c r="J103" s="53"/>
      <c r="K103" s="53"/>
      <c r="L103" s="53"/>
    </row>
    <row r="104" spans="1:12" ht="17" thickBot="1">
      <c r="A104" s="12">
        <v>43987</v>
      </c>
      <c r="B104" s="50">
        <v>101</v>
      </c>
      <c r="C104" s="55"/>
      <c r="D104" s="54"/>
      <c r="E104" s="53"/>
      <c r="F104" s="53"/>
      <c r="G104" s="53"/>
      <c r="H104" s="53"/>
      <c r="I104" s="53"/>
      <c r="J104" s="53"/>
      <c r="K104" s="53"/>
      <c r="L104" s="53"/>
    </row>
    <row r="105" spans="1:12" ht="17" thickBot="1">
      <c r="A105" s="12">
        <v>43988</v>
      </c>
      <c r="B105" s="50">
        <v>102</v>
      </c>
      <c r="C105" s="55"/>
      <c r="D105" s="54"/>
      <c r="E105" s="53"/>
      <c r="F105" s="53"/>
      <c r="G105" s="53"/>
      <c r="H105" s="53"/>
      <c r="I105" s="53"/>
      <c r="J105" s="53"/>
      <c r="K105" s="53"/>
      <c r="L105" s="53"/>
    </row>
    <row r="106" spans="1:12" ht="17" thickBot="1">
      <c r="A106" s="12">
        <v>43989</v>
      </c>
      <c r="B106" s="50">
        <v>103</v>
      </c>
      <c r="C106" s="55"/>
      <c r="D106" s="54"/>
      <c r="E106" s="53"/>
      <c r="F106" s="53"/>
      <c r="G106" s="53"/>
      <c r="H106" s="53"/>
      <c r="I106" s="53"/>
      <c r="J106" s="53"/>
      <c r="K106" s="53"/>
      <c r="L106" s="53"/>
    </row>
    <row r="107" spans="1:12" ht="17" thickBot="1">
      <c r="A107" s="12">
        <v>43990</v>
      </c>
      <c r="B107" s="50">
        <v>104</v>
      </c>
      <c r="C107" s="55"/>
      <c r="D107" s="54"/>
      <c r="E107" s="53"/>
      <c r="F107" s="53"/>
      <c r="G107" s="53"/>
      <c r="H107" s="53"/>
      <c r="I107" s="53"/>
      <c r="J107" s="53"/>
      <c r="K107" s="53"/>
      <c r="L107" s="53"/>
    </row>
    <row r="108" spans="1:12" ht="17" thickBot="1">
      <c r="A108" s="12">
        <v>43991</v>
      </c>
      <c r="B108" s="50">
        <v>105</v>
      </c>
      <c r="C108" s="55"/>
      <c r="D108" s="54"/>
      <c r="E108" s="53"/>
      <c r="F108" s="53"/>
      <c r="G108" s="53"/>
      <c r="H108" s="53"/>
      <c r="I108" s="53"/>
      <c r="J108" s="53"/>
      <c r="K108" s="53"/>
      <c r="L108" s="53"/>
    </row>
    <row r="109" spans="1:12" ht="17" thickBot="1">
      <c r="A109" s="12">
        <v>43992</v>
      </c>
      <c r="B109" s="50">
        <v>106</v>
      </c>
      <c r="C109" s="55"/>
      <c r="D109" s="54"/>
      <c r="E109" s="53"/>
      <c r="F109" s="53"/>
      <c r="G109" s="53"/>
      <c r="H109" s="53"/>
      <c r="I109" s="53"/>
      <c r="J109" s="53"/>
      <c r="K109" s="53"/>
      <c r="L109" s="53"/>
    </row>
    <row r="110" spans="1:12" ht="17" thickBot="1">
      <c r="A110" s="12">
        <v>43993</v>
      </c>
      <c r="B110" s="50">
        <v>107</v>
      </c>
      <c r="C110" s="55"/>
      <c r="D110" s="54"/>
      <c r="E110" s="53"/>
      <c r="F110" s="53"/>
      <c r="G110" s="53"/>
      <c r="H110" s="53"/>
      <c r="I110" s="53"/>
      <c r="J110" s="53"/>
      <c r="K110" s="53"/>
      <c r="L110" s="53"/>
    </row>
    <row r="111" spans="1:12" ht="17" thickBot="1">
      <c r="A111" s="12">
        <v>43994</v>
      </c>
      <c r="B111" s="50">
        <v>108</v>
      </c>
      <c r="C111" s="55"/>
      <c r="D111" s="54"/>
      <c r="E111" s="53"/>
      <c r="F111" s="53"/>
      <c r="G111" s="53"/>
      <c r="H111" s="53"/>
      <c r="I111" s="53"/>
      <c r="J111" s="53"/>
      <c r="K111" s="53"/>
      <c r="L111" s="53"/>
    </row>
    <row r="112" spans="1:12" ht="17" thickBot="1">
      <c r="A112" s="12">
        <v>43995</v>
      </c>
      <c r="B112" s="50">
        <v>109</v>
      </c>
      <c r="C112" s="55"/>
      <c r="D112" s="54"/>
      <c r="E112" s="53"/>
      <c r="F112" s="53"/>
      <c r="G112" s="53"/>
      <c r="H112" s="53"/>
      <c r="I112" s="53"/>
      <c r="J112" s="53"/>
      <c r="K112" s="53"/>
      <c r="L112" s="53"/>
    </row>
    <row r="113" spans="1:12" ht="17" thickBot="1">
      <c r="A113" s="12">
        <v>43996</v>
      </c>
      <c r="B113" s="50">
        <v>110</v>
      </c>
      <c r="C113" s="55"/>
      <c r="D113" s="54"/>
      <c r="E113" s="53"/>
      <c r="F113" s="53"/>
      <c r="G113" s="53"/>
      <c r="H113" s="53"/>
      <c r="I113" s="53"/>
      <c r="J113" s="53"/>
      <c r="K113" s="53"/>
      <c r="L113" s="53"/>
    </row>
    <row r="114" spans="1:12" ht="17" thickBot="1">
      <c r="A114" s="12">
        <v>43997</v>
      </c>
      <c r="B114" s="50">
        <v>111</v>
      </c>
      <c r="C114" s="55"/>
      <c r="D114" s="54"/>
      <c r="E114" s="53"/>
      <c r="F114" s="53"/>
      <c r="G114" s="53"/>
      <c r="H114" s="53"/>
      <c r="I114" s="53"/>
      <c r="J114" s="53"/>
      <c r="K114" s="53"/>
      <c r="L114" s="53"/>
    </row>
    <row r="115" spans="1:12" ht="17" thickBot="1">
      <c r="A115" s="12">
        <v>43998</v>
      </c>
      <c r="B115" s="50">
        <v>112</v>
      </c>
      <c r="C115" s="55"/>
      <c r="D115" s="54"/>
      <c r="E115" s="53"/>
      <c r="F115" s="53"/>
      <c r="G115" s="53"/>
      <c r="H115" s="53"/>
      <c r="I115" s="53"/>
      <c r="J115" s="53"/>
      <c r="K115" s="53"/>
      <c r="L115" s="53"/>
    </row>
    <row r="116" spans="1:12" ht="17" thickBot="1">
      <c r="A116" s="12">
        <v>43999</v>
      </c>
      <c r="B116" s="50">
        <v>113</v>
      </c>
      <c r="C116" s="55"/>
      <c r="D116" s="54"/>
      <c r="E116" s="53"/>
      <c r="F116" s="53"/>
      <c r="G116" s="53"/>
      <c r="H116" s="53"/>
      <c r="I116" s="53"/>
      <c r="J116" s="53"/>
      <c r="K116" s="53"/>
      <c r="L116" s="53"/>
    </row>
    <row r="117" spans="1:12" ht="17" thickBot="1">
      <c r="A117" s="12">
        <v>44000</v>
      </c>
      <c r="B117" s="50">
        <v>114</v>
      </c>
      <c r="C117" s="55"/>
      <c r="D117" s="54"/>
      <c r="E117" s="53"/>
      <c r="F117" s="53"/>
      <c r="G117" s="53"/>
      <c r="H117" s="53"/>
      <c r="I117" s="53"/>
      <c r="J117" s="53"/>
      <c r="K117" s="53"/>
      <c r="L117" s="53"/>
    </row>
    <row r="118" spans="1:12" ht="17" thickBot="1">
      <c r="A118" s="12">
        <v>44001</v>
      </c>
      <c r="B118" s="50">
        <v>115</v>
      </c>
      <c r="C118" s="55"/>
      <c r="D118" s="54"/>
      <c r="E118" s="53"/>
      <c r="F118" s="53"/>
      <c r="G118" s="53"/>
      <c r="H118" s="53"/>
      <c r="I118" s="53"/>
      <c r="J118" s="53"/>
      <c r="K118" s="53"/>
      <c r="L118" s="53"/>
    </row>
    <row r="119" spans="1:12" ht="17" thickBot="1">
      <c r="A119" s="12">
        <v>44002</v>
      </c>
      <c r="B119" s="50">
        <v>116</v>
      </c>
      <c r="C119" s="55"/>
      <c r="D119" s="54"/>
      <c r="E119" s="53"/>
      <c r="F119" s="53"/>
      <c r="G119" s="53"/>
      <c r="H119" s="53"/>
      <c r="I119" s="53"/>
      <c r="J119" s="53"/>
      <c r="K119" s="53"/>
      <c r="L119" s="53"/>
    </row>
    <row r="120" spans="1:12" ht="17" thickBot="1">
      <c r="A120" s="12">
        <v>44003</v>
      </c>
      <c r="B120" s="50">
        <v>117</v>
      </c>
      <c r="C120" s="55"/>
      <c r="D120" s="54"/>
      <c r="E120" s="53"/>
      <c r="F120" s="53"/>
      <c r="G120" s="53"/>
      <c r="H120" s="53"/>
      <c r="I120" s="53"/>
      <c r="J120" s="53"/>
      <c r="K120" s="53"/>
      <c r="L120" s="53"/>
    </row>
    <row r="121" spans="1:12" ht="17" thickBot="1">
      <c r="A121" s="12">
        <v>44004</v>
      </c>
      <c r="B121" s="50">
        <v>118</v>
      </c>
      <c r="C121" s="55"/>
      <c r="D121" s="54"/>
      <c r="E121" s="53"/>
      <c r="F121" s="53"/>
      <c r="G121" s="53"/>
      <c r="H121" s="53"/>
      <c r="I121" s="53"/>
      <c r="J121" s="53"/>
      <c r="K121" s="53"/>
      <c r="L121" s="53"/>
    </row>
    <row r="122" spans="1:12" ht="17" thickBot="1">
      <c r="A122" s="12">
        <v>44005</v>
      </c>
      <c r="B122" s="50">
        <v>119</v>
      </c>
      <c r="C122" s="55"/>
      <c r="D122" s="54"/>
      <c r="E122" s="53"/>
      <c r="F122" s="53"/>
      <c r="G122" s="53"/>
      <c r="H122" s="53"/>
      <c r="I122" s="53"/>
      <c r="J122" s="53"/>
      <c r="K122" s="53"/>
      <c r="L122" s="53"/>
    </row>
    <row r="123" spans="1:12" ht="17" thickBot="1">
      <c r="A123" s="12">
        <v>44006</v>
      </c>
      <c r="B123" s="50">
        <v>120</v>
      </c>
      <c r="C123" s="55"/>
      <c r="D123" s="54"/>
      <c r="E123" s="53"/>
      <c r="F123" s="53"/>
      <c r="G123" s="53"/>
      <c r="H123" s="53"/>
      <c r="I123" s="53"/>
      <c r="J123" s="53"/>
      <c r="K123" s="53"/>
      <c r="L123" s="53"/>
    </row>
    <row r="124" spans="1:12" ht="17" thickBot="1">
      <c r="A124" s="12">
        <v>44007</v>
      </c>
      <c r="B124" s="50">
        <v>121</v>
      </c>
      <c r="C124" s="55"/>
      <c r="D124" s="54"/>
      <c r="E124" s="53"/>
      <c r="F124" s="53"/>
      <c r="G124" s="53"/>
      <c r="H124" s="53"/>
      <c r="I124" s="53"/>
      <c r="J124" s="53"/>
      <c r="K124" s="53"/>
      <c r="L124" s="53"/>
    </row>
    <row r="125" spans="1:12" ht="17" thickBot="1">
      <c r="A125" s="12">
        <v>44008</v>
      </c>
      <c r="B125" s="50">
        <v>122</v>
      </c>
      <c r="C125" s="55"/>
      <c r="D125" s="54"/>
      <c r="E125" s="53"/>
      <c r="F125" s="53"/>
      <c r="G125" s="53"/>
      <c r="H125" s="53"/>
      <c r="I125" s="53"/>
      <c r="J125" s="53"/>
      <c r="K125" s="53"/>
      <c r="L125" s="53"/>
    </row>
    <row r="126" spans="1:12" ht="17" thickBot="1">
      <c r="A126" s="12">
        <v>44009</v>
      </c>
      <c r="B126" s="50">
        <v>123</v>
      </c>
      <c r="C126" s="55"/>
      <c r="D126" s="54"/>
      <c r="E126" s="53"/>
      <c r="F126" s="53"/>
      <c r="G126" s="53"/>
      <c r="H126" s="53"/>
      <c r="I126" s="53"/>
      <c r="J126" s="53"/>
      <c r="K126" s="53"/>
      <c r="L126" s="53"/>
    </row>
    <row r="127" spans="1:12" ht="17" thickBot="1">
      <c r="A127" s="12">
        <v>44010</v>
      </c>
      <c r="B127" s="50">
        <v>124</v>
      </c>
      <c r="C127" s="55"/>
      <c r="D127" s="54"/>
      <c r="E127" s="53"/>
      <c r="F127" s="53"/>
      <c r="G127" s="53"/>
      <c r="H127" s="53"/>
      <c r="I127" s="53"/>
      <c r="J127" s="53"/>
      <c r="K127" s="53"/>
      <c r="L127" s="53"/>
    </row>
    <row r="128" spans="1:12" ht="17" thickBot="1">
      <c r="A128" s="12">
        <v>44011</v>
      </c>
      <c r="B128" s="50">
        <v>125</v>
      </c>
      <c r="C128" s="55"/>
      <c r="D128" s="54"/>
      <c r="E128" s="53"/>
      <c r="F128" s="53"/>
      <c r="G128" s="53"/>
      <c r="H128" s="53"/>
      <c r="I128" s="53"/>
      <c r="J128" s="53"/>
      <c r="K128" s="53"/>
      <c r="L128" s="53"/>
    </row>
    <row r="129" spans="1:12" ht="17" thickBot="1">
      <c r="A129" s="12">
        <v>44012</v>
      </c>
      <c r="B129" s="50">
        <v>126</v>
      </c>
      <c r="C129" s="55"/>
      <c r="D129" s="54"/>
      <c r="E129" s="53"/>
      <c r="F129" s="53"/>
      <c r="G129" s="53"/>
      <c r="H129" s="53"/>
      <c r="I129" s="53"/>
      <c r="J129" s="53"/>
      <c r="K129" s="53"/>
      <c r="L129" s="53"/>
    </row>
    <row r="130" spans="1:12" ht="17" thickBot="1">
      <c r="A130" s="12">
        <v>44013</v>
      </c>
      <c r="B130" s="50">
        <v>127</v>
      </c>
      <c r="C130" s="55"/>
      <c r="D130" s="54"/>
      <c r="E130" s="53"/>
      <c r="F130" s="53"/>
      <c r="G130" s="53"/>
      <c r="H130" s="53"/>
      <c r="I130" s="53"/>
      <c r="J130" s="53"/>
      <c r="K130" s="53"/>
      <c r="L130" s="53"/>
    </row>
    <row r="131" spans="1:12" ht="17" thickBot="1">
      <c r="A131" s="12">
        <v>44014</v>
      </c>
      <c r="B131" s="50">
        <v>128</v>
      </c>
      <c r="C131" s="55"/>
      <c r="D131" s="54"/>
      <c r="E131" s="53"/>
      <c r="F131" s="53"/>
      <c r="G131" s="53"/>
      <c r="H131" s="53"/>
      <c r="I131" s="53"/>
      <c r="J131" s="53"/>
      <c r="K131" s="53"/>
      <c r="L131" s="53"/>
    </row>
    <row r="132" spans="1:12" ht="17" thickBot="1">
      <c r="A132" s="12">
        <v>44015</v>
      </c>
      <c r="B132" s="50">
        <v>129</v>
      </c>
      <c r="C132" s="55"/>
      <c r="D132" s="54"/>
      <c r="E132" s="53"/>
      <c r="F132" s="53"/>
      <c r="G132" s="53"/>
      <c r="H132" s="53"/>
      <c r="I132" s="53"/>
      <c r="J132" s="53"/>
      <c r="K132" s="53"/>
      <c r="L132" s="53"/>
    </row>
    <row r="133" spans="1:12" ht="17" thickBot="1">
      <c r="A133" s="12">
        <v>44016</v>
      </c>
      <c r="B133" s="50">
        <v>130</v>
      </c>
      <c r="C133" s="55"/>
      <c r="D133" s="54"/>
      <c r="E133" s="53"/>
      <c r="F133" s="53"/>
      <c r="G133" s="53"/>
      <c r="H133" s="53"/>
      <c r="I133" s="53"/>
      <c r="J133" s="53"/>
      <c r="K133" s="53"/>
      <c r="L133" s="53"/>
    </row>
    <row r="134" spans="1:12" ht="17" thickBot="1">
      <c r="A134" s="12">
        <v>44017</v>
      </c>
      <c r="B134" s="50">
        <v>131</v>
      </c>
      <c r="C134" s="55"/>
      <c r="D134" s="54"/>
      <c r="E134" s="53"/>
      <c r="F134" s="53"/>
      <c r="G134" s="53"/>
      <c r="H134" s="53"/>
      <c r="I134" s="53"/>
      <c r="J134" s="53"/>
      <c r="K134" s="53"/>
      <c r="L134" s="53"/>
    </row>
    <row r="135" spans="1:12" ht="17" thickBot="1">
      <c r="A135" s="12">
        <v>44018</v>
      </c>
      <c r="B135" s="50">
        <v>132</v>
      </c>
      <c r="C135" s="55"/>
      <c r="D135" s="54"/>
      <c r="E135" s="53"/>
      <c r="F135" s="53"/>
      <c r="G135" s="53"/>
      <c r="H135" s="53"/>
      <c r="I135" s="53"/>
      <c r="J135" s="53"/>
      <c r="K135" s="53"/>
      <c r="L135" s="53"/>
    </row>
    <row r="136" spans="1:12" ht="17" thickBot="1">
      <c r="A136" s="12">
        <v>44019</v>
      </c>
      <c r="B136" s="50">
        <v>133</v>
      </c>
      <c r="C136" s="55"/>
      <c r="D136" s="54"/>
      <c r="E136" s="53"/>
      <c r="F136" s="53"/>
      <c r="G136" s="53"/>
      <c r="H136" s="53"/>
      <c r="I136" s="53"/>
      <c r="J136" s="53"/>
      <c r="K136" s="53"/>
      <c r="L136" s="53"/>
    </row>
    <row r="137" spans="1:12" ht="17" thickBot="1">
      <c r="A137" s="12">
        <v>44020</v>
      </c>
      <c r="B137" s="50">
        <v>134</v>
      </c>
      <c r="C137" s="55"/>
      <c r="D137" s="54"/>
      <c r="E137" s="53"/>
      <c r="F137" s="53"/>
      <c r="G137" s="53"/>
      <c r="H137" s="53"/>
      <c r="I137" s="53"/>
      <c r="J137" s="53"/>
      <c r="K137" s="53"/>
      <c r="L137" s="53"/>
    </row>
    <row r="138" spans="1:12" ht="17" thickBot="1">
      <c r="A138" s="12">
        <v>44021</v>
      </c>
      <c r="B138" s="50">
        <v>135</v>
      </c>
      <c r="C138" s="55"/>
      <c r="D138" s="54"/>
      <c r="E138" s="53"/>
      <c r="F138" s="53"/>
      <c r="G138" s="53"/>
      <c r="H138" s="53"/>
      <c r="I138" s="53"/>
      <c r="J138" s="53"/>
      <c r="K138" s="53"/>
      <c r="L138" s="53"/>
    </row>
    <row r="139" spans="1:12" ht="17" thickBot="1">
      <c r="A139" s="12">
        <v>44022</v>
      </c>
      <c r="B139" s="50">
        <v>136</v>
      </c>
      <c r="C139" s="55"/>
      <c r="D139" s="54"/>
      <c r="E139" s="53"/>
      <c r="F139" s="53"/>
      <c r="G139" s="53"/>
      <c r="H139" s="53"/>
      <c r="I139" s="53"/>
      <c r="J139" s="53"/>
      <c r="K139" s="53"/>
      <c r="L139" s="53"/>
    </row>
    <row r="140" spans="1:12" ht="17" thickBot="1">
      <c r="A140" s="12">
        <v>44023</v>
      </c>
      <c r="B140" s="50">
        <v>137</v>
      </c>
      <c r="C140" s="55"/>
      <c r="D140" s="54"/>
      <c r="E140" s="53"/>
      <c r="F140" s="53"/>
      <c r="G140" s="53"/>
      <c r="H140" s="53"/>
      <c r="I140" s="53"/>
      <c r="J140" s="53"/>
      <c r="K140" s="53"/>
      <c r="L140" s="53"/>
    </row>
    <row r="141" spans="1:12" ht="17" thickBot="1">
      <c r="A141" s="12">
        <v>44024</v>
      </c>
      <c r="B141" s="50">
        <v>138</v>
      </c>
      <c r="C141" s="55"/>
      <c r="D141" s="54"/>
      <c r="E141" s="53"/>
      <c r="F141" s="53"/>
      <c r="G141" s="53"/>
      <c r="H141" s="53"/>
      <c r="I141" s="53"/>
      <c r="J141" s="53"/>
      <c r="K141" s="53"/>
      <c r="L141" s="53"/>
    </row>
    <row r="142" spans="1:12" ht="17" thickBot="1">
      <c r="A142" s="12">
        <v>44025</v>
      </c>
      <c r="B142" s="50">
        <v>139</v>
      </c>
      <c r="C142" s="55"/>
      <c r="D142" s="54"/>
      <c r="E142" s="53"/>
      <c r="F142" s="53"/>
      <c r="G142" s="53"/>
      <c r="H142" s="53"/>
      <c r="I142" s="53"/>
      <c r="J142" s="53"/>
      <c r="K142" s="53"/>
      <c r="L142" s="53"/>
    </row>
    <row r="143" spans="1:12" ht="17" thickBot="1">
      <c r="A143" s="12">
        <v>44026</v>
      </c>
      <c r="B143" s="50">
        <v>140</v>
      </c>
      <c r="C143" s="55"/>
      <c r="D143" s="54"/>
      <c r="E143" s="53"/>
      <c r="F143" s="53"/>
      <c r="G143" s="53"/>
      <c r="H143" s="53"/>
      <c r="I143" s="53"/>
      <c r="J143" s="53"/>
      <c r="K143" s="53"/>
      <c r="L143" s="53"/>
    </row>
    <row r="144" spans="1:12" ht="17" thickBot="1">
      <c r="A144" s="12">
        <v>44027</v>
      </c>
      <c r="B144" s="50">
        <v>141</v>
      </c>
      <c r="C144" s="55"/>
      <c r="D144" s="54"/>
      <c r="E144" s="53"/>
      <c r="F144" s="53"/>
      <c r="G144" s="53"/>
      <c r="H144" s="53"/>
      <c r="I144" s="53"/>
      <c r="J144" s="53"/>
      <c r="K144" s="53"/>
      <c r="L144" s="53"/>
    </row>
    <row r="145" spans="1:12" ht="17" thickBot="1">
      <c r="A145" s="12">
        <v>44028</v>
      </c>
      <c r="B145" s="50">
        <v>142</v>
      </c>
      <c r="C145" s="55"/>
      <c r="D145" s="54"/>
      <c r="E145" s="53"/>
      <c r="F145" s="53"/>
      <c r="G145" s="53"/>
      <c r="H145" s="53"/>
      <c r="I145" s="53"/>
      <c r="J145" s="53"/>
      <c r="K145" s="53"/>
      <c r="L145" s="53"/>
    </row>
    <row r="146" spans="1:12" ht="17" thickBot="1">
      <c r="A146" s="12">
        <v>44029</v>
      </c>
      <c r="B146" s="50">
        <v>143</v>
      </c>
      <c r="C146" s="55"/>
      <c r="D146" s="54"/>
      <c r="E146" s="53"/>
      <c r="F146" s="53"/>
      <c r="G146" s="53"/>
      <c r="H146" s="53"/>
      <c r="I146" s="53"/>
      <c r="J146" s="53"/>
      <c r="K146" s="53"/>
      <c r="L146" s="53"/>
    </row>
    <row r="147" spans="1:12" ht="17" thickBot="1">
      <c r="A147" s="12">
        <v>44030</v>
      </c>
      <c r="B147" s="50">
        <v>144</v>
      </c>
      <c r="C147" s="55"/>
      <c r="D147" s="54"/>
      <c r="E147" s="53"/>
      <c r="F147" s="53"/>
      <c r="G147" s="53"/>
      <c r="H147" s="53"/>
      <c r="I147" s="53"/>
      <c r="J147" s="53"/>
      <c r="K147" s="53"/>
      <c r="L147" s="53"/>
    </row>
    <row r="148" spans="1:12" ht="17" thickBot="1">
      <c r="A148" s="12">
        <v>44031</v>
      </c>
      <c r="B148" s="50">
        <v>145</v>
      </c>
      <c r="C148" s="55"/>
      <c r="D148" s="54"/>
      <c r="E148" s="53"/>
      <c r="F148" s="53"/>
      <c r="G148" s="53"/>
      <c r="H148" s="53"/>
      <c r="I148" s="53"/>
      <c r="J148" s="53"/>
      <c r="K148" s="53"/>
      <c r="L148" s="53"/>
    </row>
    <row r="149" spans="1:12" ht="17" thickBot="1">
      <c r="A149" s="12">
        <v>44032</v>
      </c>
      <c r="B149" s="50">
        <v>146</v>
      </c>
      <c r="C149" s="55"/>
      <c r="D149" s="54"/>
      <c r="E149" s="53"/>
      <c r="F149" s="53"/>
      <c r="G149" s="53"/>
      <c r="H149" s="53"/>
      <c r="I149" s="53"/>
      <c r="J149" s="53"/>
      <c r="K149" s="53"/>
      <c r="L149" s="53"/>
    </row>
    <row r="150" spans="1:12" ht="17" thickBot="1">
      <c r="A150" s="12">
        <v>44033</v>
      </c>
      <c r="B150" s="50">
        <v>147</v>
      </c>
      <c r="C150" s="55"/>
      <c r="D150" s="54"/>
      <c r="E150" s="53"/>
      <c r="F150" s="53"/>
      <c r="G150" s="53"/>
      <c r="H150" s="53"/>
      <c r="I150" s="53"/>
      <c r="J150" s="53"/>
      <c r="K150" s="53"/>
      <c r="L150" s="53"/>
    </row>
    <row r="151" spans="1:12" ht="17" thickBot="1">
      <c r="A151" s="12">
        <v>44034</v>
      </c>
      <c r="B151" s="50">
        <v>148</v>
      </c>
      <c r="C151" s="55"/>
      <c r="D151" s="54"/>
      <c r="E151" s="53"/>
      <c r="F151" s="53"/>
      <c r="G151" s="53"/>
      <c r="H151" s="53"/>
      <c r="I151" s="53"/>
      <c r="J151" s="53"/>
      <c r="K151" s="53"/>
      <c r="L151" s="53"/>
    </row>
    <row r="152" spans="1:12" ht="17" thickBot="1">
      <c r="A152" s="12">
        <v>44035</v>
      </c>
      <c r="B152" s="50">
        <v>149</v>
      </c>
      <c r="C152" s="55"/>
      <c r="D152" s="54"/>
      <c r="E152" s="53"/>
      <c r="F152" s="53"/>
      <c r="G152" s="53"/>
      <c r="H152" s="53"/>
      <c r="I152" s="53"/>
      <c r="J152" s="53"/>
      <c r="K152" s="53"/>
      <c r="L152" s="53"/>
    </row>
    <row r="153" spans="1:12" ht="17" thickBot="1">
      <c r="A153" s="12">
        <v>44036</v>
      </c>
      <c r="B153" s="50">
        <v>150</v>
      </c>
      <c r="C153" s="55"/>
      <c r="D153" s="54"/>
      <c r="E153" s="53"/>
      <c r="F153" s="53"/>
      <c r="G153" s="53"/>
      <c r="H153" s="53"/>
      <c r="I153" s="53"/>
      <c r="J153" s="53"/>
      <c r="K153" s="53"/>
      <c r="L153" s="53"/>
    </row>
    <row r="154" spans="1:12" ht="17" thickBot="1">
      <c r="A154" s="12">
        <v>44037</v>
      </c>
      <c r="B154" s="50">
        <v>151</v>
      </c>
      <c r="C154" s="55"/>
      <c r="D154" s="54"/>
      <c r="E154" s="53"/>
      <c r="F154" s="53"/>
      <c r="G154" s="53"/>
      <c r="H154" s="53"/>
      <c r="I154" s="53"/>
      <c r="J154" s="53"/>
      <c r="K154" s="53"/>
      <c r="L154" s="53"/>
    </row>
    <row r="155" spans="1:12" ht="17" thickBot="1">
      <c r="A155" s="12">
        <v>44038</v>
      </c>
      <c r="B155" s="50">
        <v>152</v>
      </c>
      <c r="C155" s="55"/>
      <c r="D155" s="54"/>
      <c r="E155" s="53"/>
      <c r="F155" s="53"/>
      <c r="G155" s="53"/>
      <c r="H155" s="53"/>
      <c r="I155" s="53"/>
      <c r="J155" s="53"/>
      <c r="K155" s="53"/>
      <c r="L155" s="53"/>
    </row>
    <row r="156" spans="1:12" ht="17" thickBot="1">
      <c r="A156" s="12">
        <v>44039</v>
      </c>
      <c r="B156" s="50">
        <v>153</v>
      </c>
      <c r="C156" s="55"/>
      <c r="D156" s="54"/>
      <c r="E156" s="53"/>
      <c r="F156" s="53"/>
      <c r="G156" s="53"/>
      <c r="H156" s="53"/>
      <c r="I156" s="53"/>
      <c r="J156" s="53"/>
      <c r="K156" s="53"/>
      <c r="L156" s="53"/>
    </row>
    <row r="157" spans="1:12" ht="17" thickBot="1">
      <c r="A157" s="12">
        <v>44040</v>
      </c>
      <c r="B157" s="50">
        <v>154</v>
      </c>
      <c r="C157" s="55"/>
      <c r="D157" s="54"/>
      <c r="E157" s="53"/>
      <c r="F157" s="53"/>
      <c r="G157" s="53"/>
      <c r="H157" s="53"/>
      <c r="I157" s="53"/>
      <c r="J157" s="53"/>
      <c r="K157" s="53"/>
      <c r="L157" s="53"/>
    </row>
    <row r="158" spans="1:12" ht="17" thickBot="1">
      <c r="A158" s="12">
        <v>44041</v>
      </c>
      <c r="B158" s="50">
        <v>155</v>
      </c>
      <c r="C158" s="55"/>
      <c r="D158" s="54"/>
      <c r="E158" s="53"/>
      <c r="F158" s="53"/>
      <c r="G158" s="53"/>
      <c r="H158" s="53"/>
      <c r="I158" s="53"/>
      <c r="J158" s="53"/>
      <c r="K158" s="53"/>
      <c r="L158" s="53"/>
    </row>
    <row r="159" spans="1:12" ht="17" thickBot="1">
      <c r="A159" s="12">
        <v>44042</v>
      </c>
      <c r="B159" s="50">
        <v>156</v>
      </c>
      <c r="C159" s="55"/>
      <c r="D159" s="54"/>
      <c r="E159" s="53"/>
      <c r="F159" s="53"/>
      <c r="G159" s="53"/>
      <c r="H159" s="53"/>
      <c r="I159" s="53"/>
      <c r="J159" s="53"/>
      <c r="K159" s="53"/>
      <c r="L159" s="53"/>
    </row>
    <row r="160" spans="1:12" ht="17" thickBot="1">
      <c r="A160" s="12">
        <v>44043</v>
      </c>
      <c r="B160" s="50">
        <v>157</v>
      </c>
      <c r="C160" s="55"/>
      <c r="D160" s="54"/>
      <c r="E160" s="53"/>
      <c r="F160" s="53"/>
      <c r="G160" s="53"/>
      <c r="H160" s="53"/>
      <c r="I160" s="53"/>
      <c r="J160" s="53"/>
      <c r="K160" s="53"/>
      <c r="L160" s="53"/>
    </row>
    <row r="161" spans="1:12" ht="17" thickBot="1">
      <c r="A161" s="12">
        <v>44044</v>
      </c>
      <c r="B161" s="50">
        <v>158</v>
      </c>
      <c r="C161" s="55"/>
      <c r="D161" s="54"/>
      <c r="E161" s="53"/>
      <c r="F161" s="53"/>
      <c r="G161" s="53"/>
      <c r="H161" s="53"/>
      <c r="I161" s="53"/>
      <c r="J161" s="53"/>
      <c r="K161" s="53"/>
      <c r="L161" s="53"/>
    </row>
    <row r="162" spans="1:12" ht="17" thickBot="1">
      <c r="A162" s="12">
        <v>44045</v>
      </c>
      <c r="B162" s="50">
        <v>159</v>
      </c>
      <c r="C162" s="55"/>
      <c r="D162" s="54"/>
      <c r="E162" s="53"/>
      <c r="F162" s="53"/>
      <c r="G162" s="53"/>
      <c r="H162" s="53"/>
      <c r="I162" s="53"/>
      <c r="J162" s="53"/>
      <c r="K162" s="53"/>
      <c r="L162" s="53"/>
    </row>
    <row r="163" spans="1:12" ht="17" thickBot="1">
      <c r="A163" s="12">
        <v>44046</v>
      </c>
      <c r="B163" s="50">
        <v>160</v>
      </c>
      <c r="C163" s="55"/>
      <c r="D163" s="54"/>
      <c r="E163" s="53"/>
      <c r="F163" s="53"/>
      <c r="G163" s="53"/>
      <c r="H163" s="53"/>
      <c r="I163" s="53"/>
      <c r="J163" s="53"/>
      <c r="K163" s="53"/>
      <c r="L163" s="53"/>
    </row>
    <row r="164" spans="1:12" ht="17" thickBot="1">
      <c r="A164" s="12">
        <v>44047</v>
      </c>
      <c r="B164" s="50">
        <v>161</v>
      </c>
      <c r="C164" s="55"/>
      <c r="D164" s="54"/>
      <c r="E164" s="53"/>
      <c r="F164" s="53"/>
      <c r="G164" s="53"/>
      <c r="H164" s="53"/>
      <c r="I164" s="53"/>
      <c r="J164" s="53"/>
      <c r="K164" s="53"/>
      <c r="L164" s="53"/>
    </row>
    <row r="165" spans="1:12" ht="17" thickBot="1">
      <c r="A165" s="12">
        <v>44048</v>
      </c>
      <c r="B165" s="50">
        <v>162</v>
      </c>
      <c r="C165" s="55"/>
      <c r="D165" s="54"/>
      <c r="E165" s="53"/>
      <c r="F165" s="53"/>
      <c r="G165" s="53"/>
      <c r="H165" s="53"/>
      <c r="I165" s="53"/>
      <c r="J165" s="53"/>
      <c r="K165" s="53"/>
      <c r="L165" s="53"/>
    </row>
    <row r="166" spans="1:12" ht="17" thickBot="1">
      <c r="A166" s="12">
        <v>44049</v>
      </c>
      <c r="B166" s="50">
        <v>163</v>
      </c>
      <c r="C166" s="55"/>
      <c r="D166" s="54"/>
      <c r="E166" s="53"/>
      <c r="F166" s="53"/>
      <c r="G166" s="53"/>
      <c r="H166" s="53"/>
      <c r="I166" s="53"/>
      <c r="J166" s="53"/>
      <c r="K166" s="53"/>
      <c r="L166" s="53"/>
    </row>
    <row r="167" spans="1:12" ht="17" thickBot="1">
      <c r="A167" s="12">
        <v>44050</v>
      </c>
      <c r="B167" s="50">
        <v>164</v>
      </c>
      <c r="C167" s="55"/>
      <c r="D167" s="54"/>
      <c r="E167" s="53"/>
      <c r="F167" s="53"/>
      <c r="G167" s="53"/>
      <c r="H167" s="53"/>
      <c r="I167" s="53"/>
      <c r="J167" s="53"/>
      <c r="K167" s="53"/>
      <c r="L167" s="53"/>
    </row>
    <row r="168" spans="1:12" ht="17" thickBot="1">
      <c r="A168" s="12">
        <v>44051</v>
      </c>
      <c r="B168" s="50">
        <v>165</v>
      </c>
      <c r="C168" s="55"/>
      <c r="D168" s="54"/>
      <c r="E168" s="53"/>
      <c r="F168" s="53"/>
      <c r="G168" s="53"/>
      <c r="H168" s="53"/>
      <c r="I168" s="53"/>
      <c r="J168" s="53"/>
      <c r="K168" s="53"/>
      <c r="L168" s="53"/>
    </row>
    <row r="169" spans="1:12" ht="17" thickBot="1">
      <c r="A169" s="12">
        <v>44052</v>
      </c>
      <c r="B169" s="50">
        <v>166</v>
      </c>
      <c r="C169" s="55"/>
      <c r="D169" s="54"/>
      <c r="E169" s="53"/>
      <c r="F169" s="53"/>
      <c r="G169" s="53"/>
      <c r="H169" s="53"/>
      <c r="I169" s="53"/>
      <c r="J169" s="53"/>
      <c r="K169" s="53"/>
      <c r="L169" s="53"/>
    </row>
    <row r="170" spans="1:12" ht="17" thickBot="1">
      <c r="A170" s="12">
        <v>44053</v>
      </c>
      <c r="B170" s="50">
        <v>167</v>
      </c>
      <c r="C170" s="55"/>
      <c r="D170" s="54"/>
      <c r="E170" s="53"/>
      <c r="F170" s="53"/>
      <c r="G170" s="53"/>
      <c r="H170" s="53"/>
      <c r="I170" s="53"/>
      <c r="J170" s="53"/>
      <c r="K170" s="53"/>
      <c r="L170" s="53"/>
    </row>
    <row r="171" spans="1:12" ht="17" thickBot="1">
      <c r="A171" s="12">
        <v>44054</v>
      </c>
      <c r="B171" s="50">
        <v>168</v>
      </c>
      <c r="C171" s="55"/>
      <c r="D171" s="54"/>
      <c r="E171" s="53"/>
      <c r="F171" s="53"/>
      <c r="G171" s="53"/>
      <c r="H171" s="53"/>
      <c r="I171" s="53"/>
      <c r="J171" s="53"/>
      <c r="K171" s="53"/>
      <c r="L171" s="53"/>
    </row>
    <row r="172" spans="1:12" ht="17" thickBot="1">
      <c r="A172" s="12">
        <v>44055</v>
      </c>
      <c r="B172" s="50">
        <v>169</v>
      </c>
      <c r="C172" s="55"/>
      <c r="D172" s="54"/>
      <c r="E172" s="53"/>
      <c r="F172" s="53"/>
      <c r="G172" s="53"/>
      <c r="H172" s="53"/>
      <c r="I172" s="53"/>
      <c r="J172" s="53"/>
      <c r="K172" s="53"/>
      <c r="L172" s="53"/>
    </row>
    <row r="173" spans="1:12" ht="17" thickBot="1">
      <c r="A173" s="12">
        <v>44056</v>
      </c>
      <c r="B173" s="50">
        <v>170</v>
      </c>
      <c r="C173" s="55"/>
      <c r="D173" s="54"/>
      <c r="E173" s="53"/>
      <c r="F173" s="53"/>
      <c r="G173" s="53"/>
      <c r="H173" s="53"/>
      <c r="I173" s="53"/>
      <c r="J173" s="53"/>
      <c r="K173" s="53"/>
      <c r="L173" s="53"/>
    </row>
    <row r="174" spans="1:12" ht="17" thickBot="1">
      <c r="A174" s="12">
        <v>44057</v>
      </c>
      <c r="B174" s="50">
        <v>171</v>
      </c>
      <c r="C174" s="55"/>
      <c r="D174" s="54"/>
      <c r="E174" s="53"/>
      <c r="F174" s="53"/>
      <c r="G174" s="53"/>
      <c r="H174" s="53"/>
      <c r="I174" s="53"/>
      <c r="J174" s="53"/>
      <c r="K174" s="53"/>
      <c r="L174" s="53"/>
    </row>
    <row r="175" spans="1:12" ht="17" thickBot="1">
      <c r="A175" s="12">
        <v>44058</v>
      </c>
      <c r="B175" s="50">
        <v>172</v>
      </c>
      <c r="C175" s="55"/>
      <c r="D175" s="54"/>
      <c r="E175" s="53"/>
      <c r="F175" s="53"/>
      <c r="G175" s="53"/>
      <c r="H175" s="53"/>
      <c r="I175" s="53"/>
      <c r="J175" s="53"/>
      <c r="K175" s="53"/>
      <c r="L175" s="53"/>
    </row>
    <row r="176" spans="1:12" ht="17" thickBot="1">
      <c r="A176" s="12">
        <v>44059</v>
      </c>
      <c r="B176" s="50">
        <v>173</v>
      </c>
      <c r="C176" s="55"/>
      <c r="D176" s="54"/>
      <c r="E176" s="53"/>
      <c r="F176" s="53"/>
      <c r="G176" s="53"/>
      <c r="H176" s="53"/>
      <c r="I176" s="53"/>
      <c r="J176" s="53"/>
      <c r="K176" s="53"/>
      <c r="L176" s="53"/>
    </row>
    <row r="177" spans="1:12" ht="17" thickBot="1">
      <c r="A177" s="12">
        <v>44060</v>
      </c>
      <c r="B177" s="50">
        <v>174</v>
      </c>
      <c r="C177" s="55"/>
      <c r="D177" s="54"/>
      <c r="E177" s="53"/>
      <c r="F177" s="53"/>
      <c r="G177" s="53"/>
      <c r="H177" s="53"/>
      <c r="I177" s="53"/>
      <c r="J177" s="53"/>
      <c r="K177" s="53"/>
      <c r="L177" s="53"/>
    </row>
    <row r="178" spans="1:12" ht="17" thickBot="1">
      <c r="A178" s="12">
        <v>44061</v>
      </c>
      <c r="B178" s="50">
        <v>175</v>
      </c>
      <c r="C178" s="55"/>
      <c r="D178" s="54"/>
      <c r="E178" s="53"/>
      <c r="F178" s="53"/>
      <c r="G178" s="53"/>
      <c r="H178" s="53"/>
      <c r="I178" s="53"/>
      <c r="J178" s="53"/>
      <c r="K178" s="53"/>
      <c r="L178" s="53"/>
    </row>
    <row r="179" spans="1:12" ht="17" thickBot="1">
      <c r="A179" s="12">
        <v>44062</v>
      </c>
      <c r="B179" s="50">
        <v>176</v>
      </c>
      <c r="C179" s="55"/>
      <c r="D179" s="54"/>
      <c r="E179" s="53"/>
      <c r="F179" s="53"/>
      <c r="G179" s="53"/>
      <c r="H179" s="53"/>
      <c r="I179" s="53"/>
      <c r="J179" s="53"/>
      <c r="K179" s="53"/>
      <c r="L179" s="53"/>
    </row>
    <row r="180" spans="1:12" ht="17" thickBot="1">
      <c r="A180" s="12">
        <v>44063</v>
      </c>
      <c r="B180" s="50">
        <v>177</v>
      </c>
      <c r="C180" s="55"/>
      <c r="D180" s="54"/>
      <c r="E180" s="53"/>
      <c r="F180" s="53"/>
      <c r="G180" s="53"/>
      <c r="H180" s="53"/>
      <c r="I180" s="53"/>
      <c r="J180" s="53"/>
      <c r="K180" s="53"/>
      <c r="L180" s="53"/>
    </row>
    <row r="181" spans="1:12" ht="17" thickBot="1">
      <c r="A181" s="12">
        <v>44064</v>
      </c>
      <c r="B181" s="50">
        <v>178</v>
      </c>
      <c r="C181" s="55"/>
      <c r="D181" s="54"/>
      <c r="E181" s="53"/>
      <c r="F181" s="53"/>
      <c r="G181" s="53"/>
      <c r="H181" s="53"/>
      <c r="I181" s="53"/>
      <c r="J181" s="53"/>
      <c r="K181" s="53"/>
      <c r="L181" s="53"/>
    </row>
    <row r="182" spans="1:12" ht="17" thickBot="1">
      <c r="A182" s="12">
        <v>44065</v>
      </c>
      <c r="B182" s="50">
        <v>179</v>
      </c>
      <c r="C182" s="55"/>
      <c r="D182" s="54"/>
      <c r="E182" s="53"/>
      <c r="F182" s="53"/>
      <c r="G182" s="53"/>
      <c r="H182" s="53"/>
      <c r="I182" s="53"/>
      <c r="J182" s="53"/>
      <c r="K182" s="53"/>
      <c r="L182" s="53"/>
    </row>
    <row r="183" spans="1:12" ht="17" thickBot="1">
      <c r="A183" s="12">
        <v>44066</v>
      </c>
      <c r="B183" s="50">
        <v>180</v>
      </c>
      <c r="C183" s="55"/>
      <c r="D183" s="54"/>
      <c r="E183" s="53"/>
      <c r="F183" s="53"/>
      <c r="G183" s="53"/>
      <c r="H183" s="53"/>
      <c r="I183" s="53"/>
      <c r="J183" s="53"/>
      <c r="K183" s="53"/>
      <c r="L183" s="53"/>
    </row>
    <row r="184" spans="1:12" ht="17" thickBot="1">
      <c r="A184" s="12">
        <v>44067</v>
      </c>
      <c r="B184" s="50">
        <v>181</v>
      </c>
      <c r="C184" s="55"/>
      <c r="D184" s="54"/>
      <c r="E184" s="53"/>
      <c r="F184" s="53"/>
      <c r="G184" s="53"/>
      <c r="H184" s="53"/>
      <c r="I184" s="53"/>
      <c r="J184" s="53"/>
      <c r="K184" s="53"/>
      <c r="L184" s="53"/>
    </row>
    <row r="185" spans="1:12" ht="17" thickBot="1">
      <c r="A185" s="12">
        <v>44068</v>
      </c>
      <c r="B185" s="50">
        <v>182</v>
      </c>
      <c r="C185" s="55"/>
      <c r="D185" s="54"/>
      <c r="E185" s="53"/>
      <c r="F185" s="53"/>
      <c r="G185" s="53"/>
      <c r="H185" s="53"/>
      <c r="I185" s="53"/>
      <c r="J185" s="53"/>
      <c r="K185" s="53"/>
      <c r="L185" s="53"/>
    </row>
    <row r="186" spans="1:12" ht="17" thickBot="1">
      <c r="A186" s="12">
        <v>44069</v>
      </c>
      <c r="B186" s="50">
        <v>183</v>
      </c>
      <c r="C186" s="55"/>
      <c r="D186" s="54"/>
      <c r="E186" s="53"/>
      <c r="F186" s="53"/>
      <c r="G186" s="53"/>
      <c r="H186" s="53"/>
      <c r="I186" s="53"/>
      <c r="J186" s="53"/>
      <c r="K186" s="53"/>
      <c r="L186" s="53"/>
    </row>
    <row r="187" spans="1:12" ht="17" thickBot="1">
      <c r="A187" s="12">
        <v>44070</v>
      </c>
      <c r="B187" s="50">
        <v>184</v>
      </c>
      <c r="C187" s="55"/>
      <c r="D187" s="54"/>
      <c r="E187" s="53"/>
      <c r="F187" s="53"/>
      <c r="G187" s="53"/>
      <c r="H187" s="53"/>
      <c r="I187" s="53"/>
      <c r="J187" s="53"/>
      <c r="K187" s="53"/>
      <c r="L187" s="53"/>
    </row>
    <row r="188" spans="1:12" ht="17" thickBot="1">
      <c r="A188" s="12">
        <v>44071</v>
      </c>
      <c r="B188" s="50">
        <v>185</v>
      </c>
      <c r="C188" s="55"/>
      <c r="D188" s="54"/>
      <c r="E188" s="53"/>
      <c r="F188" s="53"/>
      <c r="G188" s="53"/>
      <c r="H188" s="53"/>
      <c r="I188" s="53"/>
      <c r="J188" s="53"/>
      <c r="K188" s="53"/>
      <c r="L188" s="53"/>
    </row>
    <row r="189" spans="1:12" ht="17" thickBot="1">
      <c r="A189" s="12">
        <v>44072</v>
      </c>
      <c r="B189" s="50">
        <v>186</v>
      </c>
      <c r="C189" s="55"/>
      <c r="D189" s="54"/>
      <c r="E189" s="53"/>
      <c r="F189" s="53"/>
      <c r="G189" s="53"/>
      <c r="H189" s="53"/>
      <c r="I189" s="53"/>
      <c r="J189" s="53"/>
      <c r="K189" s="53"/>
      <c r="L189" s="53"/>
    </row>
    <row r="190" spans="1:12" ht="17" thickBot="1">
      <c r="A190" s="12">
        <v>44073</v>
      </c>
      <c r="B190" s="50">
        <v>187</v>
      </c>
      <c r="C190" s="55"/>
      <c r="D190" s="54"/>
      <c r="E190" s="53"/>
      <c r="F190" s="53"/>
      <c r="G190" s="53"/>
      <c r="H190" s="53"/>
      <c r="I190" s="53"/>
      <c r="J190" s="53"/>
      <c r="K190" s="53"/>
      <c r="L190" s="53"/>
    </row>
    <row r="191" spans="1:12" ht="17" thickBot="1">
      <c r="A191" s="12">
        <v>44074</v>
      </c>
      <c r="B191" s="50">
        <v>188</v>
      </c>
      <c r="C191" s="55"/>
      <c r="D191" s="54"/>
      <c r="E191" s="53"/>
      <c r="F191" s="53"/>
      <c r="G191" s="53"/>
      <c r="H191" s="53"/>
      <c r="I191" s="53"/>
      <c r="J191" s="53"/>
      <c r="K191" s="53"/>
      <c r="L191" s="53"/>
    </row>
    <row r="192" spans="1:12" ht="17" thickBot="1">
      <c r="A192" s="12">
        <v>44075</v>
      </c>
      <c r="B192" s="50">
        <v>189</v>
      </c>
      <c r="C192" s="55"/>
      <c r="D192" s="54"/>
      <c r="E192" s="53"/>
      <c r="F192" s="53"/>
      <c r="G192" s="53"/>
      <c r="H192" s="53"/>
      <c r="I192" s="53"/>
      <c r="J192" s="53"/>
      <c r="K192" s="53"/>
      <c r="L192" s="53"/>
    </row>
    <row r="193" spans="1:12" ht="17" thickBot="1">
      <c r="A193" s="12">
        <v>44076</v>
      </c>
      <c r="B193" s="50">
        <v>190</v>
      </c>
      <c r="C193" s="55"/>
      <c r="D193" s="54"/>
      <c r="E193" s="53"/>
      <c r="F193" s="53"/>
      <c r="G193" s="53"/>
      <c r="H193" s="53"/>
      <c r="I193" s="53"/>
      <c r="J193" s="53"/>
      <c r="K193" s="53"/>
      <c r="L193" s="53"/>
    </row>
    <row r="194" spans="1:12" ht="17" thickBot="1">
      <c r="A194" s="12">
        <v>44077</v>
      </c>
      <c r="B194" s="50">
        <v>191</v>
      </c>
      <c r="C194" s="55"/>
      <c r="D194" s="54"/>
      <c r="E194" s="53"/>
      <c r="F194" s="53"/>
      <c r="G194" s="53"/>
      <c r="H194" s="53"/>
      <c r="I194" s="53"/>
      <c r="J194" s="53"/>
      <c r="K194" s="53"/>
      <c r="L194" s="53"/>
    </row>
    <row r="195" spans="1:12" ht="17" thickBot="1">
      <c r="A195" s="12">
        <v>44078</v>
      </c>
      <c r="B195" s="50">
        <v>192</v>
      </c>
      <c r="C195" s="55"/>
      <c r="D195" s="54"/>
      <c r="E195" s="53"/>
      <c r="F195" s="53"/>
      <c r="G195" s="53"/>
      <c r="H195" s="53"/>
      <c r="I195" s="53"/>
      <c r="J195" s="53"/>
      <c r="K195" s="53"/>
      <c r="L195" s="53"/>
    </row>
    <row r="196" spans="1:12" ht="17" thickBot="1">
      <c r="A196" s="12">
        <v>44079</v>
      </c>
      <c r="B196" s="50">
        <v>193</v>
      </c>
      <c r="C196" s="55"/>
      <c r="D196" s="54"/>
      <c r="E196" s="53"/>
      <c r="F196" s="53"/>
      <c r="G196" s="53"/>
      <c r="H196" s="53"/>
      <c r="I196" s="53"/>
      <c r="J196" s="53"/>
      <c r="K196" s="53"/>
      <c r="L196" s="53"/>
    </row>
    <row r="197" spans="1:12" ht="17" thickBot="1">
      <c r="A197" s="12">
        <v>44080</v>
      </c>
      <c r="B197" s="50">
        <v>194</v>
      </c>
      <c r="C197" s="55"/>
      <c r="D197" s="54"/>
      <c r="E197" s="53"/>
      <c r="F197" s="53"/>
      <c r="G197" s="53"/>
      <c r="H197" s="53"/>
      <c r="I197" s="53"/>
      <c r="J197" s="53"/>
      <c r="K197" s="53"/>
      <c r="L197" s="53"/>
    </row>
    <row r="198" spans="1:12" ht="17" thickBot="1">
      <c r="A198" s="12">
        <v>44081</v>
      </c>
      <c r="B198" s="50">
        <v>195</v>
      </c>
      <c r="C198" s="55"/>
      <c r="D198" s="54"/>
      <c r="E198" s="53"/>
      <c r="F198" s="53"/>
      <c r="G198" s="53"/>
      <c r="H198" s="53"/>
      <c r="I198" s="53"/>
      <c r="J198" s="53"/>
      <c r="K198" s="53"/>
      <c r="L198" s="53"/>
    </row>
    <row r="199" spans="1:12" ht="17" thickBot="1">
      <c r="A199" s="12">
        <v>44082</v>
      </c>
      <c r="B199" s="50">
        <v>196</v>
      </c>
      <c r="C199" s="55"/>
      <c r="D199" s="54"/>
      <c r="E199" s="53"/>
      <c r="F199" s="53"/>
      <c r="G199" s="53"/>
      <c r="H199" s="53"/>
      <c r="I199" s="53"/>
      <c r="J199" s="53"/>
      <c r="K199" s="53"/>
      <c r="L199" s="53"/>
    </row>
    <row r="200" spans="1:12" ht="17" thickBot="1">
      <c r="A200" s="12">
        <v>44083</v>
      </c>
      <c r="B200" s="50">
        <v>197</v>
      </c>
      <c r="C200" s="55"/>
      <c r="D200" s="54"/>
      <c r="E200" s="53"/>
      <c r="F200" s="53"/>
      <c r="G200" s="53"/>
      <c r="H200" s="53"/>
      <c r="I200" s="53"/>
      <c r="J200" s="53"/>
      <c r="K200" s="53"/>
      <c r="L200" s="53"/>
    </row>
    <row r="201" spans="1:12" ht="17" thickBot="1">
      <c r="A201" s="12">
        <v>44084</v>
      </c>
      <c r="B201" s="50">
        <v>198</v>
      </c>
      <c r="C201" s="55"/>
      <c r="D201" s="54"/>
      <c r="E201" s="53"/>
      <c r="F201" s="53"/>
      <c r="G201" s="53"/>
      <c r="H201" s="53"/>
      <c r="I201" s="53"/>
      <c r="J201" s="53"/>
      <c r="K201" s="53"/>
      <c r="L201" s="53"/>
    </row>
    <row r="202" spans="1:12" ht="17" thickBot="1">
      <c r="A202" s="12">
        <v>44085</v>
      </c>
      <c r="B202" s="50">
        <v>199</v>
      </c>
      <c r="C202" s="55"/>
      <c r="D202" s="54"/>
      <c r="E202" s="53"/>
      <c r="F202" s="53"/>
      <c r="G202" s="53"/>
      <c r="H202" s="53"/>
      <c r="I202" s="53"/>
      <c r="J202" s="53"/>
      <c r="K202" s="53"/>
      <c r="L202" s="53"/>
    </row>
    <row r="203" spans="1:12" ht="17" thickBot="1">
      <c r="A203" s="12">
        <v>44086</v>
      </c>
      <c r="B203" s="50">
        <v>200</v>
      </c>
      <c r="C203" s="55"/>
      <c r="D203" s="54"/>
      <c r="E203" s="53"/>
      <c r="F203" s="53"/>
      <c r="G203" s="53"/>
      <c r="H203" s="53"/>
      <c r="I203" s="53"/>
      <c r="J203" s="53"/>
      <c r="K203" s="53"/>
      <c r="L203" s="53"/>
    </row>
    <row r="204" spans="1:12" ht="17" thickBot="1">
      <c r="A204" s="12">
        <v>44087</v>
      </c>
      <c r="B204" s="50">
        <v>201</v>
      </c>
      <c r="C204" s="55"/>
      <c r="D204" s="54"/>
      <c r="E204" s="53"/>
      <c r="F204" s="53"/>
      <c r="G204" s="53"/>
      <c r="H204" s="53"/>
      <c r="I204" s="53"/>
      <c r="J204" s="53"/>
      <c r="K204" s="53"/>
      <c r="L204" s="53"/>
    </row>
    <row r="205" spans="1:12" ht="17" thickBot="1">
      <c r="A205" s="12">
        <v>44088</v>
      </c>
      <c r="B205" s="50">
        <v>202</v>
      </c>
      <c r="C205" s="55"/>
      <c r="D205" s="54"/>
      <c r="E205" s="53"/>
      <c r="F205" s="53"/>
      <c r="G205" s="53"/>
      <c r="H205" s="53"/>
      <c r="I205" s="53"/>
      <c r="J205" s="53"/>
      <c r="K205" s="53"/>
      <c r="L205" s="53"/>
    </row>
    <row r="206" spans="1:12" ht="17" thickBot="1">
      <c r="A206" s="12">
        <v>44089</v>
      </c>
      <c r="B206" s="50">
        <v>203</v>
      </c>
      <c r="C206" s="55"/>
      <c r="D206" s="54"/>
      <c r="E206" s="53"/>
      <c r="F206" s="53"/>
      <c r="G206" s="53"/>
      <c r="H206" s="53"/>
      <c r="I206" s="53"/>
      <c r="J206" s="53"/>
      <c r="K206" s="53"/>
      <c r="L206" s="53"/>
    </row>
    <row r="207" spans="1:12" ht="17" thickBot="1">
      <c r="A207" s="12">
        <v>44090</v>
      </c>
      <c r="B207" s="50">
        <v>204</v>
      </c>
      <c r="C207" s="55"/>
      <c r="D207" s="54"/>
      <c r="E207" s="53"/>
      <c r="F207" s="53"/>
      <c r="G207" s="53"/>
      <c r="H207" s="53"/>
      <c r="I207" s="53"/>
      <c r="J207" s="53"/>
      <c r="K207" s="53"/>
      <c r="L207" s="53"/>
    </row>
    <row r="208" spans="1:12" ht="17" thickBot="1">
      <c r="A208" s="12">
        <v>44091</v>
      </c>
      <c r="B208" s="50">
        <v>205</v>
      </c>
      <c r="C208" s="55"/>
      <c r="D208" s="54"/>
      <c r="E208" s="53"/>
      <c r="F208" s="53"/>
      <c r="G208" s="53"/>
      <c r="H208" s="53"/>
      <c r="I208" s="53"/>
      <c r="J208" s="53"/>
      <c r="K208" s="53"/>
      <c r="L208" s="53"/>
    </row>
    <row r="209" spans="1:12" ht="17" thickBot="1">
      <c r="A209" s="12">
        <v>44092</v>
      </c>
      <c r="B209" s="50">
        <v>206</v>
      </c>
      <c r="C209" s="55"/>
      <c r="D209" s="54"/>
      <c r="E209" s="53"/>
      <c r="F209" s="53"/>
      <c r="G209" s="53"/>
      <c r="H209" s="53"/>
      <c r="I209" s="53"/>
      <c r="J209" s="53"/>
      <c r="K209" s="53"/>
      <c r="L209" s="53"/>
    </row>
    <row r="210" spans="1:12" ht="17" thickBot="1">
      <c r="A210" s="12">
        <v>44093</v>
      </c>
      <c r="B210" s="50">
        <v>207</v>
      </c>
      <c r="C210" s="55"/>
      <c r="D210" s="54"/>
      <c r="E210" s="53"/>
      <c r="F210" s="53"/>
      <c r="G210" s="53"/>
      <c r="H210" s="53"/>
      <c r="I210" s="53"/>
      <c r="J210" s="53"/>
      <c r="K210" s="53"/>
      <c r="L210" s="53"/>
    </row>
    <row r="211" spans="1:12" ht="17" thickBot="1">
      <c r="A211" s="12">
        <v>44094</v>
      </c>
      <c r="B211" s="50">
        <v>208</v>
      </c>
      <c r="C211" s="55"/>
      <c r="D211" s="54"/>
      <c r="E211" s="53"/>
      <c r="F211" s="53"/>
      <c r="G211" s="53"/>
      <c r="H211" s="53"/>
      <c r="I211" s="53"/>
      <c r="J211" s="53"/>
      <c r="K211" s="53"/>
      <c r="L211" s="53"/>
    </row>
    <row r="212" spans="1:12" ht="17" thickBot="1">
      <c r="A212" s="12">
        <v>44095</v>
      </c>
      <c r="B212" s="50">
        <v>209</v>
      </c>
      <c r="C212" s="55"/>
      <c r="D212" s="54"/>
      <c r="E212" s="53"/>
      <c r="F212" s="53"/>
      <c r="G212" s="53"/>
      <c r="H212" s="53"/>
      <c r="I212" s="53"/>
      <c r="J212" s="53"/>
      <c r="K212" s="53"/>
      <c r="L212" s="53"/>
    </row>
    <row r="213" spans="1:12" ht="17" thickBot="1">
      <c r="A213" s="12">
        <v>44096</v>
      </c>
      <c r="B213" s="50">
        <v>210</v>
      </c>
      <c r="C213" s="55"/>
      <c r="D213" s="54"/>
      <c r="E213" s="53"/>
      <c r="F213" s="53"/>
      <c r="G213" s="53"/>
      <c r="H213" s="53"/>
      <c r="I213" s="53"/>
      <c r="J213" s="53"/>
      <c r="K213" s="53"/>
      <c r="L213" s="53"/>
    </row>
    <row r="214" spans="1:12" ht="17" thickBot="1">
      <c r="A214" s="12">
        <v>44097</v>
      </c>
      <c r="B214" s="50">
        <v>211</v>
      </c>
      <c r="C214" s="55"/>
      <c r="D214" s="54"/>
      <c r="E214" s="53"/>
      <c r="F214" s="53"/>
      <c r="G214" s="53"/>
      <c r="H214" s="53"/>
      <c r="I214" s="53"/>
      <c r="J214" s="53"/>
      <c r="K214" s="53"/>
      <c r="L214" s="53"/>
    </row>
    <row r="215" spans="1:12" ht="17" thickBot="1">
      <c r="A215" s="12">
        <v>44098</v>
      </c>
      <c r="B215" s="50">
        <v>212</v>
      </c>
      <c r="C215" s="55"/>
      <c r="D215" s="54"/>
      <c r="E215" s="53"/>
      <c r="F215" s="53"/>
      <c r="G215" s="53"/>
      <c r="H215" s="53"/>
      <c r="I215" s="53"/>
      <c r="J215" s="53"/>
      <c r="K215" s="53"/>
      <c r="L215" s="53"/>
    </row>
    <row r="216" spans="1:12" ht="17" thickBot="1">
      <c r="A216" s="12">
        <v>44099</v>
      </c>
      <c r="B216" s="50">
        <v>213</v>
      </c>
      <c r="C216" s="55"/>
      <c r="D216" s="54"/>
      <c r="E216" s="53"/>
      <c r="F216" s="53"/>
      <c r="G216" s="53"/>
      <c r="H216" s="53"/>
      <c r="I216" s="53"/>
      <c r="J216" s="53"/>
      <c r="K216" s="53"/>
      <c r="L216" s="53"/>
    </row>
    <row r="217" spans="1:12" ht="17" thickBot="1">
      <c r="A217" s="12">
        <v>44100</v>
      </c>
      <c r="B217" s="50">
        <v>214</v>
      </c>
      <c r="C217" s="55"/>
      <c r="D217" s="54"/>
      <c r="E217" s="53"/>
      <c r="F217" s="53"/>
      <c r="G217" s="53"/>
      <c r="H217" s="53"/>
      <c r="I217" s="53"/>
      <c r="J217" s="53"/>
      <c r="K217" s="53"/>
      <c r="L217" s="53"/>
    </row>
    <row r="218" spans="1:12" ht="17" thickBot="1">
      <c r="A218" s="12">
        <v>44101</v>
      </c>
      <c r="B218" s="50">
        <v>215</v>
      </c>
      <c r="C218" s="55"/>
      <c r="D218" s="54"/>
      <c r="E218" s="53"/>
      <c r="F218" s="53"/>
      <c r="G218" s="53"/>
      <c r="H218" s="53"/>
      <c r="I218" s="53"/>
      <c r="J218" s="53"/>
      <c r="K218" s="53"/>
      <c r="L218" s="53"/>
    </row>
    <row r="219" spans="1:12" ht="17" thickBot="1">
      <c r="A219" s="12">
        <v>44102</v>
      </c>
      <c r="B219" s="50">
        <v>216</v>
      </c>
      <c r="C219" s="55"/>
      <c r="D219" s="54"/>
      <c r="E219" s="53"/>
      <c r="F219" s="53"/>
      <c r="G219" s="53"/>
      <c r="H219" s="53"/>
      <c r="I219" s="53"/>
      <c r="J219" s="53"/>
      <c r="K219" s="53"/>
      <c r="L219" s="53"/>
    </row>
    <row r="220" spans="1:12" ht="17" thickBot="1">
      <c r="A220" s="12">
        <v>44103</v>
      </c>
      <c r="B220" s="50">
        <v>217</v>
      </c>
      <c r="C220" s="55"/>
      <c r="D220" s="54"/>
      <c r="E220" s="53"/>
      <c r="F220" s="53"/>
      <c r="G220" s="53"/>
      <c r="H220" s="53"/>
      <c r="I220" s="53"/>
      <c r="J220" s="53"/>
      <c r="K220" s="53"/>
      <c r="L220" s="53"/>
    </row>
    <row r="221" spans="1:12" ht="17" thickBot="1">
      <c r="A221" s="12">
        <v>44104</v>
      </c>
      <c r="B221" s="50">
        <v>218</v>
      </c>
      <c r="C221" s="55"/>
      <c r="D221" s="54"/>
      <c r="E221" s="53"/>
      <c r="F221" s="53"/>
      <c r="G221" s="53"/>
      <c r="H221" s="53"/>
      <c r="I221" s="53"/>
      <c r="J221" s="53"/>
      <c r="K221" s="53"/>
      <c r="L221" s="53"/>
    </row>
    <row r="222" spans="1:12" ht="17" thickBot="1">
      <c r="A222" s="12">
        <v>44105</v>
      </c>
      <c r="B222" s="50">
        <v>219</v>
      </c>
      <c r="C222" s="55"/>
      <c r="D222" s="54"/>
      <c r="E222" s="53"/>
      <c r="F222" s="53"/>
      <c r="G222" s="53"/>
      <c r="H222" s="53"/>
      <c r="I222" s="53"/>
      <c r="J222" s="53"/>
      <c r="K222" s="53"/>
      <c r="L222" s="53"/>
    </row>
    <row r="223" spans="1:12" ht="17" thickBot="1">
      <c r="A223" s="12">
        <v>44106</v>
      </c>
      <c r="B223" s="50">
        <v>220</v>
      </c>
      <c r="C223" s="55"/>
      <c r="D223" s="54"/>
      <c r="E223" s="53"/>
      <c r="F223" s="53"/>
      <c r="G223" s="53"/>
      <c r="H223" s="53"/>
      <c r="I223" s="53"/>
      <c r="J223" s="53"/>
      <c r="K223" s="53"/>
      <c r="L223" s="53"/>
    </row>
    <row r="224" spans="1:12" ht="17" thickBot="1">
      <c r="A224" s="12">
        <v>44107</v>
      </c>
      <c r="B224" s="50">
        <v>221</v>
      </c>
      <c r="C224" s="55"/>
      <c r="D224" s="54"/>
      <c r="E224" s="53"/>
      <c r="F224" s="53"/>
      <c r="G224" s="53"/>
      <c r="H224" s="53"/>
      <c r="I224" s="53"/>
      <c r="J224" s="53"/>
      <c r="K224" s="53"/>
      <c r="L224" s="53"/>
    </row>
    <row r="225" spans="1:12" ht="17" thickBot="1">
      <c r="A225" s="12">
        <v>44108</v>
      </c>
      <c r="B225" s="50">
        <v>222</v>
      </c>
      <c r="C225" s="55"/>
      <c r="D225" s="54"/>
      <c r="E225" s="53"/>
      <c r="F225" s="53"/>
      <c r="G225" s="53"/>
      <c r="H225" s="53"/>
      <c r="I225" s="53"/>
      <c r="J225" s="53"/>
      <c r="K225" s="53"/>
      <c r="L225" s="53"/>
    </row>
    <row r="226" spans="1:12" ht="17" thickBot="1">
      <c r="A226" s="12">
        <v>44109</v>
      </c>
      <c r="B226" s="50">
        <v>223</v>
      </c>
      <c r="C226" s="55"/>
      <c r="D226" s="54"/>
      <c r="E226" s="53"/>
      <c r="F226" s="53"/>
      <c r="G226" s="53"/>
      <c r="H226" s="53"/>
      <c r="I226" s="53"/>
      <c r="J226" s="53"/>
      <c r="K226" s="53"/>
      <c r="L226" s="53"/>
    </row>
    <row r="227" spans="1:12" ht="17" thickBot="1">
      <c r="A227" s="12">
        <v>44110</v>
      </c>
      <c r="B227" s="50">
        <v>224</v>
      </c>
      <c r="C227" s="55"/>
      <c r="D227" s="54"/>
      <c r="E227" s="53"/>
      <c r="F227" s="53"/>
      <c r="G227" s="53"/>
      <c r="H227" s="53"/>
      <c r="I227" s="53"/>
      <c r="J227" s="53"/>
      <c r="K227" s="53"/>
      <c r="L227" s="53"/>
    </row>
    <row r="228" spans="1:12" ht="17" thickBot="1">
      <c r="A228" s="12">
        <v>44111</v>
      </c>
      <c r="B228" s="50">
        <v>225</v>
      </c>
      <c r="C228" s="55"/>
      <c r="D228" s="54"/>
      <c r="E228" s="53"/>
      <c r="F228" s="53"/>
      <c r="G228" s="53"/>
      <c r="H228" s="53"/>
      <c r="I228" s="53"/>
      <c r="J228" s="53"/>
      <c r="K228" s="53"/>
      <c r="L228" s="53"/>
    </row>
    <row r="229" spans="1:12" ht="17" thickBot="1">
      <c r="A229" s="12">
        <v>44112</v>
      </c>
      <c r="B229" s="50">
        <v>226</v>
      </c>
      <c r="C229" s="55"/>
      <c r="D229" s="54"/>
      <c r="E229" s="53"/>
      <c r="F229" s="53"/>
      <c r="G229" s="53"/>
      <c r="H229" s="53"/>
      <c r="I229" s="53"/>
      <c r="J229" s="53"/>
      <c r="K229" s="53"/>
      <c r="L229" s="53"/>
    </row>
    <row r="230" spans="1:12" ht="17" thickBot="1">
      <c r="A230" s="12">
        <v>44113</v>
      </c>
      <c r="B230" s="50">
        <v>227</v>
      </c>
      <c r="C230" s="55"/>
      <c r="D230" s="54"/>
      <c r="E230" s="53"/>
      <c r="F230" s="53"/>
      <c r="G230" s="53"/>
      <c r="H230" s="53"/>
      <c r="I230" s="53"/>
      <c r="J230" s="53"/>
      <c r="K230" s="53"/>
      <c r="L230" s="53"/>
    </row>
    <row r="231" spans="1:12" ht="17" thickBot="1">
      <c r="A231" s="12">
        <v>44114</v>
      </c>
      <c r="B231" s="50">
        <v>228</v>
      </c>
      <c r="C231" s="55"/>
      <c r="D231" s="54"/>
      <c r="E231" s="53"/>
      <c r="F231" s="53"/>
      <c r="G231" s="53"/>
      <c r="H231" s="53"/>
      <c r="I231" s="53"/>
      <c r="J231" s="53"/>
      <c r="K231" s="53"/>
      <c r="L231" s="53"/>
    </row>
    <row r="232" spans="1:12" ht="17" thickBot="1">
      <c r="A232" s="12">
        <v>44115</v>
      </c>
      <c r="B232" s="50">
        <v>229</v>
      </c>
      <c r="C232" s="55"/>
      <c r="D232" s="54"/>
      <c r="E232" s="53"/>
      <c r="F232" s="53"/>
      <c r="G232" s="53"/>
      <c r="H232" s="53"/>
      <c r="I232" s="53"/>
      <c r="J232" s="53"/>
      <c r="K232" s="53"/>
      <c r="L232" s="53"/>
    </row>
    <row r="233" spans="1:12" ht="17" thickBot="1">
      <c r="A233" s="12">
        <v>44116</v>
      </c>
      <c r="B233" s="50">
        <v>230</v>
      </c>
      <c r="C233" s="55"/>
      <c r="D233" s="54"/>
      <c r="E233" s="53"/>
      <c r="F233" s="53"/>
      <c r="G233" s="53"/>
      <c r="H233" s="53"/>
      <c r="I233" s="53"/>
      <c r="J233" s="53"/>
      <c r="K233" s="53"/>
      <c r="L233" s="53"/>
    </row>
    <row r="234" spans="1:12" ht="17" thickBot="1">
      <c r="A234" s="12">
        <v>44117</v>
      </c>
      <c r="B234" s="50">
        <v>231</v>
      </c>
      <c r="C234" s="55"/>
      <c r="D234" s="54"/>
      <c r="E234" s="53"/>
      <c r="F234" s="53"/>
      <c r="G234" s="53"/>
      <c r="H234" s="53"/>
      <c r="I234" s="53"/>
      <c r="J234" s="53"/>
      <c r="K234" s="53"/>
      <c r="L234" s="53"/>
    </row>
    <row r="235" spans="1:12" ht="17" thickBot="1">
      <c r="A235" s="12">
        <v>44118</v>
      </c>
      <c r="B235" s="50">
        <v>232</v>
      </c>
      <c r="C235" s="55"/>
      <c r="D235" s="54"/>
      <c r="E235" s="53"/>
      <c r="F235" s="53"/>
      <c r="G235" s="53"/>
      <c r="H235" s="53"/>
      <c r="I235" s="53"/>
      <c r="J235" s="53"/>
      <c r="K235" s="53"/>
      <c r="L235" s="53"/>
    </row>
    <row r="236" spans="1:12" ht="17" thickBot="1">
      <c r="A236" s="12">
        <v>44119</v>
      </c>
      <c r="B236" s="50">
        <v>233</v>
      </c>
      <c r="C236" s="55"/>
      <c r="D236" s="54"/>
      <c r="E236" s="53"/>
      <c r="F236" s="53"/>
      <c r="G236" s="53"/>
      <c r="H236" s="53"/>
      <c r="I236" s="53"/>
      <c r="J236" s="53"/>
      <c r="K236" s="53"/>
      <c r="L236" s="53"/>
    </row>
    <row r="237" spans="1:12" ht="17" thickBot="1">
      <c r="A237" s="12">
        <v>44120</v>
      </c>
      <c r="B237" s="50">
        <v>234</v>
      </c>
      <c r="C237" s="55"/>
      <c r="D237" s="54"/>
      <c r="E237" s="53"/>
      <c r="F237" s="53"/>
      <c r="G237" s="53"/>
      <c r="H237" s="53"/>
      <c r="I237" s="53"/>
      <c r="J237" s="53"/>
      <c r="K237" s="53"/>
      <c r="L237" s="53"/>
    </row>
    <row r="238" spans="1:12" ht="17" thickBot="1">
      <c r="A238" s="12">
        <v>44121</v>
      </c>
      <c r="B238" s="50">
        <v>235</v>
      </c>
      <c r="C238" s="55"/>
      <c r="D238" s="54"/>
      <c r="E238" s="53"/>
      <c r="F238" s="53"/>
      <c r="G238" s="53"/>
      <c r="H238" s="53"/>
      <c r="I238" s="53"/>
      <c r="J238" s="53"/>
      <c r="K238" s="53"/>
      <c r="L238" s="53"/>
    </row>
    <row r="239" spans="1:12" ht="17" thickBot="1">
      <c r="A239" s="12">
        <v>44122</v>
      </c>
      <c r="B239" s="50">
        <v>236</v>
      </c>
      <c r="C239" s="55"/>
      <c r="D239" s="54"/>
      <c r="E239" s="53"/>
      <c r="F239" s="53"/>
      <c r="G239" s="53"/>
      <c r="H239" s="53"/>
      <c r="I239" s="53"/>
      <c r="J239" s="53"/>
      <c r="K239" s="53"/>
      <c r="L239" s="53"/>
    </row>
    <row r="240" spans="1:12" ht="17" thickBot="1">
      <c r="A240" s="12">
        <v>44123</v>
      </c>
      <c r="B240" s="50">
        <v>237</v>
      </c>
      <c r="C240" s="55"/>
      <c r="D240" s="54"/>
      <c r="E240" s="53"/>
      <c r="F240" s="53"/>
      <c r="G240" s="53"/>
      <c r="H240" s="53"/>
      <c r="I240" s="53"/>
      <c r="J240" s="53"/>
      <c r="K240" s="53"/>
      <c r="L240" s="53"/>
    </row>
    <row r="241" spans="1:12" ht="17" thickBot="1">
      <c r="A241" s="12">
        <v>44124</v>
      </c>
      <c r="B241" s="50">
        <v>238</v>
      </c>
      <c r="C241" s="55"/>
      <c r="D241" s="54"/>
      <c r="E241" s="53"/>
      <c r="F241" s="53"/>
      <c r="G241" s="53"/>
      <c r="H241" s="53"/>
      <c r="I241" s="53"/>
      <c r="J241" s="53"/>
      <c r="K241" s="53"/>
      <c r="L241" s="53"/>
    </row>
    <row r="242" spans="1:12" ht="17" thickBot="1">
      <c r="A242" s="12">
        <v>44125</v>
      </c>
      <c r="B242" s="50">
        <v>239</v>
      </c>
      <c r="C242" s="55"/>
      <c r="D242" s="54"/>
      <c r="E242" s="53"/>
      <c r="F242" s="53"/>
      <c r="G242" s="53"/>
      <c r="H242" s="53"/>
      <c r="I242" s="53"/>
      <c r="J242" s="53"/>
      <c r="K242" s="53"/>
      <c r="L242" s="53"/>
    </row>
    <row r="243" spans="1:12" ht="17" thickBot="1">
      <c r="A243" s="12">
        <v>44126</v>
      </c>
      <c r="B243" s="50">
        <v>240</v>
      </c>
      <c r="C243" s="55"/>
      <c r="D243" s="54"/>
      <c r="E243" s="53"/>
      <c r="F243" s="53"/>
      <c r="G243" s="53"/>
      <c r="H243" s="53"/>
      <c r="I243" s="53"/>
      <c r="J243" s="53"/>
      <c r="K243" s="53"/>
      <c r="L243" s="53"/>
    </row>
    <row r="244" spans="1:12" ht="17" thickBot="1">
      <c r="A244" s="12">
        <v>44127</v>
      </c>
      <c r="B244" s="50">
        <v>241</v>
      </c>
      <c r="C244" s="55"/>
      <c r="D244" s="54"/>
      <c r="E244" s="53"/>
      <c r="F244" s="53"/>
      <c r="G244" s="53"/>
      <c r="H244" s="53"/>
      <c r="I244" s="53"/>
      <c r="J244" s="53"/>
      <c r="K244" s="53"/>
      <c r="L244" s="53"/>
    </row>
    <row r="245" spans="1:12" ht="17" thickBot="1">
      <c r="A245" s="12">
        <v>44128</v>
      </c>
      <c r="B245" s="50">
        <v>242</v>
      </c>
      <c r="C245" s="55"/>
      <c r="D245" s="54"/>
      <c r="E245" s="53"/>
      <c r="F245" s="53"/>
      <c r="G245" s="53"/>
      <c r="H245" s="53"/>
      <c r="I245" s="53"/>
      <c r="J245" s="53"/>
      <c r="K245" s="53"/>
      <c r="L245" s="53"/>
    </row>
    <row r="246" spans="1:12" ht="17" thickBot="1">
      <c r="A246" s="12">
        <v>44129</v>
      </c>
      <c r="B246" s="50">
        <v>243</v>
      </c>
      <c r="C246" s="55"/>
      <c r="D246" s="54"/>
      <c r="E246" s="53"/>
      <c r="F246" s="53"/>
      <c r="G246" s="53"/>
      <c r="H246" s="53"/>
      <c r="I246" s="53"/>
      <c r="J246" s="53"/>
      <c r="K246" s="53"/>
      <c r="L246" s="53"/>
    </row>
    <row r="247" spans="1:12" ht="17" thickBot="1">
      <c r="A247" s="12">
        <v>44130</v>
      </c>
      <c r="B247" s="50">
        <v>244</v>
      </c>
      <c r="C247" s="55"/>
      <c r="D247" s="54"/>
      <c r="E247" s="53"/>
      <c r="F247" s="53"/>
      <c r="G247" s="53"/>
      <c r="H247" s="53"/>
      <c r="I247" s="53"/>
      <c r="J247" s="53"/>
      <c r="K247" s="53"/>
      <c r="L247" s="53"/>
    </row>
    <row r="248" spans="1:12" ht="17" thickBot="1">
      <c r="A248" s="12">
        <v>44131</v>
      </c>
      <c r="B248" s="50">
        <v>245</v>
      </c>
      <c r="C248" s="55"/>
      <c r="D248" s="54"/>
      <c r="E248" s="53"/>
      <c r="F248" s="53"/>
      <c r="G248" s="53"/>
      <c r="H248" s="53"/>
      <c r="I248" s="53"/>
      <c r="J248" s="53"/>
      <c r="K248" s="53"/>
      <c r="L248" s="53"/>
    </row>
    <row r="249" spans="1:12" ht="17" thickBot="1">
      <c r="A249" s="12">
        <v>44132</v>
      </c>
      <c r="B249" s="50">
        <v>246</v>
      </c>
      <c r="C249" s="55"/>
      <c r="D249" s="54"/>
      <c r="E249" s="53"/>
      <c r="F249" s="53"/>
      <c r="G249" s="53"/>
      <c r="H249" s="53"/>
      <c r="I249" s="53"/>
      <c r="J249" s="53"/>
      <c r="K249" s="53"/>
      <c r="L249" s="53"/>
    </row>
    <row r="250" spans="1:12" ht="17" thickBot="1">
      <c r="A250" s="12">
        <v>44133</v>
      </c>
      <c r="B250" s="50">
        <v>247</v>
      </c>
      <c r="C250" s="55"/>
      <c r="D250" s="54"/>
      <c r="E250" s="53"/>
      <c r="F250" s="53"/>
      <c r="G250" s="53"/>
      <c r="H250" s="53"/>
      <c r="I250" s="53"/>
      <c r="J250" s="53"/>
      <c r="K250" s="53"/>
      <c r="L250" s="53"/>
    </row>
    <row r="251" spans="1:12" ht="17" thickBot="1">
      <c r="A251" s="12">
        <v>44134</v>
      </c>
      <c r="B251" s="50">
        <v>248</v>
      </c>
      <c r="C251" s="55"/>
      <c r="D251" s="54"/>
      <c r="E251" s="53"/>
      <c r="F251" s="53"/>
      <c r="G251" s="53"/>
      <c r="H251" s="53"/>
      <c r="I251" s="53"/>
      <c r="J251" s="53"/>
      <c r="K251" s="53"/>
      <c r="L251" s="53"/>
    </row>
    <row r="252" spans="1:12" ht="17" thickBot="1">
      <c r="A252" s="12">
        <v>44135</v>
      </c>
      <c r="B252" s="50">
        <v>249</v>
      </c>
      <c r="C252" s="55"/>
      <c r="D252" s="54"/>
      <c r="E252" s="53"/>
      <c r="F252" s="53"/>
      <c r="G252" s="53"/>
      <c r="H252" s="53"/>
      <c r="I252" s="53"/>
      <c r="J252" s="53"/>
      <c r="K252" s="53"/>
      <c r="L252" s="53"/>
    </row>
    <row r="253" spans="1:12" ht="17" thickBot="1">
      <c r="A253" s="12">
        <v>44136</v>
      </c>
      <c r="B253" s="50">
        <v>250</v>
      </c>
      <c r="C253" s="55"/>
      <c r="D253" s="54"/>
      <c r="E253" s="53"/>
      <c r="F253" s="53"/>
      <c r="G253" s="53"/>
      <c r="H253" s="53"/>
      <c r="I253" s="53"/>
      <c r="J253" s="53"/>
      <c r="K253" s="53"/>
      <c r="L253" s="53"/>
    </row>
    <row r="254" spans="1:12" ht="17" thickBot="1">
      <c r="A254" s="12">
        <v>44137</v>
      </c>
      <c r="B254" s="50">
        <v>251</v>
      </c>
      <c r="C254" s="55"/>
      <c r="D254" s="54"/>
      <c r="E254" s="53"/>
      <c r="F254" s="53"/>
      <c r="G254" s="53"/>
      <c r="H254" s="53"/>
      <c r="I254" s="53"/>
      <c r="J254" s="53"/>
      <c r="K254" s="53"/>
      <c r="L254" s="53"/>
    </row>
    <row r="255" spans="1:12" ht="17" thickBot="1">
      <c r="A255" s="12">
        <v>44138</v>
      </c>
      <c r="B255" s="50">
        <v>252</v>
      </c>
      <c r="C255" s="55"/>
      <c r="D255" s="54"/>
      <c r="E255" s="53"/>
      <c r="F255" s="53"/>
      <c r="G255" s="53"/>
      <c r="H255" s="53"/>
      <c r="I255" s="53"/>
      <c r="J255" s="53"/>
      <c r="K255" s="53"/>
      <c r="L255" s="53"/>
    </row>
    <row r="256" spans="1:12" ht="17" thickBot="1">
      <c r="A256" s="12">
        <v>44139</v>
      </c>
      <c r="B256" s="50">
        <v>253</v>
      </c>
      <c r="C256" s="55"/>
      <c r="D256" s="54"/>
      <c r="E256" s="53"/>
      <c r="F256" s="53"/>
      <c r="G256" s="53"/>
      <c r="H256" s="53"/>
      <c r="I256" s="53"/>
      <c r="J256" s="53"/>
      <c r="K256" s="53"/>
      <c r="L256" s="53"/>
    </row>
    <row r="257" spans="1:12" ht="17" thickBot="1">
      <c r="A257" s="12">
        <v>44140</v>
      </c>
      <c r="B257" s="50">
        <v>254</v>
      </c>
      <c r="C257" s="55"/>
      <c r="D257" s="54"/>
      <c r="E257" s="53"/>
      <c r="F257" s="53"/>
      <c r="G257" s="53"/>
      <c r="H257" s="53"/>
      <c r="I257" s="53"/>
      <c r="J257" s="53"/>
      <c r="K257" s="53"/>
      <c r="L257" s="53"/>
    </row>
    <row r="258" spans="1:12" ht="17" thickBot="1">
      <c r="A258" s="12">
        <v>44141</v>
      </c>
      <c r="B258" s="50">
        <v>255</v>
      </c>
      <c r="C258" s="55"/>
      <c r="D258" s="54"/>
      <c r="E258" s="53"/>
      <c r="F258" s="53"/>
      <c r="G258" s="53"/>
      <c r="H258" s="53"/>
      <c r="I258" s="53"/>
      <c r="J258" s="53"/>
      <c r="K258" s="53"/>
      <c r="L258" s="53"/>
    </row>
    <row r="259" spans="1:12" ht="17" thickBot="1">
      <c r="A259" s="12">
        <v>44142</v>
      </c>
      <c r="B259" s="50">
        <v>256</v>
      </c>
      <c r="C259" s="55"/>
      <c r="D259" s="54"/>
      <c r="E259" s="53"/>
      <c r="F259" s="53"/>
      <c r="G259" s="53"/>
      <c r="H259" s="53"/>
      <c r="I259" s="53"/>
      <c r="J259" s="53"/>
      <c r="K259" s="53"/>
      <c r="L259" s="53"/>
    </row>
    <row r="260" spans="1:12" ht="17" thickBot="1">
      <c r="A260" s="12">
        <v>44143</v>
      </c>
      <c r="B260" s="50">
        <v>257</v>
      </c>
      <c r="C260" s="55"/>
      <c r="D260" s="54"/>
      <c r="E260" s="53"/>
      <c r="F260" s="53"/>
      <c r="G260" s="53"/>
      <c r="H260" s="53"/>
      <c r="I260" s="53"/>
      <c r="J260" s="53"/>
      <c r="K260" s="53"/>
      <c r="L260" s="53"/>
    </row>
    <row r="261" spans="1:12" ht="17" thickBot="1">
      <c r="A261" s="12">
        <v>44144</v>
      </c>
      <c r="B261" s="50">
        <v>258</v>
      </c>
      <c r="C261" s="55"/>
      <c r="D261" s="54"/>
      <c r="E261" s="53"/>
      <c r="F261" s="53"/>
      <c r="G261" s="53"/>
      <c r="H261" s="53"/>
      <c r="I261" s="53"/>
      <c r="J261" s="53"/>
      <c r="K261" s="53"/>
      <c r="L261" s="53"/>
    </row>
    <row r="262" spans="1:12" ht="17" thickBot="1">
      <c r="A262" s="12">
        <v>44145</v>
      </c>
      <c r="B262" s="50">
        <v>259</v>
      </c>
      <c r="C262" s="55"/>
      <c r="D262" s="54"/>
      <c r="E262" s="53"/>
      <c r="F262" s="53"/>
      <c r="G262" s="53"/>
      <c r="H262" s="53"/>
      <c r="I262" s="53"/>
      <c r="J262" s="53"/>
      <c r="K262" s="53"/>
      <c r="L262" s="53"/>
    </row>
    <row r="263" spans="1:12" ht="17" thickBot="1">
      <c r="A263" s="12">
        <v>44146</v>
      </c>
      <c r="B263" s="50">
        <v>260</v>
      </c>
      <c r="C263" s="55"/>
      <c r="D263" s="54"/>
      <c r="E263" s="53"/>
      <c r="F263" s="53"/>
      <c r="G263" s="53"/>
      <c r="H263" s="53"/>
      <c r="I263" s="53"/>
      <c r="J263" s="53"/>
      <c r="K263" s="53"/>
      <c r="L263" s="53"/>
    </row>
    <row r="264" spans="1:12" ht="17" thickBot="1">
      <c r="A264" s="12">
        <v>44147</v>
      </c>
      <c r="B264" s="50">
        <v>261</v>
      </c>
      <c r="C264" s="55"/>
      <c r="D264" s="54"/>
      <c r="E264" s="53"/>
      <c r="F264" s="53"/>
      <c r="G264" s="53"/>
      <c r="H264" s="53"/>
      <c r="I264" s="53"/>
      <c r="J264" s="53"/>
      <c r="K264" s="53"/>
      <c r="L264" s="53"/>
    </row>
    <row r="265" spans="1:12" ht="17" thickBot="1">
      <c r="A265" s="12">
        <v>44148</v>
      </c>
      <c r="B265" s="50">
        <v>262</v>
      </c>
      <c r="C265" s="55"/>
      <c r="D265" s="54"/>
      <c r="E265" s="53"/>
      <c r="F265" s="53"/>
      <c r="G265" s="53"/>
      <c r="H265" s="53"/>
      <c r="I265" s="53"/>
      <c r="J265" s="53"/>
      <c r="K265" s="53"/>
      <c r="L265" s="53"/>
    </row>
    <row r="266" spans="1:12" ht="17" thickBot="1">
      <c r="A266" s="12">
        <v>44149</v>
      </c>
      <c r="B266" s="50">
        <v>263</v>
      </c>
      <c r="C266" s="55"/>
      <c r="D266" s="54"/>
      <c r="E266" s="53"/>
      <c r="F266" s="53"/>
      <c r="G266" s="53"/>
      <c r="H266" s="53"/>
      <c r="I266" s="53"/>
      <c r="J266" s="53"/>
      <c r="K266" s="53"/>
      <c r="L266" s="53"/>
    </row>
    <row r="267" spans="1:12" ht="17" thickBot="1">
      <c r="A267" s="12">
        <v>44150</v>
      </c>
      <c r="B267" s="50">
        <v>264</v>
      </c>
      <c r="C267" s="55"/>
      <c r="D267" s="54"/>
      <c r="E267" s="53"/>
      <c r="F267" s="53"/>
      <c r="G267" s="53"/>
      <c r="H267" s="53"/>
      <c r="I267" s="53"/>
      <c r="J267" s="53"/>
      <c r="K267" s="53"/>
      <c r="L267" s="53"/>
    </row>
    <row r="268" spans="1:12" ht="17" thickBot="1">
      <c r="A268" s="12">
        <v>44151</v>
      </c>
      <c r="B268" s="50">
        <v>265</v>
      </c>
      <c r="C268" s="55"/>
      <c r="D268" s="54"/>
      <c r="E268" s="53"/>
      <c r="F268" s="53"/>
      <c r="G268" s="53"/>
      <c r="H268" s="53"/>
      <c r="I268" s="53"/>
      <c r="J268" s="53"/>
      <c r="K268" s="53"/>
      <c r="L268" s="53"/>
    </row>
    <row r="269" spans="1:12" ht="17" thickBot="1">
      <c r="A269" s="12">
        <v>44152</v>
      </c>
      <c r="B269" s="50">
        <v>266</v>
      </c>
      <c r="C269" s="55"/>
      <c r="D269" s="54"/>
      <c r="E269" s="53"/>
      <c r="F269" s="53"/>
      <c r="G269" s="53"/>
      <c r="H269" s="53"/>
      <c r="I269" s="53"/>
      <c r="J269" s="53"/>
      <c r="K269" s="53"/>
      <c r="L269" s="53"/>
    </row>
    <row r="270" spans="1:12" ht="17" thickBot="1">
      <c r="A270" s="12">
        <v>44153</v>
      </c>
      <c r="B270" s="50">
        <v>267</v>
      </c>
      <c r="C270" s="55"/>
      <c r="D270" s="54"/>
      <c r="E270" s="53"/>
      <c r="F270" s="53"/>
      <c r="G270" s="53"/>
      <c r="H270" s="53"/>
      <c r="I270" s="53"/>
      <c r="J270" s="53"/>
      <c r="K270" s="53"/>
      <c r="L270" s="53"/>
    </row>
    <row r="271" spans="1:12" ht="17" thickBot="1">
      <c r="A271" s="12">
        <v>44154</v>
      </c>
      <c r="B271" s="50">
        <v>268</v>
      </c>
      <c r="C271" s="55"/>
      <c r="D271" s="54"/>
      <c r="E271" s="53"/>
      <c r="F271" s="53"/>
      <c r="G271" s="53"/>
      <c r="H271" s="53"/>
      <c r="I271" s="53"/>
      <c r="J271" s="53"/>
      <c r="K271" s="53"/>
      <c r="L271" s="53"/>
    </row>
    <row r="272" spans="1:12" ht="17" thickBot="1">
      <c r="A272" s="12">
        <v>44155</v>
      </c>
      <c r="B272" s="50">
        <v>269</v>
      </c>
      <c r="C272" s="55"/>
      <c r="D272" s="54"/>
      <c r="E272" s="53"/>
      <c r="F272" s="53"/>
      <c r="G272" s="53"/>
      <c r="H272" s="53"/>
      <c r="I272" s="53"/>
      <c r="J272" s="53"/>
      <c r="K272" s="53"/>
      <c r="L272" s="53"/>
    </row>
    <row r="273" spans="1:12" ht="17" thickBot="1">
      <c r="A273" s="12">
        <v>44156</v>
      </c>
      <c r="B273" s="50">
        <v>270</v>
      </c>
      <c r="C273" s="55"/>
      <c r="D273" s="54"/>
      <c r="E273" s="53"/>
      <c r="F273" s="53"/>
      <c r="G273" s="53"/>
      <c r="H273" s="53"/>
      <c r="I273" s="53"/>
      <c r="J273" s="53"/>
      <c r="K273" s="53"/>
      <c r="L273" s="53"/>
    </row>
    <row r="274" spans="1:12" ht="17" thickBot="1">
      <c r="A274" s="12">
        <v>44157</v>
      </c>
      <c r="B274" s="50">
        <v>271</v>
      </c>
      <c r="C274" s="55"/>
      <c r="D274" s="54"/>
      <c r="E274" s="53"/>
      <c r="F274" s="53"/>
      <c r="G274" s="53"/>
      <c r="H274" s="53"/>
      <c r="I274" s="53"/>
      <c r="J274" s="53"/>
      <c r="K274" s="53"/>
      <c r="L274" s="53"/>
    </row>
    <row r="275" spans="1:12" ht="17" thickBot="1">
      <c r="A275" s="12">
        <v>44158</v>
      </c>
      <c r="B275" s="50">
        <v>272</v>
      </c>
      <c r="C275" s="55"/>
      <c r="D275" s="54"/>
      <c r="E275" s="53"/>
      <c r="F275" s="53"/>
      <c r="G275" s="53"/>
      <c r="H275" s="53"/>
      <c r="I275" s="53"/>
      <c r="J275" s="53"/>
      <c r="K275" s="53"/>
      <c r="L275" s="53"/>
    </row>
    <row r="276" spans="1:12" ht="17" thickBot="1">
      <c r="A276" s="12">
        <v>44159</v>
      </c>
      <c r="B276" s="50">
        <v>273</v>
      </c>
      <c r="C276" s="55"/>
      <c r="D276" s="54"/>
      <c r="E276" s="53"/>
      <c r="F276" s="53"/>
      <c r="G276" s="53"/>
      <c r="H276" s="53"/>
      <c r="I276" s="53"/>
      <c r="J276" s="53"/>
      <c r="K276" s="53"/>
      <c r="L276" s="53"/>
    </row>
    <row r="277" spans="1:12" ht="17" thickBot="1">
      <c r="A277" s="12">
        <v>44160</v>
      </c>
      <c r="B277" s="50">
        <v>274</v>
      </c>
      <c r="C277" s="55"/>
      <c r="D277" s="54"/>
      <c r="E277" s="53"/>
      <c r="F277" s="53"/>
      <c r="G277" s="53"/>
      <c r="H277" s="53"/>
      <c r="I277" s="53"/>
      <c r="J277" s="53"/>
      <c r="K277" s="53"/>
      <c r="L277" s="53"/>
    </row>
    <row r="278" spans="1:12" ht="17" thickBot="1">
      <c r="A278" s="12">
        <v>44161</v>
      </c>
      <c r="B278" s="50">
        <v>275</v>
      </c>
      <c r="C278" s="55"/>
      <c r="D278" s="54"/>
      <c r="E278" s="53"/>
      <c r="F278" s="53"/>
      <c r="G278" s="53"/>
      <c r="H278" s="53"/>
      <c r="I278" s="53"/>
      <c r="J278" s="53"/>
      <c r="K278" s="53"/>
      <c r="L278" s="53"/>
    </row>
    <row r="279" spans="1:12" ht="17" thickBot="1">
      <c r="A279" s="12">
        <v>44162</v>
      </c>
      <c r="B279" s="50">
        <v>276</v>
      </c>
      <c r="C279" s="55"/>
      <c r="D279" s="54"/>
      <c r="E279" s="53"/>
      <c r="F279" s="53"/>
      <c r="G279" s="53"/>
      <c r="H279" s="53"/>
      <c r="I279" s="53"/>
      <c r="J279" s="53"/>
      <c r="K279" s="53"/>
      <c r="L279" s="53"/>
    </row>
    <row r="280" spans="1:12" ht="17" thickBot="1">
      <c r="A280" s="12">
        <v>44163</v>
      </c>
      <c r="B280" s="50">
        <v>277</v>
      </c>
      <c r="C280" s="55"/>
      <c r="D280" s="54"/>
      <c r="E280" s="53"/>
      <c r="F280" s="53"/>
      <c r="G280" s="53"/>
      <c r="H280" s="53"/>
      <c r="I280" s="53"/>
      <c r="J280" s="53"/>
      <c r="K280" s="53"/>
      <c r="L280" s="53"/>
    </row>
    <row r="281" spans="1:12" ht="17" thickBot="1">
      <c r="A281" s="12">
        <v>44164</v>
      </c>
      <c r="B281" s="50">
        <v>278</v>
      </c>
      <c r="C281" s="55"/>
      <c r="D281" s="54"/>
      <c r="E281" s="53"/>
      <c r="F281" s="53"/>
      <c r="G281" s="53"/>
      <c r="H281" s="53"/>
      <c r="I281" s="53"/>
      <c r="J281" s="53"/>
      <c r="K281" s="53"/>
      <c r="L281" s="53"/>
    </row>
    <row r="282" spans="1:12" ht="17" thickBot="1">
      <c r="A282" s="12">
        <v>44165</v>
      </c>
      <c r="B282" s="50">
        <v>279</v>
      </c>
      <c r="C282" s="55"/>
      <c r="D282" s="54"/>
      <c r="E282" s="53"/>
      <c r="F282" s="53"/>
      <c r="G282" s="53"/>
      <c r="H282" s="53"/>
      <c r="I282" s="53"/>
      <c r="J282" s="53"/>
      <c r="K282" s="53"/>
      <c r="L282" s="53"/>
    </row>
    <row r="283" spans="1:12" ht="17" thickBot="1">
      <c r="A283" s="12">
        <v>44166</v>
      </c>
      <c r="B283" s="50">
        <v>280</v>
      </c>
      <c r="C283" s="55"/>
      <c r="D283" s="54"/>
      <c r="E283" s="53"/>
      <c r="F283" s="53"/>
      <c r="G283" s="53"/>
      <c r="H283" s="53"/>
      <c r="I283" s="53"/>
      <c r="J283" s="53"/>
      <c r="K283" s="53"/>
      <c r="L283" s="53"/>
    </row>
    <row r="284" spans="1:12" ht="17" thickBot="1">
      <c r="A284" s="12">
        <v>44167</v>
      </c>
      <c r="B284" s="50">
        <v>281</v>
      </c>
      <c r="C284" s="55"/>
      <c r="D284" s="54"/>
      <c r="E284" s="53"/>
      <c r="F284" s="53"/>
      <c r="G284" s="53"/>
      <c r="H284" s="53"/>
      <c r="I284" s="53"/>
      <c r="J284" s="53"/>
      <c r="K284" s="53"/>
      <c r="L284" s="53"/>
    </row>
    <row r="285" spans="1:12" ht="17" thickBot="1">
      <c r="A285" s="12">
        <v>44168</v>
      </c>
      <c r="B285" s="50">
        <v>282</v>
      </c>
      <c r="C285" s="55"/>
      <c r="D285" s="54"/>
      <c r="E285" s="53"/>
      <c r="F285" s="53"/>
      <c r="G285" s="53"/>
      <c r="H285" s="53"/>
      <c r="I285" s="53"/>
      <c r="J285" s="53"/>
      <c r="K285" s="53"/>
      <c r="L285" s="53"/>
    </row>
    <row r="286" spans="1:12" ht="17" thickBot="1">
      <c r="A286" s="12">
        <v>44169</v>
      </c>
      <c r="B286" s="50">
        <v>283</v>
      </c>
      <c r="C286" s="55"/>
      <c r="D286" s="54"/>
      <c r="E286" s="53"/>
      <c r="F286" s="53"/>
      <c r="G286" s="53"/>
      <c r="H286" s="53"/>
      <c r="I286" s="53"/>
      <c r="J286" s="53"/>
      <c r="K286" s="53"/>
      <c r="L286" s="53"/>
    </row>
    <row r="287" spans="1:12" ht="17" thickBot="1">
      <c r="A287" s="12">
        <v>44170</v>
      </c>
      <c r="B287" s="50">
        <v>284</v>
      </c>
      <c r="C287" s="55"/>
      <c r="D287" s="54"/>
      <c r="E287" s="53"/>
      <c r="F287" s="53"/>
      <c r="G287" s="53"/>
      <c r="H287" s="53"/>
      <c r="I287" s="53"/>
      <c r="J287" s="53"/>
      <c r="K287" s="53"/>
      <c r="L287" s="53"/>
    </row>
    <row r="288" spans="1:12" ht="17" thickBot="1">
      <c r="A288" s="12">
        <v>44171</v>
      </c>
      <c r="B288" s="50">
        <v>285</v>
      </c>
      <c r="C288" s="55"/>
      <c r="D288" s="54"/>
      <c r="E288" s="53"/>
      <c r="F288" s="53"/>
      <c r="G288" s="53"/>
      <c r="H288" s="53"/>
      <c r="I288" s="53"/>
      <c r="J288" s="53"/>
      <c r="K288" s="53"/>
      <c r="L288" s="53"/>
    </row>
    <row r="289" spans="1:12" ht="17" thickBot="1">
      <c r="A289" s="12">
        <v>44172</v>
      </c>
      <c r="B289" s="50">
        <v>286</v>
      </c>
      <c r="C289" s="55"/>
      <c r="D289" s="54"/>
      <c r="E289" s="53"/>
      <c r="F289" s="53"/>
      <c r="G289" s="53"/>
      <c r="H289" s="53"/>
      <c r="I289" s="53"/>
      <c r="J289" s="53"/>
      <c r="K289" s="53"/>
      <c r="L289" s="53"/>
    </row>
    <row r="290" spans="1:12" ht="17" thickBot="1">
      <c r="A290" s="12">
        <v>44173</v>
      </c>
      <c r="B290" s="50">
        <v>287</v>
      </c>
      <c r="C290" s="55"/>
      <c r="D290" s="54"/>
      <c r="E290" s="53"/>
      <c r="F290" s="53"/>
      <c r="G290" s="53"/>
      <c r="H290" s="53"/>
      <c r="I290" s="53"/>
      <c r="J290" s="53"/>
      <c r="K290" s="53"/>
      <c r="L290" s="53"/>
    </row>
    <row r="291" spans="1:12" ht="17" thickBot="1">
      <c r="A291" s="12">
        <v>44174</v>
      </c>
      <c r="B291" s="50">
        <v>288</v>
      </c>
      <c r="C291" s="55"/>
      <c r="D291" s="54"/>
      <c r="E291" s="53"/>
      <c r="F291" s="53"/>
      <c r="G291" s="53"/>
      <c r="H291" s="53"/>
      <c r="I291" s="53"/>
      <c r="J291" s="53"/>
      <c r="K291" s="53"/>
      <c r="L291" s="53"/>
    </row>
    <row r="292" spans="1:12" ht="17" thickBot="1">
      <c r="A292" s="12">
        <v>44175</v>
      </c>
      <c r="B292" s="50">
        <v>289</v>
      </c>
      <c r="C292" s="55"/>
      <c r="D292" s="54"/>
      <c r="E292" s="53"/>
      <c r="F292" s="53"/>
      <c r="G292" s="53"/>
      <c r="H292" s="53"/>
      <c r="I292" s="53"/>
      <c r="J292" s="53"/>
      <c r="K292" s="53"/>
      <c r="L292" s="53"/>
    </row>
    <row r="293" spans="1:12" ht="17" thickBot="1">
      <c r="A293" s="12">
        <v>44176</v>
      </c>
      <c r="B293" s="50">
        <v>290</v>
      </c>
      <c r="C293" s="55"/>
      <c r="D293" s="54"/>
      <c r="E293" s="53"/>
      <c r="F293" s="53"/>
      <c r="G293" s="53"/>
      <c r="H293" s="53"/>
      <c r="I293" s="53"/>
      <c r="J293" s="53"/>
      <c r="K293" s="53"/>
      <c r="L293" s="53"/>
    </row>
    <row r="294" spans="1:12" ht="17" thickBot="1">
      <c r="A294" s="12">
        <v>44177</v>
      </c>
      <c r="B294" s="50">
        <v>291</v>
      </c>
      <c r="C294" s="55"/>
      <c r="D294" s="54"/>
      <c r="E294" s="53"/>
      <c r="F294" s="53"/>
      <c r="G294" s="53"/>
      <c r="H294" s="53"/>
      <c r="I294" s="53"/>
      <c r="J294" s="53"/>
      <c r="K294" s="53"/>
      <c r="L294" s="53"/>
    </row>
    <row r="295" spans="1:12" ht="17" thickBot="1">
      <c r="A295" s="12">
        <v>44178</v>
      </c>
      <c r="B295" s="50">
        <v>292</v>
      </c>
      <c r="C295" s="55"/>
      <c r="D295" s="54"/>
      <c r="E295" s="53"/>
      <c r="F295" s="53"/>
      <c r="G295" s="53"/>
      <c r="H295" s="53"/>
      <c r="I295" s="53"/>
      <c r="J295" s="53"/>
      <c r="K295" s="53"/>
      <c r="L295" s="53"/>
    </row>
    <row r="296" spans="1:12" ht="17" thickBot="1">
      <c r="A296" s="12">
        <v>44179</v>
      </c>
      <c r="B296" s="50">
        <v>293</v>
      </c>
      <c r="C296" s="55"/>
      <c r="D296" s="54"/>
      <c r="E296" s="53"/>
      <c r="F296" s="53"/>
      <c r="G296" s="53"/>
      <c r="H296" s="53"/>
      <c r="I296" s="53"/>
      <c r="J296" s="53"/>
      <c r="K296" s="53"/>
      <c r="L296" s="53"/>
    </row>
    <row r="297" spans="1:12" ht="17" thickBot="1">
      <c r="A297" s="12">
        <v>44180</v>
      </c>
      <c r="B297" s="50">
        <v>294</v>
      </c>
      <c r="C297" s="55"/>
      <c r="D297" s="54"/>
      <c r="E297" s="53"/>
      <c r="F297" s="53"/>
      <c r="G297" s="53"/>
      <c r="H297" s="53"/>
      <c r="I297" s="53"/>
      <c r="J297" s="53"/>
      <c r="K297" s="53"/>
      <c r="L297" s="53"/>
    </row>
    <row r="298" spans="1:12" ht="17" thickBot="1">
      <c r="A298" s="12">
        <v>44181</v>
      </c>
      <c r="B298" s="50">
        <v>295</v>
      </c>
      <c r="C298" s="55"/>
      <c r="D298" s="54"/>
      <c r="E298" s="53"/>
      <c r="F298" s="53"/>
      <c r="G298" s="53"/>
      <c r="H298" s="53"/>
      <c r="I298" s="53"/>
      <c r="J298" s="53"/>
      <c r="K298" s="53"/>
      <c r="L298" s="53"/>
    </row>
    <row r="299" spans="1:12" ht="17" thickBot="1">
      <c r="A299" s="12">
        <v>44182</v>
      </c>
      <c r="B299" s="50">
        <v>296</v>
      </c>
      <c r="C299" s="55"/>
      <c r="D299" s="54"/>
      <c r="E299" s="53"/>
      <c r="F299" s="53"/>
      <c r="G299" s="53"/>
      <c r="H299" s="53"/>
      <c r="I299" s="53"/>
      <c r="J299" s="53"/>
      <c r="K299" s="53"/>
      <c r="L299" s="53"/>
    </row>
    <row r="300" spans="1:12" ht="17" thickBot="1">
      <c r="A300" s="12">
        <v>44183</v>
      </c>
      <c r="B300" s="50">
        <v>297</v>
      </c>
      <c r="C300" s="55"/>
      <c r="D300" s="54"/>
      <c r="E300" s="53"/>
      <c r="F300" s="53"/>
      <c r="G300" s="53"/>
      <c r="H300" s="53"/>
      <c r="I300" s="53"/>
      <c r="J300" s="53"/>
      <c r="K300" s="53"/>
      <c r="L300" s="53"/>
    </row>
    <row r="301" spans="1:12" ht="17" thickBot="1">
      <c r="A301" s="12">
        <v>44184</v>
      </c>
      <c r="B301" s="50">
        <v>298</v>
      </c>
      <c r="C301" s="55"/>
      <c r="D301" s="54"/>
      <c r="E301" s="53"/>
      <c r="F301" s="53"/>
      <c r="G301" s="53"/>
      <c r="H301" s="53"/>
      <c r="I301" s="53"/>
      <c r="J301" s="53"/>
      <c r="K301" s="53"/>
      <c r="L301" s="53"/>
    </row>
    <row r="302" spans="1:12" ht="17" thickBot="1">
      <c r="A302" s="12">
        <v>44185</v>
      </c>
      <c r="B302" s="50">
        <v>299</v>
      </c>
      <c r="C302" s="55"/>
      <c r="D302" s="54"/>
      <c r="E302" s="53"/>
      <c r="F302" s="53"/>
      <c r="G302" s="53"/>
      <c r="H302" s="53"/>
      <c r="I302" s="53"/>
      <c r="J302" s="53"/>
      <c r="K302" s="53"/>
      <c r="L302" s="53"/>
    </row>
    <row r="303" spans="1:12" ht="17" thickBot="1">
      <c r="A303" s="12">
        <v>44186</v>
      </c>
      <c r="B303" s="50">
        <v>300</v>
      </c>
      <c r="C303" s="55"/>
      <c r="D303" s="54"/>
      <c r="E303" s="53"/>
      <c r="F303" s="53"/>
      <c r="G303" s="53"/>
      <c r="H303" s="53"/>
      <c r="I303" s="53"/>
      <c r="J303" s="53"/>
      <c r="K303" s="53"/>
      <c r="L303" s="53"/>
    </row>
    <row r="304" spans="1:12" ht="17" thickBot="1">
      <c r="A304" s="12">
        <v>44187</v>
      </c>
      <c r="B304" s="50">
        <v>301</v>
      </c>
      <c r="C304" s="55"/>
      <c r="D304" s="54"/>
      <c r="E304" s="53"/>
      <c r="F304" s="53"/>
      <c r="G304" s="53"/>
      <c r="H304" s="53"/>
      <c r="I304" s="53"/>
      <c r="J304" s="53"/>
      <c r="K304" s="53"/>
      <c r="L304" s="53"/>
    </row>
    <row r="305" spans="1:12" ht="17" thickBot="1">
      <c r="A305" s="12">
        <v>44188</v>
      </c>
      <c r="B305" s="50">
        <v>302</v>
      </c>
      <c r="C305" s="55"/>
      <c r="D305" s="54"/>
      <c r="E305" s="53"/>
      <c r="F305" s="53"/>
      <c r="G305" s="53"/>
      <c r="H305" s="53"/>
      <c r="I305" s="53"/>
      <c r="J305" s="53"/>
      <c r="K305" s="53"/>
      <c r="L305" s="53"/>
    </row>
    <row r="306" spans="1:12" ht="17" thickBot="1">
      <c r="A306" s="12">
        <v>44189</v>
      </c>
      <c r="B306" s="50">
        <v>303</v>
      </c>
      <c r="C306" s="55"/>
      <c r="D306" s="54"/>
      <c r="E306" s="53"/>
      <c r="F306" s="53"/>
      <c r="G306" s="53"/>
      <c r="H306" s="53"/>
      <c r="I306" s="53"/>
      <c r="J306" s="53"/>
      <c r="K306" s="53"/>
      <c r="L306" s="53"/>
    </row>
    <row r="307" spans="1:12" ht="17" thickBot="1">
      <c r="A307" s="12">
        <v>44190</v>
      </c>
      <c r="B307" s="50">
        <v>304</v>
      </c>
      <c r="C307" s="55"/>
      <c r="D307" s="54"/>
      <c r="E307" s="53"/>
      <c r="F307" s="53"/>
      <c r="G307" s="53"/>
      <c r="H307" s="53"/>
      <c r="I307" s="53"/>
      <c r="J307" s="53"/>
      <c r="K307" s="53"/>
      <c r="L307" s="53"/>
    </row>
    <row r="308" spans="1:12" ht="17" thickBot="1">
      <c r="A308" s="12">
        <v>44191</v>
      </c>
      <c r="B308" s="50">
        <v>305</v>
      </c>
      <c r="C308" s="55"/>
      <c r="D308" s="54"/>
      <c r="E308" s="53"/>
      <c r="F308" s="53"/>
      <c r="G308" s="53"/>
      <c r="H308" s="53"/>
      <c r="I308" s="53"/>
      <c r="J308" s="53"/>
      <c r="K308" s="53"/>
      <c r="L308" s="53"/>
    </row>
    <row r="309" spans="1:12" ht="17" thickBot="1">
      <c r="A309" s="12">
        <v>44192</v>
      </c>
      <c r="B309" s="50">
        <v>306</v>
      </c>
      <c r="C309" s="55"/>
      <c r="D309" s="54"/>
      <c r="E309" s="53"/>
      <c r="F309" s="53"/>
      <c r="G309" s="53"/>
      <c r="H309" s="53"/>
      <c r="I309" s="53"/>
      <c r="J309" s="53"/>
      <c r="K309" s="53"/>
      <c r="L309" s="53"/>
    </row>
    <row r="310" spans="1:12" ht="17" thickBot="1">
      <c r="A310" s="12">
        <v>44193</v>
      </c>
      <c r="B310" s="50">
        <v>307</v>
      </c>
      <c r="C310" s="55"/>
      <c r="D310" s="54"/>
      <c r="E310" s="53"/>
      <c r="F310" s="53"/>
      <c r="G310" s="53"/>
      <c r="H310" s="53"/>
      <c r="I310" s="53"/>
      <c r="J310" s="53"/>
      <c r="K310" s="53"/>
      <c r="L310" s="53"/>
    </row>
    <row r="311" spans="1:12" ht="17" thickBot="1">
      <c r="A311" s="12">
        <v>44194</v>
      </c>
      <c r="B311" s="50">
        <v>308</v>
      </c>
      <c r="C311" s="55"/>
      <c r="D311" s="54"/>
      <c r="E311" s="53"/>
      <c r="F311" s="53"/>
      <c r="G311" s="53"/>
      <c r="H311" s="53"/>
      <c r="I311" s="53"/>
      <c r="J311" s="53"/>
      <c r="K311" s="53"/>
      <c r="L311" s="53"/>
    </row>
    <row r="312" spans="1:12" ht="17" thickBot="1">
      <c r="A312" s="12">
        <v>44195</v>
      </c>
      <c r="B312" s="50">
        <v>309</v>
      </c>
      <c r="C312" s="55"/>
      <c r="D312" s="54"/>
      <c r="E312" s="53"/>
      <c r="F312" s="53"/>
      <c r="G312" s="53"/>
      <c r="H312" s="53"/>
      <c r="I312" s="53"/>
      <c r="J312" s="53"/>
      <c r="K312" s="53"/>
      <c r="L312" s="53"/>
    </row>
    <row r="313" spans="1:12" ht="17" thickBot="1">
      <c r="A313" s="12">
        <v>44196</v>
      </c>
      <c r="B313" s="50">
        <v>310</v>
      </c>
      <c r="C313" s="55"/>
      <c r="D313" s="54"/>
      <c r="E313" s="53"/>
      <c r="F313" s="53"/>
      <c r="G313" s="53"/>
      <c r="H313" s="53"/>
      <c r="I313" s="53"/>
      <c r="J313" s="53"/>
      <c r="K313" s="53"/>
      <c r="L313" s="53"/>
    </row>
  </sheetData>
  <mergeCells count="3">
    <mergeCell ref="A1:B1"/>
    <mergeCell ref="C1:L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R315"/>
  <sheetViews>
    <sheetView zoomScale="116" workbookViewId="0">
      <pane xSplit="2" ySplit="2" topLeftCell="C57" activePane="bottomRight" state="frozen"/>
      <selection pane="topRight" activeCell="C1" sqref="C1"/>
      <selection pane="bottomLeft" activeCell="A3" sqref="A3"/>
      <selection pane="bottomRight" activeCell="F75" sqref="F75"/>
    </sheetView>
  </sheetViews>
  <sheetFormatPr baseColWidth="10" defaultRowHeight="16"/>
  <cols>
    <col min="1" max="1" width="11.83203125" style="2" customWidth="1"/>
    <col min="2" max="2" width="4.5" style="2" bestFit="1" customWidth="1"/>
    <col min="3" max="16" width="11.5" customWidth="1"/>
  </cols>
  <sheetData>
    <row r="1" spans="1:16" ht="17" thickBot="1">
      <c r="A1" s="90" t="s">
        <v>15</v>
      </c>
      <c r="B1" s="91"/>
      <c r="C1" s="86" t="s">
        <v>2</v>
      </c>
      <c r="D1" s="87"/>
      <c r="E1" s="86" t="s">
        <v>4</v>
      </c>
      <c r="F1" s="87"/>
      <c r="G1" s="86" t="s">
        <v>3</v>
      </c>
      <c r="H1" s="87"/>
      <c r="I1" s="86" t="s">
        <v>5</v>
      </c>
      <c r="J1" s="87"/>
      <c r="K1" s="86" t="s">
        <v>6</v>
      </c>
      <c r="L1" s="87"/>
      <c r="M1" s="86" t="s">
        <v>7</v>
      </c>
      <c r="N1" s="92"/>
      <c r="O1" s="94" t="s">
        <v>8</v>
      </c>
      <c r="P1" s="95"/>
    </row>
    <row r="2" spans="1:16" ht="18" thickBot="1">
      <c r="A2" s="89" t="s">
        <v>9</v>
      </c>
      <c r="B2" s="89" t="s">
        <v>10</v>
      </c>
      <c r="C2" s="88" t="s">
        <v>11</v>
      </c>
      <c r="D2" s="88" t="s">
        <v>12</v>
      </c>
      <c r="E2" s="88" t="s">
        <v>11</v>
      </c>
      <c r="F2" s="88" t="s">
        <v>12</v>
      </c>
      <c r="G2" s="88" t="s">
        <v>11</v>
      </c>
      <c r="H2" s="88" t="s">
        <v>12</v>
      </c>
      <c r="I2" s="88" t="s">
        <v>11</v>
      </c>
      <c r="J2" s="88" t="s">
        <v>12</v>
      </c>
      <c r="K2" s="88" t="s">
        <v>11</v>
      </c>
      <c r="L2" s="88" t="s">
        <v>12</v>
      </c>
      <c r="M2" s="88" t="s">
        <v>11</v>
      </c>
      <c r="N2" s="88" t="s">
        <v>12</v>
      </c>
      <c r="O2" s="93" t="s">
        <v>11</v>
      </c>
      <c r="P2" s="93" t="s">
        <v>12</v>
      </c>
    </row>
    <row r="3" spans="1:16" ht="17" thickBot="1">
      <c r="A3" s="12">
        <v>43887</v>
      </c>
      <c r="B3" s="50">
        <v>1</v>
      </c>
      <c r="C3" s="83">
        <v>0</v>
      </c>
      <c r="D3" s="84">
        <v>0</v>
      </c>
      <c r="E3" s="85">
        <v>0</v>
      </c>
      <c r="F3" s="84">
        <v>0</v>
      </c>
      <c r="G3" s="85">
        <v>0</v>
      </c>
      <c r="H3" s="84">
        <v>0</v>
      </c>
      <c r="I3" s="85">
        <v>0</v>
      </c>
      <c r="J3" s="84">
        <v>0</v>
      </c>
      <c r="K3" s="85">
        <v>0</v>
      </c>
      <c r="L3" s="84">
        <v>0</v>
      </c>
      <c r="M3" s="85">
        <v>0</v>
      </c>
      <c r="N3" s="84">
        <v>0</v>
      </c>
      <c r="O3" s="85">
        <v>0</v>
      </c>
      <c r="P3" s="84">
        <v>0</v>
      </c>
    </row>
    <row r="4" spans="1:16" ht="17" thickBot="1">
      <c r="A4" s="12">
        <v>43888</v>
      </c>
      <c r="B4" s="50">
        <v>2</v>
      </c>
      <c r="C4" s="7">
        <v>0</v>
      </c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0</v>
      </c>
      <c r="M4" s="9">
        <v>0</v>
      </c>
      <c r="N4" s="8">
        <v>0</v>
      </c>
      <c r="O4" s="9">
        <v>0</v>
      </c>
      <c r="P4" s="8">
        <v>0</v>
      </c>
    </row>
    <row r="5" spans="1:16" ht="17" thickBot="1">
      <c r="A5" s="12">
        <v>43889</v>
      </c>
      <c r="B5" s="50">
        <v>3</v>
      </c>
      <c r="C5" s="7">
        <v>0</v>
      </c>
      <c r="D5" s="8">
        <v>0</v>
      </c>
      <c r="E5" s="9">
        <v>0</v>
      </c>
      <c r="F5" s="8">
        <v>0</v>
      </c>
      <c r="G5" s="9">
        <v>0</v>
      </c>
      <c r="H5" s="8">
        <v>0</v>
      </c>
      <c r="I5" s="9">
        <v>0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O5" s="9">
        <v>0</v>
      </c>
      <c r="P5" s="8">
        <v>0</v>
      </c>
    </row>
    <row r="6" spans="1:16" ht="17" thickBot="1">
      <c r="A6" s="12">
        <v>43890</v>
      </c>
      <c r="B6" s="50">
        <v>4</v>
      </c>
      <c r="C6" s="7">
        <v>0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</row>
    <row r="7" spans="1:16" ht="17" thickBot="1">
      <c r="A7" s="12">
        <v>43891</v>
      </c>
      <c r="B7" s="50">
        <v>5</v>
      </c>
      <c r="C7" s="7">
        <v>0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9">
        <v>0</v>
      </c>
      <c r="J7" s="8">
        <v>0</v>
      </c>
      <c r="K7" s="9">
        <v>0</v>
      </c>
      <c r="L7" s="8">
        <v>0</v>
      </c>
      <c r="M7" s="9">
        <v>0</v>
      </c>
      <c r="N7" s="8">
        <v>0</v>
      </c>
      <c r="O7" s="9">
        <v>0</v>
      </c>
      <c r="P7" s="8">
        <v>0</v>
      </c>
    </row>
    <row r="8" spans="1:16" ht="17" thickBot="1">
      <c r="A8" s="12">
        <v>43892</v>
      </c>
      <c r="B8" s="50">
        <v>6</v>
      </c>
      <c r="C8" s="7">
        <v>2</v>
      </c>
      <c r="D8" s="8">
        <v>0</v>
      </c>
      <c r="E8" s="9">
        <v>0</v>
      </c>
      <c r="F8" s="8">
        <v>0</v>
      </c>
      <c r="G8" s="9">
        <v>0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0</v>
      </c>
    </row>
    <row r="9" spans="1:16" ht="17" thickBot="1">
      <c r="A9" s="12">
        <v>43893</v>
      </c>
      <c r="B9" s="50">
        <v>7</v>
      </c>
      <c r="C9" s="7">
        <v>2</v>
      </c>
      <c r="D9" s="8">
        <v>0</v>
      </c>
      <c r="E9" s="9">
        <v>1</v>
      </c>
      <c r="F9" s="8">
        <v>0</v>
      </c>
      <c r="G9" s="9">
        <v>1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0</v>
      </c>
    </row>
    <row r="10" spans="1:16" ht="17" thickBot="1">
      <c r="A10" s="12">
        <v>43894</v>
      </c>
      <c r="B10" s="50">
        <v>8</v>
      </c>
      <c r="C10" s="7">
        <v>3</v>
      </c>
      <c r="D10" s="8">
        <v>0</v>
      </c>
      <c r="E10" s="9">
        <v>1</v>
      </c>
      <c r="F10" s="8">
        <v>0</v>
      </c>
      <c r="G10" s="9">
        <v>2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</row>
    <row r="11" spans="1:16" ht="17" thickBot="1">
      <c r="A11" s="12">
        <v>43895</v>
      </c>
      <c r="B11" s="50">
        <v>9</v>
      </c>
      <c r="C11" s="7">
        <v>5</v>
      </c>
      <c r="D11" s="8">
        <v>0</v>
      </c>
      <c r="E11" s="9">
        <v>1</v>
      </c>
      <c r="F11" s="8">
        <v>0</v>
      </c>
      <c r="G11" s="9">
        <v>3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</row>
    <row r="12" spans="1:16" ht="17" thickBot="1">
      <c r="A12" s="12">
        <v>43896</v>
      </c>
      <c r="B12" s="50">
        <v>10</v>
      </c>
      <c r="C12" s="7">
        <v>8</v>
      </c>
      <c r="D12" s="8">
        <v>0</v>
      </c>
      <c r="E12" s="9">
        <v>1</v>
      </c>
      <c r="F12" s="8">
        <v>0</v>
      </c>
      <c r="G12" s="9">
        <v>4</v>
      </c>
      <c r="H12" s="8">
        <v>0</v>
      </c>
      <c r="I12" s="9">
        <v>0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</row>
    <row r="13" spans="1:16" ht="17" thickBot="1">
      <c r="A13" s="12">
        <v>43897</v>
      </c>
      <c r="B13" s="50">
        <v>11</v>
      </c>
      <c r="C13" s="7">
        <v>15</v>
      </c>
      <c r="D13" s="8">
        <v>0</v>
      </c>
      <c r="E13" s="9">
        <v>1</v>
      </c>
      <c r="F13" s="8">
        <v>0</v>
      </c>
      <c r="G13" s="9">
        <v>5</v>
      </c>
      <c r="H13" s="8">
        <v>0</v>
      </c>
      <c r="I13" s="9">
        <v>0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0</v>
      </c>
    </row>
    <row r="14" spans="1:16" ht="17" thickBot="1">
      <c r="A14" s="12">
        <v>43898</v>
      </c>
      <c r="B14" s="50">
        <v>12</v>
      </c>
      <c r="C14" s="7">
        <v>22</v>
      </c>
      <c r="D14" s="8">
        <v>0</v>
      </c>
      <c r="E14" s="9">
        <v>1</v>
      </c>
      <c r="F14" s="8">
        <v>0</v>
      </c>
      <c r="G14" s="9">
        <v>6</v>
      </c>
      <c r="H14" s="8">
        <v>0</v>
      </c>
      <c r="I14" s="9">
        <v>0</v>
      </c>
      <c r="J14" s="8">
        <v>0</v>
      </c>
      <c r="K14" s="9">
        <v>1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</row>
    <row r="15" spans="1:16" ht="17" thickBot="1">
      <c r="A15" s="12">
        <v>43899</v>
      </c>
      <c r="B15" s="50">
        <v>13</v>
      </c>
      <c r="C15" s="7">
        <v>27</v>
      </c>
      <c r="D15" s="8">
        <v>0</v>
      </c>
      <c r="E15" s="9">
        <v>1</v>
      </c>
      <c r="F15" s="8">
        <v>0</v>
      </c>
      <c r="G15" s="9">
        <v>9</v>
      </c>
      <c r="H15" s="8">
        <v>0</v>
      </c>
      <c r="I15" s="9">
        <v>0</v>
      </c>
      <c r="J15" s="8">
        <v>0</v>
      </c>
      <c r="K15" s="9">
        <v>2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</row>
    <row r="16" spans="1:16" ht="17" thickBot="1">
      <c r="A16" s="12">
        <v>43900</v>
      </c>
      <c r="B16" s="50">
        <v>14</v>
      </c>
      <c r="C16" s="7">
        <v>27</v>
      </c>
      <c r="D16" s="8">
        <v>0</v>
      </c>
      <c r="E16" s="9">
        <v>2</v>
      </c>
      <c r="F16" s="8">
        <v>0</v>
      </c>
      <c r="G16" s="9">
        <v>10</v>
      </c>
      <c r="H16" s="8">
        <v>0</v>
      </c>
      <c r="I16" s="9">
        <v>0</v>
      </c>
      <c r="J16" s="8">
        <v>0</v>
      </c>
      <c r="K16" s="9">
        <v>2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</row>
    <row r="17" spans="1:16" ht="17" thickBot="1">
      <c r="A17" s="12">
        <v>43901</v>
      </c>
      <c r="B17" s="50">
        <v>15</v>
      </c>
      <c r="C17" s="7">
        <v>36</v>
      </c>
      <c r="D17" s="8">
        <v>0</v>
      </c>
      <c r="E17" s="9">
        <v>3</v>
      </c>
      <c r="F17" s="8">
        <v>0</v>
      </c>
      <c r="G17" s="9">
        <v>17</v>
      </c>
      <c r="H17" s="8">
        <v>0</v>
      </c>
      <c r="I17" s="9">
        <v>0</v>
      </c>
      <c r="J17" s="8">
        <v>0</v>
      </c>
      <c r="K17" s="9">
        <v>3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</row>
    <row r="18" spans="1:16" ht="17" thickBot="1">
      <c r="A18" s="12">
        <v>43902</v>
      </c>
      <c r="B18" s="50">
        <v>16</v>
      </c>
      <c r="C18" s="7">
        <v>44</v>
      </c>
      <c r="D18" s="8">
        <v>0</v>
      </c>
      <c r="E18" s="9">
        <v>5</v>
      </c>
      <c r="F18" s="8">
        <v>0</v>
      </c>
      <c r="G18" s="9">
        <v>23</v>
      </c>
      <c r="H18" s="8">
        <v>0</v>
      </c>
      <c r="I18" s="9">
        <v>0</v>
      </c>
      <c r="J18" s="8">
        <v>0</v>
      </c>
      <c r="K18" s="9">
        <v>5</v>
      </c>
      <c r="L18" s="8">
        <v>0</v>
      </c>
      <c r="M18" s="9">
        <v>0</v>
      </c>
      <c r="N18" s="8">
        <v>0</v>
      </c>
      <c r="O18" s="9">
        <v>0</v>
      </c>
      <c r="P18" s="8">
        <v>0</v>
      </c>
    </row>
    <row r="19" spans="1:16" ht="17" thickBot="1">
      <c r="A19" s="12">
        <v>43903</v>
      </c>
      <c r="B19" s="50">
        <v>17</v>
      </c>
      <c r="C19" s="7">
        <v>53</v>
      </c>
      <c r="D19" s="8">
        <v>0</v>
      </c>
      <c r="E19" s="9">
        <v>6</v>
      </c>
      <c r="F19" s="8">
        <v>0</v>
      </c>
      <c r="G19" s="9">
        <v>46</v>
      </c>
      <c r="H19" s="8">
        <v>0</v>
      </c>
      <c r="I19" s="9">
        <v>0</v>
      </c>
      <c r="J19" s="8">
        <v>0</v>
      </c>
      <c r="K19" s="9">
        <v>6</v>
      </c>
      <c r="L19" s="8">
        <v>0</v>
      </c>
      <c r="M19" s="9">
        <v>0</v>
      </c>
      <c r="N19" s="8">
        <v>0</v>
      </c>
      <c r="O19" s="9">
        <v>0</v>
      </c>
      <c r="P19" s="8">
        <v>0</v>
      </c>
    </row>
    <row r="20" spans="1:16" ht="17" thickBot="1">
      <c r="A20" s="12">
        <v>43904</v>
      </c>
      <c r="B20" s="50">
        <v>18</v>
      </c>
      <c r="C20" s="7">
        <v>77</v>
      </c>
      <c r="D20" s="8">
        <v>0</v>
      </c>
      <c r="E20" s="9">
        <v>8</v>
      </c>
      <c r="F20" s="8">
        <v>0</v>
      </c>
      <c r="G20" s="9">
        <v>73</v>
      </c>
      <c r="H20" s="8">
        <v>0</v>
      </c>
      <c r="I20" s="9">
        <v>0</v>
      </c>
      <c r="J20" s="8">
        <v>0</v>
      </c>
      <c r="K20" s="9">
        <v>7</v>
      </c>
      <c r="L20" s="8">
        <v>0</v>
      </c>
      <c r="M20" s="9">
        <v>0</v>
      </c>
      <c r="N20" s="8">
        <v>0</v>
      </c>
      <c r="O20" s="9">
        <v>0</v>
      </c>
      <c r="P20" s="8">
        <v>0</v>
      </c>
    </row>
    <row r="21" spans="1:16" ht="17" thickBot="1">
      <c r="A21" s="12">
        <v>43905</v>
      </c>
      <c r="B21" s="50">
        <v>19</v>
      </c>
      <c r="C21" s="7">
        <v>103</v>
      </c>
      <c r="D21" s="8">
        <v>0</v>
      </c>
      <c r="E21" s="9">
        <v>10</v>
      </c>
      <c r="F21" s="8">
        <v>0</v>
      </c>
      <c r="G21" s="9">
        <v>116</v>
      </c>
      <c r="H21" s="8">
        <v>0</v>
      </c>
      <c r="I21" s="9">
        <v>0</v>
      </c>
      <c r="J21" s="8">
        <v>0</v>
      </c>
      <c r="K21" s="9">
        <v>10</v>
      </c>
      <c r="L21" s="8">
        <v>0</v>
      </c>
      <c r="M21" s="9">
        <v>0</v>
      </c>
      <c r="N21" s="8">
        <v>0</v>
      </c>
      <c r="O21" s="9">
        <v>1</v>
      </c>
      <c r="P21" s="8">
        <v>0</v>
      </c>
    </row>
    <row r="22" spans="1:16" ht="17" thickBot="1">
      <c r="A22" s="12">
        <v>43906</v>
      </c>
      <c r="B22" s="50">
        <v>20</v>
      </c>
      <c r="C22" s="7">
        <v>138</v>
      </c>
      <c r="D22" s="8">
        <v>0</v>
      </c>
      <c r="E22" s="9">
        <v>31</v>
      </c>
      <c r="F22" s="8">
        <v>0</v>
      </c>
      <c r="G22" s="9">
        <v>142</v>
      </c>
      <c r="H22" s="8">
        <v>0</v>
      </c>
      <c r="I22" s="9">
        <v>0</v>
      </c>
      <c r="J22" s="8">
        <v>0</v>
      </c>
      <c r="K22" s="9">
        <v>13</v>
      </c>
      <c r="L22" s="8">
        <v>0</v>
      </c>
      <c r="M22" s="9">
        <v>0</v>
      </c>
      <c r="N22" s="8">
        <v>0</v>
      </c>
      <c r="O22" s="9">
        <v>1</v>
      </c>
      <c r="P22" s="8">
        <v>0</v>
      </c>
    </row>
    <row r="23" spans="1:16" ht="17" thickBot="1">
      <c r="A23" s="12">
        <v>43907</v>
      </c>
      <c r="B23" s="50">
        <v>21</v>
      </c>
      <c r="C23" s="7">
        <v>196</v>
      </c>
      <c r="D23" s="8">
        <v>0</v>
      </c>
      <c r="E23" s="9">
        <v>51</v>
      </c>
      <c r="F23" s="8">
        <v>0</v>
      </c>
      <c r="G23" s="9">
        <v>180</v>
      </c>
      <c r="H23" s="8">
        <v>1</v>
      </c>
      <c r="I23" s="9">
        <v>0</v>
      </c>
      <c r="J23" s="8">
        <v>0</v>
      </c>
      <c r="K23" s="9">
        <v>14</v>
      </c>
      <c r="L23" s="8">
        <v>0</v>
      </c>
      <c r="M23" s="9">
        <v>0</v>
      </c>
      <c r="N23" s="8">
        <v>0</v>
      </c>
      <c r="O23" s="9">
        <v>1</v>
      </c>
      <c r="P23" s="8">
        <v>0</v>
      </c>
    </row>
    <row r="24" spans="1:16" ht="17" thickBot="1">
      <c r="A24" s="12">
        <v>43908</v>
      </c>
      <c r="B24" s="50">
        <v>22</v>
      </c>
      <c r="C24" s="7">
        <v>289</v>
      </c>
      <c r="D24" s="8">
        <v>0</v>
      </c>
      <c r="E24" s="9">
        <v>74</v>
      </c>
      <c r="F24" s="8">
        <v>0</v>
      </c>
      <c r="G24" s="9">
        <v>243</v>
      </c>
      <c r="H24" s="8">
        <v>1</v>
      </c>
      <c r="I24" s="9">
        <v>2</v>
      </c>
      <c r="J24" s="8">
        <v>0</v>
      </c>
      <c r="K24" s="9">
        <v>21</v>
      </c>
      <c r="L24" s="8">
        <v>0</v>
      </c>
      <c r="M24" s="9">
        <v>1</v>
      </c>
      <c r="N24" s="8">
        <v>0</v>
      </c>
      <c r="O24" s="9">
        <v>3</v>
      </c>
      <c r="P24" s="8">
        <v>0</v>
      </c>
    </row>
    <row r="25" spans="1:16" ht="17" thickBot="1">
      <c r="A25" s="12">
        <v>43909</v>
      </c>
      <c r="B25" s="50">
        <v>23</v>
      </c>
      <c r="C25" s="7">
        <v>381</v>
      </c>
      <c r="D25" s="8">
        <v>0</v>
      </c>
      <c r="E25" s="9">
        <v>86</v>
      </c>
      <c r="F25" s="8">
        <v>1</v>
      </c>
      <c r="G25" s="9">
        <v>278</v>
      </c>
      <c r="H25" s="8">
        <v>2</v>
      </c>
      <c r="I25" s="9">
        <v>2</v>
      </c>
      <c r="J25" s="8">
        <v>0</v>
      </c>
      <c r="K25" s="9">
        <v>25</v>
      </c>
      <c r="L25" s="8">
        <v>0</v>
      </c>
      <c r="M25" s="9">
        <v>1</v>
      </c>
      <c r="N25" s="8">
        <v>0</v>
      </c>
      <c r="O25" s="9">
        <v>3</v>
      </c>
      <c r="P25" s="8">
        <v>0</v>
      </c>
    </row>
    <row r="26" spans="1:16" ht="17" thickBot="1">
      <c r="A26" s="12">
        <v>43910</v>
      </c>
      <c r="B26" s="50">
        <v>24</v>
      </c>
      <c r="C26" s="7">
        <v>506</v>
      </c>
      <c r="D26" s="8">
        <v>1</v>
      </c>
      <c r="E26" s="9">
        <v>106</v>
      </c>
      <c r="F26" s="8">
        <v>2</v>
      </c>
      <c r="G26" s="9">
        <v>361</v>
      </c>
      <c r="H26" s="8">
        <v>2</v>
      </c>
      <c r="I26" s="9">
        <v>2</v>
      </c>
      <c r="J26" s="8">
        <v>0</v>
      </c>
      <c r="K26" s="9">
        <v>29</v>
      </c>
      <c r="L26" s="8">
        <v>1</v>
      </c>
      <c r="M26" s="9">
        <v>1</v>
      </c>
      <c r="N26" s="8">
        <v>0</v>
      </c>
      <c r="O26" s="9">
        <v>3</v>
      </c>
      <c r="P26" s="8">
        <v>0</v>
      </c>
    </row>
    <row r="27" spans="1:16" ht="17" thickBot="1">
      <c r="A27" s="12">
        <v>43911</v>
      </c>
      <c r="B27" s="50">
        <v>25</v>
      </c>
      <c r="C27" s="7">
        <v>644</v>
      </c>
      <c r="D27" s="8">
        <v>4</v>
      </c>
      <c r="E27" s="9">
        <v>137</v>
      </c>
      <c r="F27" s="8">
        <v>4</v>
      </c>
      <c r="G27" s="9">
        <v>448</v>
      </c>
      <c r="H27" s="8">
        <v>3</v>
      </c>
      <c r="I27" s="9">
        <v>3</v>
      </c>
      <c r="J27" s="8">
        <v>0</v>
      </c>
      <c r="K27" s="9">
        <v>31</v>
      </c>
      <c r="L27" s="8">
        <v>1</v>
      </c>
      <c r="M27" s="9">
        <v>5</v>
      </c>
      <c r="N27" s="8">
        <v>0</v>
      </c>
      <c r="O27" s="9">
        <v>3</v>
      </c>
      <c r="P27" s="8">
        <v>0</v>
      </c>
    </row>
    <row r="28" spans="1:16" ht="17" thickBot="1">
      <c r="A28" s="12">
        <v>43912</v>
      </c>
      <c r="B28" s="50">
        <v>26</v>
      </c>
      <c r="C28" s="7">
        <v>825</v>
      </c>
      <c r="D28" s="8">
        <v>5</v>
      </c>
      <c r="E28" s="9">
        <v>180</v>
      </c>
      <c r="F28" s="8">
        <v>4</v>
      </c>
      <c r="G28" s="9">
        <v>534</v>
      </c>
      <c r="H28" s="8">
        <v>4</v>
      </c>
      <c r="I28" s="9">
        <v>5</v>
      </c>
      <c r="J28" s="8">
        <v>0</v>
      </c>
      <c r="K28" s="9">
        <v>35</v>
      </c>
      <c r="L28" s="8">
        <v>1</v>
      </c>
      <c r="M28" s="9">
        <v>7</v>
      </c>
      <c r="N28" s="8">
        <v>0</v>
      </c>
      <c r="O28" s="9">
        <v>4</v>
      </c>
      <c r="P28" s="8">
        <v>0</v>
      </c>
    </row>
    <row r="29" spans="1:16" ht="17" thickBot="1">
      <c r="A29" s="12">
        <v>43913</v>
      </c>
      <c r="B29" s="50">
        <v>27</v>
      </c>
      <c r="C29" s="7">
        <v>1007</v>
      </c>
      <c r="D29" s="8">
        <v>9</v>
      </c>
      <c r="E29" s="9">
        <v>238</v>
      </c>
      <c r="F29" s="8">
        <v>5</v>
      </c>
      <c r="G29" s="9">
        <v>737</v>
      </c>
      <c r="H29" s="8">
        <v>8</v>
      </c>
      <c r="I29" s="9">
        <v>5</v>
      </c>
      <c r="J29" s="8">
        <v>0</v>
      </c>
      <c r="K29" s="9">
        <v>42</v>
      </c>
      <c r="L29" s="8">
        <v>1</v>
      </c>
      <c r="M29" s="9">
        <v>9</v>
      </c>
      <c r="N29" s="8">
        <v>0</v>
      </c>
      <c r="O29" s="9">
        <v>11</v>
      </c>
      <c r="P29" s="8">
        <v>0</v>
      </c>
    </row>
    <row r="30" spans="1:16" ht="17" thickBot="1">
      <c r="A30" s="12">
        <v>43914</v>
      </c>
      <c r="B30" s="50">
        <v>28</v>
      </c>
      <c r="C30" s="7">
        <v>1130</v>
      </c>
      <c r="D30" s="8">
        <v>14</v>
      </c>
      <c r="E30" s="9">
        <v>293</v>
      </c>
      <c r="F30" s="8">
        <v>6</v>
      </c>
      <c r="G30" s="9">
        <v>852</v>
      </c>
      <c r="H30" s="8">
        <v>12</v>
      </c>
      <c r="I30" s="9">
        <v>6</v>
      </c>
      <c r="J30" s="8">
        <v>0</v>
      </c>
      <c r="K30" s="9">
        <v>46</v>
      </c>
      <c r="L30" s="8">
        <v>1</v>
      </c>
      <c r="M30" s="9">
        <v>12</v>
      </c>
      <c r="N30" s="8">
        <v>0</v>
      </c>
      <c r="O30" s="9">
        <v>12</v>
      </c>
      <c r="P30" s="8">
        <v>0</v>
      </c>
    </row>
    <row r="31" spans="1:16" ht="17" thickBot="1">
      <c r="A31" s="12">
        <v>43915</v>
      </c>
      <c r="B31" s="50">
        <v>29</v>
      </c>
      <c r="C31" s="7">
        <v>1517</v>
      </c>
      <c r="D31" s="8">
        <v>20</v>
      </c>
      <c r="E31" s="9">
        <v>365</v>
      </c>
      <c r="F31" s="8">
        <v>10</v>
      </c>
      <c r="G31" s="9">
        <v>992</v>
      </c>
      <c r="H31" s="8">
        <v>12</v>
      </c>
      <c r="I31" s="9">
        <v>12</v>
      </c>
      <c r="J31" s="8">
        <v>0</v>
      </c>
      <c r="K31" s="9">
        <v>62</v>
      </c>
      <c r="L31" s="8">
        <v>1</v>
      </c>
      <c r="M31" s="9">
        <v>16</v>
      </c>
      <c r="N31" s="8">
        <v>0</v>
      </c>
      <c r="O31" s="9">
        <v>17</v>
      </c>
      <c r="P31" s="8">
        <v>0</v>
      </c>
    </row>
    <row r="32" spans="1:16" ht="17" thickBot="1">
      <c r="A32" s="12">
        <v>43916</v>
      </c>
      <c r="B32" s="50">
        <v>30</v>
      </c>
      <c r="C32" s="7">
        <v>1858</v>
      </c>
      <c r="D32" s="8">
        <v>28</v>
      </c>
      <c r="E32" s="9">
        <v>435</v>
      </c>
      <c r="F32" s="8">
        <v>13</v>
      </c>
      <c r="G32" s="9">
        <v>1082</v>
      </c>
      <c r="H32" s="8">
        <v>18</v>
      </c>
      <c r="I32" s="9">
        <v>20</v>
      </c>
      <c r="J32" s="8">
        <v>0</v>
      </c>
      <c r="K32" s="9">
        <v>89</v>
      </c>
      <c r="L32" s="8">
        <v>1</v>
      </c>
      <c r="M32" s="9">
        <v>15</v>
      </c>
      <c r="N32" s="8">
        <v>0</v>
      </c>
      <c r="O32" s="9">
        <v>24</v>
      </c>
      <c r="P32" s="8">
        <v>0</v>
      </c>
    </row>
    <row r="33" spans="1:16" ht="17" thickBot="1">
      <c r="A33" s="12">
        <v>43917</v>
      </c>
      <c r="B33" s="50">
        <v>31</v>
      </c>
      <c r="C33" s="7">
        <v>2443</v>
      </c>
      <c r="D33" s="8">
        <v>33</v>
      </c>
      <c r="E33" s="9">
        <v>520</v>
      </c>
      <c r="F33" s="8">
        <v>18</v>
      </c>
      <c r="G33" s="9">
        <v>1110</v>
      </c>
      <c r="H33" s="8">
        <v>24</v>
      </c>
      <c r="I33" s="9">
        <v>30</v>
      </c>
      <c r="J33" s="8">
        <v>0</v>
      </c>
      <c r="K33" s="9">
        <v>99</v>
      </c>
      <c r="L33" s="8">
        <v>1</v>
      </c>
      <c r="M33" s="9">
        <v>21</v>
      </c>
      <c r="N33" s="8">
        <v>0</v>
      </c>
      <c r="O33" s="9">
        <v>24</v>
      </c>
      <c r="P33" s="8">
        <v>0</v>
      </c>
    </row>
    <row r="34" spans="1:16" ht="17" thickBot="1">
      <c r="A34" s="12">
        <v>43918</v>
      </c>
      <c r="B34" s="50">
        <v>32</v>
      </c>
      <c r="C34" s="7">
        <v>3035</v>
      </c>
      <c r="D34" s="8">
        <v>44</v>
      </c>
      <c r="E34" s="9">
        <v>647</v>
      </c>
      <c r="F34" s="8">
        <v>28</v>
      </c>
      <c r="G34" s="9">
        <v>1287</v>
      </c>
      <c r="H34" s="8">
        <v>27</v>
      </c>
      <c r="I34" s="9">
        <v>34</v>
      </c>
      <c r="J34" s="8">
        <v>0</v>
      </c>
      <c r="K34" s="9">
        <v>106</v>
      </c>
      <c r="L34" s="8">
        <v>1</v>
      </c>
      <c r="M34" s="9">
        <v>31</v>
      </c>
      <c r="N34" s="8">
        <v>0</v>
      </c>
      <c r="O34" s="9">
        <v>30</v>
      </c>
      <c r="P34" s="8">
        <v>0</v>
      </c>
    </row>
    <row r="35" spans="1:16" ht="17" thickBot="1">
      <c r="A35" s="12">
        <v>43919</v>
      </c>
      <c r="B35" s="50">
        <v>33</v>
      </c>
      <c r="C35" s="7">
        <v>3550</v>
      </c>
      <c r="D35" s="8">
        <v>61</v>
      </c>
      <c r="E35" s="9">
        <v>709</v>
      </c>
      <c r="F35" s="8">
        <v>28</v>
      </c>
      <c r="G35" s="9">
        <v>1478</v>
      </c>
      <c r="H35" s="8">
        <v>28</v>
      </c>
      <c r="I35" s="9">
        <v>41</v>
      </c>
      <c r="J35" s="8">
        <v>0</v>
      </c>
      <c r="K35" s="9">
        <v>108</v>
      </c>
      <c r="L35" s="8">
        <v>2</v>
      </c>
      <c r="M35" s="9">
        <v>43</v>
      </c>
      <c r="N35" s="8">
        <v>0</v>
      </c>
      <c r="O35" s="9">
        <v>33</v>
      </c>
      <c r="P35" s="8">
        <v>0</v>
      </c>
    </row>
    <row r="36" spans="1:16" ht="17" thickBot="1">
      <c r="A36" s="12">
        <v>43920</v>
      </c>
      <c r="B36" s="50">
        <v>34</v>
      </c>
      <c r="C36" s="7">
        <v>3801</v>
      </c>
      <c r="D36" s="8">
        <v>74</v>
      </c>
      <c r="E36" s="9">
        <v>784</v>
      </c>
      <c r="F36" s="8">
        <v>34</v>
      </c>
      <c r="G36" s="9">
        <v>1577</v>
      </c>
      <c r="H36" s="8">
        <v>30</v>
      </c>
      <c r="I36" s="9">
        <v>45</v>
      </c>
      <c r="J36" s="8">
        <v>0</v>
      </c>
      <c r="K36" s="9">
        <v>116</v>
      </c>
      <c r="L36" s="8">
        <v>2</v>
      </c>
      <c r="M36" s="9">
        <v>44</v>
      </c>
      <c r="N36" s="8">
        <v>0</v>
      </c>
      <c r="O36" s="9">
        <v>41</v>
      </c>
      <c r="P36" s="8">
        <v>0</v>
      </c>
    </row>
    <row r="37" spans="1:16" ht="17" thickBot="1">
      <c r="A37" s="12">
        <v>43921</v>
      </c>
      <c r="B37" s="50">
        <v>35</v>
      </c>
      <c r="C37" s="7">
        <v>4452</v>
      </c>
      <c r="D37" s="8">
        <v>83</v>
      </c>
      <c r="E37" s="9">
        <v>911</v>
      </c>
      <c r="F37" s="8">
        <v>40</v>
      </c>
      <c r="G37" s="9">
        <v>1799</v>
      </c>
      <c r="H37" s="8">
        <v>35</v>
      </c>
      <c r="I37" s="9">
        <v>50</v>
      </c>
      <c r="J37" s="8">
        <v>0</v>
      </c>
      <c r="K37" s="9">
        <v>137</v>
      </c>
      <c r="L37" s="8">
        <v>2</v>
      </c>
      <c r="M37" s="9">
        <v>46</v>
      </c>
      <c r="N37" s="8">
        <v>0</v>
      </c>
      <c r="O37" s="9">
        <v>48</v>
      </c>
      <c r="P37" s="8">
        <v>0</v>
      </c>
    </row>
    <row r="38" spans="1:16" ht="17" thickBot="1">
      <c r="A38" s="12">
        <v>43922</v>
      </c>
      <c r="B38" s="50">
        <v>36</v>
      </c>
      <c r="C38" s="7">
        <v>4910</v>
      </c>
      <c r="D38" s="8">
        <v>95</v>
      </c>
      <c r="E38" s="9">
        <v>1043</v>
      </c>
      <c r="F38" s="8">
        <v>52</v>
      </c>
      <c r="G38" s="9">
        <v>1998</v>
      </c>
      <c r="H38" s="8">
        <v>38</v>
      </c>
      <c r="I38" s="9">
        <v>54</v>
      </c>
      <c r="J38" s="8">
        <v>0</v>
      </c>
      <c r="K38" s="9">
        <v>146</v>
      </c>
      <c r="L38" s="8">
        <v>2</v>
      </c>
      <c r="M38" s="9">
        <v>48</v>
      </c>
      <c r="N38" s="8">
        <v>0</v>
      </c>
      <c r="O38" s="9">
        <v>52</v>
      </c>
      <c r="P38" s="8">
        <v>0</v>
      </c>
    </row>
    <row r="39" spans="1:16" ht="17" thickBot="1">
      <c r="A39" s="12">
        <v>43923</v>
      </c>
      <c r="B39" s="50">
        <v>37</v>
      </c>
      <c r="C39" s="7">
        <v>5338</v>
      </c>
      <c r="D39" s="8">
        <v>107</v>
      </c>
      <c r="E39" s="9">
        <v>1161</v>
      </c>
      <c r="F39" s="8">
        <v>55</v>
      </c>
      <c r="G39" s="9">
        <v>2207</v>
      </c>
      <c r="H39" s="8">
        <v>44</v>
      </c>
      <c r="I39" s="9">
        <v>59</v>
      </c>
      <c r="J39" s="8">
        <v>0</v>
      </c>
      <c r="K39" s="9">
        <v>164</v>
      </c>
      <c r="L39" s="8">
        <v>3</v>
      </c>
      <c r="M39" s="9">
        <v>48</v>
      </c>
      <c r="N39" s="8">
        <v>0</v>
      </c>
      <c r="O39" s="9">
        <v>57</v>
      </c>
      <c r="P39" s="8">
        <v>0</v>
      </c>
    </row>
    <row r="40" spans="1:16" ht="17" thickBot="1">
      <c r="A40" s="12">
        <v>43924</v>
      </c>
      <c r="B40" s="50">
        <v>38</v>
      </c>
      <c r="C40" s="7">
        <v>5899</v>
      </c>
      <c r="D40" s="8">
        <v>130</v>
      </c>
      <c r="E40" s="9">
        <v>1286</v>
      </c>
      <c r="F40" s="8">
        <v>61</v>
      </c>
      <c r="G40" s="9">
        <v>2347</v>
      </c>
      <c r="H40" s="8">
        <v>51</v>
      </c>
      <c r="I40" s="9">
        <v>62</v>
      </c>
      <c r="J40" s="8">
        <v>1</v>
      </c>
      <c r="K40" s="9">
        <v>179</v>
      </c>
      <c r="L40" s="8">
        <v>3</v>
      </c>
      <c r="M40" s="9">
        <v>50</v>
      </c>
      <c r="N40" s="8">
        <v>0</v>
      </c>
      <c r="O40" s="9">
        <v>63</v>
      </c>
      <c r="P40" s="8">
        <v>0</v>
      </c>
    </row>
    <row r="41" spans="1:16" ht="17" thickBot="1">
      <c r="A41" s="12">
        <v>43925</v>
      </c>
      <c r="B41" s="50">
        <v>39</v>
      </c>
      <c r="C41" s="7">
        <v>6280</v>
      </c>
      <c r="D41" s="8">
        <v>141</v>
      </c>
      <c r="E41" s="9">
        <v>1372</v>
      </c>
      <c r="F41" s="8">
        <v>66</v>
      </c>
      <c r="G41" s="9">
        <v>2513</v>
      </c>
      <c r="H41" s="8">
        <v>54</v>
      </c>
      <c r="I41" s="9">
        <v>63</v>
      </c>
      <c r="J41" s="8">
        <v>0</v>
      </c>
      <c r="K41" s="9">
        <v>182</v>
      </c>
      <c r="L41" s="8">
        <v>5</v>
      </c>
      <c r="M41" s="9">
        <v>51</v>
      </c>
      <c r="N41" s="8">
        <v>0</v>
      </c>
      <c r="O41" s="9">
        <v>63</v>
      </c>
      <c r="P41" s="8">
        <v>0</v>
      </c>
    </row>
    <row r="42" spans="1:16" ht="17" thickBot="1">
      <c r="A42" s="12">
        <v>43926</v>
      </c>
      <c r="B42" s="50">
        <v>40</v>
      </c>
      <c r="C42" s="7">
        <v>6530</v>
      </c>
      <c r="D42" s="8">
        <v>158</v>
      </c>
      <c r="E42" s="9">
        <v>1442</v>
      </c>
      <c r="F42" s="8">
        <v>72</v>
      </c>
      <c r="G42" s="9">
        <v>2904</v>
      </c>
      <c r="H42" s="8">
        <v>58</v>
      </c>
      <c r="I42" s="9">
        <v>82</v>
      </c>
      <c r="J42" s="8">
        <v>0</v>
      </c>
      <c r="K42" s="9">
        <v>201</v>
      </c>
      <c r="L42" s="8">
        <v>7</v>
      </c>
      <c r="M42" s="9">
        <v>52</v>
      </c>
      <c r="N42" s="8">
        <v>0</v>
      </c>
      <c r="O42" s="9">
        <v>67</v>
      </c>
      <c r="P42" s="8">
        <v>0</v>
      </c>
    </row>
    <row r="43" spans="1:16" ht="17" thickBot="1">
      <c r="A43" s="12">
        <v>43927</v>
      </c>
      <c r="B43" s="50">
        <v>41</v>
      </c>
      <c r="C43" s="7">
        <v>6706</v>
      </c>
      <c r="D43" s="8">
        <v>168</v>
      </c>
      <c r="E43" s="9">
        <v>1521</v>
      </c>
      <c r="F43" s="8">
        <v>76</v>
      </c>
      <c r="G43" s="9">
        <v>3070</v>
      </c>
      <c r="H43" s="8">
        <v>60</v>
      </c>
      <c r="I43" s="9">
        <v>84</v>
      </c>
      <c r="J43" s="8">
        <v>0</v>
      </c>
      <c r="K43" s="9">
        <v>229</v>
      </c>
      <c r="L43" s="8">
        <v>7</v>
      </c>
      <c r="M43" s="9">
        <v>52</v>
      </c>
      <c r="N43" s="8">
        <v>0</v>
      </c>
      <c r="O43" s="9">
        <v>68</v>
      </c>
      <c r="P43" s="8">
        <v>0</v>
      </c>
    </row>
    <row r="44" spans="1:16" ht="17" thickBot="1">
      <c r="A44" s="12">
        <v>43928</v>
      </c>
      <c r="B44" s="50">
        <v>42</v>
      </c>
      <c r="C44" s="7">
        <v>7052</v>
      </c>
      <c r="D44" s="8">
        <v>186</v>
      </c>
      <c r="E44" s="9">
        <v>1766</v>
      </c>
      <c r="F44" s="8">
        <v>88</v>
      </c>
      <c r="G44" s="9">
        <v>3185</v>
      </c>
      <c r="H44" s="8">
        <v>64</v>
      </c>
      <c r="I44" s="9">
        <v>85</v>
      </c>
      <c r="J44" s="8">
        <v>0</v>
      </c>
      <c r="K44" s="9">
        <v>234</v>
      </c>
      <c r="L44" s="8">
        <v>7</v>
      </c>
      <c r="M44" s="9">
        <v>52</v>
      </c>
      <c r="N44" s="8">
        <v>0</v>
      </c>
      <c r="O44" s="9">
        <v>68</v>
      </c>
      <c r="P44" s="8">
        <v>0</v>
      </c>
    </row>
    <row r="45" spans="1:16" ht="17" thickBot="1">
      <c r="A45" s="12">
        <v>43929</v>
      </c>
      <c r="B45" s="50">
        <v>43</v>
      </c>
      <c r="C45" s="7">
        <v>7386</v>
      </c>
      <c r="D45" s="8">
        <v>208</v>
      </c>
      <c r="E45" s="9">
        <v>1865</v>
      </c>
      <c r="F45" s="8">
        <v>96</v>
      </c>
      <c r="G45" s="9">
        <v>3424</v>
      </c>
      <c r="H45" s="8">
        <v>68</v>
      </c>
      <c r="I45" s="9">
        <v>93</v>
      </c>
      <c r="J45" s="8">
        <v>0</v>
      </c>
      <c r="K45" s="9">
        <v>251</v>
      </c>
      <c r="L45" s="8">
        <v>8</v>
      </c>
      <c r="M45" s="9">
        <v>52</v>
      </c>
      <c r="N45" s="8">
        <v>0</v>
      </c>
      <c r="O45" s="9">
        <v>70</v>
      </c>
      <c r="P45" s="8">
        <v>0</v>
      </c>
    </row>
    <row r="46" spans="1:16" ht="17" thickBot="1">
      <c r="A46" s="12">
        <v>43930</v>
      </c>
      <c r="B46" s="50">
        <v>44</v>
      </c>
      <c r="C46" s="7">
        <v>8102</v>
      </c>
      <c r="D46" s="8">
        <v>224</v>
      </c>
      <c r="E46" s="9">
        <v>1905</v>
      </c>
      <c r="F46" s="8">
        <v>104</v>
      </c>
      <c r="G46" s="9">
        <v>3451</v>
      </c>
      <c r="H46" s="8">
        <v>72</v>
      </c>
      <c r="I46" s="9">
        <v>94</v>
      </c>
      <c r="J46" s="8">
        <v>0</v>
      </c>
      <c r="K46" s="9">
        <v>260</v>
      </c>
      <c r="L46" s="8">
        <v>8</v>
      </c>
      <c r="M46" s="9">
        <v>53</v>
      </c>
      <c r="N46" s="8">
        <v>0</v>
      </c>
      <c r="O46" s="9">
        <v>91</v>
      </c>
      <c r="P46" s="8">
        <v>1</v>
      </c>
    </row>
    <row r="47" spans="1:16" ht="17" thickBot="1">
      <c r="A47" s="12">
        <v>43931</v>
      </c>
      <c r="B47" s="50">
        <v>45</v>
      </c>
      <c r="C47" s="7">
        <v>8897</v>
      </c>
      <c r="D47" s="8">
        <v>240</v>
      </c>
      <c r="E47" s="9">
        <v>2197</v>
      </c>
      <c r="F47" s="8">
        <v>107</v>
      </c>
      <c r="G47" s="9">
        <v>3821</v>
      </c>
      <c r="H47" s="8">
        <v>78</v>
      </c>
      <c r="I47" s="9">
        <v>125</v>
      </c>
      <c r="J47" s="8">
        <v>0</v>
      </c>
      <c r="K47" s="9">
        <v>279</v>
      </c>
      <c r="L47" s="8">
        <v>8</v>
      </c>
      <c r="M47" s="9">
        <v>59</v>
      </c>
      <c r="N47" s="8">
        <v>0</v>
      </c>
      <c r="O47" s="9">
        <v>94</v>
      </c>
      <c r="P47" s="8">
        <v>2</v>
      </c>
    </row>
    <row r="48" spans="1:16" ht="17" thickBot="1">
      <c r="A48" s="12">
        <v>43932</v>
      </c>
      <c r="B48" s="50">
        <v>46</v>
      </c>
      <c r="C48" s="7">
        <v>9264</v>
      </c>
      <c r="D48" s="8">
        <v>258</v>
      </c>
      <c r="E48" s="9">
        <v>2327</v>
      </c>
      <c r="F48" s="8">
        <v>113</v>
      </c>
      <c r="G48" s="9">
        <v>3834</v>
      </c>
      <c r="H48" s="8">
        <v>87</v>
      </c>
      <c r="I48" s="9">
        <v>130</v>
      </c>
      <c r="J48" s="8">
        <v>0</v>
      </c>
      <c r="K48" s="9">
        <v>279</v>
      </c>
      <c r="L48" s="8">
        <v>9</v>
      </c>
      <c r="M48" s="9">
        <v>59</v>
      </c>
      <c r="N48" s="8">
        <v>0</v>
      </c>
      <c r="O48" s="9">
        <v>94</v>
      </c>
      <c r="P48" s="8">
        <v>3</v>
      </c>
    </row>
    <row r="49" spans="1:16" ht="17" thickBot="1">
      <c r="A49" s="12">
        <v>43933</v>
      </c>
      <c r="B49" s="50">
        <v>47</v>
      </c>
      <c r="C49" s="7">
        <v>9747</v>
      </c>
      <c r="D49" s="8">
        <v>280</v>
      </c>
      <c r="E49" s="9">
        <v>2426</v>
      </c>
      <c r="F49" s="8">
        <v>120</v>
      </c>
      <c r="G49" s="9">
        <v>3841</v>
      </c>
      <c r="H49" s="8">
        <v>91</v>
      </c>
      <c r="I49" s="9">
        <v>139</v>
      </c>
      <c r="J49" s="8">
        <v>0</v>
      </c>
      <c r="K49" s="9">
        <v>279</v>
      </c>
      <c r="L49" s="8">
        <v>9</v>
      </c>
      <c r="M49" s="9">
        <v>59</v>
      </c>
      <c r="N49" s="8">
        <v>0</v>
      </c>
      <c r="O49" s="9">
        <v>94</v>
      </c>
      <c r="P49" s="8">
        <v>4</v>
      </c>
    </row>
    <row r="50" spans="1:16" ht="17" thickBot="1">
      <c r="A50" s="12">
        <v>43934</v>
      </c>
      <c r="B50" s="50">
        <v>48</v>
      </c>
      <c r="C50" s="7">
        <v>9984</v>
      </c>
      <c r="D50" s="8">
        <v>303</v>
      </c>
      <c r="E50" s="9">
        <v>2477</v>
      </c>
      <c r="F50" s="8">
        <v>123</v>
      </c>
      <c r="G50" s="9">
        <v>3896</v>
      </c>
      <c r="H50" s="8">
        <v>96</v>
      </c>
      <c r="I50" s="9">
        <v>140</v>
      </c>
      <c r="J50" s="8">
        <v>0</v>
      </c>
      <c r="K50" s="9">
        <v>284</v>
      </c>
      <c r="L50" s="8">
        <v>9</v>
      </c>
      <c r="M50" s="9">
        <v>59</v>
      </c>
      <c r="N50" s="8">
        <v>0</v>
      </c>
      <c r="O50" s="9">
        <v>94</v>
      </c>
      <c r="P50" s="8">
        <v>4</v>
      </c>
    </row>
    <row r="51" spans="1:16" ht="17" thickBot="1">
      <c r="A51" s="12">
        <v>43935</v>
      </c>
      <c r="B51" s="50">
        <v>49</v>
      </c>
      <c r="C51" s="7">
        <v>10302</v>
      </c>
      <c r="D51" s="8">
        <v>321</v>
      </c>
      <c r="E51" s="9">
        <v>2549</v>
      </c>
      <c r="F51" s="8">
        <v>131</v>
      </c>
      <c r="G51" s="9">
        <v>3994</v>
      </c>
      <c r="H51" s="8">
        <v>102</v>
      </c>
      <c r="I51" s="9">
        <v>155</v>
      </c>
      <c r="J51" s="8">
        <v>0</v>
      </c>
      <c r="K51" s="9">
        <v>289</v>
      </c>
      <c r="L51" s="8">
        <v>9</v>
      </c>
      <c r="M51" s="9">
        <v>59</v>
      </c>
      <c r="N51" s="8">
        <v>0</v>
      </c>
      <c r="O51" s="9">
        <v>100</v>
      </c>
      <c r="P51" s="8">
        <v>4</v>
      </c>
    </row>
    <row r="52" spans="1:16" ht="17" thickBot="1">
      <c r="A52" s="12">
        <v>43936</v>
      </c>
      <c r="B52" s="50">
        <v>50</v>
      </c>
      <c r="C52" s="7">
        <v>10751</v>
      </c>
      <c r="D52" s="8">
        <v>339</v>
      </c>
      <c r="E52" s="9">
        <v>2629</v>
      </c>
      <c r="F52" s="8">
        <v>136</v>
      </c>
      <c r="G52" s="9">
        <v>4102</v>
      </c>
      <c r="H52" s="8">
        <v>111</v>
      </c>
      <c r="I52" s="9">
        <v>155</v>
      </c>
      <c r="J52" s="8">
        <v>0</v>
      </c>
      <c r="K52" s="9">
        <v>295</v>
      </c>
      <c r="L52" s="8">
        <v>9</v>
      </c>
      <c r="M52" s="9">
        <v>59</v>
      </c>
      <c r="N52" s="8">
        <v>0</v>
      </c>
      <c r="O52" s="9">
        <v>100</v>
      </c>
      <c r="P52" s="8">
        <v>4</v>
      </c>
    </row>
    <row r="53" spans="1:16" ht="17" thickBot="1">
      <c r="A53" s="12">
        <v>43937</v>
      </c>
      <c r="B53" s="50">
        <v>51</v>
      </c>
      <c r="C53" s="7">
        <v>11237</v>
      </c>
      <c r="D53" s="8">
        <v>355</v>
      </c>
      <c r="E53" s="9">
        <v>2756</v>
      </c>
      <c r="F53" s="8">
        <v>146</v>
      </c>
      <c r="G53" s="9">
        <v>4237</v>
      </c>
      <c r="H53" s="8">
        <v>115</v>
      </c>
      <c r="I53" s="9">
        <v>156</v>
      </c>
      <c r="J53" s="8">
        <v>0</v>
      </c>
      <c r="K53" s="9">
        <v>300</v>
      </c>
      <c r="L53" s="8">
        <v>9</v>
      </c>
      <c r="M53" s="9">
        <v>53</v>
      </c>
      <c r="N53" s="8">
        <v>0</v>
      </c>
      <c r="O53" s="9">
        <v>102</v>
      </c>
      <c r="P53" s="8">
        <v>4</v>
      </c>
    </row>
    <row r="54" spans="1:16" ht="17" thickBot="1">
      <c r="A54" s="12">
        <v>43938</v>
      </c>
      <c r="B54" s="50">
        <v>52</v>
      </c>
      <c r="C54" s="7">
        <v>11324</v>
      </c>
      <c r="D54" s="8">
        <v>377</v>
      </c>
      <c r="E54" s="9">
        <v>2778</v>
      </c>
      <c r="F54" s="8">
        <v>148</v>
      </c>
      <c r="G54" s="9">
        <v>4302</v>
      </c>
      <c r="H54" s="8">
        <v>119</v>
      </c>
      <c r="I54" s="9">
        <v>158</v>
      </c>
      <c r="J54" s="8">
        <v>0</v>
      </c>
      <c r="K54" s="9">
        <v>305</v>
      </c>
      <c r="L54" s="8">
        <v>9</v>
      </c>
      <c r="M54" s="9">
        <v>53</v>
      </c>
      <c r="N54" s="8">
        <v>0</v>
      </c>
      <c r="O54" s="9">
        <v>102</v>
      </c>
      <c r="P54" s="8">
        <v>4</v>
      </c>
    </row>
    <row r="55" spans="1:16" ht="17" thickBot="1">
      <c r="A55" s="12">
        <v>43939</v>
      </c>
      <c r="B55" s="50">
        <v>53</v>
      </c>
      <c r="C55" s="7">
        <v>11762</v>
      </c>
      <c r="D55" s="8">
        <v>393</v>
      </c>
      <c r="E55" s="9">
        <v>2863</v>
      </c>
      <c r="F55" s="8">
        <v>157</v>
      </c>
      <c r="G55" s="9">
        <v>4438</v>
      </c>
      <c r="H55" s="8">
        <v>124</v>
      </c>
      <c r="I55" s="9">
        <v>158</v>
      </c>
      <c r="J55" s="8">
        <v>0</v>
      </c>
      <c r="K55" s="9">
        <v>306</v>
      </c>
      <c r="L55" s="8">
        <v>9</v>
      </c>
      <c r="M55" s="9">
        <v>54</v>
      </c>
      <c r="N55" s="8">
        <v>0</v>
      </c>
      <c r="O55" s="9">
        <v>104</v>
      </c>
      <c r="P55" s="8">
        <v>4</v>
      </c>
    </row>
    <row r="56" spans="1:16" ht="17" thickBot="1">
      <c r="A56" s="12">
        <v>43940</v>
      </c>
      <c r="B56" s="50">
        <v>54</v>
      </c>
      <c r="C56" s="7">
        <v>12148</v>
      </c>
      <c r="D56" s="8">
        <v>409</v>
      </c>
      <c r="E56" s="9">
        <v>2923</v>
      </c>
      <c r="F56" s="8">
        <v>164</v>
      </c>
      <c r="G56" s="9">
        <v>4500</v>
      </c>
      <c r="H56" s="8">
        <v>126</v>
      </c>
      <c r="I56" s="9">
        <v>158</v>
      </c>
      <c r="J56" s="8">
        <v>0</v>
      </c>
      <c r="K56" s="9">
        <v>310</v>
      </c>
      <c r="L56" s="8">
        <v>10</v>
      </c>
      <c r="M56" s="9">
        <v>61</v>
      </c>
      <c r="N56" s="8">
        <v>0</v>
      </c>
      <c r="O56" s="9">
        <v>106</v>
      </c>
      <c r="P56" s="8">
        <v>5</v>
      </c>
    </row>
    <row r="57" spans="1:16" ht="17" thickBot="1">
      <c r="A57" s="12">
        <v>43941</v>
      </c>
      <c r="B57" s="50">
        <v>55</v>
      </c>
      <c r="C57" s="7">
        <v>12543</v>
      </c>
      <c r="D57" s="8">
        <v>424</v>
      </c>
      <c r="E57" s="9">
        <v>2952</v>
      </c>
      <c r="F57" s="8">
        <v>164</v>
      </c>
      <c r="G57" s="9">
        <v>4709</v>
      </c>
      <c r="H57" s="8">
        <v>130</v>
      </c>
      <c r="I57" s="9">
        <v>161</v>
      </c>
      <c r="J57" s="8">
        <v>0</v>
      </c>
      <c r="K57" s="9">
        <v>311</v>
      </c>
      <c r="L57" s="8">
        <v>11</v>
      </c>
      <c r="M57" s="9">
        <v>80</v>
      </c>
      <c r="N57" s="8">
        <v>0</v>
      </c>
      <c r="O57" s="9">
        <v>107</v>
      </c>
      <c r="P57" s="8">
        <v>6</v>
      </c>
    </row>
    <row r="58" spans="1:16" ht="17" thickBot="1">
      <c r="A58" s="12">
        <v>43942</v>
      </c>
      <c r="B58" s="50">
        <v>56</v>
      </c>
      <c r="C58" s="7">
        <v>12806</v>
      </c>
      <c r="D58" s="8">
        <v>441</v>
      </c>
      <c r="E58" s="9">
        <v>2999</v>
      </c>
      <c r="F58" s="8">
        <v>171</v>
      </c>
      <c r="G58" s="9">
        <v>4896</v>
      </c>
      <c r="H58" s="8">
        <v>133</v>
      </c>
      <c r="I58" s="9">
        <v>173</v>
      </c>
      <c r="J58" s="8">
        <v>0</v>
      </c>
      <c r="K58" s="9">
        <v>313</v>
      </c>
      <c r="L58" s="8">
        <v>11</v>
      </c>
      <c r="M58" s="9">
        <v>85</v>
      </c>
      <c r="N58" s="8">
        <v>0</v>
      </c>
      <c r="O58" s="9">
        <v>107</v>
      </c>
      <c r="P58" s="8">
        <v>6</v>
      </c>
    </row>
    <row r="59" spans="1:16" ht="17" thickBot="1">
      <c r="A59" s="12">
        <v>43943</v>
      </c>
      <c r="B59" s="50">
        <v>57</v>
      </c>
      <c r="C59" s="7">
        <v>13150</v>
      </c>
      <c r="D59" s="8">
        <v>454</v>
      </c>
      <c r="E59" s="9">
        <v>3053</v>
      </c>
      <c r="F59" s="8">
        <v>175</v>
      </c>
      <c r="G59" s="9">
        <v>5093</v>
      </c>
      <c r="H59" s="8">
        <v>138</v>
      </c>
      <c r="I59" s="9">
        <v>176</v>
      </c>
      <c r="J59" s="8">
        <v>1</v>
      </c>
      <c r="K59" s="9">
        <v>316</v>
      </c>
      <c r="L59" s="8">
        <v>11</v>
      </c>
      <c r="M59" s="9">
        <v>85</v>
      </c>
      <c r="N59" s="8">
        <v>0</v>
      </c>
      <c r="O59" s="9">
        <v>109</v>
      </c>
      <c r="P59" s="8">
        <v>6</v>
      </c>
    </row>
    <row r="60" spans="1:16" ht="17" thickBot="1">
      <c r="A60" s="12">
        <v>43944</v>
      </c>
      <c r="B60" s="50">
        <v>58</v>
      </c>
      <c r="C60" s="7">
        <v>13382</v>
      </c>
      <c r="D60" s="8">
        <v>475</v>
      </c>
      <c r="E60" s="9">
        <v>3084</v>
      </c>
      <c r="F60" s="8">
        <v>179</v>
      </c>
      <c r="G60" s="9">
        <v>5194</v>
      </c>
      <c r="H60" s="8">
        <v>146</v>
      </c>
      <c r="I60" s="9">
        <v>181</v>
      </c>
      <c r="J60" s="8">
        <v>1</v>
      </c>
      <c r="K60" s="9">
        <v>318</v>
      </c>
      <c r="L60" s="8">
        <v>11</v>
      </c>
      <c r="M60" s="9">
        <v>85</v>
      </c>
      <c r="N60" s="8">
        <v>0</v>
      </c>
      <c r="O60" s="9">
        <v>109</v>
      </c>
      <c r="P60" s="8">
        <v>8</v>
      </c>
    </row>
    <row r="61" spans="1:16" ht="17" thickBot="1">
      <c r="A61" s="12">
        <v>43945</v>
      </c>
      <c r="B61" s="50">
        <v>59</v>
      </c>
      <c r="C61" s="7">
        <v>13707</v>
      </c>
      <c r="D61" s="8">
        <v>491</v>
      </c>
      <c r="E61" s="9">
        <v>3116</v>
      </c>
      <c r="F61" s="8">
        <v>183</v>
      </c>
      <c r="G61" s="9">
        <v>5277</v>
      </c>
      <c r="H61" s="8">
        <v>160</v>
      </c>
      <c r="I61" s="9">
        <v>183</v>
      </c>
      <c r="J61" s="8">
        <v>1</v>
      </c>
      <c r="K61" s="9">
        <v>320</v>
      </c>
      <c r="L61" s="8">
        <v>11</v>
      </c>
      <c r="M61" s="9">
        <v>85</v>
      </c>
      <c r="N61" s="8">
        <v>0</v>
      </c>
      <c r="O61" s="9">
        <v>109</v>
      </c>
      <c r="P61" s="8">
        <v>8</v>
      </c>
    </row>
    <row r="62" spans="1:16" ht="17" thickBot="1">
      <c r="A62" s="12">
        <v>43946</v>
      </c>
      <c r="B62" s="50">
        <v>60</v>
      </c>
      <c r="C62" s="7">
        <v>13951</v>
      </c>
      <c r="D62" s="8">
        <v>502</v>
      </c>
      <c r="E62" s="9">
        <v>3183</v>
      </c>
      <c r="F62" s="8">
        <v>188</v>
      </c>
      <c r="G62" s="9">
        <v>5435</v>
      </c>
      <c r="H62" s="8">
        <v>170</v>
      </c>
      <c r="I62" s="9">
        <v>185</v>
      </c>
      <c r="J62" s="8">
        <v>1</v>
      </c>
      <c r="K62" s="9">
        <v>320</v>
      </c>
      <c r="L62" s="8">
        <v>11</v>
      </c>
      <c r="M62" s="9">
        <v>86</v>
      </c>
      <c r="N62" s="8">
        <v>0</v>
      </c>
      <c r="O62" s="9">
        <v>111</v>
      </c>
      <c r="P62" s="8">
        <v>8</v>
      </c>
    </row>
    <row r="63" spans="1:16" ht="17" thickBot="1">
      <c r="A63" s="12">
        <v>43947</v>
      </c>
      <c r="B63" s="50">
        <v>61</v>
      </c>
      <c r="C63" s="7">
        <v>14205</v>
      </c>
      <c r="D63" s="8">
        <v>519</v>
      </c>
      <c r="E63" s="9">
        <v>3232</v>
      </c>
      <c r="F63" s="8">
        <v>188</v>
      </c>
      <c r="G63" s="9">
        <v>5531</v>
      </c>
      <c r="H63" s="8">
        <v>175</v>
      </c>
      <c r="I63" s="9">
        <v>187</v>
      </c>
      <c r="J63" s="8">
        <v>1</v>
      </c>
      <c r="K63" s="9">
        <v>322</v>
      </c>
      <c r="L63" s="8">
        <v>12</v>
      </c>
      <c r="M63" s="9">
        <v>86</v>
      </c>
      <c r="N63" s="8">
        <v>0</v>
      </c>
      <c r="O63" s="9">
        <v>120</v>
      </c>
      <c r="P63" s="8">
        <v>8</v>
      </c>
    </row>
    <row r="64" spans="1:16" ht="17" thickBot="1">
      <c r="A64" s="12">
        <v>43948</v>
      </c>
      <c r="B64" s="50">
        <v>62</v>
      </c>
      <c r="C64" s="7">
        <v>14315</v>
      </c>
      <c r="D64" s="8">
        <v>536</v>
      </c>
      <c r="E64" s="9">
        <v>3252</v>
      </c>
      <c r="F64" s="8">
        <v>191</v>
      </c>
      <c r="G64" s="9">
        <v>5556</v>
      </c>
      <c r="H64" s="8">
        <v>179</v>
      </c>
      <c r="I64" s="9">
        <v>189</v>
      </c>
      <c r="J64" s="8">
        <v>1</v>
      </c>
      <c r="K64" s="9">
        <v>328</v>
      </c>
      <c r="L64" s="8">
        <v>12</v>
      </c>
      <c r="M64" s="9">
        <v>86</v>
      </c>
      <c r="N64" s="8">
        <v>0</v>
      </c>
      <c r="O64" s="9">
        <v>120</v>
      </c>
      <c r="P64" s="8">
        <v>9</v>
      </c>
    </row>
    <row r="65" spans="1:18" ht="17" thickBot="1">
      <c r="A65" s="12">
        <v>43949</v>
      </c>
      <c r="B65" s="50">
        <v>63</v>
      </c>
      <c r="C65" s="7">
        <v>14524</v>
      </c>
      <c r="D65" s="8">
        <v>546</v>
      </c>
      <c r="E65" s="9">
        <v>3289</v>
      </c>
      <c r="F65" s="8">
        <v>194</v>
      </c>
      <c r="G65" s="9">
        <v>5593</v>
      </c>
      <c r="H65" s="8">
        <v>185</v>
      </c>
      <c r="I65" s="9">
        <v>201</v>
      </c>
      <c r="J65" s="8">
        <v>1</v>
      </c>
      <c r="K65" s="9">
        <v>330</v>
      </c>
      <c r="L65" s="8">
        <v>12</v>
      </c>
      <c r="M65" s="9">
        <v>86</v>
      </c>
      <c r="N65" s="8">
        <v>0</v>
      </c>
      <c r="O65" s="9">
        <v>121</v>
      </c>
      <c r="P65" s="8">
        <v>10</v>
      </c>
      <c r="R65" s="46"/>
    </row>
    <row r="66" spans="1:18" ht="17" thickBot="1">
      <c r="A66" s="12">
        <v>43950</v>
      </c>
      <c r="B66" s="50">
        <v>64</v>
      </c>
      <c r="C66" s="7">
        <v>14534</v>
      </c>
      <c r="D66" s="8">
        <v>556</v>
      </c>
      <c r="E66" s="9">
        <v>3340</v>
      </c>
      <c r="F66" s="8">
        <v>196</v>
      </c>
      <c r="G66" s="9">
        <v>5695</v>
      </c>
      <c r="H66" s="8">
        <v>195</v>
      </c>
      <c r="I66" s="9">
        <v>214</v>
      </c>
      <c r="J66" s="8">
        <v>1</v>
      </c>
      <c r="K66" s="9">
        <v>330</v>
      </c>
      <c r="L66" s="8">
        <v>13</v>
      </c>
      <c r="M66" s="9">
        <v>86</v>
      </c>
      <c r="N66" s="8">
        <v>0</v>
      </c>
      <c r="O66" s="9">
        <v>125</v>
      </c>
      <c r="P66" s="8">
        <v>12</v>
      </c>
      <c r="R66" s="46"/>
    </row>
    <row r="67" spans="1:18" ht="17" thickBot="1">
      <c r="A67" s="12">
        <v>43951</v>
      </c>
      <c r="B67" s="50">
        <v>65</v>
      </c>
      <c r="C67" s="7">
        <v>14726</v>
      </c>
      <c r="D67" s="8">
        <v>566</v>
      </c>
      <c r="E67" s="9">
        <v>3389</v>
      </c>
      <c r="F67" s="8">
        <v>198</v>
      </c>
      <c r="G67" s="9">
        <v>5815</v>
      </c>
      <c r="H67" s="8">
        <v>199</v>
      </c>
      <c r="I67" s="9">
        <v>218</v>
      </c>
      <c r="J67" s="8">
        <v>1</v>
      </c>
      <c r="K67" s="9">
        <v>331</v>
      </c>
      <c r="L67" s="8">
        <v>13</v>
      </c>
      <c r="M67" s="9">
        <v>86</v>
      </c>
      <c r="N67" s="8">
        <v>0</v>
      </c>
      <c r="O67" s="9">
        <v>127</v>
      </c>
      <c r="P67" s="8">
        <v>12</v>
      </c>
      <c r="R67" s="46"/>
    </row>
    <row r="68" spans="1:18" ht="17" thickBot="1">
      <c r="A68" s="12">
        <v>43952</v>
      </c>
      <c r="B68" s="50">
        <v>66</v>
      </c>
      <c r="C68" s="7">
        <v>14867</v>
      </c>
      <c r="D68" s="8">
        <v>578</v>
      </c>
      <c r="E68" s="9">
        <v>3419</v>
      </c>
      <c r="F68" s="8">
        <v>201</v>
      </c>
      <c r="G68" s="9">
        <v>5939</v>
      </c>
      <c r="H68" s="8">
        <v>202</v>
      </c>
      <c r="I68" s="9">
        <v>218</v>
      </c>
      <c r="J68" s="8">
        <v>1</v>
      </c>
      <c r="K68" s="9">
        <v>331</v>
      </c>
      <c r="L68" s="8">
        <v>13</v>
      </c>
      <c r="M68" s="9">
        <v>86</v>
      </c>
      <c r="N68" s="8">
        <v>0</v>
      </c>
      <c r="O68" s="9">
        <v>127</v>
      </c>
      <c r="P68" s="8">
        <v>12</v>
      </c>
      <c r="R68" s="46"/>
    </row>
    <row r="69" spans="1:18" ht="17" thickBot="1">
      <c r="A69" s="12">
        <v>43953</v>
      </c>
      <c r="B69" s="50">
        <v>67</v>
      </c>
      <c r="C69" s="7">
        <v>14951</v>
      </c>
      <c r="D69" s="8">
        <v>585</v>
      </c>
      <c r="E69" s="9">
        <v>3426</v>
      </c>
      <c r="F69" s="8">
        <v>206</v>
      </c>
      <c r="G69" s="9">
        <v>6047</v>
      </c>
      <c r="H69" s="8">
        <v>205</v>
      </c>
      <c r="I69" s="9">
        <v>218</v>
      </c>
      <c r="J69" s="8">
        <v>1</v>
      </c>
      <c r="K69" s="9">
        <v>331</v>
      </c>
      <c r="L69" s="8">
        <v>13</v>
      </c>
      <c r="M69" s="9">
        <v>86</v>
      </c>
      <c r="N69" s="8">
        <v>0</v>
      </c>
      <c r="O69" s="9">
        <v>131</v>
      </c>
      <c r="P69" s="8">
        <v>13</v>
      </c>
      <c r="R69" s="46"/>
    </row>
    <row r="70" spans="1:18" ht="17" thickBot="1">
      <c r="A70" s="12">
        <v>43954</v>
      </c>
      <c r="B70" s="50">
        <v>68</v>
      </c>
      <c r="C70" s="7">
        <v>15021</v>
      </c>
      <c r="D70" s="8">
        <v>597</v>
      </c>
      <c r="E70" s="9">
        <v>3447</v>
      </c>
      <c r="F70" s="8">
        <v>209</v>
      </c>
      <c r="G70" s="9">
        <v>6047</v>
      </c>
      <c r="H70" s="8">
        <v>210</v>
      </c>
      <c r="I70" s="9">
        <v>218</v>
      </c>
      <c r="J70" s="8">
        <v>1</v>
      </c>
      <c r="K70" s="9">
        <v>331</v>
      </c>
      <c r="L70" s="8">
        <v>13</v>
      </c>
      <c r="M70" s="9">
        <v>86</v>
      </c>
      <c r="N70" s="8">
        <v>0</v>
      </c>
      <c r="O70" s="9">
        <v>132</v>
      </c>
      <c r="P70" s="8">
        <v>13</v>
      </c>
      <c r="R70" s="46"/>
    </row>
    <row r="71" spans="1:18" ht="17" thickBot="1">
      <c r="A71" s="12">
        <v>43955</v>
      </c>
      <c r="B71" s="50">
        <v>69</v>
      </c>
      <c r="C71" s="7">
        <v>15141</v>
      </c>
      <c r="D71" s="8">
        <v>609</v>
      </c>
      <c r="E71" s="9">
        <v>3478</v>
      </c>
      <c r="F71" s="8">
        <v>209</v>
      </c>
      <c r="G71" s="9">
        <v>6136</v>
      </c>
      <c r="H71" s="8">
        <v>218</v>
      </c>
      <c r="I71" s="9">
        <v>218</v>
      </c>
      <c r="J71" s="8">
        <v>1</v>
      </c>
      <c r="K71" s="9">
        <v>333</v>
      </c>
      <c r="L71" s="8">
        <v>13</v>
      </c>
      <c r="M71" s="9">
        <v>86</v>
      </c>
      <c r="N71" s="8">
        <v>0</v>
      </c>
      <c r="O71" s="9">
        <v>132</v>
      </c>
      <c r="P71" s="8">
        <v>13</v>
      </c>
    </row>
    <row r="72" spans="1:18" ht="17" thickBot="1">
      <c r="A72" s="12">
        <v>43956</v>
      </c>
      <c r="B72" s="50">
        <v>70</v>
      </c>
      <c r="C72" s="7">
        <v>15199</v>
      </c>
      <c r="D72" s="8">
        <v>613</v>
      </c>
      <c r="E72" s="9">
        <v>3489</v>
      </c>
      <c r="F72" s="8">
        <v>211</v>
      </c>
      <c r="G72" s="9">
        <v>6241</v>
      </c>
      <c r="H72" s="8">
        <v>223</v>
      </c>
      <c r="I72" s="9">
        <v>220</v>
      </c>
      <c r="J72" s="8">
        <v>1</v>
      </c>
      <c r="K72" s="9">
        <v>335</v>
      </c>
      <c r="L72" s="8">
        <v>13</v>
      </c>
      <c r="M72" s="9">
        <v>86</v>
      </c>
      <c r="N72" s="8">
        <v>0</v>
      </c>
      <c r="O72" s="9">
        <v>132</v>
      </c>
      <c r="P72" s="8">
        <v>13</v>
      </c>
    </row>
    <row r="73" spans="1:18" ht="17" thickBot="1">
      <c r="A73" s="12">
        <v>43957</v>
      </c>
      <c r="B73" s="50">
        <v>71</v>
      </c>
      <c r="C73" s="7">
        <v>15256</v>
      </c>
      <c r="D73" s="8">
        <v>623</v>
      </c>
      <c r="E73" s="9">
        <v>3505</v>
      </c>
      <c r="F73" s="8">
        <v>213</v>
      </c>
      <c r="G73" s="9">
        <v>6641</v>
      </c>
      <c r="H73" s="8">
        <v>226</v>
      </c>
      <c r="I73" s="9">
        <v>220</v>
      </c>
      <c r="J73" s="8">
        <v>1</v>
      </c>
      <c r="K73" s="9">
        <v>342</v>
      </c>
      <c r="L73" s="8">
        <v>13</v>
      </c>
      <c r="M73" s="9">
        <v>86</v>
      </c>
      <c r="N73" s="8">
        <v>0</v>
      </c>
      <c r="O73" s="9">
        <v>132</v>
      </c>
      <c r="P73" s="8">
        <v>13</v>
      </c>
    </row>
    <row r="74" spans="1:18" ht="17" thickBot="1">
      <c r="A74" s="12">
        <v>43958</v>
      </c>
      <c r="B74" s="50">
        <v>72</v>
      </c>
      <c r="C74" s="7">
        <v>15450</v>
      </c>
      <c r="D74" s="8">
        <v>634</v>
      </c>
      <c r="E74" s="9">
        <v>3545</v>
      </c>
      <c r="F74" s="8">
        <v>213</v>
      </c>
      <c r="G74" s="9">
        <v>6935</v>
      </c>
      <c r="H74" s="8">
        <v>230</v>
      </c>
      <c r="I74" s="9">
        <v>220</v>
      </c>
      <c r="J74" s="8">
        <v>1</v>
      </c>
      <c r="K74" s="9">
        <v>342</v>
      </c>
      <c r="L74" s="8">
        <v>13</v>
      </c>
      <c r="M74" s="9">
        <v>90</v>
      </c>
      <c r="N74" s="8">
        <v>0</v>
      </c>
      <c r="O74" s="9">
        <v>132</v>
      </c>
      <c r="P74" s="8">
        <v>14</v>
      </c>
    </row>
    <row r="75" spans="1:18" ht="17" thickBot="1">
      <c r="A75" s="12">
        <v>43959</v>
      </c>
      <c r="B75" s="50">
        <v>73</v>
      </c>
      <c r="C75" s="7"/>
      <c r="D75" s="8"/>
      <c r="E75" s="9"/>
      <c r="F75" s="8"/>
      <c r="G75" s="9"/>
      <c r="H75" s="8"/>
      <c r="I75" s="9"/>
      <c r="J75" s="8"/>
      <c r="K75" s="9"/>
      <c r="L75" s="8"/>
      <c r="M75" s="9"/>
      <c r="N75" s="8"/>
      <c r="O75" s="9"/>
      <c r="P75" s="8"/>
    </row>
    <row r="76" spans="1:18" ht="17" thickBot="1">
      <c r="A76" s="12">
        <v>43960</v>
      </c>
      <c r="B76" s="50">
        <v>74</v>
      </c>
      <c r="C76" s="7"/>
      <c r="D76" s="8"/>
      <c r="E76" s="9"/>
      <c r="F76" s="8"/>
      <c r="G76" s="9"/>
      <c r="H76" s="8"/>
      <c r="I76" s="9"/>
      <c r="J76" s="8"/>
      <c r="K76" s="9"/>
      <c r="L76" s="8"/>
      <c r="M76" s="9"/>
      <c r="N76" s="8"/>
      <c r="O76" s="9"/>
      <c r="P76" s="8"/>
    </row>
    <row r="77" spans="1:18" ht="17" thickBot="1">
      <c r="A77" s="12">
        <v>43961</v>
      </c>
      <c r="B77" s="50">
        <v>75</v>
      </c>
      <c r="C77" s="7"/>
      <c r="D77" s="8"/>
      <c r="E77" s="9"/>
      <c r="F77" s="8"/>
      <c r="G77" s="9"/>
      <c r="H77" s="8"/>
      <c r="I77" s="9"/>
      <c r="J77" s="8"/>
      <c r="K77" s="9"/>
      <c r="L77" s="8"/>
      <c r="M77" s="9"/>
      <c r="N77" s="8"/>
      <c r="O77" s="9"/>
      <c r="P77" s="8"/>
    </row>
    <row r="78" spans="1:18" ht="17" thickBot="1">
      <c r="A78" s="12">
        <v>43962</v>
      </c>
      <c r="B78" s="50">
        <v>76</v>
      </c>
      <c r="C78" s="7"/>
      <c r="D78" s="8"/>
      <c r="E78" s="9"/>
      <c r="F78" s="8"/>
      <c r="G78" s="9"/>
      <c r="H78" s="8"/>
      <c r="I78" s="9"/>
      <c r="J78" s="8"/>
      <c r="K78" s="9"/>
      <c r="L78" s="8"/>
      <c r="M78" s="9"/>
      <c r="N78" s="8"/>
      <c r="O78" s="9"/>
      <c r="P78" s="8"/>
    </row>
    <row r="79" spans="1:18" ht="17" thickBot="1">
      <c r="A79" s="12">
        <v>43963</v>
      </c>
      <c r="B79" s="50">
        <v>77</v>
      </c>
      <c r="C79" s="7"/>
      <c r="D79" s="8"/>
      <c r="E79" s="9"/>
      <c r="F79" s="8"/>
      <c r="G79" s="9"/>
      <c r="H79" s="8"/>
      <c r="I79" s="9"/>
      <c r="J79" s="8"/>
      <c r="K79" s="9"/>
      <c r="L79" s="8"/>
      <c r="M79" s="9"/>
      <c r="N79" s="8"/>
      <c r="O79" s="9"/>
      <c r="P79" s="8"/>
    </row>
    <row r="80" spans="1:18" ht="17" thickBot="1">
      <c r="A80" s="12">
        <v>43964</v>
      </c>
      <c r="B80" s="50">
        <v>78</v>
      </c>
      <c r="C80" s="7"/>
      <c r="D80" s="8"/>
      <c r="E80" s="9"/>
      <c r="F80" s="8"/>
      <c r="G80" s="9"/>
      <c r="H80" s="8"/>
      <c r="I80" s="9"/>
      <c r="J80" s="8"/>
      <c r="K80" s="9"/>
      <c r="L80" s="8"/>
      <c r="M80" s="9"/>
      <c r="N80" s="8"/>
      <c r="O80" s="9"/>
      <c r="P80" s="8"/>
    </row>
    <row r="81" spans="1:16" ht="17" thickBot="1">
      <c r="A81" s="12">
        <v>43965</v>
      </c>
      <c r="B81" s="50">
        <v>79</v>
      </c>
      <c r="C81" s="7"/>
      <c r="D81" s="8"/>
      <c r="E81" s="9"/>
      <c r="F81" s="8"/>
      <c r="G81" s="9"/>
      <c r="H81" s="8"/>
      <c r="I81" s="9"/>
      <c r="J81" s="8"/>
      <c r="K81" s="9"/>
      <c r="L81" s="8"/>
      <c r="M81" s="9"/>
      <c r="N81" s="8"/>
      <c r="O81" s="9"/>
      <c r="P81" s="8"/>
    </row>
    <row r="82" spans="1:16" ht="17" thickBot="1">
      <c r="A82" s="12">
        <v>43966</v>
      </c>
      <c r="B82" s="50">
        <v>80</v>
      </c>
      <c r="C82" s="7"/>
      <c r="D82" s="8"/>
      <c r="E82" s="9"/>
      <c r="F82" s="8"/>
      <c r="G82" s="9"/>
      <c r="H82" s="8"/>
      <c r="I82" s="9"/>
      <c r="J82" s="8"/>
      <c r="K82" s="9"/>
      <c r="L82" s="8"/>
      <c r="M82" s="9"/>
      <c r="N82" s="8"/>
      <c r="O82" s="9"/>
      <c r="P82" s="8"/>
    </row>
    <row r="83" spans="1:16" ht="17" thickBot="1">
      <c r="A83" s="12">
        <v>43967</v>
      </c>
      <c r="B83" s="50">
        <v>81</v>
      </c>
      <c r="C83" s="7"/>
      <c r="D83" s="8"/>
      <c r="E83" s="9"/>
      <c r="F83" s="8"/>
      <c r="G83" s="9"/>
      <c r="H83" s="8"/>
      <c r="I83" s="9"/>
      <c r="J83" s="8"/>
      <c r="K83" s="9"/>
      <c r="L83" s="8"/>
      <c r="M83" s="9"/>
      <c r="N83" s="8"/>
      <c r="O83" s="9"/>
      <c r="P83" s="8"/>
    </row>
    <row r="84" spans="1:16" ht="17" thickBot="1">
      <c r="A84" s="12">
        <v>43968</v>
      </c>
      <c r="B84" s="50">
        <v>82</v>
      </c>
      <c r="C84" s="7"/>
      <c r="D84" s="8"/>
      <c r="E84" s="9"/>
      <c r="F84" s="8"/>
      <c r="G84" s="9"/>
      <c r="H84" s="8"/>
      <c r="I84" s="9"/>
      <c r="J84" s="8"/>
      <c r="K84" s="9"/>
      <c r="L84" s="8"/>
      <c r="M84" s="9"/>
      <c r="N84" s="8"/>
      <c r="O84" s="9"/>
      <c r="P84" s="8"/>
    </row>
    <row r="85" spans="1:16" ht="17" thickBot="1">
      <c r="A85" s="12">
        <v>43969</v>
      </c>
      <c r="B85" s="50">
        <v>83</v>
      </c>
      <c r="C85" s="7"/>
      <c r="D85" s="8"/>
      <c r="E85" s="9"/>
      <c r="F85" s="8"/>
      <c r="G85" s="9"/>
      <c r="H85" s="8"/>
      <c r="I85" s="9"/>
      <c r="J85" s="8"/>
      <c r="K85" s="9"/>
      <c r="L85" s="8"/>
      <c r="M85" s="9"/>
      <c r="N85" s="8"/>
      <c r="O85" s="9"/>
      <c r="P85" s="8"/>
    </row>
    <row r="86" spans="1:16" ht="17" thickBot="1">
      <c r="A86" s="12">
        <v>43970</v>
      </c>
      <c r="B86" s="50">
        <v>84</v>
      </c>
      <c r="C86" s="7"/>
      <c r="D86" s="8"/>
      <c r="E86" s="9"/>
      <c r="F86" s="8"/>
      <c r="G86" s="9"/>
      <c r="H86" s="8"/>
      <c r="I86" s="9"/>
      <c r="J86" s="8"/>
      <c r="K86" s="9"/>
      <c r="L86" s="8"/>
      <c r="M86" s="9"/>
      <c r="N86" s="8"/>
      <c r="O86" s="9"/>
      <c r="P86" s="8"/>
    </row>
    <row r="87" spans="1:16" ht="17" thickBot="1">
      <c r="A87" s="12">
        <v>43971</v>
      </c>
      <c r="B87" s="50">
        <v>85</v>
      </c>
      <c r="C87" s="7"/>
      <c r="D87" s="8"/>
      <c r="E87" s="9"/>
      <c r="F87" s="8"/>
      <c r="G87" s="9"/>
      <c r="H87" s="8"/>
      <c r="I87" s="9"/>
      <c r="J87" s="8"/>
      <c r="K87" s="9"/>
      <c r="L87" s="8"/>
      <c r="M87" s="9"/>
      <c r="N87" s="8"/>
      <c r="O87" s="9"/>
      <c r="P87" s="8"/>
    </row>
    <row r="88" spans="1:16" ht="17" thickBot="1">
      <c r="A88" s="12">
        <v>43972</v>
      </c>
      <c r="B88" s="50">
        <v>86</v>
      </c>
      <c r="C88" s="7"/>
      <c r="D88" s="8"/>
      <c r="E88" s="9"/>
      <c r="F88" s="8"/>
      <c r="G88" s="9"/>
      <c r="H88" s="8"/>
      <c r="I88" s="9"/>
      <c r="J88" s="8"/>
      <c r="K88" s="9"/>
      <c r="L88" s="8"/>
      <c r="M88" s="9"/>
      <c r="N88" s="8"/>
      <c r="O88" s="9"/>
      <c r="P88" s="8"/>
    </row>
    <row r="89" spans="1:16" ht="17" thickBot="1">
      <c r="A89" s="12">
        <v>43973</v>
      </c>
      <c r="B89" s="50">
        <v>87</v>
      </c>
      <c r="C89" s="7"/>
      <c r="D89" s="8"/>
      <c r="E89" s="9"/>
      <c r="F89" s="8"/>
      <c r="G89" s="9"/>
      <c r="H89" s="8"/>
      <c r="I89" s="9"/>
      <c r="J89" s="8"/>
      <c r="K89" s="9"/>
      <c r="L89" s="8"/>
      <c r="M89" s="9"/>
      <c r="N89" s="8"/>
      <c r="O89" s="9"/>
      <c r="P89" s="8"/>
    </row>
    <row r="90" spans="1:16" ht="17" thickBot="1">
      <c r="A90" s="12">
        <v>43974</v>
      </c>
      <c r="B90" s="50">
        <v>88</v>
      </c>
      <c r="C90" s="7"/>
      <c r="D90" s="8"/>
      <c r="E90" s="9"/>
      <c r="F90" s="8"/>
      <c r="G90" s="9"/>
      <c r="H90" s="8"/>
      <c r="I90" s="9"/>
      <c r="J90" s="8"/>
      <c r="K90" s="9"/>
      <c r="L90" s="8"/>
      <c r="M90" s="9"/>
      <c r="N90" s="8"/>
      <c r="O90" s="9"/>
      <c r="P90" s="8"/>
    </row>
    <row r="91" spans="1:16" ht="17" thickBot="1">
      <c r="A91" s="12">
        <v>43975</v>
      </c>
      <c r="B91" s="50">
        <v>89</v>
      </c>
      <c r="C91" s="7"/>
      <c r="D91" s="8"/>
      <c r="E91" s="9"/>
      <c r="F91" s="8"/>
      <c r="G91" s="9"/>
      <c r="H91" s="8"/>
      <c r="I91" s="9"/>
      <c r="J91" s="8"/>
      <c r="K91" s="9"/>
      <c r="L91" s="8"/>
      <c r="M91" s="9"/>
      <c r="N91" s="8"/>
      <c r="O91" s="9"/>
      <c r="P91" s="8"/>
    </row>
    <row r="92" spans="1:16" ht="17" thickBot="1">
      <c r="A92" s="12">
        <v>43976</v>
      </c>
      <c r="B92" s="50">
        <v>90</v>
      </c>
      <c r="C92" s="7"/>
      <c r="D92" s="8"/>
      <c r="E92" s="9"/>
      <c r="F92" s="8"/>
      <c r="G92" s="9"/>
      <c r="H92" s="8"/>
      <c r="I92" s="9"/>
      <c r="J92" s="8"/>
      <c r="K92" s="9"/>
      <c r="L92" s="8"/>
      <c r="M92" s="9"/>
      <c r="N92" s="8"/>
      <c r="O92" s="9"/>
      <c r="P92" s="8"/>
    </row>
    <row r="93" spans="1:16" ht="17" thickBot="1">
      <c r="A93" s="12">
        <v>43977</v>
      </c>
      <c r="B93" s="50">
        <v>91</v>
      </c>
      <c r="C93" s="7"/>
      <c r="D93" s="8"/>
      <c r="E93" s="9"/>
      <c r="F93" s="8"/>
      <c r="G93" s="9"/>
      <c r="H93" s="8"/>
      <c r="I93" s="9"/>
      <c r="J93" s="8"/>
      <c r="K93" s="9"/>
      <c r="L93" s="8"/>
      <c r="M93" s="9"/>
      <c r="N93" s="8"/>
      <c r="O93" s="9"/>
      <c r="P93" s="8"/>
    </row>
    <row r="94" spans="1:16" ht="17" thickBot="1">
      <c r="A94" s="12">
        <v>43978</v>
      </c>
      <c r="B94" s="50">
        <v>92</v>
      </c>
      <c r="C94" s="7"/>
      <c r="D94" s="8"/>
      <c r="E94" s="9"/>
      <c r="F94" s="8"/>
      <c r="G94" s="9"/>
      <c r="H94" s="8"/>
      <c r="I94" s="9"/>
      <c r="J94" s="8"/>
      <c r="K94" s="9"/>
      <c r="L94" s="8"/>
      <c r="M94" s="9"/>
      <c r="N94" s="8"/>
      <c r="O94" s="9"/>
      <c r="P94" s="8"/>
    </row>
    <row r="95" spans="1:16" ht="17" thickBot="1">
      <c r="A95" s="12">
        <v>43979</v>
      </c>
      <c r="B95" s="50">
        <v>93</v>
      </c>
      <c r="C95" s="7"/>
      <c r="D95" s="8"/>
      <c r="E95" s="9"/>
      <c r="F95" s="8"/>
      <c r="G95" s="9"/>
      <c r="H95" s="8"/>
      <c r="I95" s="9"/>
      <c r="J95" s="8"/>
      <c r="K95" s="9"/>
      <c r="L95" s="8"/>
      <c r="M95" s="9"/>
      <c r="N95" s="8"/>
      <c r="O95" s="9"/>
      <c r="P95" s="8"/>
    </row>
    <row r="96" spans="1:16" ht="17" thickBot="1">
      <c r="A96" s="12">
        <v>43980</v>
      </c>
      <c r="B96" s="50">
        <v>94</v>
      </c>
      <c r="C96" s="7"/>
      <c r="D96" s="8"/>
      <c r="E96" s="9"/>
      <c r="F96" s="8"/>
      <c r="G96" s="9"/>
      <c r="H96" s="8"/>
      <c r="I96" s="9"/>
      <c r="J96" s="8"/>
      <c r="K96" s="9"/>
      <c r="L96" s="8"/>
      <c r="M96" s="9"/>
      <c r="N96" s="8"/>
      <c r="O96" s="9"/>
      <c r="P96" s="8"/>
    </row>
    <row r="97" spans="1:16" ht="17" thickBot="1">
      <c r="A97" s="12">
        <v>43981</v>
      </c>
      <c r="B97" s="50">
        <v>95</v>
      </c>
      <c r="C97" s="7"/>
      <c r="D97" s="8"/>
      <c r="E97" s="9"/>
      <c r="F97" s="8"/>
      <c r="G97" s="9"/>
      <c r="H97" s="8"/>
      <c r="I97" s="9"/>
      <c r="J97" s="8"/>
      <c r="K97" s="9"/>
      <c r="L97" s="8"/>
      <c r="M97" s="9"/>
      <c r="N97" s="8"/>
      <c r="O97" s="9"/>
      <c r="P97" s="8"/>
    </row>
    <row r="98" spans="1:16" ht="17" thickBot="1">
      <c r="A98" s="12">
        <v>43982</v>
      </c>
      <c r="B98" s="50">
        <v>96</v>
      </c>
      <c r="C98" s="7"/>
      <c r="D98" s="8"/>
      <c r="E98" s="9"/>
      <c r="F98" s="8"/>
      <c r="G98" s="9"/>
      <c r="H98" s="8"/>
      <c r="I98" s="9"/>
      <c r="J98" s="8"/>
      <c r="K98" s="9"/>
      <c r="L98" s="8"/>
      <c r="M98" s="9"/>
      <c r="N98" s="8"/>
      <c r="O98" s="9"/>
      <c r="P98" s="8"/>
    </row>
    <row r="99" spans="1:16" ht="17" thickBot="1">
      <c r="A99" s="12">
        <v>43983</v>
      </c>
      <c r="B99" s="50">
        <v>97</v>
      </c>
      <c r="C99" s="7"/>
      <c r="D99" s="8"/>
      <c r="E99" s="9"/>
      <c r="F99" s="8"/>
      <c r="G99" s="9"/>
      <c r="H99" s="8"/>
      <c r="I99" s="9"/>
      <c r="J99" s="8"/>
      <c r="K99" s="9"/>
      <c r="L99" s="8"/>
      <c r="M99" s="9"/>
      <c r="N99" s="8"/>
      <c r="O99" s="9"/>
      <c r="P99" s="8"/>
    </row>
    <row r="100" spans="1:16" ht="17" thickBot="1">
      <c r="A100" s="12">
        <v>43984</v>
      </c>
      <c r="B100" s="50">
        <v>98</v>
      </c>
      <c r="C100" s="7"/>
      <c r="D100" s="8"/>
      <c r="E100" s="9"/>
      <c r="F100" s="8"/>
      <c r="G100" s="9"/>
      <c r="H100" s="8"/>
      <c r="I100" s="9"/>
      <c r="J100" s="8"/>
      <c r="K100" s="9"/>
      <c r="L100" s="8"/>
      <c r="M100" s="9"/>
      <c r="N100" s="8"/>
      <c r="O100" s="9"/>
      <c r="P100" s="8"/>
    </row>
    <row r="101" spans="1:16" ht="17" thickBot="1">
      <c r="A101" s="12">
        <v>43985</v>
      </c>
      <c r="B101" s="50">
        <v>99</v>
      </c>
      <c r="C101" s="7"/>
      <c r="D101" s="8"/>
      <c r="E101" s="9"/>
      <c r="F101" s="8"/>
      <c r="G101" s="9"/>
      <c r="H101" s="8"/>
      <c r="I101" s="9"/>
      <c r="J101" s="8"/>
      <c r="K101" s="9"/>
      <c r="L101" s="8"/>
      <c r="M101" s="9"/>
      <c r="N101" s="8"/>
      <c r="O101" s="9"/>
      <c r="P101" s="8"/>
    </row>
    <row r="102" spans="1:16" ht="17" thickBot="1">
      <c r="A102" s="12">
        <v>43986</v>
      </c>
      <c r="B102" s="50">
        <v>100</v>
      </c>
      <c r="C102" s="7"/>
      <c r="D102" s="8"/>
      <c r="E102" s="9"/>
      <c r="F102" s="8"/>
      <c r="G102" s="9"/>
      <c r="H102" s="8"/>
      <c r="I102" s="9"/>
      <c r="J102" s="8"/>
      <c r="K102" s="9"/>
      <c r="L102" s="8"/>
      <c r="M102" s="9"/>
      <c r="N102" s="8"/>
      <c r="O102" s="9"/>
      <c r="P102" s="8"/>
    </row>
    <row r="103" spans="1:16" ht="17" thickBot="1">
      <c r="A103" s="12">
        <v>43987</v>
      </c>
      <c r="B103" s="50">
        <v>101</v>
      </c>
      <c r="C103" s="7"/>
      <c r="D103" s="8"/>
      <c r="E103" s="9"/>
      <c r="F103" s="8"/>
      <c r="G103" s="9"/>
      <c r="H103" s="8"/>
      <c r="I103" s="9"/>
      <c r="J103" s="8"/>
      <c r="K103" s="9"/>
      <c r="L103" s="8"/>
      <c r="M103" s="9"/>
      <c r="N103" s="8"/>
      <c r="O103" s="9"/>
      <c r="P103" s="8"/>
    </row>
    <row r="104" spans="1:16" ht="17" thickBot="1">
      <c r="A104" s="12">
        <v>43988</v>
      </c>
      <c r="B104" s="50">
        <v>102</v>
      </c>
      <c r="C104" s="7"/>
      <c r="D104" s="8"/>
      <c r="E104" s="9"/>
      <c r="F104" s="8"/>
      <c r="G104" s="9"/>
      <c r="H104" s="8"/>
      <c r="I104" s="9"/>
      <c r="J104" s="8"/>
      <c r="K104" s="9"/>
      <c r="L104" s="8"/>
      <c r="M104" s="9"/>
      <c r="N104" s="8"/>
      <c r="O104" s="9"/>
      <c r="P104" s="8"/>
    </row>
    <row r="105" spans="1:16" ht="17" thickBot="1">
      <c r="A105" s="12">
        <v>43989</v>
      </c>
      <c r="B105" s="50">
        <v>103</v>
      </c>
      <c r="C105" s="7"/>
      <c r="D105" s="8"/>
      <c r="E105" s="9"/>
      <c r="F105" s="8"/>
      <c r="G105" s="9"/>
      <c r="H105" s="8"/>
      <c r="I105" s="9"/>
      <c r="J105" s="8"/>
      <c r="K105" s="9"/>
      <c r="L105" s="8"/>
      <c r="M105" s="9"/>
      <c r="N105" s="8"/>
      <c r="O105" s="9"/>
      <c r="P105" s="8"/>
    </row>
    <row r="106" spans="1:16" ht="17" thickBot="1">
      <c r="A106" s="12">
        <v>43990</v>
      </c>
      <c r="B106" s="50">
        <v>104</v>
      </c>
      <c r="C106" s="7"/>
      <c r="D106" s="8"/>
      <c r="E106" s="9"/>
      <c r="F106" s="8"/>
      <c r="G106" s="9"/>
      <c r="H106" s="8"/>
      <c r="I106" s="9"/>
      <c r="J106" s="8"/>
      <c r="K106" s="9"/>
      <c r="L106" s="8"/>
      <c r="M106" s="9"/>
      <c r="N106" s="8"/>
      <c r="O106" s="9"/>
      <c r="P106" s="8"/>
    </row>
    <row r="107" spans="1:16" ht="17" thickBot="1">
      <c r="A107" s="12">
        <v>43991</v>
      </c>
      <c r="B107" s="50">
        <v>105</v>
      </c>
      <c r="C107" s="7"/>
      <c r="D107" s="8"/>
      <c r="E107" s="9"/>
      <c r="F107" s="8"/>
      <c r="G107" s="9"/>
      <c r="H107" s="8"/>
      <c r="I107" s="9"/>
      <c r="J107" s="8"/>
      <c r="K107" s="9"/>
      <c r="L107" s="8"/>
      <c r="M107" s="9"/>
      <c r="N107" s="8"/>
      <c r="O107" s="9"/>
      <c r="P107" s="8"/>
    </row>
    <row r="108" spans="1:16" ht="17" thickBot="1">
      <c r="A108" s="12">
        <v>43992</v>
      </c>
      <c r="B108" s="50">
        <v>106</v>
      </c>
      <c r="C108" s="7"/>
      <c r="D108" s="8"/>
      <c r="E108" s="9"/>
      <c r="F108" s="8"/>
      <c r="G108" s="9"/>
      <c r="H108" s="8"/>
      <c r="I108" s="9"/>
      <c r="J108" s="8"/>
      <c r="K108" s="9"/>
      <c r="L108" s="8"/>
      <c r="M108" s="9"/>
      <c r="N108" s="8"/>
      <c r="O108" s="9"/>
      <c r="P108" s="8"/>
    </row>
    <row r="109" spans="1:16" ht="17" thickBot="1">
      <c r="A109" s="12">
        <v>43993</v>
      </c>
      <c r="B109" s="50">
        <v>107</v>
      </c>
      <c r="C109" s="7"/>
      <c r="D109" s="8"/>
      <c r="E109" s="9"/>
      <c r="F109" s="8"/>
      <c r="G109" s="9"/>
      <c r="H109" s="8"/>
      <c r="I109" s="9"/>
      <c r="J109" s="8"/>
      <c r="K109" s="9"/>
      <c r="L109" s="8"/>
      <c r="M109" s="9"/>
      <c r="N109" s="8"/>
      <c r="O109" s="9"/>
      <c r="P109" s="8"/>
    </row>
    <row r="110" spans="1:16" ht="17" thickBot="1">
      <c r="A110" s="12">
        <v>43994</v>
      </c>
      <c r="B110" s="50">
        <v>108</v>
      </c>
      <c r="C110" s="7"/>
      <c r="D110" s="8"/>
      <c r="E110" s="9"/>
      <c r="F110" s="8"/>
      <c r="G110" s="9"/>
      <c r="H110" s="8"/>
      <c r="I110" s="9"/>
      <c r="J110" s="8"/>
      <c r="K110" s="9"/>
      <c r="L110" s="8"/>
      <c r="M110" s="9"/>
      <c r="N110" s="8"/>
      <c r="O110" s="9"/>
      <c r="P110" s="8"/>
    </row>
    <row r="111" spans="1:16" ht="17" thickBot="1">
      <c r="A111" s="12">
        <v>43995</v>
      </c>
      <c r="B111" s="50">
        <v>109</v>
      </c>
      <c r="C111" s="7"/>
      <c r="D111" s="8"/>
      <c r="E111" s="9"/>
      <c r="F111" s="8"/>
      <c r="G111" s="9"/>
      <c r="H111" s="8"/>
      <c r="I111" s="9"/>
      <c r="J111" s="8"/>
      <c r="K111" s="9"/>
      <c r="L111" s="8"/>
      <c r="M111" s="9"/>
      <c r="N111" s="8"/>
      <c r="O111" s="9"/>
      <c r="P111" s="8"/>
    </row>
    <row r="112" spans="1:16" ht="17" thickBot="1">
      <c r="A112" s="12">
        <v>43996</v>
      </c>
      <c r="B112" s="50">
        <v>110</v>
      </c>
      <c r="C112" s="7"/>
      <c r="D112" s="8"/>
      <c r="E112" s="9"/>
      <c r="F112" s="8"/>
      <c r="G112" s="9"/>
      <c r="H112" s="8"/>
      <c r="I112" s="9"/>
      <c r="J112" s="8"/>
      <c r="K112" s="9"/>
      <c r="L112" s="8"/>
      <c r="M112" s="9"/>
      <c r="N112" s="8"/>
      <c r="O112" s="9"/>
      <c r="P112" s="8"/>
    </row>
    <row r="113" spans="1:16" ht="17" thickBot="1">
      <c r="A113" s="12">
        <v>43997</v>
      </c>
      <c r="B113" s="50">
        <v>111</v>
      </c>
      <c r="C113" s="7"/>
      <c r="D113" s="8"/>
      <c r="E113" s="9"/>
      <c r="F113" s="8"/>
      <c r="G113" s="9"/>
      <c r="H113" s="8"/>
      <c r="I113" s="9"/>
      <c r="J113" s="8"/>
      <c r="K113" s="9"/>
      <c r="L113" s="8"/>
      <c r="M113" s="9"/>
      <c r="N113" s="8"/>
      <c r="O113" s="9"/>
      <c r="P113" s="8"/>
    </row>
    <row r="114" spans="1:16" ht="17" thickBot="1">
      <c r="A114" s="12">
        <v>43998</v>
      </c>
      <c r="B114" s="50">
        <v>112</v>
      </c>
      <c r="C114" s="7"/>
      <c r="D114" s="8"/>
      <c r="E114" s="9"/>
      <c r="F114" s="8"/>
      <c r="G114" s="9"/>
      <c r="H114" s="8"/>
      <c r="I114" s="9"/>
      <c r="J114" s="8"/>
      <c r="K114" s="9"/>
      <c r="L114" s="8"/>
      <c r="M114" s="9"/>
      <c r="N114" s="8"/>
      <c r="O114" s="9"/>
      <c r="P114" s="8"/>
    </row>
    <row r="115" spans="1:16" ht="17" thickBot="1">
      <c r="A115" s="12">
        <v>43999</v>
      </c>
      <c r="B115" s="50">
        <v>113</v>
      </c>
      <c r="C115" s="7"/>
      <c r="D115" s="8"/>
      <c r="E115" s="9"/>
      <c r="F115" s="8"/>
      <c r="G115" s="9"/>
      <c r="H115" s="8"/>
      <c r="I115" s="9"/>
      <c r="J115" s="8"/>
      <c r="K115" s="9"/>
      <c r="L115" s="8"/>
      <c r="M115" s="9"/>
      <c r="N115" s="8"/>
      <c r="O115" s="9"/>
      <c r="P115" s="8"/>
    </row>
    <row r="116" spans="1:16" ht="17" thickBot="1">
      <c r="A116" s="12">
        <v>44000</v>
      </c>
      <c r="B116" s="50">
        <v>114</v>
      </c>
      <c r="C116" s="7"/>
      <c r="D116" s="8"/>
      <c r="E116" s="9"/>
      <c r="F116" s="8"/>
      <c r="G116" s="9"/>
      <c r="H116" s="8"/>
      <c r="I116" s="9"/>
      <c r="J116" s="8"/>
      <c r="K116" s="9"/>
      <c r="L116" s="8"/>
      <c r="M116" s="9"/>
      <c r="N116" s="8"/>
      <c r="O116" s="9"/>
      <c r="P116" s="8"/>
    </row>
    <row r="117" spans="1:16" ht="17" thickBot="1">
      <c r="A117" s="12">
        <v>44001</v>
      </c>
      <c r="B117" s="50">
        <v>115</v>
      </c>
      <c r="C117" s="7"/>
      <c r="D117" s="8"/>
      <c r="E117" s="9"/>
      <c r="F117" s="8"/>
      <c r="G117" s="9"/>
      <c r="H117" s="8"/>
      <c r="I117" s="9"/>
      <c r="J117" s="8"/>
      <c r="K117" s="9"/>
      <c r="L117" s="8"/>
      <c r="M117" s="9"/>
      <c r="N117" s="8"/>
      <c r="O117" s="9"/>
      <c r="P117" s="8"/>
    </row>
    <row r="118" spans="1:16" ht="17" thickBot="1">
      <c r="A118" s="12">
        <v>44002</v>
      </c>
      <c r="B118" s="50">
        <v>116</v>
      </c>
      <c r="C118" s="7"/>
      <c r="D118" s="8"/>
      <c r="E118" s="9"/>
      <c r="F118" s="8"/>
      <c r="G118" s="9"/>
      <c r="H118" s="8"/>
      <c r="I118" s="9"/>
      <c r="J118" s="8"/>
      <c r="K118" s="9"/>
      <c r="L118" s="8"/>
      <c r="M118" s="9"/>
      <c r="N118" s="8"/>
      <c r="O118" s="9"/>
      <c r="P118" s="8"/>
    </row>
    <row r="119" spans="1:16" ht="17" thickBot="1">
      <c r="A119" s="12">
        <v>44003</v>
      </c>
      <c r="B119" s="50">
        <v>117</v>
      </c>
      <c r="C119" s="7"/>
      <c r="D119" s="8"/>
      <c r="E119" s="9"/>
      <c r="F119" s="8"/>
      <c r="G119" s="9"/>
      <c r="H119" s="8"/>
      <c r="I119" s="9"/>
      <c r="J119" s="8"/>
      <c r="K119" s="9"/>
      <c r="L119" s="8"/>
      <c r="M119" s="9"/>
      <c r="N119" s="8"/>
      <c r="O119" s="9"/>
      <c r="P119" s="8"/>
    </row>
    <row r="120" spans="1:16" ht="17" thickBot="1">
      <c r="A120" s="12">
        <v>44004</v>
      </c>
      <c r="B120" s="50">
        <v>118</v>
      </c>
      <c r="C120" s="7"/>
      <c r="D120" s="8"/>
      <c r="E120" s="9"/>
      <c r="F120" s="8"/>
      <c r="G120" s="9"/>
      <c r="H120" s="8"/>
      <c r="I120" s="9"/>
      <c r="J120" s="8"/>
      <c r="K120" s="9"/>
      <c r="L120" s="8"/>
      <c r="M120" s="9"/>
      <c r="N120" s="8"/>
      <c r="O120" s="9"/>
      <c r="P120" s="8"/>
    </row>
    <row r="121" spans="1:16" ht="17" thickBot="1">
      <c r="A121" s="12">
        <v>44005</v>
      </c>
      <c r="B121" s="50">
        <v>119</v>
      </c>
      <c r="C121" s="7"/>
      <c r="D121" s="8"/>
      <c r="E121" s="9"/>
      <c r="F121" s="8"/>
      <c r="G121" s="9"/>
      <c r="H121" s="8"/>
      <c r="I121" s="9"/>
      <c r="J121" s="8"/>
      <c r="K121" s="9"/>
      <c r="L121" s="8"/>
      <c r="M121" s="9"/>
      <c r="N121" s="8"/>
      <c r="O121" s="9"/>
      <c r="P121" s="8"/>
    </row>
    <row r="122" spans="1:16" ht="17" thickBot="1">
      <c r="A122" s="12">
        <v>44006</v>
      </c>
      <c r="B122" s="50">
        <v>120</v>
      </c>
      <c r="C122" s="7"/>
      <c r="D122" s="8"/>
      <c r="E122" s="9"/>
      <c r="F122" s="8"/>
      <c r="G122" s="9"/>
      <c r="H122" s="8"/>
      <c r="I122" s="9"/>
      <c r="J122" s="8"/>
      <c r="K122" s="9"/>
      <c r="L122" s="8"/>
      <c r="M122" s="9"/>
      <c r="N122" s="8"/>
      <c r="O122" s="9"/>
      <c r="P122" s="8"/>
    </row>
    <row r="123" spans="1:16" ht="17" thickBot="1">
      <c r="A123" s="12">
        <v>44007</v>
      </c>
      <c r="B123" s="50">
        <v>121</v>
      </c>
      <c r="C123" s="7"/>
      <c r="D123" s="8"/>
      <c r="E123" s="9"/>
      <c r="F123" s="8"/>
      <c r="G123" s="9"/>
      <c r="H123" s="8"/>
      <c r="I123" s="9"/>
      <c r="J123" s="8"/>
      <c r="K123" s="9"/>
      <c r="L123" s="8"/>
      <c r="M123" s="9"/>
      <c r="N123" s="8"/>
      <c r="O123" s="9"/>
      <c r="P123" s="8"/>
    </row>
    <row r="124" spans="1:16" ht="17" thickBot="1">
      <c r="A124" s="12">
        <v>44008</v>
      </c>
      <c r="B124" s="50">
        <v>122</v>
      </c>
      <c r="C124" s="7"/>
      <c r="D124" s="8"/>
      <c r="E124" s="9"/>
      <c r="F124" s="8"/>
      <c r="G124" s="9"/>
      <c r="H124" s="8"/>
      <c r="I124" s="9"/>
      <c r="J124" s="8"/>
      <c r="K124" s="9"/>
      <c r="L124" s="8"/>
      <c r="M124" s="9"/>
      <c r="N124" s="8"/>
      <c r="O124" s="9"/>
      <c r="P124" s="8"/>
    </row>
    <row r="125" spans="1:16" ht="17" thickBot="1">
      <c r="A125" s="12">
        <v>44009</v>
      </c>
      <c r="B125" s="50">
        <v>123</v>
      </c>
      <c r="C125" s="7"/>
      <c r="D125" s="8"/>
      <c r="E125" s="9"/>
      <c r="F125" s="8"/>
      <c r="G125" s="9"/>
      <c r="H125" s="8"/>
      <c r="I125" s="9"/>
      <c r="J125" s="8"/>
      <c r="K125" s="9"/>
      <c r="L125" s="8"/>
      <c r="M125" s="9"/>
      <c r="N125" s="8"/>
      <c r="O125" s="9"/>
      <c r="P125" s="8"/>
    </row>
    <row r="126" spans="1:16" ht="17" thickBot="1">
      <c r="A126" s="12">
        <v>44010</v>
      </c>
      <c r="B126" s="50">
        <v>124</v>
      </c>
      <c r="C126" s="7"/>
      <c r="D126" s="8"/>
      <c r="E126" s="9"/>
      <c r="F126" s="8"/>
      <c r="G126" s="9"/>
      <c r="H126" s="8"/>
      <c r="I126" s="9"/>
      <c r="J126" s="8"/>
      <c r="K126" s="9"/>
      <c r="L126" s="8"/>
      <c r="M126" s="9"/>
      <c r="N126" s="8"/>
      <c r="O126" s="9"/>
      <c r="P126" s="8"/>
    </row>
    <row r="127" spans="1:16" ht="17" thickBot="1">
      <c r="A127" s="12">
        <v>44011</v>
      </c>
      <c r="B127" s="50">
        <v>125</v>
      </c>
      <c r="C127" s="7"/>
      <c r="D127" s="8"/>
      <c r="E127" s="9"/>
      <c r="F127" s="8"/>
      <c r="G127" s="9"/>
      <c r="H127" s="8"/>
      <c r="I127" s="9"/>
      <c r="J127" s="8"/>
      <c r="K127" s="9"/>
      <c r="L127" s="8"/>
      <c r="M127" s="9"/>
      <c r="N127" s="8"/>
      <c r="O127" s="9"/>
      <c r="P127" s="8"/>
    </row>
    <row r="128" spans="1:16" ht="17" thickBot="1">
      <c r="A128" s="12">
        <v>44012</v>
      </c>
      <c r="B128" s="50">
        <v>126</v>
      </c>
      <c r="C128" s="7"/>
      <c r="D128" s="8"/>
      <c r="E128" s="9"/>
      <c r="F128" s="8"/>
      <c r="G128" s="9"/>
      <c r="H128" s="8"/>
      <c r="I128" s="9"/>
      <c r="J128" s="8"/>
      <c r="K128" s="9"/>
      <c r="L128" s="8"/>
      <c r="M128" s="9"/>
      <c r="N128" s="8"/>
      <c r="O128" s="9"/>
      <c r="P128" s="8"/>
    </row>
    <row r="129" spans="1:16" ht="17" thickBot="1">
      <c r="A129" s="12">
        <v>44013</v>
      </c>
      <c r="B129" s="50">
        <v>127</v>
      </c>
      <c r="C129" s="7"/>
      <c r="D129" s="8"/>
      <c r="E129" s="9"/>
      <c r="F129" s="8"/>
      <c r="G129" s="9"/>
      <c r="H129" s="8"/>
      <c r="I129" s="9"/>
      <c r="J129" s="8"/>
      <c r="K129" s="9"/>
      <c r="L129" s="8"/>
      <c r="M129" s="9"/>
      <c r="N129" s="8"/>
      <c r="O129" s="9"/>
      <c r="P129" s="8"/>
    </row>
    <row r="130" spans="1:16" ht="17" thickBot="1">
      <c r="A130" s="12">
        <v>44014</v>
      </c>
      <c r="B130" s="50">
        <v>128</v>
      </c>
      <c r="C130" s="7"/>
      <c r="D130" s="8"/>
      <c r="E130" s="9"/>
      <c r="F130" s="8"/>
      <c r="G130" s="9"/>
      <c r="H130" s="8"/>
      <c r="I130" s="9"/>
      <c r="J130" s="8"/>
      <c r="K130" s="9"/>
      <c r="L130" s="8"/>
      <c r="M130" s="9"/>
      <c r="N130" s="8"/>
      <c r="O130" s="9"/>
      <c r="P130" s="8"/>
    </row>
    <row r="131" spans="1:16" ht="17" thickBot="1">
      <c r="A131" s="12">
        <v>44015</v>
      </c>
      <c r="B131" s="50">
        <v>129</v>
      </c>
      <c r="C131" s="7"/>
      <c r="D131" s="8"/>
      <c r="E131" s="9"/>
      <c r="F131" s="8"/>
      <c r="G131" s="9"/>
      <c r="H131" s="8"/>
      <c r="I131" s="9"/>
      <c r="J131" s="8"/>
      <c r="K131" s="9"/>
      <c r="L131" s="8"/>
      <c r="M131" s="9"/>
      <c r="N131" s="8"/>
      <c r="O131" s="9"/>
      <c r="P131" s="8"/>
    </row>
    <row r="132" spans="1:16" ht="17" thickBot="1">
      <c r="A132" s="12">
        <v>44016</v>
      </c>
      <c r="B132" s="50">
        <v>130</v>
      </c>
      <c r="C132" s="7"/>
      <c r="D132" s="8"/>
      <c r="E132" s="9"/>
      <c r="F132" s="8"/>
      <c r="G132" s="9"/>
      <c r="H132" s="8"/>
      <c r="I132" s="9"/>
      <c r="J132" s="8"/>
      <c r="K132" s="9"/>
      <c r="L132" s="8"/>
      <c r="M132" s="9"/>
      <c r="N132" s="8"/>
      <c r="O132" s="9"/>
      <c r="P132" s="8"/>
    </row>
    <row r="133" spans="1:16" ht="17" thickBot="1">
      <c r="A133" s="12">
        <v>44017</v>
      </c>
      <c r="B133" s="50">
        <v>131</v>
      </c>
      <c r="C133" s="7"/>
      <c r="D133" s="8"/>
      <c r="E133" s="9"/>
      <c r="F133" s="8"/>
      <c r="G133" s="9"/>
      <c r="H133" s="8"/>
      <c r="I133" s="9"/>
      <c r="J133" s="8"/>
      <c r="K133" s="9"/>
      <c r="L133" s="8"/>
      <c r="M133" s="9"/>
      <c r="N133" s="8"/>
      <c r="O133" s="9"/>
      <c r="P133" s="8"/>
    </row>
    <row r="134" spans="1:16" ht="17" thickBot="1">
      <c r="A134" s="12">
        <v>44018</v>
      </c>
      <c r="B134" s="50">
        <v>132</v>
      </c>
      <c r="C134" s="7"/>
      <c r="D134" s="8"/>
      <c r="E134" s="9"/>
      <c r="F134" s="8"/>
      <c r="G134" s="9"/>
      <c r="H134" s="8"/>
      <c r="I134" s="9"/>
      <c r="J134" s="8"/>
      <c r="K134" s="9"/>
      <c r="L134" s="8"/>
      <c r="M134" s="9"/>
      <c r="N134" s="8"/>
      <c r="O134" s="9"/>
      <c r="P134" s="8"/>
    </row>
    <row r="135" spans="1:16" ht="17" thickBot="1">
      <c r="A135" s="12">
        <v>44019</v>
      </c>
      <c r="B135" s="50">
        <v>133</v>
      </c>
      <c r="C135" s="7"/>
      <c r="D135" s="8"/>
      <c r="E135" s="9"/>
      <c r="F135" s="8"/>
      <c r="G135" s="9"/>
      <c r="H135" s="8"/>
      <c r="I135" s="9"/>
      <c r="J135" s="8"/>
      <c r="K135" s="9"/>
      <c r="L135" s="8"/>
      <c r="M135" s="9"/>
      <c r="N135" s="8"/>
      <c r="O135" s="9"/>
      <c r="P135" s="8"/>
    </row>
    <row r="136" spans="1:16" ht="17" thickBot="1">
      <c r="A136" s="12">
        <v>44020</v>
      </c>
      <c r="B136" s="50">
        <v>134</v>
      </c>
      <c r="C136" s="7"/>
      <c r="D136" s="8"/>
      <c r="E136" s="9"/>
      <c r="F136" s="8"/>
      <c r="G136" s="9"/>
      <c r="H136" s="8"/>
      <c r="I136" s="9"/>
      <c r="J136" s="8"/>
      <c r="K136" s="9"/>
      <c r="L136" s="8"/>
      <c r="M136" s="9"/>
      <c r="N136" s="8"/>
      <c r="O136" s="9"/>
      <c r="P136" s="8"/>
    </row>
    <row r="137" spans="1:16" ht="17" thickBot="1">
      <c r="A137" s="12">
        <v>44021</v>
      </c>
      <c r="B137" s="50">
        <v>135</v>
      </c>
      <c r="C137" s="7"/>
      <c r="D137" s="8"/>
      <c r="E137" s="9"/>
      <c r="F137" s="8"/>
      <c r="G137" s="9"/>
      <c r="H137" s="8"/>
      <c r="I137" s="9"/>
      <c r="J137" s="8"/>
      <c r="K137" s="9"/>
      <c r="L137" s="8"/>
      <c r="M137" s="9"/>
      <c r="N137" s="8"/>
      <c r="O137" s="9"/>
      <c r="P137" s="8"/>
    </row>
    <row r="138" spans="1:16" ht="17" thickBot="1">
      <c r="A138" s="12">
        <v>44022</v>
      </c>
      <c r="B138" s="50">
        <v>136</v>
      </c>
      <c r="C138" s="7"/>
      <c r="D138" s="8"/>
      <c r="E138" s="9"/>
      <c r="F138" s="8"/>
      <c r="G138" s="9"/>
      <c r="H138" s="8"/>
      <c r="I138" s="9"/>
      <c r="J138" s="8"/>
      <c r="K138" s="9"/>
      <c r="L138" s="8"/>
      <c r="M138" s="9"/>
      <c r="N138" s="8"/>
      <c r="O138" s="9"/>
      <c r="P138" s="8"/>
    </row>
    <row r="139" spans="1:16" ht="17" thickBot="1">
      <c r="A139" s="12">
        <v>44023</v>
      </c>
      <c r="B139" s="50">
        <v>137</v>
      </c>
      <c r="C139" s="7"/>
      <c r="D139" s="8"/>
      <c r="E139" s="9"/>
      <c r="F139" s="8"/>
      <c r="G139" s="9"/>
      <c r="H139" s="8"/>
      <c r="I139" s="9"/>
      <c r="J139" s="8"/>
      <c r="K139" s="9"/>
      <c r="L139" s="8"/>
      <c r="M139" s="9"/>
      <c r="N139" s="8"/>
      <c r="O139" s="9"/>
      <c r="P139" s="8"/>
    </row>
    <row r="140" spans="1:16" ht="17" thickBot="1">
      <c r="A140" s="12">
        <v>44024</v>
      </c>
      <c r="B140" s="50">
        <v>138</v>
      </c>
      <c r="C140" s="7"/>
      <c r="D140" s="8"/>
      <c r="E140" s="9"/>
      <c r="F140" s="8"/>
      <c r="G140" s="9"/>
      <c r="H140" s="8"/>
      <c r="I140" s="9"/>
      <c r="J140" s="8"/>
      <c r="K140" s="9"/>
      <c r="L140" s="8"/>
      <c r="M140" s="9"/>
      <c r="N140" s="8"/>
      <c r="O140" s="9"/>
      <c r="P140" s="8"/>
    </row>
    <row r="141" spans="1:16" ht="17" thickBot="1">
      <c r="A141" s="12">
        <v>44025</v>
      </c>
      <c r="B141" s="50">
        <v>139</v>
      </c>
      <c r="C141" s="7"/>
      <c r="D141" s="8"/>
      <c r="E141" s="9"/>
      <c r="F141" s="8"/>
      <c r="G141" s="9"/>
      <c r="H141" s="8"/>
      <c r="I141" s="9"/>
      <c r="J141" s="8"/>
      <c r="K141" s="9"/>
      <c r="L141" s="8"/>
      <c r="M141" s="9"/>
      <c r="N141" s="8"/>
      <c r="O141" s="9"/>
      <c r="P141" s="8"/>
    </row>
    <row r="142" spans="1:16" ht="17" thickBot="1">
      <c r="A142" s="12">
        <v>44026</v>
      </c>
      <c r="B142" s="50">
        <v>140</v>
      </c>
      <c r="C142" s="7"/>
      <c r="D142" s="8"/>
      <c r="E142" s="9"/>
      <c r="F142" s="8"/>
      <c r="G142" s="9"/>
      <c r="H142" s="8"/>
      <c r="I142" s="9"/>
      <c r="J142" s="8"/>
      <c r="K142" s="9"/>
      <c r="L142" s="8"/>
      <c r="M142" s="9"/>
      <c r="N142" s="8"/>
      <c r="O142" s="9"/>
      <c r="P142" s="8"/>
    </row>
    <row r="143" spans="1:16" ht="17" thickBot="1">
      <c r="A143" s="12">
        <v>44027</v>
      </c>
      <c r="B143" s="50">
        <v>141</v>
      </c>
      <c r="C143" s="7"/>
      <c r="D143" s="8"/>
      <c r="E143" s="9"/>
      <c r="F143" s="8"/>
      <c r="G143" s="9"/>
      <c r="H143" s="8"/>
      <c r="I143" s="9"/>
      <c r="J143" s="8"/>
      <c r="K143" s="9"/>
      <c r="L143" s="8"/>
      <c r="M143" s="9"/>
      <c r="N143" s="8"/>
      <c r="O143" s="9"/>
      <c r="P143" s="8"/>
    </row>
    <row r="144" spans="1:16" ht="17" thickBot="1">
      <c r="A144" s="12">
        <v>44028</v>
      </c>
      <c r="B144" s="50">
        <v>142</v>
      </c>
      <c r="C144" s="7"/>
      <c r="D144" s="8"/>
      <c r="E144" s="9"/>
      <c r="F144" s="8"/>
      <c r="G144" s="9"/>
      <c r="H144" s="8"/>
      <c r="I144" s="9"/>
      <c r="J144" s="8"/>
      <c r="K144" s="9"/>
      <c r="L144" s="8"/>
      <c r="M144" s="9"/>
      <c r="N144" s="8"/>
      <c r="O144" s="9"/>
      <c r="P144" s="8"/>
    </row>
    <row r="145" spans="1:16" ht="17" thickBot="1">
      <c r="A145" s="12">
        <v>44029</v>
      </c>
      <c r="B145" s="50">
        <v>143</v>
      </c>
      <c r="C145" s="7"/>
      <c r="D145" s="8"/>
      <c r="E145" s="9"/>
      <c r="F145" s="8"/>
      <c r="G145" s="9"/>
      <c r="H145" s="8"/>
      <c r="I145" s="9"/>
      <c r="J145" s="8"/>
      <c r="K145" s="9"/>
      <c r="L145" s="8"/>
      <c r="M145" s="9"/>
      <c r="N145" s="8"/>
      <c r="O145" s="9"/>
      <c r="P145" s="8"/>
    </row>
    <row r="146" spans="1:16" ht="17" thickBot="1">
      <c r="A146" s="12">
        <v>44030</v>
      </c>
      <c r="B146" s="50">
        <v>144</v>
      </c>
      <c r="C146" s="7"/>
      <c r="D146" s="8"/>
      <c r="E146" s="9"/>
      <c r="F146" s="8"/>
      <c r="G146" s="9"/>
      <c r="H146" s="8"/>
      <c r="I146" s="9"/>
      <c r="J146" s="8"/>
      <c r="K146" s="9"/>
      <c r="L146" s="8"/>
      <c r="M146" s="9"/>
      <c r="N146" s="8"/>
      <c r="O146" s="9"/>
      <c r="P146" s="8"/>
    </row>
    <row r="147" spans="1:16" ht="17" thickBot="1">
      <c r="A147" s="12">
        <v>44031</v>
      </c>
      <c r="B147" s="50">
        <v>145</v>
      </c>
      <c r="C147" s="7"/>
      <c r="D147" s="8"/>
      <c r="E147" s="9"/>
      <c r="F147" s="8"/>
      <c r="G147" s="9"/>
      <c r="H147" s="8"/>
      <c r="I147" s="9"/>
      <c r="J147" s="8"/>
      <c r="K147" s="9"/>
      <c r="L147" s="8"/>
      <c r="M147" s="9"/>
      <c r="N147" s="8"/>
      <c r="O147" s="9"/>
      <c r="P147" s="8"/>
    </row>
    <row r="148" spans="1:16" ht="17" thickBot="1">
      <c r="A148" s="12">
        <v>44032</v>
      </c>
      <c r="B148" s="50">
        <v>146</v>
      </c>
      <c r="C148" s="7"/>
      <c r="D148" s="8"/>
      <c r="E148" s="9"/>
      <c r="F148" s="8"/>
      <c r="G148" s="9"/>
      <c r="H148" s="8"/>
      <c r="I148" s="9"/>
      <c r="J148" s="8"/>
      <c r="K148" s="9"/>
      <c r="L148" s="8"/>
      <c r="M148" s="9"/>
      <c r="N148" s="8"/>
      <c r="O148" s="9"/>
      <c r="P148" s="8"/>
    </row>
    <row r="149" spans="1:16" ht="17" thickBot="1">
      <c r="A149" s="12">
        <v>44033</v>
      </c>
      <c r="B149" s="50">
        <v>147</v>
      </c>
      <c r="C149" s="7"/>
      <c r="D149" s="8"/>
      <c r="E149" s="9"/>
      <c r="F149" s="8"/>
      <c r="G149" s="9"/>
      <c r="H149" s="8"/>
      <c r="I149" s="9"/>
      <c r="J149" s="8"/>
      <c r="K149" s="9"/>
      <c r="L149" s="8"/>
      <c r="M149" s="9"/>
      <c r="N149" s="8"/>
      <c r="O149" s="9"/>
      <c r="P149" s="8"/>
    </row>
    <row r="150" spans="1:16" ht="17" thickBot="1">
      <c r="A150" s="12">
        <v>44034</v>
      </c>
      <c r="B150" s="50">
        <v>148</v>
      </c>
      <c r="C150" s="7"/>
      <c r="D150" s="8"/>
      <c r="E150" s="9"/>
      <c r="F150" s="8"/>
      <c r="G150" s="9"/>
      <c r="H150" s="8"/>
      <c r="I150" s="9"/>
      <c r="J150" s="8"/>
      <c r="K150" s="9"/>
      <c r="L150" s="8"/>
      <c r="M150" s="9"/>
      <c r="N150" s="8"/>
      <c r="O150" s="9"/>
      <c r="P150" s="8"/>
    </row>
    <row r="151" spans="1:16" ht="17" thickBot="1">
      <c r="A151" s="12">
        <v>44035</v>
      </c>
      <c r="B151" s="50">
        <v>149</v>
      </c>
      <c r="C151" s="7"/>
      <c r="D151" s="8"/>
      <c r="E151" s="9"/>
      <c r="F151" s="8"/>
      <c r="G151" s="9"/>
      <c r="H151" s="8"/>
      <c r="I151" s="9"/>
      <c r="J151" s="8"/>
      <c r="K151" s="9"/>
      <c r="L151" s="8"/>
      <c r="M151" s="9"/>
      <c r="N151" s="8"/>
      <c r="O151" s="9"/>
      <c r="P151" s="8"/>
    </row>
    <row r="152" spans="1:16" ht="17" thickBot="1">
      <c r="A152" s="12">
        <v>44036</v>
      </c>
      <c r="B152" s="50">
        <v>150</v>
      </c>
      <c r="C152" s="7"/>
      <c r="D152" s="8"/>
      <c r="E152" s="9"/>
      <c r="F152" s="8"/>
      <c r="G152" s="9"/>
      <c r="H152" s="8"/>
      <c r="I152" s="9"/>
      <c r="J152" s="8"/>
      <c r="K152" s="9"/>
      <c r="L152" s="8"/>
      <c r="M152" s="9"/>
      <c r="N152" s="8"/>
      <c r="O152" s="9"/>
      <c r="P152" s="8"/>
    </row>
    <row r="153" spans="1:16" ht="17" thickBot="1">
      <c r="A153" s="12">
        <v>44037</v>
      </c>
      <c r="B153" s="50">
        <v>151</v>
      </c>
      <c r="C153" s="7"/>
      <c r="D153" s="8"/>
      <c r="E153" s="9"/>
      <c r="F153" s="8"/>
      <c r="G153" s="9"/>
      <c r="H153" s="8"/>
      <c r="I153" s="9"/>
      <c r="J153" s="8"/>
      <c r="K153" s="9"/>
      <c r="L153" s="8"/>
      <c r="M153" s="9"/>
      <c r="N153" s="8"/>
      <c r="O153" s="9"/>
      <c r="P153" s="8"/>
    </row>
    <row r="154" spans="1:16" ht="17" thickBot="1">
      <c r="A154" s="12">
        <v>44038</v>
      </c>
      <c r="B154" s="50">
        <v>152</v>
      </c>
      <c r="C154" s="7"/>
      <c r="D154" s="8"/>
      <c r="E154" s="9"/>
      <c r="F154" s="8"/>
      <c r="G154" s="9"/>
      <c r="H154" s="8"/>
      <c r="I154" s="9"/>
      <c r="J154" s="8"/>
      <c r="K154" s="9"/>
      <c r="L154" s="8"/>
      <c r="M154" s="9"/>
      <c r="N154" s="8"/>
      <c r="O154" s="9"/>
      <c r="P154" s="8"/>
    </row>
    <row r="155" spans="1:16" ht="17" thickBot="1">
      <c r="A155" s="12">
        <v>44039</v>
      </c>
      <c r="B155" s="50">
        <v>153</v>
      </c>
      <c r="C155" s="7"/>
      <c r="D155" s="8"/>
      <c r="E155" s="9"/>
      <c r="F155" s="8"/>
      <c r="G155" s="9"/>
      <c r="H155" s="8"/>
      <c r="I155" s="9"/>
      <c r="J155" s="8"/>
      <c r="K155" s="9"/>
      <c r="L155" s="8"/>
      <c r="M155" s="9"/>
      <c r="N155" s="8"/>
      <c r="O155" s="9"/>
      <c r="P155" s="8"/>
    </row>
    <row r="156" spans="1:16" ht="17" thickBot="1">
      <c r="A156" s="12">
        <v>44040</v>
      </c>
      <c r="B156" s="50">
        <v>154</v>
      </c>
      <c r="C156" s="7"/>
      <c r="D156" s="8"/>
      <c r="E156" s="9"/>
      <c r="F156" s="8"/>
      <c r="G156" s="9"/>
      <c r="H156" s="8"/>
      <c r="I156" s="9"/>
      <c r="J156" s="8"/>
      <c r="K156" s="9"/>
      <c r="L156" s="8"/>
      <c r="M156" s="9"/>
      <c r="N156" s="8"/>
      <c r="O156" s="9"/>
      <c r="P156" s="8"/>
    </row>
    <row r="157" spans="1:16" ht="17" thickBot="1">
      <c r="A157" s="12">
        <v>44041</v>
      </c>
      <c r="B157" s="50">
        <v>155</v>
      </c>
      <c r="C157" s="7"/>
      <c r="D157" s="8"/>
      <c r="E157" s="9"/>
      <c r="F157" s="8"/>
      <c r="G157" s="9"/>
      <c r="H157" s="8"/>
      <c r="I157" s="9"/>
      <c r="J157" s="8"/>
      <c r="K157" s="9"/>
      <c r="L157" s="8"/>
      <c r="M157" s="9"/>
      <c r="N157" s="8"/>
      <c r="O157" s="9"/>
      <c r="P157" s="8"/>
    </row>
    <row r="158" spans="1:16" ht="17" thickBot="1">
      <c r="A158" s="12">
        <v>44042</v>
      </c>
      <c r="B158" s="50">
        <v>156</v>
      </c>
      <c r="C158" s="7"/>
      <c r="D158" s="8"/>
      <c r="E158" s="9"/>
      <c r="F158" s="8"/>
      <c r="G158" s="9"/>
      <c r="H158" s="8"/>
      <c r="I158" s="9"/>
      <c r="J158" s="8"/>
      <c r="K158" s="9"/>
      <c r="L158" s="8"/>
      <c r="M158" s="9"/>
      <c r="N158" s="8"/>
      <c r="O158" s="9"/>
      <c r="P158" s="8"/>
    </row>
    <row r="159" spans="1:16" ht="17" thickBot="1">
      <c r="A159" s="12">
        <v>44043</v>
      </c>
      <c r="B159" s="50">
        <v>157</v>
      </c>
      <c r="C159" s="7"/>
      <c r="D159" s="8"/>
      <c r="E159" s="9"/>
      <c r="F159" s="8"/>
      <c r="G159" s="9"/>
      <c r="H159" s="8"/>
      <c r="I159" s="9"/>
      <c r="J159" s="8"/>
      <c r="K159" s="9"/>
      <c r="L159" s="8"/>
      <c r="M159" s="9"/>
      <c r="N159" s="8"/>
      <c r="O159" s="9"/>
      <c r="P159" s="8"/>
    </row>
    <row r="160" spans="1:16" ht="17" thickBot="1">
      <c r="A160" s="12">
        <v>44044</v>
      </c>
      <c r="B160" s="50">
        <v>158</v>
      </c>
      <c r="C160" s="7"/>
      <c r="D160" s="8"/>
      <c r="E160" s="9"/>
      <c r="F160" s="8"/>
      <c r="G160" s="9"/>
      <c r="H160" s="8"/>
      <c r="I160" s="9"/>
      <c r="J160" s="8"/>
      <c r="K160" s="9"/>
      <c r="L160" s="8"/>
      <c r="M160" s="9"/>
      <c r="N160" s="8"/>
      <c r="O160" s="9"/>
      <c r="P160" s="8"/>
    </row>
    <row r="161" spans="1:16" ht="17" thickBot="1">
      <c r="A161" s="12">
        <v>44045</v>
      </c>
      <c r="B161" s="50">
        <v>159</v>
      </c>
      <c r="C161" s="7"/>
      <c r="D161" s="8"/>
      <c r="E161" s="9"/>
      <c r="F161" s="8"/>
      <c r="G161" s="9"/>
      <c r="H161" s="8"/>
      <c r="I161" s="9"/>
      <c r="J161" s="8"/>
      <c r="K161" s="9"/>
      <c r="L161" s="8"/>
      <c r="M161" s="9"/>
      <c r="N161" s="8"/>
      <c r="O161" s="9"/>
      <c r="P161" s="8"/>
    </row>
    <row r="162" spans="1:16" ht="17" thickBot="1">
      <c r="A162" s="12">
        <v>44046</v>
      </c>
      <c r="B162" s="50">
        <v>160</v>
      </c>
      <c r="C162" s="7"/>
      <c r="D162" s="8"/>
      <c r="E162" s="9"/>
      <c r="F162" s="8"/>
      <c r="G162" s="9"/>
      <c r="H162" s="8"/>
      <c r="I162" s="9"/>
      <c r="J162" s="8"/>
      <c r="K162" s="9"/>
      <c r="L162" s="8"/>
      <c r="M162" s="9"/>
      <c r="N162" s="8"/>
      <c r="O162" s="9"/>
      <c r="P162" s="8"/>
    </row>
    <row r="163" spans="1:16" ht="17" thickBot="1">
      <c r="A163" s="12">
        <v>44047</v>
      </c>
      <c r="B163" s="50">
        <v>161</v>
      </c>
      <c r="C163" s="7"/>
      <c r="D163" s="8"/>
      <c r="E163" s="9"/>
      <c r="F163" s="8"/>
      <c r="G163" s="9"/>
      <c r="H163" s="8"/>
      <c r="I163" s="9"/>
      <c r="J163" s="8"/>
      <c r="K163" s="9"/>
      <c r="L163" s="8"/>
      <c r="M163" s="9"/>
      <c r="N163" s="8"/>
      <c r="O163" s="9"/>
      <c r="P163" s="8"/>
    </row>
    <row r="164" spans="1:16" ht="17" thickBot="1">
      <c r="A164" s="12">
        <v>44048</v>
      </c>
      <c r="B164" s="50">
        <v>162</v>
      </c>
      <c r="C164" s="7"/>
      <c r="D164" s="8"/>
      <c r="E164" s="9"/>
      <c r="F164" s="8"/>
      <c r="G164" s="9"/>
      <c r="H164" s="8"/>
      <c r="I164" s="9"/>
      <c r="J164" s="8"/>
      <c r="K164" s="9"/>
      <c r="L164" s="8"/>
      <c r="M164" s="9"/>
      <c r="N164" s="8"/>
      <c r="O164" s="9"/>
      <c r="P164" s="8"/>
    </row>
    <row r="165" spans="1:16" ht="17" thickBot="1">
      <c r="A165" s="12">
        <v>44049</v>
      </c>
      <c r="B165" s="50">
        <v>163</v>
      </c>
      <c r="C165" s="7"/>
      <c r="D165" s="8"/>
      <c r="E165" s="9"/>
      <c r="F165" s="8"/>
      <c r="G165" s="9"/>
      <c r="H165" s="8"/>
      <c r="I165" s="9"/>
      <c r="J165" s="8"/>
      <c r="K165" s="9"/>
      <c r="L165" s="8"/>
      <c r="M165" s="9"/>
      <c r="N165" s="8"/>
      <c r="O165" s="9"/>
      <c r="P165" s="8"/>
    </row>
    <row r="166" spans="1:16" ht="17" thickBot="1">
      <c r="A166" s="12">
        <v>44050</v>
      </c>
      <c r="B166" s="50">
        <v>164</v>
      </c>
      <c r="C166" s="7"/>
      <c r="D166" s="8"/>
      <c r="E166" s="9"/>
      <c r="F166" s="8"/>
      <c r="G166" s="9"/>
      <c r="H166" s="8"/>
      <c r="I166" s="9"/>
      <c r="J166" s="8"/>
      <c r="K166" s="9"/>
      <c r="L166" s="8"/>
      <c r="M166" s="9"/>
      <c r="N166" s="8"/>
      <c r="O166" s="9"/>
      <c r="P166" s="8"/>
    </row>
    <row r="167" spans="1:16" ht="17" thickBot="1">
      <c r="A167" s="12">
        <v>44051</v>
      </c>
      <c r="B167" s="50">
        <v>165</v>
      </c>
      <c r="C167" s="7"/>
      <c r="D167" s="8"/>
      <c r="E167" s="9"/>
      <c r="F167" s="8"/>
      <c r="G167" s="9"/>
      <c r="H167" s="8"/>
      <c r="I167" s="9"/>
      <c r="J167" s="8"/>
      <c r="K167" s="9"/>
      <c r="L167" s="8"/>
      <c r="M167" s="9"/>
      <c r="N167" s="8"/>
      <c r="O167" s="9"/>
      <c r="P167" s="8"/>
    </row>
    <row r="168" spans="1:16" ht="17" thickBot="1">
      <c r="A168" s="12">
        <v>44052</v>
      </c>
      <c r="B168" s="50">
        <v>166</v>
      </c>
      <c r="C168" s="7"/>
      <c r="D168" s="8"/>
      <c r="E168" s="9"/>
      <c r="F168" s="8"/>
      <c r="G168" s="9"/>
      <c r="H168" s="8"/>
      <c r="I168" s="9"/>
      <c r="J168" s="8"/>
      <c r="K168" s="9"/>
      <c r="L168" s="8"/>
      <c r="M168" s="9"/>
      <c r="N168" s="8"/>
      <c r="O168" s="9"/>
      <c r="P168" s="8"/>
    </row>
    <row r="169" spans="1:16" ht="17" thickBot="1">
      <c r="A169" s="12">
        <v>44053</v>
      </c>
      <c r="B169" s="50">
        <v>167</v>
      </c>
      <c r="C169" s="7"/>
      <c r="D169" s="8"/>
      <c r="E169" s="9"/>
      <c r="F169" s="8"/>
      <c r="G169" s="9"/>
      <c r="H169" s="8"/>
      <c r="I169" s="9"/>
      <c r="J169" s="8"/>
      <c r="K169" s="9"/>
      <c r="L169" s="8"/>
      <c r="M169" s="9"/>
      <c r="N169" s="8"/>
      <c r="O169" s="9"/>
      <c r="P169" s="8"/>
    </row>
    <row r="170" spans="1:16" ht="17" thickBot="1">
      <c r="A170" s="12">
        <v>44054</v>
      </c>
      <c r="B170" s="50">
        <v>168</v>
      </c>
      <c r="C170" s="7"/>
      <c r="D170" s="8"/>
      <c r="E170" s="9"/>
      <c r="F170" s="8"/>
      <c r="G170" s="9"/>
      <c r="H170" s="8"/>
      <c r="I170" s="9"/>
      <c r="J170" s="8"/>
      <c r="K170" s="9"/>
      <c r="L170" s="8"/>
      <c r="M170" s="9"/>
      <c r="N170" s="8"/>
      <c r="O170" s="9"/>
      <c r="P170" s="8"/>
    </row>
    <row r="171" spans="1:16" ht="17" thickBot="1">
      <c r="A171" s="12">
        <v>44055</v>
      </c>
      <c r="B171" s="50">
        <v>169</v>
      </c>
      <c r="C171" s="7"/>
      <c r="D171" s="8"/>
      <c r="E171" s="9"/>
      <c r="F171" s="8"/>
      <c r="G171" s="9"/>
      <c r="H171" s="8"/>
      <c r="I171" s="9"/>
      <c r="J171" s="8"/>
      <c r="K171" s="9"/>
      <c r="L171" s="8"/>
      <c r="M171" s="9"/>
      <c r="N171" s="8"/>
      <c r="O171" s="9"/>
      <c r="P171" s="8"/>
    </row>
    <row r="172" spans="1:16" ht="17" thickBot="1">
      <c r="A172" s="12">
        <v>44056</v>
      </c>
      <c r="B172" s="50">
        <v>170</v>
      </c>
      <c r="C172" s="7"/>
      <c r="D172" s="8"/>
      <c r="E172" s="9"/>
      <c r="F172" s="8"/>
      <c r="G172" s="9"/>
      <c r="H172" s="8"/>
      <c r="I172" s="9"/>
      <c r="J172" s="8"/>
      <c r="K172" s="9"/>
      <c r="L172" s="8"/>
      <c r="M172" s="9"/>
      <c r="N172" s="8"/>
      <c r="O172" s="9"/>
      <c r="P172" s="8"/>
    </row>
    <row r="173" spans="1:16" ht="17" thickBot="1">
      <c r="A173" s="12">
        <v>44057</v>
      </c>
      <c r="B173" s="50">
        <v>171</v>
      </c>
      <c r="C173" s="7"/>
      <c r="D173" s="8"/>
      <c r="E173" s="9"/>
      <c r="F173" s="8"/>
      <c r="G173" s="9"/>
      <c r="H173" s="8"/>
      <c r="I173" s="9"/>
      <c r="J173" s="8"/>
      <c r="K173" s="9"/>
      <c r="L173" s="8"/>
      <c r="M173" s="9"/>
      <c r="N173" s="8"/>
      <c r="O173" s="9"/>
      <c r="P173" s="8"/>
    </row>
    <row r="174" spans="1:16" ht="17" thickBot="1">
      <c r="A174" s="12">
        <v>44058</v>
      </c>
      <c r="B174" s="50">
        <v>172</v>
      </c>
      <c r="C174" s="7"/>
      <c r="D174" s="8"/>
      <c r="E174" s="9"/>
      <c r="F174" s="8"/>
      <c r="G174" s="9"/>
      <c r="H174" s="8"/>
      <c r="I174" s="9"/>
      <c r="J174" s="8"/>
      <c r="K174" s="9"/>
      <c r="L174" s="8"/>
      <c r="M174" s="9"/>
      <c r="N174" s="8"/>
      <c r="O174" s="9"/>
      <c r="P174" s="8"/>
    </row>
    <row r="175" spans="1:16" ht="17" thickBot="1">
      <c r="A175" s="12">
        <v>44059</v>
      </c>
      <c r="B175" s="50">
        <v>173</v>
      </c>
      <c r="C175" s="7"/>
      <c r="D175" s="8"/>
      <c r="E175" s="9"/>
      <c r="F175" s="8"/>
      <c r="G175" s="9"/>
      <c r="H175" s="8"/>
      <c r="I175" s="9"/>
      <c r="J175" s="8"/>
      <c r="K175" s="9"/>
      <c r="L175" s="8"/>
      <c r="M175" s="9"/>
      <c r="N175" s="8"/>
      <c r="O175" s="9"/>
      <c r="P175" s="8"/>
    </row>
    <row r="176" spans="1:16" ht="17" thickBot="1">
      <c r="A176" s="12">
        <v>44060</v>
      </c>
      <c r="B176" s="50">
        <v>174</v>
      </c>
      <c r="C176" s="7"/>
      <c r="D176" s="8"/>
      <c r="E176" s="9"/>
      <c r="F176" s="8"/>
      <c r="G176" s="9"/>
      <c r="H176" s="8"/>
      <c r="I176" s="9"/>
      <c r="J176" s="8"/>
      <c r="K176" s="9"/>
      <c r="L176" s="8"/>
      <c r="M176" s="9"/>
      <c r="N176" s="8"/>
      <c r="O176" s="9"/>
      <c r="P176" s="8"/>
    </row>
    <row r="177" spans="1:16" ht="17" thickBot="1">
      <c r="A177" s="12">
        <v>44061</v>
      </c>
      <c r="B177" s="50">
        <v>175</v>
      </c>
      <c r="C177" s="7"/>
      <c r="D177" s="8"/>
      <c r="E177" s="9"/>
      <c r="F177" s="8"/>
      <c r="G177" s="9"/>
      <c r="H177" s="8"/>
      <c r="I177" s="9"/>
      <c r="J177" s="8"/>
      <c r="K177" s="9"/>
      <c r="L177" s="8"/>
      <c r="M177" s="9"/>
      <c r="N177" s="8"/>
      <c r="O177" s="9"/>
      <c r="P177" s="8"/>
    </row>
    <row r="178" spans="1:16" ht="17" thickBot="1">
      <c r="A178" s="12">
        <v>44062</v>
      </c>
      <c r="B178" s="50">
        <v>176</v>
      </c>
      <c r="C178" s="7"/>
      <c r="D178" s="8"/>
      <c r="E178" s="9"/>
      <c r="F178" s="8"/>
      <c r="G178" s="9"/>
      <c r="H178" s="8"/>
      <c r="I178" s="9"/>
      <c r="J178" s="8"/>
      <c r="K178" s="9"/>
      <c r="L178" s="8"/>
      <c r="M178" s="9"/>
      <c r="N178" s="8"/>
      <c r="O178" s="9"/>
      <c r="P178" s="8"/>
    </row>
    <row r="179" spans="1:16" ht="17" thickBot="1">
      <c r="A179" s="12">
        <v>44063</v>
      </c>
      <c r="B179" s="50">
        <v>177</v>
      </c>
      <c r="C179" s="7"/>
      <c r="D179" s="8"/>
      <c r="E179" s="9"/>
      <c r="F179" s="8"/>
      <c r="G179" s="9"/>
      <c r="H179" s="8"/>
      <c r="I179" s="9"/>
      <c r="J179" s="8"/>
      <c r="K179" s="9"/>
      <c r="L179" s="8"/>
      <c r="M179" s="9"/>
      <c r="N179" s="8"/>
      <c r="O179" s="9"/>
      <c r="P179" s="8"/>
    </row>
    <row r="180" spans="1:16" ht="17" thickBot="1">
      <c r="A180" s="12">
        <v>44064</v>
      </c>
      <c r="B180" s="50">
        <v>178</v>
      </c>
      <c r="C180" s="7"/>
      <c r="D180" s="8"/>
      <c r="E180" s="9"/>
      <c r="F180" s="8"/>
      <c r="G180" s="9"/>
      <c r="H180" s="8"/>
      <c r="I180" s="9"/>
      <c r="J180" s="8"/>
      <c r="K180" s="9"/>
      <c r="L180" s="8"/>
      <c r="M180" s="9"/>
      <c r="N180" s="8"/>
      <c r="O180" s="9"/>
      <c r="P180" s="8"/>
    </row>
    <row r="181" spans="1:16" ht="17" thickBot="1">
      <c r="A181" s="12">
        <v>44065</v>
      </c>
      <c r="B181" s="50">
        <v>179</v>
      </c>
      <c r="C181" s="7"/>
      <c r="D181" s="8"/>
      <c r="E181" s="9"/>
      <c r="F181" s="8"/>
      <c r="G181" s="9"/>
      <c r="H181" s="8"/>
      <c r="I181" s="9"/>
      <c r="J181" s="8"/>
      <c r="K181" s="9"/>
      <c r="L181" s="8"/>
      <c r="M181" s="9"/>
      <c r="N181" s="8"/>
      <c r="O181" s="9"/>
      <c r="P181" s="8"/>
    </row>
    <row r="182" spans="1:16" ht="17" thickBot="1">
      <c r="A182" s="12">
        <v>44066</v>
      </c>
      <c r="B182" s="50">
        <v>180</v>
      </c>
      <c r="C182" s="7"/>
      <c r="D182" s="8"/>
      <c r="E182" s="9"/>
      <c r="F182" s="8"/>
      <c r="G182" s="9"/>
      <c r="H182" s="8"/>
      <c r="I182" s="9"/>
      <c r="J182" s="8"/>
      <c r="K182" s="9"/>
      <c r="L182" s="8"/>
      <c r="M182" s="9"/>
      <c r="N182" s="8"/>
      <c r="O182" s="9"/>
      <c r="P182" s="8"/>
    </row>
    <row r="183" spans="1:16" ht="17" thickBot="1">
      <c r="A183" s="12">
        <v>44067</v>
      </c>
      <c r="B183" s="50">
        <v>181</v>
      </c>
      <c r="C183" s="7"/>
      <c r="D183" s="8"/>
      <c r="E183" s="9"/>
      <c r="F183" s="8"/>
      <c r="G183" s="9"/>
      <c r="H183" s="8"/>
      <c r="I183" s="9"/>
      <c r="J183" s="8"/>
      <c r="K183" s="9"/>
      <c r="L183" s="8"/>
      <c r="M183" s="9"/>
      <c r="N183" s="8"/>
      <c r="O183" s="9"/>
      <c r="P183" s="8"/>
    </row>
    <row r="184" spans="1:16" ht="17" thickBot="1">
      <c r="A184" s="12">
        <v>44068</v>
      </c>
      <c r="B184" s="50">
        <v>182</v>
      </c>
      <c r="C184" s="7"/>
      <c r="D184" s="8"/>
      <c r="E184" s="9"/>
      <c r="F184" s="8"/>
      <c r="G184" s="9"/>
      <c r="H184" s="8"/>
      <c r="I184" s="9"/>
      <c r="J184" s="8"/>
      <c r="K184" s="9"/>
      <c r="L184" s="8"/>
      <c r="M184" s="9"/>
      <c r="N184" s="8"/>
      <c r="O184" s="9"/>
      <c r="P184" s="8"/>
    </row>
    <row r="185" spans="1:16" ht="17" thickBot="1">
      <c r="A185" s="12">
        <v>44069</v>
      </c>
      <c r="B185" s="50">
        <v>183</v>
      </c>
      <c r="C185" s="7"/>
      <c r="D185" s="8"/>
      <c r="E185" s="9"/>
      <c r="F185" s="8"/>
      <c r="G185" s="9"/>
      <c r="H185" s="8"/>
      <c r="I185" s="9"/>
      <c r="J185" s="8"/>
      <c r="K185" s="9"/>
      <c r="L185" s="8"/>
      <c r="M185" s="9"/>
      <c r="N185" s="8"/>
      <c r="O185" s="9"/>
      <c r="P185" s="8"/>
    </row>
    <row r="186" spans="1:16" ht="17" thickBot="1">
      <c r="A186" s="12">
        <v>44070</v>
      </c>
      <c r="B186" s="50">
        <v>184</v>
      </c>
      <c r="C186" s="7"/>
      <c r="D186" s="8"/>
      <c r="E186" s="9"/>
      <c r="F186" s="8"/>
      <c r="G186" s="9"/>
      <c r="H186" s="8"/>
      <c r="I186" s="9"/>
      <c r="J186" s="8"/>
      <c r="K186" s="9"/>
      <c r="L186" s="8"/>
      <c r="M186" s="9"/>
      <c r="N186" s="8"/>
      <c r="O186" s="9"/>
      <c r="P186" s="8"/>
    </row>
    <row r="187" spans="1:16" ht="17" thickBot="1">
      <c r="A187" s="12">
        <v>44071</v>
      </c>
      <c r="B187" s="50">
        <v>185</v>
      </c>
      <c r="C187" s="7"/>
      <c r="D187" s="8"/>
      <c r="E187" s="9"/>
      <c r="F187" s="8"/>
      <c r="G187" s="9"/>
      <c r="H187" s="8"/>
      <c r="I187" s="9"/>
      <c r="J187" s="8"/>
      <c r="K187" s="9"/>
      <c r="L187" s="8"/>
      <c r="M187" s="9"/>
      <c r="N187" s="8"/>
      <c r="O187" s="9"/>
      <c r="P187" s="8"/>
    </row>
    <row r="188" spans="1:16" ht="17" thickBot="1">
      <c r="A188" s="12">
        <v>44072</v>
      </c>
      <c r="B188" s="50">
        <v>186</v>
      </c>
      <c r="C188" s="7"/>
      <c r="D188" s="8"/>
      <c r="E188" s="9"/>
      <c r="F188" s="8"/>
      <c r="G188" s="9"/>
      <c r="H188" s="8"/>
      <c r="I188" s="9"/>
      <c r="J188" s="8"/>
      <c r="K188" s="9"/>
      <c r="L188" s="8"/>
      <c r="M188" s="9"/>
      <c r="N188" s="8"/>
      <c r="O188" s="9"/>
      <c r="P188" s="8"/>
    </row>
    <row r="189" spans="1:16" ht="17" thickBot="1">
      <c r="A189" s="12">
        <v>44073</v>
      </c>
      <c r="B189" s="50">
        <v>187</v>
      </c>
      <c r="C189" s="7"/>
      <c r="D189" s="8"/>
      <c r="E189" s="9"/>
      <c r="F189" s="8"/>
      <c r="G189" s="9"/>
      <c r="H189" s="8"/>
      <c r="I189" s="9"/>
      <c r="J189" s="8"/>
      <c r="K189" s="9"/>
      <c r="L189" s="8"/>
      <c r="M189" s="9"/>
      <c r="N189" s="8"/>
      <c r="O189" s="9"/>
      <c r="P189" s="8"/>
    </row>
    <row r="190" spans="1:16" ht="17" thickBot="1">
      <c r="A190" s="12">
        <v>44074</v>
      </c>
      <c r="B190" s="50">
        <v>188</v>
      </c>
      <c r="C190" s="7"/>
      <c r="D190" s="8"/>
      <c r="E190" s="9"/>
      <c r="F190" s="8"/>
      <c r="G190" s="9"/>
      <c r="H190" s="8"/>
      <c r="I190" s="9"/>
      <c r="J190" s="8"/>
      <c r="K190" s="9"/>
      <c r="L190" s="8"/>
      <c r="M190" s="9"/>
      <c r="N190" s="8"/>
      <c r="O190" s="9"/>
      <c r="P190" s="8"/>
    </row>
    <row r="191" spans="1:16" ht="17" thickBot="1">
      <c r="A191" s="12">
        <v>44075</v>
      </c>
      <c r="B191" s="50">
        <v>189</v>
      </c>
      <c r="C191" s="7"/>
      <c r="D191" s="8"/>
      <c r="E191" s="9"/>
      <c r="F191" s="8"/>
      <c r="G191" s="9"/>
      <c r="H191" s="8"/>
      <c r="I191" s="9"/>
      <c r="J191" s="8"/>
      <c r="K191" s="9"/>
      <c r="L191" s="8"/>
      <c r="M191" s="9"/>
      <c r="N191" s="8"/>
      <c r="O191" s="9"/>
      <c r="P191" s="8"/>
    </row>
    <row r="192" spans="1:16" ht="17" thickBot="1">
      <c r="A192" s="12">
        <v>44076</v>
      </c>
      <c r="B192" s="50">
        <v>190</v>
      </c>
      <c r="C192" s="7"/>
      <c r="D192" s="8"/>
      <c r="E192" s="9"/>
      <c r="F192" s="8"/>
      <c r="G192" s="9"/>
      <c r="H192" s="8"/>
      <c r="I192" s="9"/>
      <c r="J192" s="8"/>
      <c r="K192" s="9"/>
      <c r="L192" s="8"/>
      <c r="M192" s="9"/>
      <c r="N192" s="8"/>
      <c r="O192" s="9"/>
      <c r="P192" s="8"/>
    </row>
    <row r="193" spans="1:16" ht="17" thickBot="1">
      <c r="A193" s="12">
        <v>44077</v>
      </c>
      <c r="B193" s="50">
        <v>191</v>
      </c>
      <c r="C193" s="7"/>
      <c r="D193" s="8"/>
      <c r="E193" s="9"/>
      <c r="F193" s="8"/>
      <c r="G193" s="9"/>
      <c r="H193" s="8"/>
      <c r="I193" s="9"/>
      <c r="J193" s="8"/>
      <c r="K193" s="9"/>
      <c r="L193" s="8"/>
      <c r="M193" s="9"/>
      <c r="N193" s="8"/>
      <c r="O193" s="9"/>
      <c r="P193" s="8"/>
    </row>
    <row r="194" spans="1:16" ht="17" thickBot="1">
      <c r="A194" s="12">
        <v>44078</v>
      </c>
      <c r="B194" s="50">
        <v>192</v>
      </c>
      <c r="C194" s="7"/>
      <c r="D194" s="8"/>
      <c r="E194" s="9"/>
      <c r="F194" s="8"/>
      <c r="G194" s="9"/>
      <c r="H194" s="8"/>
      <c r="I194" s="9"/>
      <c r="J194" s="8"/>
      <c r="K194" s="9"/>
      <c r="L194" s="8"/>
      <c r="M194" s="9"/>
      <c r="N194" s="8"/>
      <c r="O194" s="9"/>
      <c r="P194" s="8"/>
    </row>
    <row r="195" spans="1:16" ht="17" thickBot="1">
      <c r="A195" s="12">
        <v>44079</v>
      </c>
      <c r="B195" s="50">
        <v>193</v>
      </c>
      <c r="C195" s="7"/>
      <c r="D195" s="8"/>
      <c r="E195" s="9"/>
      <c r="F195" s="8"/>
      <c r="G195" s="9"/>
      <c r="H195" s="8"/>
      <c r="I195" s="9"/>
      <c r="J195" s="8"/>
      <c r="K195" s="9"/>
      <c r="L195" s="8"/>
      <c r="M195" s="9"/>
      <c r="N195" s="8"/>
      <c r="O195" s="9"/>
      <c r="P195" s="8"/>
    </row>
    <row r="196" spans="1:16" ht="17" thickBot="1">
      <c r="A196" s="12">
        <v>44080</v>
      </c>
      <c r="B196" s="50">
        <v>194</v>
      </c>
      <c r="C196" s="7"/>
      <c r="D196" s="8"/>
      <c r="E196" s="9"/>
      <c r="F196" s="8"/>
      <c r="G196" s="9"/>
      <c r="H196" s="8"/>
      <c r="I196" s="9"/>
      <c r="J196" s="8"/>
      <c r="K196" s="9"/>
      <c r="L196" s="8"/>
      <c r="M196" s="9"/>
      <c r="N196" s="8"/>
      <c r="O196" s="9"/>
      <c r="P196" s="8"/>
    </row>
    <row r="197" spans="1:16" ht="17" thickBot="1">
      <c r="A197" s="12">
        <v>44081</v>
      </c>
      <c r="B197" s="50">
        <v>195</v>
      </c>
      <c r="C197" s="7"/>
      <c r="D197" s="8"/>
      <c r="E197" s="9"/>
      <c r="F197" s="8"/>
      <c r="G197" s="9"/>
      <c r="H197" s="8"/>
      <c r="I197" s="9"/>
      <c r="J197" s="8"/>
      <c r="K197" s="9"/>
      <c r="L197" s="8"/>
      <c r="M197" s="9"/>
      <c r="N197" s="8"/>
      <c r="O197" s="9"/>
      <c r="P197" s="8"/>
    </row>
    <row r="198" spans="1:16" ht="17" thickBot="1">
      <c r="A198" s="12">
        <v>44082</v>
      </c>
      <c r="B198" s="50">
        <v>196</v>
      </c>
      <c r="C198" s="7"/>
      <c r="D198" s="8"/>
      <c r="E198" s="9"/>
      <c r="F198" s="8"/>
      <c r="G198" s="9"/>
      <c r="H198" s="8"/>
      <c r="I198" s="9"/>
      <c r="J198" s="8"/>
      <c r="K198" s="9"/>
      <c r="L198" s="8"/>
      <c r="M198" s="9"/>
      <c r="N198" s="8"/>
      <c r="O198" s="9"/>
      <c r="P198" s="8"/>
    </row>
    <row r="199" spans="1:16" ht="17" thickBot="1">
      <c r="A199" s="12">
        <v>44083</v>
      </c>
      <c r="B199" s="50">
        <v>197</v>
      </c>
      <c r="C199" s="7"/>
      <c r="D199" s="8"/>
      <c r="E199" s="9"/>
      <c r="F199" s="8"/>
      <c r="G199" s="9"/>
      <c r="H199" s="8"/>
      <c r="I199" s="9"/>
      <c r="J199" s="8"/>
      <c r="K199" s="9"/>
      <c r="L199" s="8"/>
      <c r="M199" s="9"/>
      <c r="N199" s="8"/>
      <c r="O199" s="9"/>
      <c r="P199" s="8"/>
    </row>
    <row r="200" spans="1:16" ht="17" thickBot="1">
      <c r="A200" s="12">
        <v>44084</v>
      </c>
      <c r="B200" s="50">
        <v>198</v>
      </c>
      <c r="C200" s="7"/>
      <c r="D200" s="8"/>
      <c r="E200" s="9"/>
      <c r="F200" s="8"/>
      <c r="G200" s="9"/>
      <c r="H200" s="8"/>
      <c r="I200" s="9"/>
      <c r="J200" s="8"/>
      <c r="K200" s="9"/>
      <c r="L200" s="8"/>
      <c r="M200" s="9"/>
      <c r="N200" s="8"/>
      <c r="O200" s="9"/>
      <c r="P200" s="8"/>
    </row>
    <row r="201" spans="1:16" ht="17" thickBot="1">
      <c r="A201" s="12">
        <v>44085</v>
      </c>
      <c r="B201" s="50">
        <v>199</v>
      </c>
      <c r="C201" s="7"/>
      <c r="D201" s="8"/>
      <c r="E201" s="9"/>
      <c r="F201" s="8"/>
      <c r="G201" s="9"/>
      <c r="H201" s="8"/>
      <c r="I201" s="9"/>
      <c r="J201" s="8"/>
      <c r="K201" s="9"/>
      <c r="L201" s="8"/>
      <c r="M201" s="9"/>
      <c r="N201" s="8"/>
      <c r="O201" s="9"/>
      <c r="P201" s="8"/>
    </row>
    <row r="202" spans="1:16" ht="17" thickBot="1">
      <c r="A202" s="12">
        <v>44086</v>
      </c>
      <c r="B202" s="50">
        <v>200</v>
      </c>
      <c r="C202" s="7"/>
      <c r="D202" s="8"/>
      <c r="E202" s="9"/>
      <c r="F202" s="8"/>
      <c r="G202" s="9"/>
      <c r="H202" s="8"/>
      <c r="I202" s="9"/>
      <c r="J202" s="8"/>
      <c r="K202" s="9"/>
      <c r="L202" s="8"/>
      <c r="M202" s="9"/>
      <c r="N202" s="8"/>
      <c r="O202" s="9"/>
      <c r="P202" s="8"/>
    </row>
    <row r="203" spans="1:16" ht="17" thickBot="1">
      <c r="A203" s="12">
        <v>44087</v>
      </c>
      <c r="B203" s="50">
        <v>201</v>
      </c>
      <c r="C203" s="7"/>
      <c r="D203" s="8"/>
      <c r="E203" s="9"/>
      <c r="F203" s="8"/>
      <c r="G203" s="9"/>
      <c r="H203" s="8"/>
      <c r="I203" s="9"/>
      <c r="J203" s="8"/>
      <c r="K203" s="9"/>
      <c r="L203" s="8"/>
      <c r="M203" s="9"/>
      <c r="N203" s="8"/>
      <c r="O203" s="9"/>
      <c r="P203" s="8"/>
    </row>
    <row r="204" spans="1:16" ht="17" thickBot="1">
      <c r="A204" s="12">
        <v>44088</v>
      </c>
      <c r="B204" s="50">
        <v>202</v>
      </c>
      <c r="C204" s="7"/>
      <c r="D204" s="8"/>
      <c r="E204" s="9"/>
      <c r="F204" s="8"/>
      <c r="G204" s="9"/>
      <c r="H204" s="8"/>
      <c r="I204" s="9"/>
      <c r="J204" s="8"/>
      <c r="K204" s="9"/>
      <c r="L204" s="8"/>
      <c r="M204" s="9"/>
      <c r="N204" s="8"/>
      <c r="O204" s="9"/>
      <c r="P204" s="8"/>
    </row>
    <row r="205" spans="1:16" ht="17" thickBot="1">
      <c r="A205" s="12">
        <v>44089</v>
      </c>
      <c r="B205" s="50">
        <v>203</v>
      </c>
      <c r="C205" s="7"/>
      <c r="D205" s="8"/>
      <c r="E205" s="9"/>
      <c r="F205" s="8"/>
      <c r="G205" s="9"/>
      <c r="H205" s="8"/>
      <c r="I205" s="9"/>
      <c r="J205" s="8"/>
      <c r="K205" s="9"/>
      <c r="L205" s="8"/>
      <c r="M205" s="9"/>
      <c r="N205" s="8"/>
      <c r="O205" s="9"/>
      <c r="P205" s="8"/>
    </row>
    <row r="206" spans="1:16" ht="17" thickBot="1">
      <c r="A206" s="12">
        <v>44090</v>
      </c>
      <c r="B206" s="50">
        <v>204</v>
      </c>
      <c r="C206" s="7"/>
      <c r="D206" s="8"/>
      <c r="E206" s="9"/>
      <c r="F206" s="8"/>
      <c r="G206" s="9"/>
      <c r="H206" s="8"/>
      <c r="I206" s="9"/>
      <c r="J206" s="8"/>
      <c r="K206" s="9"/>
      <c r="L206" s="8"/>
      <c r="M206" s="9"/>
      <c r="N206" s="8"/>
      <c r="O206" s="9"/>
      <c r="P206" s="8"/>
    </row>
    <row r="207" spans="1:16" ht="17" thickBot="1">
      <c r="A207" s="12">
        <v>44091</v>
      </c>
      <c r="B207" s="50">
        <v>205</v>
      </c>
      <c r="C207" s="7"/>
      <c r="D207" s="8"/>
      <c r="E207" s="9"/>
      <c r="F207" s="8"/>
      <c r="G207" s="9"/>
      <c r="H207" s="8"/>
      <c r="I207" s="9"/>
      <c r="J207" s="8"/>
      <c r="K207" s="9"/>
      <c r="L207" s="8"/>
      <c r="M207" s="9"/>
      <c r="N207" s="8"/>
      <c r="O207" s="9"/>
      <c r="P207" s="8"/>
    </row>
    <row r="208" spans="1:16" ht="17" thickBot="1">
      <c r="A208" s="12">
        <v>44092</v>
      </c>
      <c r="B208" s="50">
        <v>206</v>
      </c>
      <c r="C208" s="7"/>
      <c r="D208" s="8"/>
      <c r="E208" s="9"/>
      <c r="F208" s="8"/>
      <c r="G208" s="9"/>
      <c r="H208" s="8"/>
      <c r="I208" s="9"/>
      <c r="J208" s="8"/>
      <c r="K208" s="9"/>
      <c r="L208" s="8"/>
      <c r="M208" s="9"/>
      <c r="N208" s="8"/>
      <c r="O208" s="9"/>
      <c r="P208" s="8"/>
    </row>
    <row r="209" spans="1:16" ht="17" thickBot="1">
      <c r="A209" s="12">
        <v>44093</v>
      </c>
      <c r="B209" s="50">
        <v>207</v>
      </c>
      <c r="C209" s="7"/>
      <c r="D209" s="8"/>
      <c r="E209" s="9"/>
      <c r="F209" s="8"/>
      <c r="G209" s="9"/>
      <c r="H209" s="8"/>
      <c r="I209" s="9"/>
      <c r="J209" s="8"/>
      <c r="K209" s="9"/>
      <c r="L209" s="8"/>
      <c r="M209" s="9"/>
      <c r="N209" s="8"/>
      <c r="O209" s="9"/>
      <c r="P209" s="8"/>
    </row>
    <row r="210" spans="1:16" ht="17" thickBot="1">
      <c r="A210" s="12">
        <v>44094</v>
      </c>
      <c r="B210" s="50">
        <v>208</v>
      </c>
      <c r="C210" s="7"/>
      <c r="D210" s="8"/>
      <c r="E210" s="9"/>
      <c r="F210" s="8"/>
      <c r="G210" s="9"/>
      <c r="H210" s="8"/>
      <c r="I210" s="9"/>
      <c r="J210" s="8"/>
      <c r="K210" s="9"/>
      <c r="L210" s="8"/>
      <c r="M210" s="9"/>
      <c r="N210" s="8"/>
      <c r="O210" s="9"/>
      <c r="P210" s="8"/>
    </row>
    <row r="211" spans="1:16" ht="17" thickBot="1">
      <c r="A211" s="12">
        <v>44095</v>
      </c>
      <c r="B211" s="50">
        <v>209</v>
      </c>
      <c r="C211" s="7"/>
      <c r="D211" s="8"/>
      <c r="E211" s="9"/>
      <c r="F211" s="8"/>
      <c r="G211" s="9"/>
      <c r="H211" s="8"/>
      <c r="I211" s="9"/>
      <c r="J211" s="8"/>
      <c r="K211" s="9"/>
      <c r="L211" s="8"/>
      <c r="M211" s="9"/>
      <c r="N211" s="8"/>
      <c r="O211" s="9"/>
      <c r="P211" s="8"/>
    </row>
    <row r="212" spans="1:16" ht="17" thickBot="1">
      <c r="A212" s="12">
        <v>44096</v>
      </c>
      <c r="B212" s="50">
        <v>210</v>
      </c>
      <c r="C212" s="7"/>
      <c r="D212" s="8"/>
      <c r="E212" s="9"/>
      <c r="F212" s="8"/>
      <c r="G212" s="9"/>
      <c r="H212" s="8"/>
      <c r="I212" s="9"/>
      <c r="J212" s="8"/>
      <c r="K212" s="9"/>
      <c r="L212" s="8"/>
      <c r="M212" s="9"/>
      <c r="N212" s="8"/>
      <c r="O212" s="9"/>
      <c r="P212" s="8"/>
    </row>
    <row r="213" spans="1:16" ht="17" thickBot="1">
      <c r="A213" s="12">
        <v>44097</v>
      </c>
      <c r="B213" s="50">
        <v>211</v>
      </c>
      <c r="C213" s="7"/>
      <c r="D213" s="8"/>
      <c r="E213" s="9"/>
      <c r="F213" s="8"/>
      <c r="G213" s="9"/>
      <c r="H213" s="8"/>
      <c r="I213" s="9"/>
      <c r="J213" s="8"/>
      <c r="K213" s="9"/>
      <c r="L213" s="8"/>
      <c r="M213" s="9"/>
      <c r="N213" s="8"/>
      <c r="O213" s="9"/>
      <c r="P213" s="8"/>
    </row>
    <row r="214" spans="1:16" ht="17" thickBot="1">
      <c r="A214" s="12">
        <v>44098</v>
      </c>
      <c r="B214" s="50">
        <v>212</v>
      </c>
      <c r="C214" s="7"/>
      <c r="D214" s="8"/>
      <c r="E214" s="9"/>
      <c r="F214" s="8"/>
      <c r="G214" s="9"/>
      <c r="H214" s="8"/>
      <c r="I214" s="9"/>
      <c r="J214" s="8"/>
      <c r="K214" s="9"/>
      <c r="L214" s="8"/>
      <c r="M214" s="9"/>
      <c r="N214" s="8"/>
      <c r="O214" s="9"/>
      <c r="P214" s="8"/>
    </row>
    <row r="215" spans="1:16" ht="17" thickBot="1">
      <c r="A215" s="12">
        <v>44099</v>
      </c>
      <c r="B215" s="50">
        <v>213</v>
      </c>
      <c r="C215" s="7"/>
      <c r="D215" s="8"/>
      <c r="E215" s="9"/>
      <c r="F215" s="8"/>
      <c r="G215" s="9"/>
      <c r="H215" s="8"/>
      <c r="I215" s="9"/>
      <c r="J215" s="8"/>
      <c r="K215" s="9"/>
      <c r="L215" s="8"/>
      <c r="M215" s="9"/>
      <c r="N215" s="8"/>
      <c r="O215" s="9"/>
      <c r="P215" s="8"/>
    </row>
    <row r="216" spans="1:16" ht="17" thickBot="1">
      <c r="A216" s="12">
        <v>44100</v>
      </c>
      <c r="B216" s="50">
        <v>214</v>
      </c>
      <c r="C216" s="7"/>
      <c r="D216" s="8"/>
      <c r="E216" s="9"/>
      <c r="F216" s="8"/>
      <c r="G216" s="9"/>
      <c r="H216" s="8"/>
      <c r="I216" s="9"/>
      <c r="J216" s="8"/>
      <c r="K216" s="9"/>
      <c r="L216" s="8"/>
      <c r="M216" s="9"/>
      <c r="N216" s="8"/>
      <c r="O216" s="9"/>
      <c r="P216" s="8"/>
    </row>
    <row r="217" spans="1:16" ht="17" thickBot="1">
      <c r="A217" s="12">
        <v>44101</v>
      </c>
      <c r="B217" s="50">
        <v>215</v>
      </c>
      <c r="C217" s="7"/>
      <c r="D217" s="8"/>
      <c r="E217" s="9"/>
      <c r="F217" s="8"/>
      <c r="G217" s="9"/>
      <c r="H217" s="8"/>
      <c r="I217" s="9"/>
      <c r="J217" s="8"/>
      <c r="K217" s="9"/>
      <c r="L217" s="8"/>
      <c r="M217" s="9"/>
      <c r="N217" s="8"/>
      <c r="O217" s="9"/>
      <c r="P217" s="8"/>
    </row>
    <row r="218" spans="1:16" ht="17" thickBot="1">
      <c r="A218" s="12">
        <v>44102</v>
      </c>
      <c r="B218" s="50">
        <v>216</v>
      </c>
      <c r="C218" s="7"/>
      <c r="D218" s="8"/>
      <c r="E218" s="9"/>
      <c r="F218" s="8"/>
      <c r="G218" s="9"/>
      <c r="H218" s="8"/>
      <c r="I218" s="9"/>
      <c r="J218" s="8"/>
      <c r="K218" s="9"/>
      <c r="L218" s="8"/>
      <c r="M218" s="9"/>
      <c r="N218" s="8"/>
      <c r="O218" s="9"/>
      <c r="P218" s="8"/>
    </row>
    <row r="219" spans="1:16" ht="17" thickBot="1">
      <c r="A219" s="12">
        <v>44103</v>
      </c>
      <c r="B219" s="50">
        <v>217</v>
      </c>
      <c r="C219" s="7"/>
      <c r="D219" s="8"/>
      <c r="E219" s="9"/>
      <c r="F219" s="8"/>
      <c r="G219" s="9"/>
      <c r="H219" s="8"/>
      <c r="I219" s="9"/>
      <c r="J219" s="8"/>
      <c r="K219" s="9"/>
      <c r="L219" s="8"/>
      <c r="M219" s="9"/>
      <c r="N219" s="8"/>
      <c r="O219" s="9"/>
      <c r="P219" s="8"/>
    </row>
    <row r="220" spans="1:16" ht="17" thickBot="1">
      <c r="A220" s="12">
        <v>44104</v>
      </c>
      <c r="B220" s="50">
        <v>218</v>
      </c>
      <c r="C220" s="7"/>
      <c r="D220" s="8"/>
      <c r="E220" s="9"/>
      <c r="F220" s="8"/>
      <c r="G220" s="9"/>
      <c r="H220" s="8"/>
      <c r="I220" s="9"/>
      <c r="J220" s="8"/>
      <c r="K220" s="9"/>
      <c r="L220" s="8"/>
      <c r="M220" s="9"/>
      <c r="N220" s="8"/>
      <c r="O220" s="9"/>
      <c r="P220" s="8"/>
    </row>
    <row r="221" spans="1:16" ht="17" thickBot="1">
      <c r="A221" s="12">
        <v>44105</v>
      </c>
      <c r="B221" s="50">
        <v>219</v>
      </c>
      <c r="C221" s="7"/>
      <c r="D221" s="8"/>
      <c r="E221" s="9"/>
      <c r="F221" s="8"/>
      <c r="G221" s="9"/>
      <c r="H221" s="8"/>
      <c r="I221" s="9"/>
      <c r="J221" s="8"/>
      <c r="K221" s="9"/>
      <c r="L221" s="8"/>
      <c r="M221" s="9"/>
      <c r="N221" s="8"/>
      <c r="O221" s="9"/>
      <c r="P221" s="8"/>
    </row>
    <row r="222" spans="1:16" ht="17" thickBot="1">
      <c r="A222" s="12">
        <v>44106</v>
      </c>
      <c r="B222" s="50">
        <v>220</v>
      </c>
      <c r="C222" s="7"/>
      <c r="D222" s="8"/>
      <c r="E222" s="9"/>
      <c r="F222" s="8"/>
      <c r="G222" s="9"/>
      <c r="H222" s="8"/>
      <c r="I222" s="9"/>
      <c r="J222" s="8"/>
      <c r="K222" s="9"/>
      <c r="L222" s="8"/>
      <c r="M222" s="9"/>
      <c r="N222" s="8"/>
      <c r="O222" s="9"/>
      <c r="P222" s="8"/>
    </row>
    <row r="223" spans="1:16" ht="17" thickBot="1">
      <c r="A223" s="12">
        <v>44107</v>
      </c>
      <c r="B223" s="50">
        <v>221</v>
      </c>
      <c r="C223" s="7"/>
      <c r="D223" s="8"/>
      <c r="E223" s="9"/>
      <c r="F223" s="8"/>
      <c r="G223" s="9"/>
      <c r="H223" s="8"/>
      <c r="I223" s="9"/>
      <c r="J223" s="8"/>
      <c r="K223" s="9"/>
      <c r="L223" s="8"/>
      <c r="M223" s="9"/>
      <c r="N223" s="8"/>
      <c r="O223" s="9"/>
      <c r="P223" s="8"/>
    </row>
    <row r="224" spans="1:16" ht="17" thickBot="1">
      <c r="A224" s="12">
        <v>44108</v>
      </c>
      <c r="B224" s="50">
        <v>222</v>
      </c>
      <c r="C224" s="7"/>
      <c r="D224" s="8"/>
      <c r="E224" s="9"/>
      <c r="F224" s="8"/>
      <c r="G224" s="9"/>
      <c r="H224" s="8"/>
      <c r="I224" s="9"/>
      <c r="J224" s="8"/>
      <c r="K224" s="9"/>
      <c r="L224" s="8"/>
      <c r="M224" s="9"/>
      <c r="N224" s="8"/>
      <c r="O224" s="9"/>
      <c r="P224" s="8"/>
    </row>
    <row r="225" spans="1:16" ht="17" thickBot="1">
      <c r="A225" s="12">
        <v>44109</v>
      </c>
      <c r="B225" s="50">
        <v>223</v>
      </c>
      <c r="C225" s="7"/>
      <c r="D225" s="8"/>
      <c r="E225" s="9"/>
      <c r="F225" s="8"/>
      <c r="G225" s="9"/>
      <c r="H225" s="8"/>
      <c r="I225" s="9"/>
      <c r="J225" s="8"/>
      <c r="K225" s="9"/>
      <c r="L225" s="8"/>
      <c r="M225" s="9"/>
      <c r="N225" s="8"/>
      <c r="O225" s="9"/>
      <c r="P225" s="8"/>
    </row>
    <row r="226" spans="1:16" ht="17" thickBot="1">
      <c r="A226" s="12">
        <v>44110</v>
      </c>
      <c r="B226" s="50">
        <v>224</v>
      </c>
      <c r="C226" s="7"/>
      <c r="D226" s="8"/>
      <c r="E226" s="9"/>
      <c r="F226" s="8"/>
      <c r="G226" s="9"/>
      <c r="H226" s="8"/>
      <c r="I226" s="9"/>
      <c r="J226" s="8"/>
      <c r="K226" s="9"/>
      <c r="L226" s="8"/>
      <c r="M226" s="9"/>
      <c r="N226" s="8"/>
      <c r="O226" s="9"/>
      <c r="P226" s="8"/>
    </row>
    <row r="227" spans="1:16" ht="17" thickBot="1">
      <c r="A227" s="12">
        <v>44111</v>
      </c>
      <c r="B227" s="50">
        <v>225</v>
      </c>
      <c r="C227" s="7"/>
      <c r="D227" s="8"/>
      <c r="E227" s="9"/>
      <c r="F227" s="8"/>
      <c r="G227" s="9"/>
      <c r="H227" s="8"/>
      <c r="I227" s="9"/>
      <c r="J227" s="8"/>
      <c r="K227" s="9"/>
      <c r="L227" s="8"/>
      <c r="M227" s="9"/>
      <c r="N227" s="8"/>
      <c r="O227" s="9"/>
      <c r="P227" s="8"/>
    </row>
    <row r="228" spans="1:16" ht="17" thickBot="1">
      <c r="A228" s="12">
        <v>44112</v>
      </c>
      <c r="B228" s="50">
        <v>226</v>
      </c>
      <c r="C228" s="7"/>
      <c r="D228" s="8"/>
      <c r="E228" s="9"/>
      <c r="F228" s="8"/>
      <c r="G228" s="9"/>
      <c r="H228" s="8"/>
      <c r="I228" s="9"/>
      <c r="J228" s="8"/>
      <c r="K228" s="9"/>
      <c r="L228" s="8"/>
      <c r="M228" s="9"/>
      <c r="N228" s="8"/>
      <c r="O228" s="9"/>
      <c r="P228" s="8"/>
    </row>
    <row r="229" spans="1:16" ht="17" thickBot="1">
      <c r="A229" s="12">
        <v>44113</v>
      </c>
      <c r="B229" s="50">
        <v>227</v>
      </c>
      <c r="C229" s="7"/>
      <c r="D229" s="8"/>
      <c r="E229" s="9"/>
      <c r="F229" s="8"/>
      <c r="G229" s="9"/>
      <c r="H229" s="8"/>
      <c r="I229" s="9"/>
      <c r="J229" s="8"/>
      <c r="K229" s="9"/>
      <c r="L229" s="8"/>
      <c r="M229" s="9"/>
      <c r="N229" s="8"/>
      <c r="O229" s="9"/>
      <c r="P229" s="8"/>
    </row>
    <row r="230" spans="1:16" ht="17" thickBot="1">
      <c r="A230" s="12">
        <v>44114</v>
      </c>
      <c r="B230" s="50">
        <v>228</v>
      </c>
      <c r="C230" s="7"/>
      <c r="D230" s="8"/>
      <c r="E230" s="9"/>
      <c r="F230" s="8"/>
      <c r="G230" s="9"/>
      <c r="H230" s="8"/>
      <c r="I230" s="9"/>
      <c r="J230" s="8"/>
      <c r="K230" s="9"/>
      <c r="L230" s="8"/>
      <c r="M230" s="9"/>
      <c r="N230" s="8"/>
      <c r="O230" s="9"/>
      <c r="P230" s="8"/>
    </row>
    <row r="231" spans="1:16" ht="17" thickBot="1">
      <c r="A231" s="12">
        <v>44115</v>
      </c>
      <c r="B231" s="50">
        <v>229</v>
      </c>
      <c r="C231" s="7"/>
      <c r="D231" s="8"/>
      <c r="E231" s="9"/>
      <c r="F231" s="8"/>
      <c r="G231" s="9"/>
      <c r="H231" s="8"/>
      <c r="I231" s="9"/>
      <c r="J231" s="8"/>
      <c r="K231" s="9"/>
      <c r="L231" s="8"/>
      <c r="M231" s="9"/>
      <c r="N231" s="8"/>
      <c r="O231" s="9"/>
      <c r="P231" s="8"/>
    </row>
    <row r="232" spans="1:16" ht="17" thickBot="1">
      <c r="A232" s="12">
        <v>44116</v>
      </c>
      <c r="B232" s="50">
        <v>230</v>
      </c>
      <c r="C232" s="7"/>
      <c r="D232" s="8"/>
      <c r="E232" s="9"/>
      <c r="F232" s="8"/>
      <c r="G232" s="9"/>
      <c r="H232" s="8"/>
      <c r="I232" s="9"/>
      <c r="J232" s="8"/>
      <c r="K232" s="9"/>
      <c r="L232" s="8"/>
      <c r="M232" s="9"/>
      <c r="N232" s="8"/>
      <c r="O232" s="9"/>
      <c r="P232" s="8"/>
    </row>
    <row r="233" spans="1:16" ht="17" thickBot="1">
      <c r="A233" s="12">
        <v>44117</v>
      </c>
      <c r="B233" s="50">
        <v>231</v>
      </c>
      <c r="C233" s="7"/>
      <c r="D233" s="8"/>
      <c r="E233" s="9"/>
      <c r="F233" s="8"/>
      <c r="G233" s="9"/>
      <c r="H233" s="8"/>
      <c r="I233" s="9"/>
      <c r="J233" s="8"/>
      <c r="K233" s="9"/>
      <c r="L233" s="8"/>
      <c r="M233" s="9"/>
      <c r="N233" s="8"/>
      <c r="O233" s="9"/>
      <c r="P233" s="8"/>
    </row>
    <row r="234" spans="1:16" ht="17" thickBot="1">
      <c r="A234" s="12">
        <v>44118</v>
      </c>
      <c r="B234" s="50">
        <v>232</v>
      </c>
      <c r="C234" s="7"/>
      <c r="D234" s="8"/>
      <c r="E234" s="9"/>
      <c r="F234" s="8"/>
      <c r="G234" s="9"/>
      <c r="H234" s="8"/>
      <c r="I234" s="9"/>
      <c r="J234" s="8"/>
      <c r="K234" s="9"/>
      <c r="L234" s="8"/>
      <c r="M234" s="9"/>
      <c r="N234" s="8"/>
      <c r="O234" s="9"/>
      <c r="P234" s="8"/>
    </row>
    <row r="235" spans="1:16" ht="17" thickBot="1">
      <c r="A235" s="12">
        <v>44119</v>
      </c>
      <c r="B235" s="50">
        <v>233</v>
      </c>
      <c r="C235" s="7"/>
      <c r="D235" s="8"/>
      <c r="E235" s="9"/>
      <c r="F235" s="8"/>
      <c r="G235" s="9"/>
      <c r="H235" s="8"/>
      <c r="I235" s="9"/>
      <c r="J235" s="8"/>
      <c r="K235" s="9"/>
      <c r="L235" s="8"/>
      <c r="M235" s="9"/>
      <c r="N235" s="8"/>
      <c r="O235" s="9"/>
      <c r="P235" s="8"/>
    </row>
    <row r="236" spans="1:16" ht="17" thickBot="1">
      <c r="A236" s="12">
        <v>44120</v>
      </c>
      <c r="B236" s="50">
        <v>234</v>
      </c>
      <c r="C236" s="7"/>
      <c r="D236" s="8"/>
      <c r="E236" s="9"/>
      <c r="F236" s="8"/>
      <c r="G236" s="9"/>
      <c r="H236" s="8"/>
      <c r="I236" s="9"/>
      <c r="J236" s="8"/>
      <c r="K236" s="9"/>
      <c r="L236" s="8"/>
      <c r="M236" s="9"/>
      <c r="N236" s="8"/>
      <c r="O236" s="9"/>
      <c r="P236" s="8"/>
    </row>
    <row r="237" spans="1:16" ht="17" thickBot="1">
      <c r="A237" s="12">
        <v>44121</v>
      </c>
      <c r="B237" s="50">
        <v>235</v>
      </c>
      <c r="C237" s="7"/>
      <c r="D237" s="8"/>
      <c r="E237" s="9"/>
      <c r="F237" s="8"/>
      <c r="G237" s="9"/>
      <c r="H237" s="8"/>
      <c r="I237" s="9"/>
      <c r="J237" s="8"/>
      <c r="K237" s="9"/>
      <c r="L237" s="8"/>
      <c r="M237" s="9"/>
      <c r="N237" s="8"/>
      <c r="O237" s="9"/>
      <c r="P237" s="8"/>
    </row>
    <row r="238" spans="1:16" ht="17" thickBot="1">
      <c r="A238" s="12">
        <v>44122</v>
      </c>
      <c r="B238" s="50">
        <v>236</v>
      </c>
      <c r="C238" s="7"/>
      <c r="D238" s="8"/>
      <c r="E238" s="9"/>
      <c r="F238" s="8"/>
      <c r="G238" s="9"/>
      <c r="H238" s="8"/>
      <c r="I238" s="9"/>
      <c r="J238" s="8"/>
      <c r="K238" s="9"/>
      <c r="L238" s="8"/>
      <c r="M238" s="9"/>
      <c r="N238" s="8"/>
      <c r="O238" s="9"/>
      <c r="P238" s="8"/>
    </row>
    <row r="239" spans="1:16" ht="17" thickBot="1">
      <c r="A239" s="12">
        <v>44123</v>
      </c>
      <c r="B239" s="50">
        <v>237</v>
      </c>
      <c r="C239" s="7"/>
      <c r="D239" s="8"/>
      <c r="E239" s="9"/>
      <c r="F239" s="8"/>
      <c r="G239" s="9"/>
      <c r="H239" s="8"/>
      <c r="I239" s="9"/>
      <c r="J239" s="8"/>
      <c r="K239" s="9"/>
      <c r="L239" s="8"/>
      <c r="M239" s="9"/>
      <c r="N239" s="8"/>
      <c r="O239" s="9"/>
      <c r="P239" s="8"/>
    </row>
    <row r="240" spans="1:16" ht="17" thickBot="1">
      <c r="A240" s="12">
        <v>44124</v>
      </c>
      <c r="B240" s="50">
        <v>238</v>
      </c>
      <c r="C240" s="7"/>
      <c r="D240" s="8"/>
      <c r="E240" s="9"/>
      <c r="F240" s="8"/>
      <c r="G240" s="9"/>
      <c r="H240" s="8"/>
      <c r="I240" s="9"/>
      <c r="J240" s="8"/>
      <c r="K240" s="9"/>
      <c r="L240" s="8"/>
      <c r="M240" s="9"/>
      <c r="N240" s="8"/>
      <c r="O240" s="9"/>
      <c r="P240" s="8"/>
    </row>
    <row r="241" spans="1:16" ht="17" thickBot="1">
      <c r="A241" s="12">
        <v>44125</v>
      </c>
      <c r="B241" s="50">
        <v>239</v>
      </c>
      <c r="C241" s="7"/>
      <c r="D241" s="8"/>
      <c r="E241" s="9"/>
      <c r="F241" s="8"/>
      <c r="G241" s="9"/>
      <c r="H241" s="8"/>
      <c r="I241" s="9"/>
      <c r="J241" s="8"/>
      <c r="K241" s="9"/>
      <c r="L241" s="8"/>
      <c r="M241" s="9"/>
      <c r="N241" s="8"/>
      <c r="O241" s="9"/>
      <c r="P241" s="8"/>
    </row>
    <row r="242" spans="1:16" ht="17" thickBot="1">
      <c r="A242" s="12">
        <v>44126</v>
      </c>
      <c r="B242" s="50">
        <v>240</v>
      </c>
      <c r="C242" s="7"/>
      <c r="D242" s="8"/>
      <c r="E242" s="9"/>
      <c r="F242" s="8"/>
      <c r="G242" s="9"/>
      <c r="H242" s="8"/>
      <c r="I242" s="9"/>
      <c r="J242" s="8"/>
      <c r="K242" s="9"/>
      <c r="L242" s="8"/>
      <c r="M242" s="9"/>
      <c r="N242" s="8"/>
      <c r="O242" s="9"/>
      <c r="P242" s="8"/>
    </row>
    <row r="243" spans="1:16" ht="17" thickBot="1">
      <c r="A243" s="12">
        <v>44127</v>
      </c>
      <c r="B243" s="50">
        <v>241</v>
      </c>
      <c r="C243" s="7"/>
      <c r="D243" s="8"/>
      <c r="E243" s="9"/>
      <c r="F243" s="8"/>
      <c r="G243" s="9"/>
      <c r="H243" s="8"/>
      <c r="I243" s="9"/>
      <c r="J243" s="8"/>
      <c r="K243" s="9"/>
      <c r="L243" s="8"/>
      <c r="M243" s="9"/>
      <c r="N243" s="8"/>
      <c r="O243" s="9"/>
      <c r="P243" s="8"/>
    </row>
    <row r="244" spans="1:16" ht="17" thickBot="1">
      <c r="A244" s="12">
        <v>44128</v>
      </c>
      <c r="B244" s="50">
        <v>242</v>
      </c>
      <c r="C244" s="7"/>
      <c r="D244" s="8"/>
      <c r="E244" s="9"/>
      <c r="F244" s="8"/>
      <c r="G244" s="9"/>
      <c r="H244" s="8"/>
      <c r="I244" s="9"/>
      <c r="J244" s="8"/>
      <c r="K244" s="9"/>
      <c r="L244" s="8"/>
      <c r="M244" s="9"/>
      <c r="N244" s="8"/>
      <c r="O244" s="9"/>
      <c r="P244" s="8"/>
    </row>
    <row r="245" spans="1:16" ht="17" thickBot="1">
      <c r="A245" s="12">
        <v>44129</v>
      </c>
      <c r="B245" s="50">
        <v>243</v>
      </c>
      <c r="C245" s="7"/>
      <c r="D245" s="8"/>
      <c r="E245" s="9"/>
      <c r="F245" s="8"/>
      <c r="G245" s="9"/>
      <c r="H245" s="8"/>
      <c r="I245" s="9"/>
      <c r="J245" s="8"/>
      <c r="K245" s="9"/>
      <c r="L245" s="8"/>
      <c r="M245" s="9"/>
      <c r="N245" s="8"/>
      <c r="O245" s="9"/>
      <c r="P245" s="8"/>
    </row>
    <row r="246" spans="1:16" ht="17" thickBot="1">
      <c r="A246" s="12">
        <v>44130</v>
      </c>
      <c r="B246" s="50">
        <v>244</v>
      </c>
      <c r="C246" s="7"/>
      <c r="D246" s="8"/>
      <c r="E246" s="9"/>
      <c r="F246" s="8"/>
      <c r="G246" s="9"/>
      <c r="H246" s="8"/>
      <c r="I246" s="9"/>
      <c r="J246" s="8"/>
      <c r="K246" s="9"/>
      <c r="L246" s="8"/>
      <c r="M246" s="9"/>
      <c r="N246" s="8"/>
      <c r="O246" s="9"/>
      <c r="P246" s="8"/>
    </row>
    <row r="247" spans="1:16" ht="17" thickBot="1">
      <c r="A247" s="12">
        <v>44131</v>
      </c>
      <c r="B247" s="50">
        <v>245</v>
      </c>
      <c r="C247" s="7"/>
      <c r="D247" s="8"/>
      <c r="E247" s="9"/>
      <c r="F247" s="8"/>
      <c r="G247" s="9"/>
      <c r="H247" s="8"/>
      <c r="I247" s="9"/>
      <c r="J247" s="8"/>
      <c r="K247" s="9"/>
      <c r="L247" s="8"/>
      <c r="M247" s="9"/>
      <c r="N247" s="8"/>
      <c r="O247" s="9"/>
      <c r="P247" s="8"/>
    </row>
    <row r="248" spans="1:16" ht="17" thickBot="1">
      <c r="A248" s="12">
        <v>44132</v>
      </c>
      <c r="B248" s="50">
        <v>246</v>
      </c>
      <c r="C248" s="7"/>
      <c r="D248" s="8"/>
      <c r="E248" s="9"/>
      <c r="F248" s="8"/>
      <c r="G248" s="9"/>
      <c r="H248" s="8"/>
      <c r="I248" s="9"/>
      <c r="J248" s="8"/>
      <c r="K248" s="9"/>
      <c r="L248" s="8"/>
      <c r="M248" s="9"/>
      <c r="N248" s="8"/>
      <c r="O248" s="9"/>
      <c r="P248" s="8"/>
    </row>
    <row r="249" spans="1:16" ht="17" thickBot="1">
      <c r="A249" s="12">
        <v>44133</v>
      </c>
      <c r="B249" s="50">
        <v>247</v>
      </c>
      <c r="C249" s="7"/>
      <c r="D249" s="8"/>
      <c r="E249" s="9"/>
      <c r="F249" s="8"/>
      <c r="G249" s="9"/>
      <c r="H249" s="8"/>
      <c r="I249" s="9"/>
      <c r="J249" s="8"/>
      <c r="K249" s="9"/>
      <c r="L249" s="8"/>
      <c r="M249" s="9"/>
      <c r="N249" s="8"/>
      <c r="O249" s="9"/>
      <c r="P249" s="8"/>
    </row>
    <row r="250" spans="1:16" ht="17" thickBot="1">
      <c r="A250" s="12">
        <v>44134</v>
      </c>
      <c r="B250" s="50">
        <v>248</v>
      </c>
      <c r="C250" s="7"/>
      <c r="D250" s="8"/>
      <c r="E250" s="9"/>
      <c r="F250" s="8"/>
      <c r="G250" s="9"/>
      <c r="H250" s="8"/>
      <c r="I250" s="9"/>
      <c r="J250" s="8"/>
      <c r="K250" s="9"/>
      <c r="L250" s="8"/>
      <c r="M250" s="9"/>
      <c r="N250" s="8"/>
      <c r="O250" s="9"/>
      <c r="P250" s="8"/>
    </row>
    <row r="251" spans="1:16" ht="17" thickBot="1">
      <c r="A251" s="12">
        <v>44135</v>
      </c>
      <c r="B251" s="50">
        <v>249</v>
      </c>
      <c r="C251" s="7"/>
      <c r="D251" s="8"/>
      <c r="E251" s="9"/>
      <c r="F251" s="8"/>
      <c r="G251" s="9"/>
      <c r="H251" s="8"/>
      <c r="I251" s="9"/>
      <c r="J251" s="8"/>
      <c r="K251" s="9"/>
      <c r="L251" s="8"/>
      <c r="M251" s="9"/>
      <c r="N251" s="8"/>
      <c r="O251" s="9"/>
      <c r="P251" s="8"/>
    </row>
    <row r="252" spans="1:16" ht="17" thickBot="1">
      <c r="A252" s="12">
        <v>44136</v>
      </c>
      <c r="B252" s="50">
        <v>250</v>
      </c>
      <c r="C252" s="7"/>
      <c r="D252" s="8"/>
      <c r="E252" s="9"/>
      <c r="F252" s="8"/>
      <c r="G252" s="9"/>
      <c r="H252" s="8"/>
      <c r="I252" s="9"/>
      <c r="J252" s="8"/>
      <c r="K252" s="9"/>
      <c r="L252" s="8"/>
      <c r="M252" s="9"/>
      <c r="N252" s="8"/>
      <c r="O252" s="9"/>
      <c r="P252" s="8"/>
    </row>
    <row r="253" spans="1:16" ht="17" thickBot="1">
      <c r="A253" s="12">
        <v>44137</v>
      </c>
      <c r="B253" s="50">
        <v>251</v>
      </c>
      <c r="C253" s="7"/>
      <c r="D253" s="8"/>
      <c r="E253" s="9"/>
      <c r="F253" s="8"/>
      <c r="G253" s="9"/>
      <c r="H253" s="8"/>
      <c r="I253" s="9"/>
      <c r="J253" s="8"/>
      <c r="K253" s="9"/>
      <c r="L253" s="8"/>
      <c r="M253" s="9"/>
      <c r="N253" s="8"/>
      <c r="O253" s="9"/>
      <c r="P253" s="8"/>
    </row>
    <row r="254" spans="1:16" ht="17" thickBot="1">
      <c r="A254" s="12">
        <v>44138</v>
      </c>
      <c r="B254" s="50">
        <v>252</v>
      </c>
      <c r="C254" s="7"/>
      <c r="D254" s="8"/>
      <c r="E254" s="9"/>
      <c r="F254" s="8"/>
      <c r="G254" s="9"/>
      <c r="H254" s="8"/>
      <c r="I254" s="9"/>
      <c r="J254" s="8"/>
      <c r="K254" s="9"/>
      <c r="L254" s="8"/>
      <c r="M254" s="9"/>
      <c r="N254" s="8"/>
      <c r="O254" s="9"/>
      <c r="P254" s="8"/>
    </row>
    <row r="255" spans="1:16" ht="17" thickBot="1">
      <c r="A255" s="12">
        <v>44139</v>
      </c>
      <c r="B255" s="50">
        <v>253</v>
      </c>
      <c r="C255" s="7"/>
      <c r="D255" s="8"/>
      <c r="E255" s="9"/>
      <c r="F255" s="8"/>
      <c r="G255" s="9"/>
      <c r="H255" s="8"/>
      <c r="I255" s="9"/>
      <c r="J255" s="8"/>
      <c r="K255" s="9"/>
      <c r="L255" s="8"/>
      <c r="M255" s="9"/>
      <c r="N255" s="8"/>
      <c r="O255" s="9"/>
      <c r="P255" s="8"/>
    </row>
    <row r="256" spans="1:16" ht="17" thickBot="1">
      <c r="A256" s="12">
        <v>44140</v>
      </c>
      <c r="B256" s="50">
        <v>254</v>
      </c>
      <c r="C256" s="7"/>
      <c r="D256" s="8"/>
      <c r="E256" s="9"/>
      <c r="F256" s="8"/>
      <c r="G256" s="9"/>
      <c r="H256" s="8"/>
      <c r="I256" s="9"/>
      <c r="J256" s="8"/>
      <c r="K256" s="9"/>
      <c r="L256" s="8"/>
      <c r="M256" s="9"/>
      <c r="N256" s="8"/>
      <c r="O256" s="9"/>
      <c r="P256" s="8"/>
    </row>
    <row r="257" spans="1:16" ht="17" thickBot="1">
      <c r="A257" s="12">
        <v>44141</v>
      </c>
      <c r="B257" s="50">
        <v>255</v>
      </c>
      <c r="C257" s="7"/>
      <c r="D257" s="8"/>
      <c r="E257" s="9"/>
      <c r="F257" s="8"/>
      <c r="G257" s="9"/>
      <c r="H257" s="8"/>
      <c r="I257" s="9"/>
      <c r="J257" s="8"/>
      <c r="K257" s="9"/>
      <c r="L257" s="8"/>
      <c r="M257" s="9"/>
      <c r="N257" s="8"/>
      <c r="O257" s="9"/>
      <c r="P257" s="8"/>
    </row>
    <row r="258" spans="1:16" ht="17" thickBot="1">
      <c r="A258" s="12">
        <v>44142</v>
      </c>
      <c r="B258" s="50">
        <v>256</v>
      </c>
      <c r="C258" s="7"/>
      <c r="D258" s="8"/>
      <c r="E258" s="9"/>
      <c r="F258" s="8"/>
      <c r="G258" s="9"/>
      <c r="H258" s="8"/>
      <c r="I258" s="9"/>
      <c r="J258" s="8"/>
      <c r="K258" s="9"/>
      <c r="L258" s="8"/>
      <c r="M258" s="9"/>
      <c r="N258" s="8"/>
      <c r="O258" s="9"/>
      <c r="P258" s="8"/>
    </row>
    <row r="259" spans="1:16" ht="17" thickBot="1">
      <c r="A259" s="12">
        <v>44143</v>
      </c>
      <c r="B259" s="50">
        <v>257</v>
      </c>
      <c r="C259" s="7"/>
      <c r="D259" s="8"/>
      <c r="E259" s="9"/>
      <c r="F259" s="8"/>
      <c r="G259" s="9"/>
      <c r="H259" s="8"/>
      <c r="I259" s="9"/>
      <c r="J259" s="8"/>
      <c r="K259" s="9"/>
      <c r="L259" s="8"/>
      <c r="M259" s="9"/>
      <c r="N259" s="8"/>
      <c r="O259" s="9"/>
      <c r="P259" s="8"/>
    </row>
    <row r="260" spans="1:16" ht="17" thickBot="1">
      <c r="A260" s="12">
        <v>44144</v>
      </c>
      <c r="B260" s="50">
        <v>258</v>
      </c>
      <c r="C260" s="7"/>
      <c r="D260" s="8"/>
      <c r="E260" s="9"/>
      <c r="F260" s="8"/>
      <c r="G260" s="9"/>
      <c r="H260" s="8"/>
      <c r="I260" s="9"/>
      <c r="J260" s="8"/>
      <c r="K260" s="9"/>
      <c r="L260" s="8"/>
      <c r="M260" s="9"/>
      <c r="N260" s="8"/>
      <c r="O260" s="9"/>
      <c r="P260" s="8"/>
    </row>
    <row r="261" spans="1:16" ht="17" thickBot="1">
      <c r="A261" s="12">
        <v>44145</v>
      </c>
      <c r="B261" s="50">
        <v>259</v>
      </c>
      <c r="C261" s="7"/>
      <c r="D261" s="8"/>
      <c r="E261" s="9"/>
      <c r="F261" s="8"/>
      <c r="G261" s="9"/>
      <c r="H261" s="8"/>
      <c r="I261" s="9"/>
      <c r="J261" s="8"/>
      <c r="K261" s="9"/>
      <c r="L261" s="8"/>
      <c r="M261" s="9"/>
      <c r="N261" s="8"/>
      <c r="O261" s="9"/>
      <c r="P261" s="8"/>
    </row>
    <row r="262" spans="1:16" ht="17" thickBot="1">
      <c r="A262" s="12">
        <v>44146</v>
      </c>
      <c r="B262" s="50">
        <v>260</v>
      </c>
      <c r="C262" s="7"/>
      <c r="D262" s="8"/>
      <c r="E262" s="9"/>
      <c r="F262" s="8"/>
      <c r="G262" s="9"/>
      <c r="H262" s="8"/>
      <c r="I262" s="9"/>
      <c r="J262" s="8"/>
      <c r="K262" s="9"/>
      <c r="L262" s="8"/>
      <c r="M262" s="9"/>
      <c r="N262" s="8"/>
      <c r="O262" s="9"/>
      <c r="P262" s="8"/>
    </row>
    <row r="263" spans="1:16" ht="17" thickBot="1">
      <c r="A263" s="12">
        <v>44147</v>
      </c>
      <c r="B263" s="50">
        <v>261</v>
      </c>
      <c r="C263" s="7"/>
      <c r="D263" s="8"/>
      <c r="E263" s="9"/>
      <c r="F263" s="8"/>
      <c r="G263" s="9"/>
      <c r="H263" s="8"/>
      <c r="I263" s="9"/>
      <c r="J263" s="8"/>
      <c r="K263" s="9"/>
      <c r="L263" s="8"/>
      <c r="M263" s="9"/>
      <c r="N263" s="8"/>
      <c r="O263" s="9"/>
      <c r="P263" s="8"/>
    </row>
    <row r="264" spans="1:16" ht="17" thickBot="1">
      <c r="A264" s="12">
        <v>44148</v>
      </c>
      <c r="B264" s="50">
        <v>262</v>
      </c>
      <c r="C264" s="7"/>
      <c r="D264" s="8"/>
      <c r="E264" s="9"/>
      <c r="F264" s="8"/>
      <c r="G264" s="9"/>
      <c r="H264" s="8"/>
      <c r="I264" s="9"/>
      <c r="J264" s="8"/>
      <c r="K264" s="9"/>
      <c r="L264" s="8"/>
      <c r="M264" s="9"/>
      <c r="N264" s="8"/>
      <c r="O264" s="9"/>
      <c r="P264" s="8"/>
    </row>
    <row r="265" spans="1:16" ht="17" thickBot="1">
      <c r="A265" s="12">
        <v>44149</v>
      </c>
      <c r="B265" s="50">
        <v>263</v>
      </c>
      <c r="C265" s="7"/>
      <c r="D265" s="8"/>
      <c r="E265" s="9"/>
      <c r="F265" s="8"/>
      <c r="G265" s="9"/>
      <c r="H265" s="8"/>
      <c r="I265" s="9"/>
      <c r="J265" s="8"/>
      <c r="K265" s="9"/>
      <c r="L265" s="8"/>
      <c r="M265" s="9"/>
      <c r="N265" s="8"/>
      <c r="O265" s="9"/>
      <c r="P265" s="8"/>
    </row>
    <row r="266" spans="1:16" ht="17" thickBot="1">
      <c r="A266" s="12">
        <v>44150</v>
      </c>
      <c r="B266" s="50">
        <v>264</v>
      </c>
      <c r="C266" s="7"/>
      <c r="D266" s="8"/>
      <c r="E266" s="9"/>
      <c r="F266" s="8"/>
      <c r="G266" s="9"/>
      <c r="H266" s="8"/>
      <c r="I266" s="9"/>
      <c r="J266" s="8"/>
      <c r="K266" s="9"/>
      <c r="L266" s="8"/>
      <c r="M266" s="9"/>
      <c r="N266" s="8"/>
      <c r="O266" s="9"/>
      <c r="P266" s="8"/>
    </row>
    <row r="267" spans="1:16" ht="17" thickBot="1">
      <c r="A267" s="12">
        <v>44151</v>
      </c>
      <c r="B267" s="50">
        <v>265</v>
      </c>
      <c r="C267" s="7"/>
      <c r="D267" s="8"/>
      <c r="E267" s="9"/>
      <c r="F267" s="8"/>
      <c r="G267" s="9"/>
      <c r="H267" s="8"/>
      <c r="I267" s="9"/>
      <c r="J267" s="8"/>
      <c r="K267" s="9"/>
      <c r="L267" s="8"/>
      <c r="M267" s="9"/>
      <c r="N267" s="8"/>
      <c r="O267" s="9"/>
      <c r="P267" s="8"/>
    </row>
    <row r="268" spans="1:16" ht="17" thickBot="1">
      <c r="A268" s="12">
        <v>44152</v>
      </c>
      <c r="B268" s="50">
        <v>266</v>
      </c>
      <c r="C268" s="7"/>
      <c r="D268" s="8"/>
      <c r="E268" s="9"/>
      <c r="F268" s="8"/>
      <c r="G268" s="9"/>
      <c r="H268" s="8"/>
      <c r="I268" s="9"/>
      <c r="J268" s="8"/>
      <c r="K268" s="9"/>
      <c r="L268" s="8"/>
      <c r="M268" s="9"/>
      <c r="N268" s="8"/>
      <c r="O268" s="9"/>
      <c r="P268" s="8"/>
    </row>
    <row r="269" spans="1:16" ht="17" thickBot="1">
      <c r="A269" s="12">
        <v>44153</v>
      </c>
      <c r="B269" s="50">
        <v>267</v>
      </c>
      <c r="C269" s="7"/>
      <c r="D269" s="8"/>
      <c r="E269" s="9"/>
      <c r="F269" s="8"/>
      <c r="G269" s="9"/>
      <c r="H269" s="8"/>
      <c r="I269" s="9"/>
      <c r="J269" s="8"/>
      <c r="K269" s="9"/>
      <c r="L269" s="8"/>
      <c r="M269" s="9"/>
      <c r="N269" s="8"/>
      <c r="O269" s="9"/>
      <c r="P269" s="8"/>
    </row>
    <row r="270" spans="1:16" ht="17" thickBot="1">
      <c r="A270" s="12">
        <v>44154</v>
      </c>
      <c r="B270" s="50">
        <v>268</v>
      </c>
      <c r="C270" s="7"/>
      <c r="D270" s="8"/>
      <c r="E270" s="9"/>
      <c r="F270" s="8"/>
      <c r="G270" s="9"/>
      <c r="H270" s="8"/>
      <c r="I270" s="9"/>
      <c r="J270" s="8"/>
      <c r="K270" s="9"/>
      <c r="L270" s="8"/>
      <c r="M270" s="9"/>
      <c r="N270" s="8"/>
      <c r="O270" s="9"/>
      <c r="P270" s="8"/>
    </row>
    <row r="271" spans="1:16" ht="17" thickBot="1">
      <c r="A271" s="12">
        <v>44155</v>
      </c>
      <c r="B271" s="50">
        <v>269</v>
      </c>
      <c r="C271" s="7"/>
      <c r="D271" s="8"/>
      <c r="E271" s="9"/>
      <c r="F271" s="8"/>
      <c r="G271" s="9"/>
      <c r="H271" s="8"/>
      <c r="I271" s="9"/>
      <c r="J271" s="8"/>
      <c r="K271" s="9"/>
      <c r="L271" s="8"/>
      <c r="M271" s="9"/>
      <c r="N271" s="8"/>
      <c r="O271" s="9"/>
      <c r="P271" s="8"/>
    </row>
    <row r="272" spans="1:16" ht="17" thickBot="1">
      <c r="A272" s="12">
        <v>44156</v>
      </c>
      <c r="B272" s="50">
        <v>270</v>
      </c>
      <c r="C272" s="7"/>
      <c r="D272" s="8"/>
      <c r="E272" s="9"/>
      <c r="F272" s="8"/>
      <c r="G272" s="9"/>
      <c r="H272" s="8"/>
      <c r="I272" s="9"/>
      <c r="J272" s="8"/>
      <c r="K272" s="9"/>
      <c r="L272" s="8"/>
      <c r="M272" s="9"/>
      <c r="N272" s="8"/>
      <c r="O272" s="9"/>
      <c r="P272" s="8"/>
    </row>
    <row r="273" spans="1:16" ht="17" thickBot="1">
      <c r="A273" s="12">
        <v>44157</v>
      </c>
      <c r="B273" s="50">
        <v>271</v>
      </c>
      <c r="C273" s="7"/>
      <c r="D273" s="8"/>
      <c r="E273" s="9"/>
      <c r="F273" s="8"/>
      <c r="G273" s="9"/>
      <c r="H273" s="8"/>
      <c r="I273" s="9"/>
      <c r="J273" s="8"/>
      <c r="K273" s="9"/>
      <c r="L273" s="8"/>
      <c r="M273" s="9"/>
      <c r="N273" s="8"/>
      <c r="O273" s="9"/>
      <c r="P273" s="8"/>
    </row>
    <row r="274" spans="1:16" ht="17" thickBot="1">
      <c r="A274" s="12">
        <v>44158</v>
      </c>
      <c r="B274" s="50">
        <v>272</v>
      </c>
      <c r="C274" s="7"/>
      <c r="D274" s="8"/>
      <c r="E274" s="9"/>
      <c r="F274" s="8"/>
      <c r="G274" s="9"/>
      <c r="H274" s="8"/>
      <c r="I274" s="9"/>
      <c r="J274" s="8"/>
      <c r="K274" s="9"/>
      <c r="L274" s="8"/>
      <c r="M274" s="9"/>
      <c r="N274" s="8"/>
      <c r="O274" s="9"/>
      <c r="P274" s="8"/>
    </row>
    <row r="275" spans="1:16" ht="17" thickBot="1">
      <c r="A275" s="12">
        <v>44159</v>
      </c>
      <c r="B275" s="50">
        <v>273</v>
      </c>
      <c r="C275" s="7"/>
      <c r="D275" s="8"/>
      <c r="E275" s="9"/>
      <c r="F275" s="8"/>
      <c r="G275" s="9"/>
      <c r="H275" s="8"/>
      <c r="I275" s="9"/>
      <c r="J275" s="8"/>
      <c r="K275" s="9"/>
      <c r="L275" s="8"/>
      <c r="M275" s="9"/>
      <c r="N275" s="8"/>
      <c r="O275" s="9"/>
      <c r="P275" s="8"/>
    </row>
    <row r="276" spans="1:16" ht="17" thickBot="1">
      <c r="A276" s="12">
        <v>44160</v>
      </c>
      <c r="B276" s="50">
        <v>274</v>
      </c>
      <c r="C276" s="7"/>
      <c r="D276" s="8"/>
      <c r="E276" s="9"/>
      <c r="F276" s="8"/>
      <c r="G276" s="9"/>
      <c r="H276" s="8"/>
      <c r="I276" s="9"/>
      <c r="J276" s="8"/>
      <c r="K276" s="9"/>
      <c r="L276" s="8"/>
      <c r="M276" s="9"/>
      <c r="N276" s="8"/>
      <c r="O276" s="9"/>
      <c r="P276" s="8"/>
    </row>
    <row r="277" spans="1:16" ht="17" thickBot="1">
      <c r="A277" s="12">
        <v>44161</v>
      </c>
      <c r="B277" s="50">
        <v>275</v>
      </c>
      <c r="C277" s="7"/>
      <c r="D277" s="8"/>
      <c r="E277" s="9"/>
      <c r="F277" s="8"/>
      <c r="G277" s="9"/>
      <c r="H277" s="8"/>
      <c r="I277" s="9"/>
      <c r="J277" s="8"/>
      <c r="K277" s="9"/>
      <c r="L277" s="8"/>
      <c r="M277" s="9"/>
      <c r="N277" s="8"/>
      <c r="O277" s="9"/>
      <c r="P277" s="8"/>
    </row>
    <row r="278" spans="1:16" ht="17" thickBot="1">
      <c r="A278" s="12">
        <v>44162</v>
      </c>
      <c r="B278" s="50">
        <v>276</v>
      </c>
      <c r="C278" s="7"/>
      <c r="D278" s="8"/>
      <c r="E278" s="9"/>
      <c r="F278" s="8"/>
      <c r="G278" s="9"/>
      <c r="H278" s="8"/>
      <c r="I278" s="9"/>
      <c r="J278" s="8"/>
      <c r="K278" s="9"/>
      <c r="L278" s="8"/>
      <c r="M278" s="9"/>
      <c r="N278" s="8"/>
      <c r="O278" s="9"/>
      <c r="P278" s="8"/>
    </row>
    <row r="279" spans="1:16" ht="17" thickBot="1">
      <c r="A279" s="12">
        <v>44163</v>
      </c>
      <c r="B279" s="50">
        <v>277</v>
      </c>
      <c r="C279" s="7"/>
      <c r="D279" s="8"/>
      <c r="E279" s="9"/>
      <c r="F279" s="8"/>
      <c r="G279" s="9"/>
      <c r="H279" s="8"/>
      <c r="I279" s="9"/>
      <c r="J279" s="8"/>
      <c r="K279" s="9"/>
      <c r="L279" s="8"/>
      <c r="M279" s="9"/>
      <c r="N279" s="8"/>
      <c r="O279" s="9"/>
      <c r="P279" s="8"/>
    </row>
    <row r="280" spans="1:16" ht="17" thickBot="1">
      <c r="A280" s="12">
        <v>44164</v>
      </c>
      <c r="B280" s="50">
        <v>278</v>
      </c>
      <c r="C280" s="7"/>
      <c r="D280" s="8"/>
      <c r="E280" s="9"/>
      <c r="F280" s="8"/>
      <c r="G280" s="9"/>
      <c r="H280" s="8"/>
      <c r="I280" s="9"/>
      <c r="J280" s="8"/>
      <c r="K280" s="9"/>
      <c r="L280" s="8"/>
      <c r="M280" s="9"/>
      <c r="N280" s="8"/>
      <c r="O280" s="9"/>
      <c r="P280" s="8"/>
    </row>
    <row r="281" spans="1:16" ht="17" thickBot="1">
      <c r="A281" s="12">
        <v>44165</v>
      </c>
      <c r="B281" s="50">
        <v>279</v>
      </c>
      <c r="C281" s="7"/>
      <c r="D281" s="8"/>
      <c r="E281" s="9"/>
      <c r="F281" s="8"/>
      <c r="G281" s="9"/>
      <c r="H281" s="8"/>
      <c r="I281" s="9"/>
      <c r="J281" s="8"/>
      <c r="K281" s="9"/>
      <c r="L281" s="8"/>
      <c r="M281" s="9"/>
      <c r="N281" s="8"/>
      <c r="O281" s="9"/>
      <c r="P281" s="8"/>
    </row>
    <row r="282" spans="1:16" ht="17" thickBot="1">
      <c r="A282" s="12">
        <v>44166</v>
      </c>
      <c r="B282" s="50">
        <v>280</v>
      </c>
      <c r="C282" s="7"/>
      <c r="D282" s="8"/>
      <c r="E282" s="9"/>
      <c r="F282" s="8"/>
      <c r="G282" s="9"/>
      <c r="H282" s="8"/>
      <c r="I282" s="9"/>
      <c r="J282" s="8"/>
      <c r="K282" s="9"/>
      <c r="L282" s="8"/>
      <c r="M282" s="9"/>
      <c r="N282" s="8"/>
      <c r="O282" s="9"/>
      <c r="P282" s="8"/>
    </row>
    <row r="283" spans="1:16" ht="17" thickBot="1">
      <c r="A283" s="12">
        <v>44167</v>
      </c>
      <c r="B283" s="50">
        <v>281</v>
      </c>
      <c r="C283" s="7"/>
      <c r="D283" s="8"/>
      <c r="E283" s="9"/>
      <c r="F283" s="8"/>
      <c r="G283" s="9"/>
      <c r="H283" s="8"/>
      <c r="I283" s="9"/>
      <c r="J283" s="8"/>
      <c r="K283" s="9"/>
      <c r="L283" s="8"/>
      <c r="M283" s="9"/>
      <c r="N283" s="8"/>
      <c r="O283" s="9"/>
      <c r="P283" s="8"/>
    </row>
    <row r="284" spans="1:16" ht="17" thickBot="1">
      <c r="A284" s="12">
        <v>44168</v>
      </c>
      <c r="B284" s="50">
        <v>282</v>
      </c>
      <c r="C284" s="7"/>
      <c r="D284" s="8"/>
      <c r="E284" s="9"/>
      <c r="F284" s="8"/>
      <c r="G284" s="9"/>
      <c r="H284" s="8"/>
      <c r="I284" s="9"/>
      <c r="J284" s="8"/>
      <c r="K284" s="9"/>
      <c r="L284" s="8"/>
      <c r="M284" s="9"/>
      <c r="N284" s="8"/>
      <c r="O284" s="9"/>
      <c r="P284" s="8"/>
    </row>
    <row r="285" spans="1:16" ht="17" thickBot="1">
      <c r="A285" s="12">
        <v>44169</v>
      </c>
      <c r="B285" s="50">
        <v>283</v>
      </c>
      <c r="C285" s="7"/>
      <c r="D285" s="8"/>
      <c r="E285" s="9"/>
      <c r="F285" s="8"/>
      <c r="G285" s="9"/>
      <c r="H285" s="8"/>
      <c r="I285" s="9"/>
      <c r="J285" s="8"/>
      <c r="K285" s="9"/>
      <c r="L285" s="8"/>
      <c r="M285" s="9"/>
      <c r="N285" s="8"/>
      <c r="O285" s="9"/>
      <c r="P285" s="8"/>
    </row>
    <row r="286" spans="1:16" ht="17" thickBot="1">
      <c r="A286" s="12">
        <v>44170</v>
      </c>
      <c r="B286" s="50">
        <v>284</v>
      </c>
      <c r="C286" s="7"/>
      <c r="D286" s="8"/>
      <c r="E286" s="9"/>
      <c r="F286" s="8"/>
      <c r="G286" s="9"/>
      <c r="H286" s="8"/>
      <c r="I286" s="9"/>
      <c r="J286" s="8"/>
      <c r="K286" s="9"/>
      <c r="L286" s="8"/>
      <c r="M286" s="9"/>
      <c r="N286" s="8"/>
      <c r="O286" s="9"/>
      <c r="P286" s="8"/>
    </row>
    <row r="287" spans="1:16" ht="17" thickBot="1">
      <c r="A287" s="12">
        <v>44171</v>
      </c>
      <c r="B287" s="50">
        <v>285</v>
      </c>
      <c r="C287" s="7"/>
      <c r="D287" s="8"/>
      <c r="E287" s="9"/>
      <c r="F287" s="8"/>
      <c r="G287" s="9"/>
      <c r="H287" s="8"/>
      <c r="I287" s="9"/>
      <c r="J287" s="8"/>
      <c r="K287" s="9"/>
      <c r="L287" s="8"/>
      <c r="M287" s="9"/>
      <c r="N287" s="8"/>
      <c r="O287" s="9"/>
      <c r="P287" s="8"/>
    </row>
    <row r="288" spans="1:16" ht="17" thickBot="1">
      <c r="A288" s="12">
        <v>44172</v>
      </c>
      <c r="B288" s="50">
        <v>286</v>
      </c>
      <c r="C288" s="7"/>
      <c r="D288" s="8"/>
      <c r="E288" s="9"/>
      <c r="F288" s="8"/>
      <c r="G288" s="9"/>
      <c r="H288" s="8"/>
      <c r="I288" s="9"/>
      <c r="J288" s="8"/>
      <c r="K288" s="9"/>
      <c r="L288" s="8"/>
      <c r="M288" s="9"/>
      <c r="N288" s="8"/>
      <c r="O288" s="9"/>
      <c r="P288" s="8"/>
    </row>
    <row r="289" spans="1:16" ht="17" thickBot="1">
      <c r="A289" s="12">
        <v>44173</v>
      </c>
      <c r="B289" s="50">
        <v>287</v>
      </c>
      <c r="C289" s="7"/>
      <c r="D289" s="8"/>
      <c r="E289" s="9"/>
      <c r="F289" s="8"/>
      <c r="G289" s="9"/>
      <c r="H289" s="8"/>
      <c r="I289" s="9"/>
      <c r="J289" s="8"/>
      <c r="K289" s="9"/>
      <c r="L289" s="8"/>
      <c r="M289" s="9"/>
      <c r="N289" s="8"/>
      <c r="O289" s="9"/>
      <c r="P289" s="8"/>
    </row>
    <row r="290" spans="1:16" ht="17" thickBot="1">
      <c r="A290" s="12">
        <v>44174</v>
      </c>
      <c r="B290" s="50">
        <v>288</v>
      </c>
      <c r="C290" s="7"/>
      <c r="D290" s="8"/>
      <c r="E290" s="9"/>
      <c r="F290" s="8"/>
      <c r="G290" s="9"/>
      <c r="H290" s="8"/>
      <c r="I290" s="9"/>
      <c r="J290" s="8"/>
      <c r="K290" s="9"/>
      <c r="L290" s="8"/>
      <c r="M290" s="9"/>
      <c r="N290" s="8"/>
      <c r="O290" s="9"/>
      <c r="P290" s="8"/>
    </row>
    <row r="291" spans="1:16" ht="17" thickBot="1">
      <c r="A291" s="12">
        <v>44175</v>
      </c>
      <c r="B291" s="50">
        <v>289</v>
      </c>
      <c r="C291" s="7"/>
      <c r="D291" s="8"/>
      <c r="E291" s="9"/>
      <c r="F291" s="8"/>
      <c r="G291" s="9"/>
      <c r="H291" s="8"/>
      <c r="I291" s="9"/>
      <c r="J291" s="8"/>
      <c r="K291" s="9"/>
      <c r="L291" s="8"/>
      <c r="M291" s="9"/>
      <c r="N291" s="8"/>
      <c r="O291" s="9"/>
      <c r="P291" s="8"/>
    </row>
    <row r="292" spans="1:16" ht="17" thickBot="1">
      <c r="A292" s="12">
        <v>44176</v>
      </c>
      <c r="B292" s="50">
        <v>290</v>
      </c>
      <c r="C292" s="7"/>
      <c r="D292" s="8"/>
      <c r="E292" s="9"/>
      <c r="F292" s="8"/>
      <c r="G292" s="9"/>
      <c r="H292" s="8"/>
      <c r="I292" s="9"/>
      <c r="J292" s="8"/>
      <c r="K292" s="9"/>
      <c r="L292" s="8"/>
      <c r="M292" s="9"/>
      <c r="N292" s="8"/>
      <c r="O292" s="9"/>
      <c r="P292" s="8"/>
    </row>
    <row r="293" spans="1:16" ht="17" thickBot="1">
      <c r="A293" s="12">
        <v>44177</v>
      </c>
      <c r="B293" s="50">
        <v>291</v>
      </c>
      <c r="C293" s="7"/>
      <c r="D293" s="8"/>
      <c r="E293" s="9"/>
      <c r="F293" s="8"/>
      <c r="G293" s="9"/>
      <c r="H293" s="8"/>
      <c r="I293" s="9"/>
      <c r="J293" s="8"/>
      <c r="K293" s="9"/>
      <c r="L293" s="8"/>
      <c r="M293" s="9"/>
      <c r="N293" s="8"/>
      <c r="O293" s="9"/>
      <c r="P293" s="8"/>
    </row>
    <row r="294" spans="1:16" ht="17" thickBot="1">
      <c r="A294" s="12">
        <v>44178</v>
      </c>
      <c r="B294" s="50">
        <v>292</v>
      </c>
      <c r="C294" s="7"/>
      <c r="D294" s="8"/>
      <c r="E294" s="9"/>
      <c r="F294" s="8"/>
      <c r="G294" s="9"/>
      <c r="H294" s="8"/>
      <c r="I294" s="9"/>
      <c r="J294" s="8"/>
      <c r="K294" s="9"/>
      <c r="L294" s="8"/>
      <c r="M294" s="9"/>
      <c r="N294" s="8"/>
      <c r="O294" s="9"/>
      <c r="P294" s="8"/>
    </row>
    <row r="295" spans="1:16" ht="17" thickBot="1">
      <c r="A295" s="12">
        <v>44179</v>
      </c>
      <c r="B295" s="50">
        <v>293</v>
      </c>
      <c r="C295" s="7"/>
      <c r="D295" s="8"/>
      <c r="E295" s="9"/>
      <c r="F295" s="8"/>
      <c r="G295" s="9"/>
      <c r="H295" s="8"/>
      <c r="I295" s="9"/>
      <c r="J295" s="8"/>
      <c r="K295" s="9"/>
      <c r="L295" s="8"/>
      <c r="M295" s="9"/>
      <c r="N295" s="8"/>
      <c r="O295" s="9"/>
      <c r="P295" s="8"/>
    </row>
    <row r="296" spans="1:16" ht="17" thickBot="1">
      <c r="A296" s="12">
        <v>44180</v>
      </c>
      <c r="B296" s="50">
        <v>294</v>
      </c>
      <c r="C296" s="7"/>
      <c r="D296" s="8"/>
      <c r="E296" s="9"/>
      <c r="F296" s="8"/>
      <c r="G296" s="9"/>
      <c r="H296" s="8"/>
      <c r="I296" s="9"/>
      <c r="J296" s="8"/>
      <c r="K296" s="9"/>
      <c r="L296" s="8"/>
      <c r="M296" s="9"/>
      <c r="N296" s="8"/>
      <c r="O296" s="9"/>
      <c r="P296" s="8"/>
    </row>
    <row r="297" spans="1:16" ht="17" thickBot="1">
      <c r="A297" s="12">
        <v>44181</v>
      </c>
      <c r="B297" s="50">
        <v>295</v>
      </c>
      <c r="C297" s="7"/>
      <c r="D297" s="8"/>
      <c r="E297" s="9"/>
      <c r="F297" s="8"/>
      <c r="G297" s="9"/>
      <c r="H297" s="8"/>
      <c r="I297" s="9"/>
      <c r="J297" s="8"/>
      <c r="K297" s="9"/>
      <c r="L297" s="8"/>
      <c r="M297" s="9"/>
      <c r="N297" s="8"/>
      <c r="O297" s="9"/>
      <c r="P297" s="8"/>
    </row>
    <row r="298" spans="1:16" ht="17" thickBot="1">
      <c r="A298" s="12">
        <v>44182</v>
      </c>
      <c r="B298" s="50">
        <v>296</v>
      </c>
      <c r="C298" s="7"/>
      <c r="D298" s="8"/>
      <c r="E298" s="9"/>
      <c r="F298" s="8"/>
      <c r="G298" s="9"/>
      <c r="H298" s="8"/>
      <c r="I298" s="9"/>
      <c r="J298" s="8"/>
      <c r="K298" s="9"/>
      <c r="L298" s="8"/>
      <c r="M298" s="9"/>
      <c r="N298" s="8"/>
      <c r="O298" s="9"/>
      <c r="P298" s="8"/>
    </row>
    <row r="299" spans="1:16" ht="17" thickBot="1">
      <c r="A299" s="12">
        <v>44183</v>
      </c>
      <c r="B299" s="50">
        <v>297</v>
      </c>
      <c r="C299" s="7"/>
      <c r="D299" s="8"/>
      <c r="E299" s="9"/>
      <c r="F299" s="8"/>
      <c r="G299" s="9"/>
      <c r="H299" s="8"/>
      <c r="I299" s="9"/>
      <c r="J299" s="8"/>
      <c r="K299" s="9"/>
      <c r="L299" s="8"/>
      <c r="M299" s="9"/>
      <c r="N299" s="8"/>
      <c r="O299" s="9"/>
      <c r="P299" s="8"/>
    </row>
    <row r="300" spans="1:16" ht="17" thickBot="1">
      <c r="A300" s="12">
        <v>44184</v>
      </c>
      <c r="B300" s="50">
        <v>298</v>
      </c>
      <c r="C300" s="7"/>
      <c r="D300" s="8"/>
      <c r="E300" s="9"/>
      <c r="F300" s="8"/>
      <c r="G300" s="9"/>
      <c r="H300" s="8"/>
      <c r="I300" s="9"/>
      <c r="J300" s="8"/>
      <c r="K300" s="9"/>
      <c r="L300" s="8"/>
      <c r="M300" s="9"/>
      <c r="N300" s="8"/>
      <c r="O300" s="9"/>
      <c r="P300" s="8"/>
    </row>
    <row r="301" spans="1:16" ht="17" thickBot="1">
      <c r="A301" s="12">
        <v>44185</v>
      </c>
      <c r="B301" s="50">
        <v>299</v>
      </c>
      <c r="C301" s="7"/>
      <c r="D301" s="8"/>
      <c r="E301" s="9"/>
      <c r="F301" s="8"/>
      <c r="G301" s="9"/>
      <c r="H301" s="8"/>
      <c r="I301" s="9"/>
      <c r="J301" s="8"/>
      <c r="K301" s="9"/>
      <c r="L301" s="8"/>
      <c r="M301" s="9"/>
      <c r="N301" s="8"/>
      <c r="O301" s="9"/>
      <c r="P301" s="8"/>
    </row>
    <row r="302" spans="1:16" ht="17" thickBot="1">
      <c r="A302" s="12">
        <v>44186</v>
      </c>
      <c r="B302" s="50">
        <v>300</v>
      </c>
      <c r="C302" s="7"/>
      <c r="D302" s="8"/>
      <c r="E302" s="9"/>
      <c r="F302" s="8"/>
      <c r="G302" s="9"/>
      <c r="H302" s="8"/>
      <c r="I302" s="9"/>
      <c r="J302" s="8"/>
      <c r="K302" s="9"/>
      <c r="L302" s="8"/>
      <c r="M302" s="9"/>
      <c r="N302" s="8"/>
      <c r="O302" s="9"/>
      <c r="P302" s="8"/>
    </row>
    <row r="303" spans="1:16" ht="17" thickBot="1">
      <c r="A303" s="12">
        <v>44187</v>
      </c>
      <c r="B303" s="50">
        <v>301</v>
      </c>
      <c r="C303" s="7"/>
      <c r="D303" s="8"/>
      <c r="E303" s="9"/>
      <c r="F303" s="8"/>
      <c r="G303" s="9"/>
      <c r="H303" s="8"/>
      <c r="I303" s="9"/>
      <c r="J303" s="8"/>
      <c r="K303" s="9"/>
      <c r="L303" s="8"/>
      <c r="M303" s="9"/>
      <c r="N303" s="8"/>
      <c r="O303" s="9"/>
      <c r="P303" s="8"/>
    </row>
    <row r="304" spans="1:16" ht="17" thickBot="1">
      <c r="A304" s="12">
        <v>44188</v>
      </c>
      <c r="B304" s="50">
        <v>302</v>
      </c>
      <c r="C304" s="7"/>
      <c r="D304" s="8"/>
      <c r="E304" s="9"/>
      <c r="F304" s="8"/>
      <c r="G304" s="9"/>
      <c r="H304" s="8"/>
      <c r="I304" s="9"/>
      <c r="J304" s="8"/>
      <c r="K304" s="9"/>
      <c r="L304" s="8"/>
      <c r="M304" s="9"/>
      <c r="N304" s="8"/>
      <c r="O304" s="9"/>
      <c r="P304" s="8"/>
    </row>
    <row r="305" spans="1:16" ht="17" thickBot="1">
      <c r="A305" s="12">
        <v>44189</v>
      </c>
      <c r="B305" s="50">
        <v>303</v>
      </c>
      <c r="C305" s="7"/>
      <c r="D305" s="8"/>
      <c r="E305" s="9"/>
      <c r="F305" s="8"/>
      <c r="G305" s="9"/>
      <c r="H305" s="8"/>
      <c r="I305" s="9"/>
      <c r="J305" s="8"/>
      <c r="K305" s="9"/>
      <c r="L305" s="8"/>
      <c r="M305" s="9"/>
      <c r="N305" s="8"/>
      <c r="O305" s="9"/>
      <c r="P305" s="8"/>
    </row>
    <row r="306" spans="1:16" ht="17" thickBot="1">
      <c r="A306" s="12">
        <v>44190</v>
      </c>
      <c r="B306" s="50">
        <v>304</v>
      </c>
      <c r="C306" s="7"/>
      <c r="D306" s="8"/>
      <c r="E306" s="9"/>
      <c r="F306" s="8"/>
      <c r="G306" s="9"/>
      <c r="H306" s="8"/>
      <c r="I306" s="9"/>
      <c r="J306" s="8"/>
      <c r="K306" s="9"/>
      <c r="L306" s="8"/>
      <c r="M306" s="9"/>
      <c r="N306" s="8"/>
      <c r="O306" s="9"/>
      <c r="P306" s="8"/>
    </row>
    <row r="307" spans="1:16" ht="17" thickBot="1">
      <c r="A307" s="12">
        <v>44191</v>
      </c>
      <c r="B307" s="50">
        <v>305</v>
      </c>
      <c r="C307" s="7"/>
      <c r="D307" s="8"/>
      <c r="E307" s="9"/>
      <c r="F307" s="8"/>
      <c r="G307" s="9"/>
      <c r="H307" s="8"/>
      <c r="I307" s="9"/>
      <c r="J307" s="8"/>
      <c r="K307" s="9"/>
      <c r="L307" s="8"/>
      <c r="M307" s="9"/>
      <c r="N307" s="8"/>
      <c r="O307" s="9"/>
      <c r="P307" s="8"/>
    </row>
    <row r="308" spans="1:16" ht="17" thickBot="1">
      <c r="A308" s="12">
        <v>44192</v>
      </c>
      <c r="B308" s="50">
        <v>306</v>
      </c>
      <c r="C308" s="7"/>
      <c r="D308" s="8"/>
      <c r="E308" s="9"/>
      <c r="F308" s="8"/>
      <c r="G308" s="9"/>
      <c r="H308" s="8"/>
      <c r="I308" s="9"/>
      <c r="J308" s="8"/>
      <c r="K308" s="9"/>
      <c r="L308" s="8"/>
      <c r="M308" s="9"/>
      <c r="N308" s="8"/>
      <c r="O308" s="9"/>
      <c r="P308" s="8"/>
    </row>
    <row r="309" spans="1:16" ht="17" thickBot="1">
      <c r="A309" s="12">
        <v>44193</v>
      </c>
      <c r="B309" s="50">
        <v>307</v>
      </c>
      <c r="C309" s="7"/>
      <c r="D309" s="8"/>
      <c r="E309" s="9"/>
      <c r="F309" s="8"/>
      <c r="G309" s="9"/>
      <c r="H309" s="8"/>
      <c r="I309" s="9"/>
      <c r="J309" s="8"/>
      <c r="K309" s="9"/>
      <c r="L309" s="8"/>
      <c r="M309" s="9"/>
      <c r="N309" s="8"/>
      <c r="O309" s="9"/>
      <c r="P309" s="8"/>
    </row>
    <row r="310" spans="1:16" ht="17" thickBot="1">
      <c r="A310" s="12">
        <v>44194</v>
      </c>
      <c r="B310" s="50">
        <v>308</v>
      </c>
      <c r="C310" s="7"/>
      <c r="D310" s="8"/>
      <c r="E310" s="9"/>
      <c r="F310" s="8"/>
      <c r="G310" s="9"/>
      <c r="H310" s="8"/>
      <c r="I310" s="9"/>
      <c r="J310" s="8"/>
      <c r="K310" s="9"/>
      <c r="L310" s="8"/>
      <c r="M310" s="9"/>
      <c r="N310" s="8"/>
      <c r="O310" s="9"/>
      <c r="P310" s="8"/>
    </row>
    <row r="311" spans="1:16" ht="17" thickBot="1">
      <c r="A311" s="12">
        <v>44195</v>
      </c>
      <c r="B311" s="50">
        <v>309</v>
      </c>
      <c r="C311" s="7"/>
      <c r="D311" s="8"/>
      <c r="E311" s="9"/>
      <c r="F311" s="8"/>
      <c r="G311" s="9"/>
      <c r="H311" s="8"/>
      <c r="I311" s="9"/>
      <c r="J311" s="8"/>
      <c r="K311" s="9"/>
      <c r="L311" s="8"/>
      <c r="M311" s="9"/>
      <c r="N311" s="8"/>
      <c r="O311" s="9"/>
      <c r="P311" s="8"/>
    </row>
    <row r="312" spans="1:16" ht="17" thickBot="1">
      <c r="A312" s="12">
        <v>44196</v>
      </c>
      <c r="B312" s="50">
        <v>310</v>
      </c>
      <c r="C312" s="7"/>
      <c r="D312" s="8"/>
      <c r="E312" s="9"/>
      <c r="F312" s="8"/>
      <c r="G312" s="9"/>
      <c r="H312" s="8"/>
      <c r="I312" s="9"/>
      <c r="J312" s="8"/>
      <c r="K312" s="9"/>
      <c r="L312" s="8"/>
      <c r="M312" s="9"/>
      <c r="N312" s="8"/>
      <c r="O312" s="9"/>
      <c r="P312" s="8"/>
    </row>
    <row r="313" spans="1:16" ht="17" thickBot="1">
      <c r="A313" s="4">
        <v>44194</v>
      </c>
      <c r="B313" s="5">
        <v>303</v>
      </c>
      <c r="C313" s="7"/>
      <c r="D313" s="8"/>
      <c r="E313" s="9"/>
      <c r="F313" s="8"/>
      <c r="G313" s="9"/>
      <c r="H313" s="8"/>
      <c r="I313" s="9"/>
      <c r="J313" s="8"/>
      <c r="K313" s="9"/>
      <c r="L313" s="8"/>
      <c r="M313" s="9"/>
      <c r="N313" s="8"/>
      <c r="O313" s="9"/>
      <c r="P313" s="8"/>
    </row>
    <row r="314" spans="1:16" ht="17" thickBot="1">
      <c r="A314" s="4">
        <v>44195</v>
      </c>
      <c r="B314" s="5">
        <v>304</v>
      </c>
      <c r="C314" s="7"/>
      <c r="D314" s="8"/>
      <c r="E314" s="9"/>
      <c r="F314" s="8"/>
      <c r="G314" s="9"/>
      <c r="H314" s="8"/>
      <c r="I314" s="9"/>
      <c r="J314" s="8"/>
      <c r="K314" s="9"/>
      <c r="L314" s="8"/>
      <c r="M314" s="9"/>
      <c r="N314" s="8"/>
      <c r="O314" s="9"/>
      <c r="P314" s="8"/>
    </row>
    <row r="315" spans="1:16" ht="17" thickBot="1">
      <c r="A315" s="6">
        <v>44196</v>
      </c>
      <c r="B315" s="5">
        <v>305</v>
      </c>
      <c r="C315" s="7"/>
      <c r="D315" s="8"/>
      <c r="E315" s="9"/>
      <c r="F315" s="8"/>
      <c r="G315" s="9"/>
      <c r="H315" s="8"/>
      <c r="I315" s="9"/>
      <c r="J315" s="8"/>
      <c r="K315" s="9"/>
      <c r="L315" s="8"/>
      <c r="M315" s="9"/>
      <c r="N315" s="8"/>
      <c r="O315" s="9"/>
      <c r="P315" s="8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5" t="s">
        <v>63</v>
      </c>
      <c r="I1" s="25"/>
      <c r="J1" s="25" t="s">
        <v>68</v>
      </c>
      <c r="K1" s="25"/>
      <c r="L1" s="25" t="s">
        <v>69</v>
      </c>
      <c r="M1" s="25"/>
    </row>
    <row r="2" spans="2:25" s="25" customFormat="1" ht="61" customHeight="1">
      <c r="B2" s="24" t="s">
        <v>52</v>
      </c>
      <c r="C2" s="25" t="s">
        <v>56</v>
      </c>
      <c r="D2" s="25" t="s">
        <v>55</v>
      </c>
      <c r="E2" s="25" t="s">
        <v>54</v>
      </c>
      <c r="F2" s="25" t="s">
        <v>53</v>
      </c>
      <c r="G2" s="27">
        <v>43890</v>
      </c>
    </row>
    <row r="3" spans="2:25" s="25" customFormat="1" ht="61" customHeight="1">
      <c r="B3" s="26" t="s">
        <v>59</v>
      </c>
      <c r="C3" s="29" t="s">
        <v>35</v>
      </c>
      <c r="D3" s="26" t="s">
        <v>36</v>
      </c>
      <c r="E3" s="26" t="s">
        <v>37</v>
      </c>
      <c r="F3" s="26" t="s">
        <v>38</v>
      </c>
      <c r="G3" s="25" t="s">
        <v>71</v>
      </c>
      <c r="H3" s="28">
        <f>H6-21</f>
        <v>43832</v>
      </c>
      <c r="I3" s="25">
        <f>ROUND(I6*0.02,0)</f>
        <v>9</v>
      </c>
      <c r="J3" s="28">
        <f>J6-21</f>
        <v>43833</v>
      </c>
      <c r="K3" s="25">
        <f>ROUND(K6*0.02,0)</f>
        <v>4</v>
      </c>
      <c r="L3" s="28">
        <f>L6-21</f>
        <v>43833</v>
      </c>
      <c r="M3" s="25">
        <f>ROUND(M6*0.02,0)</f>
        <v>13</v>
      </c>
      <c r="R3" s="25" t="s">
        <v>55</v>
      </c>
      <c r="S3" s="25" t="s">
        <v>54</v>
      </c>
      <c r="T3" s="25" t="s">
        <v>77</v>
      </c>
    </row>
    <row r="4" spans="2:25" s="25" customFormat="1" ht="61" customHeight="1">
      <c r="B4" s="26" t="s">
        <v>58</v>
      </c>
      <c r="C4" s="29" t="s">
        <v>31</v>
      </c>
      <c r="D4" s="26" t="s">
        <v>32</v>
      </c>
      <c r="E4" s="26" t="s">
        <v>33</v>
      </c>
      <c r="F4" s="26" t="s">
        <v>34</v>
      </c>
      <c r="G4" s="25" t="s">
        <v>72</v>
      </c>
      <c r="H4" s="28">
        <f>H6-14</f>
        <v>43839</v>
      </c>
      <c r="I4" s="25">
        <f>ROUND(I6*0.09,0)</f>
        <v>40</v>
      </c>
      <c r="J4" s="28">
        <f>J6-14</f>
        <v>43840</v>
      </c>
      <c r="K4" s="25">
        <f>ROUND(K6*0.09,0)</f>
        <v>18</v>
      </c>
      <c r="L4" s="28">
        <f>L6-14</f>
        <v>43840</v>
      </c>
      <c r="M4" s="25">
        <f>ROUND(M6*0.09,0)</f>
        <v>58</v>
      </c>
      <c r="R4" s="26">
        <f>ROUND(0.03^-1,2)</f>
        <v>33.33</v>
      </c>
      <c r="S4" s="26">
        <f>ROUND(0.02^-1,2)</f>
        <v>50</v>
      </c>
      <c r="T4" s="26">
        <f>ROUND(0.05^-1,2)</f>
        <v>20</v>
      </c>
      <c r="W4" s="31" t="s">
        <v>36</v>
      </c>
      <c r="X4" s="31" t="s">
        <v>37</v>
      </c>
      <c r="Y4" s="31" t="s">
        <v>38</v>
      </c>
    </row>
    <row r="5" spans="2:25" s="25" customFormat="1" ht="61" customHeight="1">
      <c r="B5" s="26" t="s">
        <v>57</v>
      </c>
      <c r="C5" s="29" t="s">
        <v>27</v>
      </c>
      <c r="D5" s="26" t="s">
        <v>28</v>
      </c>
      <c r="E5" s="26" t="s">
        <v>29</v>
      </c>
      <c r="F5" s="26" t="s">
        <v>30</v>
      </c>
      <c r="G5" s="25" t="s">
        <v>70</v>
      </c>
      <c r="H5" s="28">
        <f>H6-7</f>
        <v>43846</v>
      </c>
      <c r="I5" s="25">
        <f>ROUND(I6*0.22,0)</f>
        <v>98</v>
      </c>
      <c r="J5" s="28">
        <f>J6-7</f>
        <v>43847</v>
      </c>
      <c r="K5" s="25">
        <f>ROUND(K6*0.22,0)</f>
        <v>44</v>
      </c>
      <c r="L5" s="28">
        <f>L6-7</f>
        <v>43847</v>
      </c>
      <c r="M5" s="25">
        <f>ROUND(M6*0.22,0)</f>
        <v>141</v>
      </c>
      <c r="R5" s="26">
        <f>ROUND(0.1^-1,2)</f>
        <v>10</v>
      </c>
      <c r="S5" s="26">
        <f>ROUND(0.09^-1,2)</f>
        <v>11.11</v>
      </c>
      <c r="T5" s="26">
        <f>ROUND(0.14^-1,2)</f>
        <v>7.14</v>
      </c>
      <c r="W5" s="31" t="s">
        <v>32</v>
      </c>
      <c r="X5" s="31" t="s">
        <v>33</v>
      </c>
      <c r="Y5" s="31" t="s">
        <v>34</v>
      </c>
    </row>
    <row r="6" spans="2:25" s="25" customFormat="1" ht="61" customHeight="1">
      <c r="B6" s="24" t="s">
        <v>51</v>
      </c>
      <c r="C6" s="30"/>
      <c r="G6" s="25" t="s">
        <v>67</v>
      </c>
      <c r="H6" s="27">
        <v>43853</v>
      </c>
      <c r="I6" s="25">
        <v>444</v>
      </c>
      <c r="J6" s="27">
        <v>43854</v>
      </c>
      <c r="K6" s="25">
        <f>M6-I6</f>
        <v>199</v>
      </c>
      <c r="L6" s="27">
        <v>43854</v>
      </c>
      <c r="M6" s="25">
        <v>643</v>
      </c>
      <c r="R6" s="26">
        <f>ROUND(0.29^-1,2)</f>
        <v>3.45</v>
      </c>
      <c r="S6" s="26">
        <f>ROUND(0.22^-1,2)</f>
        <v>4.55</v>
      </c>
      <c r="T6" s="26">
        <f>ROUND(0.34^-1,2)</f>
        <v>2.94</v>
      </c>
      <c r="W6" s="31" t="s">
        <v>28</v>
      </c>
      <c r="X6" s="31" t="s">
        <v>29</v>
      </c>
      <c r="Y6" s="31" t="s">
        <v>30</v>
      </c>
    </row>
    <row r="7" spans="2:25" s="25" customFormat="1" ht="61" customHeight="1">
      <c r="B7" s="24"/>
      <c r="C7" s="30"/>
      <c r="G7" s="25" t="s">
        <v>73</v>
      </c>
      <c r="H7" s="27"/>
      <c r="J7" s="27"/>
      <c r="L7" s="27"/>
      <c r="Q7" s="25" t="s">
        <v>67</v>
      </c>
    </row>
    <row r="8" spans="2:25" s="25" customFormat="1" ht="61" customHeight="1">
      <c r="B8" s="26" t="s">
        <v>60</v>
      </c>
      <c r="C8" s="29" t="s">
        <v>39</v>
      </c>
      <c r="D8" s="26" t="s">
        <v>40</v>
      </c>
      <c r="E8" s="26" t="s">
        <v>41</v>
      </c>
      <c r="F8" s="29" t="s">
        <v>42</v>
      </c>
      <c r="G8" s="26" t="s">
        <v>65</v>
      </c>
      <c r="H8" s="28">
        <f>H6+7</f>
        <v>43860</v>
      </c>
      <c r="I8" s="25">
        <f>ROUND($I$6/D17,0)</f>
        <v>728</v>
      </c>
      <c r="J8" s="28">
        <f>J6+7</f>
        <v>43861</v>
      </c>
      <c r="K8" s="25">
        <f>ROUND($K$6/E17,0)</f>
        <v>349</v>
      </c>
      <c r="L8" s="28">
        <f>L6+7</f>
        <v>43861</v>
      </c>
      <c r="M8" s="25">
        <f>I8+K8</f>
        <v>1077</v>
      </c>
      <c r="O8" s="25">
        <f>ROUND($M$6/M8,2)</f>
        <v>0.6</v>
      </c>
      <c r="R8" s="26">
        <v>0.61</v>
      </c>
      <c r="S8" s="26">
        <v>0.56999999999999995</v>
      </c>
      <c r="T8" s="25">
        <v>0.6</v>
      </c>
    </row>
    <row r="9" spans="2:25" s="25" customFormat="1" ht="61" customHeight="1">
      <c r="B9" s="26" t="s">
        <v>61</v>
      </c>
      <c r="C9" s="29" t="s">
        <v>43</v>
      </c>
      <c r="D9" s="26" t="s">
        <v>44</v>
      </c>
      <c r="E9" s="26" t="s">
        <v>45</v>
      </c>
      <c r="F9" s="29" t="s">
        <v>46</v>
      </c>
      <c r="G9" s="26" t="s">
        <v>64</v>
      </c>
      <c r="H9" s="28">
        <f>H6+14</f>
        <v>43867</v>
      </c>
      <c r="I9" s="25">
        <f t="shared" ref="I9:I10" si="0">ROUND($I$6/D18,0)</f>
        <v>1345</v>
      </c>
      <c r="J9" s="28">
        <f>J6+14</f>
        <v>43868</v>
      </c>
      <c r="K9" s="25">
        <f t="shared" ref="K9:K10" si="1">ROUND($K$6/E18,0)</f>
        <v>642</v>
      </c>
      <c r="L9" s="28">
        <f>L6+14</f>
        <v>43868</v>
      </c>
      <c r="M9" s="25">
        <f t="shared" ref="M9:M10" si="2">I9+K9</f>
        <v>1987</v>
      </c>
      <c r="O9" s="25">
        <f t="shared" ref="O9:O10" si="3">ROUND($M$6/M9,2)</f>
        <v>0.32</v>
      </c>
      <c r="R9" s="26">
        <v>0.33</v>
      </c>
      <c r="S9" s="26">
        <v>0.31</v>
      </c>
      <c r="T9" s="25">
        <v>0.32</v>
      </c>
    </row>
    <row r="10" spans="2:25" s="25" customFormat="1" ht="61" customHeight="1">
      <c r="B10" s="26" t="s">
        <v>62</v>
      </c>
      <c r="C10" s="29" t="s">
        <v>47</v>
      </c>
      <c r="D10" s="26" t="s">
        <v>48</v>
      </c>
      <c r="E10" s="26" t="s">
        <v>49</v>
      </c>
      <c r="F10" s="29" t="s">
        <v>50</v>
      </c>
      <c r="G10" s="26" t="s">
        <v>66</v>
      </c>
      <c r="H10" s="28">
        <f>H6+21</f>
        <v>43874</v>
      </c>
      <c r="I10" s="25">
        <f t="shared" si="0"/>
        <v>2018</v>
      </c>
      <c r="J10" s="28">
        <f>J6+21</f>
        <v>43875</v>
      </c>
      <c r="K10" s="25">
        <f t="shared" si="1"/>
        <v>948</v>
      </c>
      <c r="L10" s="28">
        <f>L6+21</f>
        <v>43875</v>
      </c>
      <c r="M10" s="25">
        <f t="shared" si="2"/>
        <v>2966</v>
      </c>
      <c r="O10" s="25">
        <f t="shared" si="3"/>
        <v>0.22</v>
      </c>
      <c r="R10" s="26">
        <v>0.22</v>
      </c>
      <c r="S10" s="26">
        <v>0.21</v>
      </c>
      <c r="T10" s="25">
        <v>0.22</v>
      </c>
    </row>
    <row r="17" spans="3:6" ht="26">
      <c r="C17" s="26">
        <v>0.85</v>
      </c>
      <c r="D17" s="26">
        <v>0.61</v>
      </c>
      <c r="E17" s="26">
        <v>0.56999999999999995</v>
      </c>
      <c r="F17" s="26">
        <v>0.76</v>
      </c>
    </row>
    <row r="18" spans="3:6" ht="26">
      <c r="C18" s="26">
        <v>0.39</v>
      </c>
      <c r="D18" s="26">
        <v>0.33</v>
      </c>
      <c r="E18" s="26">
        <v>0.31</v>
      </c>
      <c r="F18" s="26">
        <v>0.36</v>
      </c>
    </row>
    <row r="19" spans="3:6" ht="26">
      <c r="C19" s="26">
        <v>0.26</v>
      </c>
      <c r="D19" s="26">
        <v>0.22</v>
      </c>
      <c r="E19" s="26">
        <v>0.21</v>
      </c>
      <c r="F19" s="26">
        <v>0.24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G307"/>
  <sheetViews>
    <sheetView zoomScale="116"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G70" sqref="G70"/>
    </sheetView>
  </sheetViews>
  <sheetFormatPr baseColWidth="10" defaultRowHeight="16"/>
  <cols>
    <col min="1" max="1" width="11.83203125" style="2" customWidth="1"/>
    <col min="2" max="2" width="4.5" style="2" bestFit="1" customWidth="1"/>
    <col min="3" max="7" width="11.5" customWidth="1"/>
  </cols>
  <sheetData>
    <row r="1" spans="1:7" ht="18" customHeight="1" thickBot="1">
      <c r="A1" s="71" t="s">
        <v>15</v>
      </c>
      <c r="B1" s="76"/>
      <c r="C1" s="77" t="s">
        <v>74</v>
      </c>
      <c r="D1" s="78"/>
      <c r="E1" s="78"/>
      <c r="F1" s="78"/>
      <c r="G1" s="78"/>
    </row>
    <row r="2" spans="1:7" ht="20" thickBot="1">
      <c r="A2" s="1" t="s">
        <v>9</v>
      </c>
      <c r="B2" s="23" t="s">
        <v>10</v>
      </c>
      <c r="C2" s="3" t="s">
        <v>75</v>
      </c>
      <c r="D2" s="36" t="s">
        <v>76</v>
      </c>
      <c r="E2" s="45" t="s">
        <v>78</v>
      </c>
      <c r="F2" s="34" t="s">
        <v>79</v>
      </c>
      <c r="G2" s="47" t="s">
        <v>135</v>
      </c>
    </row>
    <row r="3" spans="1:7" ht="17" thickBot="1">
      <c r="A3" s="4">
        <v>43892</v>
      </c>
      <c r="B3" s="5">
        <v>0</v>
      </c>
      <c r="C3" s="38">
        <f>'DGS - EKL &amp; VOST'!C9</f>
        <v>2</v>
      </c>
      <c r="D3" s="7">
        <f>ROUND(C3/'BEAR PT - EKL'!$T$6,0)</f>
        <v>1</v>
      </c>
      <c r="E3" s="7">
        <f>ROUND(C3/'BEAR PT - EKL'!$T$8,0)</f>
        <v>3</v>
      </c>
      <c r="F3" s="7">
        <f>ROUND(C3/'BEAR PT - EKL'!$T$9,0)</f>
        <v>6</v>
      </c>
      <c r="G3" s="7">
        <v>2.08</v>
      </c>
    </row>
    <row r="4" spans="1:7" ht="18" thickBot="1">
      <c r="A4" s="4">
        <v>43893</v>
      </c>
      <c r="B4" s="5">
        <v>1</v>
      </c>
      <c r="C4" s="38">
        <f>'DGS - EKL &amp; VOST'!C10</f>
        <v>4</v>
      </c>
      <c r="D4" s="7">
        <f>ROUND(C4/'BEAR PT - EKL'!$T$6,0)</f>
        <v>1</v>
      </c>
      <c r="E4" s="7">
        <f>ROUND(C4/'BEAR PT - EKL'!$T$8,0)</f>
        <v>7</v>
      </c>
      <c r="F4" s="7">
        <f>ROUND(C4/'BEAR PT - EKL'!$T$9,0)</f>
        <v>13</v>
      </c>
      <c r="G4" s="7" t="s">
        <v>136</v>
      </c>
    </row>
    <row r="5" spans="1:7" ht="18" thickBot="1">
      <c r="A5" s="4">
        <v>43894</v>
      </c>
      <c r="B5" s="5">
        <v>2</v>
      </c>
      <c r="C5" s="38">
        <f>'DGS - EKL &amp; VOST'!C11</f>
        <v>6</v>
      </c>
      <c r="D5" s="7">
        <f>ROUND(C5/'BEAR PT - EKL'!$T$6,0)</f>
        <v>2</v>
      </c>
      <c r="E5" s="7">
        <f>ROUND(C5/'BEAR PT - EKL'!$T$8,0)</f>
        <v>10</v>
      </c>
      <c r="F5" s="7">
        <f>ROUND(C5/'BEAR PT - EKL'!$T$9,0)</f>
        <v>19</v>
      </c>
      <c r="G5" s="7" t="s">
        <v>136</v>
      </c>
    </row>
    <row r="6" spans="1:7" ht="18" thickBot="1">
      <c r="A6" s="4">
        <v>43895</v>
      </c>
      <c r="B6" s="5">
        <v>3</v>
      </c>
      <c r="C6" s="38">
        <f>'DGS - EKL &amp; VOST'!C12</f>
        <v>9</v>
      </c>
      <c r="D6" s="7">
        <f>ROUND(C6/'BEAR PT - EKL'!$T$6,0)</f>
        <v>3</v>
      </c>
      <c r="E6" s="7">
        <f>ROUND(C6/'BEAR PT - EKL'!$T$8,0)</f>
        <v>15</v>
      </c>
      <c r="F6" s="7">
        <f>ROUND(C6/'BEAR PT - EKL'!$T$9,0)</f>
        <v>28</v>
      </c>
      <c r="G6" s="7" t="s">
        <v>136</v>
      </c>
    </row>
    <row r="7" spans="1:7" ht="18" thickBot="1">
      <c r="A7" s="4">
        <v>43896</v>
      </c>
      <c r="B7" s="5">
        <v>4</v>
      </c>
      <c r="C7" s="38">
        <f>'DGS - EKL &amp; VOST'!C13</f>
        <v>13</v>
      </c>
      <c r="D7" s="7">
        <f>ROUND(C7/'BEAR PT - EKL'!$T$6,0)</f>
        <v>4</v>
      </c>
      <c r="E7" s="7">
        <f>ROUND(C7/'BEAR PT - EKL'!$T$8,0)</f>
        <v>22</v>
      </c>
      <c r="F7" s="7">
        <f>ROUND(C7/'BEAR PT - EKL'!$T$9,0)</f>
        <v>41</v>
      </c>
      <c r="G7" s="7" t="s">
        <v>136</v>
      </c>
    </row>
    <row r="8" spans="1:7" ht="18" thickBot="1">
      <c r="A8" s="39">
        <v>43897</v>
      </c>
      <c r="B8" s="35">
        <v>5</v>
      </c>
      <c r="C8" s="38">
        <f>'DGS - EKL &amp; VOST'!C14</f>
        <v>21</v>
      </c>
      <c r="D8" s="7">
        <f>ROUND(C8/'BEAR PT - EKL'!$T$6,0)</f>
        <v>7</v>
      </c>
      <c r="E8" s="7">
        <f>ROUND(C8/'BEAR PT - EKL'!$T$8,0)</f>
        <v>35</v>
      </c>
      <c r="F8" s="7">
        <f>ROUND(C8/'BEAR PT - EKL'!$T$9,0)</f>
        <v>66</v>
      </c>
      <c r="G8" s="7" t="s">
        <v>136</v>
      </c>
    </row>
    <row r="9" spans="1:7" ht="18" thickBot="1">
      <c r="A9" s="4">
        <v>43898</v>
      </c>
      <c r="B9" s="5">
        <v>6</v>
      </c>
      <c r="C9" s="38">
        <f>'DGS - EKL &amp; VOST'!C15</f>
        <v>30</v>
      </c>
      <c r="D9" s="7">
        <f>ROUND(C9/'BEAR PT - EKL'!$T$6,0)</f>
        <v>10</v>
      </c>
      <c r="E9" s="7">
        <f>ROUND(C9/'BEAR PT - EKL'!$T$8,0)</f>
        <v>50</v>
      </c>
      <c r="F9" s="7">
        <f>ROUND(C9/'BEAR PT - EKL'!$T$9,0)</f>
        <v>94</v>
      </c>
      <c r="G9" s="7" t="s">
        <v>136</v>
      </c>
    </row>
    <row r="10" spans="1:7" ht="18" thickBot="1">
      <c r="A10" s="4">
        <v>43899</v>
      </c>
      <c r="B10" s="5">
        <v>7</v>
      </c>
      <c r="C10" s="38">
        <f>'DGS - EKL &amp; VOST'!C16</f>
        <v>39</v>
      </c>
      <c r="D10" s="7">
        <f>ROUND(C10/'BEAR PT - EKL'!$T$6,0)</f>
        <v>13</v>
      </c>
      <c r="E10" s="7">
        <f>ROUND(C10/'BEAR PT - EKL'!$T$8,0)</f>
        <v>65</v>
      </c>
      <c r="F10" s="7">
        <f>ROUND(C10/'BEAR PT - EKL'!$T$9,0)</f>
        <v>122</v>
      </c>
      <c r="G10" s="7" t="s">
        <v>136</v>
      </c>
    </row>
    <row r="11" spans="1:7" ht="18" thickBot="1">
      <c r="A11" s="4">
        <v>43900</v>
      </c>
      <c r="B11" s="5">
        <v>8</v>
      </c>
      <c r="C11" s="38">
        <f>'DGS - EKL &amp; VOST'!C17</f>
        <v>41</v>
      </c>
      <c r="D11" s="7">
        <f>ROUND(C11/'BEAR PT - EKL'!$T$6,0)</f>
        <v>14</v>
      </c>
      <c r="E11" s="7">
        <f>ROUND(C11/'BEAR PT - EKL'!$T$8,0)</f>
        <v>68</v>
      </c>
      <c r="F11" s="7">
        <f>ROUND(C11/'BEAR PT - EKL'!$T$9,0)</f>
        <v>128</v>
      </c>
      <c r="G11" s="7" t="s">
        <v>136</v>
      </c>
    </row>
    <row r="12" spans="1:7" ht="18" thickBot="1">
      <c r="A12" s="4">
        <v>43901</v>
      </c>
      <c r="B12" s="5">
        <v>9</v>
      </c>
      <c r="C12" s="38">
        <f>'DGS - EKL &amp; VOST'!C18</f>
        <v>59</v>
      </c>
      <c r="D12" s="7">
        <f>ROUND(C12/'BEAR PT - EKL'!$T$6,0)</f>
        <v>20</v>
      </c>
      <c r="E12" s="7">
        <f>ROUND(C12/'BEAR PT - EKL'!$T$8,0)</f>
        <v>98</v>
      </c>
      <c r="F12" s="7">
        <f>ROUND(C12/'BEAR PT - EKL'!$T$9,0)</f>
        <v>184</v>
      </c>
      <c r="G12" s="7" t="s">
        <v>136</v>
      </c>
    </row>
    <row r="13" spans="1:7" ht="18" thickBot="1">
      <c r="A13" s="4">
        <v>43902</v>
      </c>
      <c r="B13" s="5">
        <v>10</v>
      </c>
      <c r="C13" s="38">
        <f>'DGS - EKL &amp; VOST'!C19</f>
        <v>78</v>
      </c>
      <c r="D13" s="7">
        <f>ROUND(C13/'BEAR PT - EKL'!$T$6,0)</f>
        <v>27</v>
      </c>
      <c r="E13" s="7">
        <f>ROUND(C13/'BEAR PT - EKL'!$T$8,0)</f>
        <v>130</v>
      </c>
      <c r="F13" s="7">
        <f>ROUND(C13/'BEAR PT - EKL'!$T$9,0)</f>
        <v>244</v>
      </c>
      <c r="G13" s="7" t="s">
        <v>136</v>
      </c>
    </row>
    <row r="14" spans="1:7" ht="18" thickBot="1">
      <c r="A14" s="4">
        <v>43903</v>
      </c>
      <c r="B14" s="5">
        <v>11</v>
      </c>
      <c r="C14" s="38">
        <f>'DGS - EKL &amp; VOST'!C20</f>
        <v>112</v>
      </c>
      <c r="D14" s="7">
        <f>ROUND(C14/'BEAR PT - EKL'!$T$6,0)</f>
        <v>38</v>
      </c>
      <c r="E14" s="7">
        <f>ROUND(C14/'BEAR PT - EKL'!$T$8,0)</f>
        <v>187</v>
      </c>
      <c r="F14" s="7">
        <f>ROUND(C14/'BEAR PT - EKL'!$T$9,0)</f>
        <v>350</v>
      </c>
      <c r="G14" s="7" t="s">
        <v>136</v>
      </c>
    </row>
    <row r="15" spans="1:7" ht="18" thickBot="1">
      <c r="A15" s="4">
        <v>43904</v>
      </c>
      <c r="B15" s="5">
        <v>12</v>
      </c>
      <c r="C15" s="38">
        <f>'DGS - EKL &amp; VOST'!C21</f>
        <v>169</v>
      </c>
      <c r="D15" s="7">
        <f>ROUND(C15/'BEAR PT - EKL'!$T$6,0)</f>
        <v>57</v>
      </c>
      <c r="E15" s="7">
        <f>ROUND(C15/'BEAR PT - EKL'!$T$8,0)</f>
        <v>282</v>
      </c>
      <c r="F15" s="7">
        <f>ROUND(C15/'BEAR PT - EKL'!$T$9,0)</f>
        <v>528</v>
      </c>
      <c r="G15" s="7" t="s">
        <v>136</v>
      </c>
    </row>
    <row r="16" spans="1:7" ht="18" thickBot="1">
      <c r="A16" s="40">
        <v>43905</v>
      </c>
      <c r="B16" s="36">
        <v>13</v>
      </c>
      <c r="C16" s="38">
        <f>'DGS - EKL &amp; VOST'!C22</f>
        <v>245</v>
      </c>
      <c r="D16" s="7">
        <f>ROUND(C16/'BEAR PT - EKL'!$T$6,0)</f>
        <v>83</v>
      </c>
      <c r="E16" s="7">
        <f>ROUND(C16/'BEAR PT - EKL'!$T$8,0)</f>
        <v>408</v>
      </c>
      <c r="F16" s="7">
        <f>ROUND(C16/'BEAR PT - EKL'!$T$9,0)</f>
        <v>766</v>
      </c>
      <c r="G16" s="7" t="s">
        <v>136</v>
      </c>
    </row>
    <row r="17" spans="1:7" ht="18" thickBot="1">
      <c r="A17" s="4">
        <v>43906</v>
      </c>
      <c r="B17" s="5">
        <v>14</v>
      </c>
      <c r="C17" s="38">
        <f>'DGS - EKL &amp; VOST'!C23</f>
        <v>331</v>
      </c>
      <c r="D17" s="7">
        <f>ROUND(C17/'BEAR PT - EKL'!$T$6,0)</f>
        <v>113</v>
      </c>
      <c r="E17" s="7">
        <f>ROUND(C17/'BEAR PT - EKL'!$T$8,0)</f>
        <v>552</v>
      </c>
      <c r="F17" s="7">
        <f>ROUND(C17/'BEAR PT - EKL'!$T$9,0)</f>
        <v>1034</v>
      </c>
      <c r="G17" s="7" t="s">
        <v>136</v>
      </c>
    </row>
    <row r="18" spans="1:7" ht="18" thickBot="1">
      <c r="A18" s="4">
        <v>43907</v>
      </c>
      <c r="B18" s="5">
        <v>15</v>
      </c>
      <c r="C18" s="38">
        <f>'DGS - EKL &amp; VOST'!C24</f>
        <v>448</v>
      </c>
      <c r="D18" s="7">
        <f>ROUND(C18/'BEAR PT - EKL'!$T$6,0)</f>
        <v>152</v>
      </c>
      <c r="E18" s="7">
        <f>ROUND(C18/'BEAR PT - EKL'!$T$8,0)</f>
        <v>747</v>
      </c>
      <c r="F18" s="7">
        <f>ROUND(C18/'BEAR PT - EKL'!$T$9,0)</f>
        <v>1400</v>
      </c>
      <c r="G18" s="7" t="s">
        <v>136</v>
      </c>
    </row>
    <row r="19" spans="1:7" ht="17" thickBot="1">
      <c r="A19" s="4">
        <v>43908</v>
      </c>
      <c r="B19" s="5">
        <v>16</v>
      </c>
      <c r="C19" s="38">
        <f>'DGS - EKL &amp; VOST'!C25</f>
        <v>642</v>
      </c>
      <c r="D19" s="7">
        <f>ROUND(C19/'BEAR PT - EKL'!$T$6,0)</f>
        <v>218</v>
      </c>
      <c r="E19" s="7">
        <f>ROUND(C19/'BEAR PT - EKL'!$T$8,0)</f>
        <v>1070</v>
      </c>
      <c r="F19" s="7">
        <f>ROUND(C19/'BEAR PT - EKL'!$T$9,0)</f>
        <v>2006</v>
      </c>
      <c r="G19" s="7">
        <v>1.2669999999999999</v>
      </c>
    </row>
    <row r="20" spans="1:7" ht="17" thickBot="1">
      <c r="A20" s="4">
        <v>43909</v>
      </c>
      <c r="B20" s="5">
        <v>17</v>
      </c>
      <c r="C20" s="38">
        <f>'DGS - EKL &amp; VOST'!C26</f>
        <v>785</v>
      </c>
      <c r="D20" s="7">
        <f>ROUND(C20/'BEAR PT - EKL'!$T$6,0)</f>
        <v>267</v>
      </c>
      <c r="E20" s="7">
        <f>ROUND(C20/'BEAR PT - EKL'!$T$8,0)</f>
        <v>1308</v>
      </c>
      <c r="F20" s="7">
        <f>ROUND(C20/'BEAR PT - EKL'!$T$9,0)</f>
        <v>2453</v>
      </c>
      <c r="G20" s="7">
        <v>5.0190000000000001</v>
      </c>
    </row>
    <row r="21" spans="1:7" ht="17" thickBot="1">
      <c r="A21" s="4">
        <v>43910</v>
      </c>
      <c r="B21" s="5">
        <v>18</v>
      </c>
      <c r="C21" s="38">
        <f>'DGS - EKL &amp; VOST'!C27</f>
        <v>1020</v>
      </c>
      <c r="D21" s="7">
        <f>ROUND(C21/'BEAR PT - EKL'!$T$6,0)</f>
        <v>347</v>
      </c>
      <c r="E21" s="7">
        <f>ROUND(C21/'BEAR PT - EKL'!$T$8,0)</f>
        <v>1700</v>
      </c>
      <c r="F21" s="7">
        <f>ROUND(C21/'BEAR PT - EKL'!$T$9,0)</f>
        <v>3188</v>
      </c>
      <c r="G21" s="7">
        <v>2.5049999999999999</v>
      </c>
    </row>
    <row r="22" spans="1:7" ht="17" thickBot="1">
      <c r="A22" s="4">
        <v>43911</v>
      </c>
      <c r="B22" s="5">
        <v>19</v>
      </c>
      <c r="C22" s="38">
        <f>'DGS - EKL &amp; VOST'!C28</f>
        <v>1280</v>
      </c>
      <c r="D22" s="7">
        <f>ROUND(C22/'BEAR PT - EKL'!$T$6,0)</f>
        <v>435</v>
      </c>
      <c r="E22" s="7">
        <f>ROUND(C22/'BEAR PT - EKL'!$T$8,0)</f>
        <v>2133</v>
      </c>
      <c r="F22" s="7">
        <f>ROUND(C22/'BEAR PT - EKL'!$T$9,0)</f>
        <v>4000</v>
      </c>
      <c r="G22" s="7">
        <v>8.7100000000000009</v>
      </c>
    </row>
    <row r="23" spans="1:7" ht="17" thickBot="1">
      <c r="A23" s="37">
        <v>43912</v>
      </c>
      <c r="B23" s="22">
        <v>20</v>
      </c>
      <c r="C23" s="38">
        <f>'DGS - EKL &amp; VOST'!C29</f>
        <v>1600</v>
      </c>
      <c r="D23" s="7">
        <f>ROUND(C23/'BEAR PT - EKL'!$T$6,0)</f>
        <v>544</v>
      </c>
      <c r="E23" s="7">
        <f>ROUND(C23/'BEAR PT - EKL'!$T$8,0)</f>
        <v>2667</v>
      </c>
      <c r="F23" s="7">
        <f>ROUND(C23/'BEAR PT - EKL'!$T$9,0)</f>
        <v>5000</v>
      </c>
      <c r="G23" s="7">
        <v>2.4910000000000001</v>
      </c>
    </row>
    <row r="24" spans="1:7" ht="17" thickBot="1">
      <c r="A24" s="4">
        <v>43913</v>
      </c>
      <c r="B24" s="5">
        <v>21</v>
      </c>
      <c r="C24" s="38">
        <f>'DGS - EKL &amp; VOST'!C30</f>
        <v>2060</v>
      </c>
      <c r="D24" s="7">
        <f>ROUND(C24/'BEAR PT - EKL'!$T$6,0)</f>
        <v>701</v>
      </c>
      <c r="E24" s="7">
        <f>ROUND(C24/'BEAR PT - EKL'!$T$8,0)</f>
        <v>3433</v>
      </c>
      <c r="F24" s="7">
        <f>ROUND(C24/'BEAR PT - EKL'!$T$9,0)</f>
        <v>6438</v>
      </c>
      <c r="G24" s="7">
        <v>1.5489999999999999</v>
      </c>
    </row>
    <row r="25" spans="1:7" ht="17" thickBot="1">
      <c r="A25" s="4">
        <v>43914</v>
      </c>
      <c r="B25" s="5">
        <v>22</v>
      </c>
      <c r="C25" s="38">
        <f>'DGS - EKL &amp; VOST'!C31</f>
        <v>2362</v>
      </c>
      <c r="D25" s="7">
        <f>ROUND(C25/'BEAR PT - EKL'!$T$6,0)</f>
        <v>803</v>
      </c>
      <c r="E25" s="7">
        <f>ROUND(C25/'BEAR PT - EKL'!$T$8,0)</f>
        <v>3937</v>
      </c>
      <c r="F25" s="7">
        <f>ROUND(C25/'BEAR PT - EKL'!$T$9,0)</f>
        <v>7381</v>
      </c>
      <c r="G25" s="7">
        <v>1.2390000000000001</v>
      </c>
    </row>
    <row r="26" spans="1:7" ht="17" thickBot="1">
      <c r="A26" s="4">
        <v>43915</v>
      </c>
      <c r="B26" s="5">
        <v>23</v>
      </c>
      <c r="C26" s="38">
        <f>'DGS - EKL &amp; VOST'!C32</f>
        <v>2995</v>
      </c>
      <c r="D26" s="7">
        <f>ROUND(C26/'BEAR PT - EKL'!$T$6,0)</f>
        <v>1019</v>
      </c>
      <c r="E26" s="7">
        <f>ROUND(C26/'BEAR PT - EKL'!$T$8,0)</f>
        <v>4992</v>
      </c>
      <c r="F26" s="7">
        <f>ROUND(C26/'BEAR PT - EKL'!$T$9,0)</f>
        <v>9359</v>
      </c>
      <c r="G26" s="7">
        <v>1.4350000000000001</v>
      </c>
    </row>
    <row r="27" spans="1:7" ht="18" thickBot="1">
      <c r="A27" s="4">
        <v>43916</v>
      </c>
      <c r="B27" s="5">
        <v>24</v>
      </c>
      <c r="C27" s="38">
        <f>'DGS - EKL &amp; VOST'!C33</f>
        <v>3544</v>
      </c>
      <c r="D27" s="7">
        <f>ROUND(C27/'BEAR PT - EKL'!$T$6,0)</f>
        <v>1205</v>
      </c>
      <c r="E27" s="7">
        <f>ROUND(C27/'BEAR PT - EKL'!$T$8,0)</f>
        <v>5907</v>
      </c>
      <c r="F27" s="7">
        <f>ROUND(C27/'BEAR PT - EKL'!$T$9,0)</f>
        <v>11075</v>
      </c>
      <c r="G27" s="7" t="s">
        <v>80</v>
      </c>
    </row>
    <row r="28" spans="1:7" ht="17" thickBot="1">
      <c r="A28" s="4">
        <v>43917</v>
      </c>
      <c r="B28" s="5">
        <v>25</v>
      </c>
      <c r="C28" s="38">
        <f>'DGS - EKL &amp; VOST'!C34</f>
        <v>4268</v>
      </c>
      <c r="D28" s="7">
        <f>ROUND(C28/'BEAR PT - EKL'!$T$6,0)</f>
        <v>1452</v>
      </c>
      <c r="E28" s="7">
        <f>ROUND(C28/'BEAR PT - EKL'!$T$8,0)</f>
        <v>7113</v>
      </c>
      <c r="F28" s="7">
        <f>ROUND(C28/'BEAR PT - EKL'!$T$9,0)</f>
        <v>13338</v>
      </c>
      <c r="G28" s="7">
        <v>1.7010000000000001</v>
      </c>
    </row>
    <row r="29" spans="1:7" ht="17" thickBot="1">
      <c r="A29" s="4">
        <v>43918</v>
      </c>
      <c r="B29" s="5">
        <v>26</v>
      </c>
      <c r="C29" s="38">
        <f>'DGS - EKL &amp; VOST'!C35</f>
        <v>5170</v>
      </c>
      <c r="D29" s="7">
        <f>ROUND(C29/'BEAR PT - EKL'!$T$6,0)</f>
        <v>1759</v>
      </c>
      <c r="E29" s="7">
        <f>ROUND(C29/'BEAR PT - EKL'!$T$8,0)</f>
        <v>8617</v>
      </c>
      <c r="F29" s="7">
        <f>ROUND(C29/'BEAR PT - EKL'!$T$9,0)</f>
        <v>16156</v>
      </c>
      <c r="G29" s="7">
        <v>1.1559999999999999</v>
      </c>
    </row>
    <row r="30" spans="1:7" ht="17" thickBot="1">
      <c r="A30" s="41">
        <v>43919</v>
      </c>
      <c r="B30" s="34">
        <v>27</v>
      </c>
      <c r="C30" s="38">
        <f>'DGS - EKL &amp; VOST'!C36</f>
        <v>5962</v>
      </c>
      <c r="D30" s="7">
        <f>ROUND(C30/'BEAR PT - EKL'!$T$6,0)</f>
        <v>2028</v>
      </c>
      <c r="E30" s="7">
        <f>ROUND(C30/'BEAR PT - EKL'!$T$8,0)</f>
        <v>9937</v>
      </c>
      <c r="F30" s="7">
        <f>ROUND(C30/'BEAR PT - EKL'!$T$9,0)</f>
        <v>18631</v>
      </c>
      <c r="G30" s="7">
        <v>1.6890000000000001</v>
      </c>
    </row>
    <row r="31" spans="1:7" ht="17" thickBot="1">
      <c r="A31" s="4">
        <v>43920</v>
      </c>
      <c r="B31" s="5">
        <v>28</v>
      </c>
      <c r="C31" s="38">
        <f>'DGS - EKL &amp; VOST'!C37</f>
        <v>6408</v>
      </c>
      <c r="D31" s="7">
        <f>ROUND(C31/'BEAR PT - EKL'!$T$6,0)</f>
        <v>2180</v>
      </c>
      <c r="E31" s="7">
        <f>ROUND(C31/'BEAR PT - EKL'!$T$8,0)</f>
        <v>10680</v>
      </c>
      <c r="F31" s="7">
        <f>ROUND(C31/'BEAR PT - EKL'!$T$9,0)</f>
        <v>20025</v>
      </c>
      <c r="G31" s="7">
        <v>1.131</v>
      </c>
    </row>
    <row r="32" spans="1:7" ht="17" thickBot="1">
      <c r="A32" s="4">
        <v>43921</v>
      </c>
      <c r="B32" s="5">
        <v>29</v>
      </c>
      <c r="C32" s="38">
        <f>'DGS - EKL &amp; VOST'!C38</f>
        <v>7443</v>
      </c>
      <c r="D32" s="7">
        <f>ROUND(C32/'BEAR PT - EKL'!$T$6,0)</f>
        <v>2532</v>
      </c>
      <c r="E32" s="7">
        <f>ROUND(C32/'BEAR PT - EKL'!$T$8,0)</f>
        <v>12405</v>
      </c>
      <c r="F32" s="7">
        <f>ROUND(C32/'BEAR PT - EKL'!$T$9,0)</f>
        <v>23259</v>
      </c>
      <c r="G32" s="7">
        <v>1.282</v>
      </c>
    </row>
    <row r="33" spans="1:7" ht="17" thickBot="1">
      <c r="A33" s="4">
        <v>43922</v>
      </c>
      <c r="B33" s="5">
        <v>30</v>
      </c>
      <c r="C33" s="38">
        <f>'DGS - EKL &amp; VOST'!C39</f>
        <v>8251</v>
      </c>
      <c r="D33" s="7">
        <f>ROUND(C33/'BEAR PT - EKL'!$T$6,0)</f>
        <v>2806</v>
      </c>
      <c r="E33" s="7">
        <f>ROUND(C33/'BEAR PT - EKL'!$T$8,0)</f>
        <v>13752</v>
      </c>
      <c r="F33" s="7">
        <f>ROUND(C33/'BEAR PT - EKL'!$T$9,0)</f>
        <v>25784</v>
      </c>
      <c r="G33" s="7">
        <v>1.1499999999999999</v>
      </c>
    </row>
    <row r="34" spans="1:7" ht="17" thickBot="1">
      <c r="A34" s="4">
        <v>43923</v>
      </c>
      <c r="B34" s="5">
        <v>31</v>
      </c>
      <c r="C34" s="38">
        <f>'DGS - EKL &amp; VOST'!C40</f>
        <v>9034</v>
      </c>
      <c r="D34" s="7">
        <f>ROUND(C34/'BEAR PT - EKL'!$T$6,0)</f>
        <v>3073</v>
      </c>
      <c r="E34" s="7">
        <f>ROUND(C34/'BEAR PT - EKL'!$T$8,0)</f>
        <v>15057</v>
      </c>
      <c r="F34" s="7">
        <f>ROUND(C34/'BEAR PT - EKL'!$T$9,0)</f>
        <v>28231</v>
      </c>
      <c r="G34" s="7">
        <v>1.046</v>
      </c>
    </row>
    <row r="35" spans="1:7" ht="17" thickBot="1">
      <c r="A35" s="4">
        <v>43924</v>
      </c>
      <c r="B35" s="5">
        <v>32</v>
      </c>
      <c r="C35" s="38">
        <f>'DGS - EKL &amp; VOST'!C41</f>
        <v>9886</v>
      </c>
      <c r="D35" s="7">
        <f>ROUND(C35/'BEAR PT - EKL'!$T$6,0)</f>
        <v>3363</v>
      </c>
      <c r="E35" s="7">
        <f>ROUND(C35/'BEAR PT - EKL'!$T$8,0)</f>
        <v>16477</v>
      </c>
      <c r="F35" s="7">
        <f>ROUND(C35/'BEAR PT - EKL'!$T$9,0)</f>
        <v>30894</v>
      </c>
      <c r="G35" s="7">
        <v>1.0089999999999999</v>
      </c>
    </row>
    <row r="36" spans="1:7" ht="17" thickBot="1">
      <c r="A36" s="4">
        <v>43925</v>
      </c>
      <c r="B36" s="5">
        <v>33</v>
      </c>
      <c r="C36" s="38">
        <f>'DGS - EKL &amp; VOST'!C42</f>
        <v>10524</v>
      </c>
      <c r="D36" s="7">
        <f>ROUND(C36/'BEAR PT - EKL'!$T$6,0)</f>
        <v>3580</v>
      </c>
      <c r="E36" s="7">
        <f>ROUND(C36/'BEAR PT - EKL'!$T$8,0)</f>
        <v>17540</v>
      </c>
      <c r="F36" s="7">
        <f>ROUND(C36/'BEAR PT - EKL'!$T$9,0)</f>
        <v>32888</v>
      </c>
      <c r="G36" s="7">
        <v>0.99529999999999996</v>
      </c>
    </row>
    <row r="37" spans="1:7" ht="17" thickBot="1">
      <c r="A37" s="42">
        <v>43926</v>
      </c>
      <c r="B37" s="33">
        <v>34</v>
      </c>
      <c r="C37" s="38">
        <f>'DGS - EKL &amp; VOST'!C43</f>
        <v>11278</v>
      </c>
      <c r="D37" s="7">
        <f>ROUND(C37/'BEAR PT - EKL'!$T$6,0)</f>
        <v>3836</v>
      </c>
      <c r="E37" s="7">
        <f>ROUND(C37/'BEAR PT - EKL'!$T$8,0)</f>
        <v>18797</v>
      </c>
      <c r="F37" s="7">
        <f>ROUND(C37/'BEAR PT - EKL'!$T$9,0)</f>
        <v>35244</v>
      </c>
      <c r="G37" s="7">
        <v>0.89629999999999999</v>
      </c>
    </row>
    <row r="38" spans="1:7" ht="17" thickBot="1">
      <c r="A38" s="4">
        <v>43927</v>
      </c>
      <c r="B38" s="5">
        <v>35</v>
      </c>
      <c r="C38" s="38">
        <f>'DGS - EKL &amp; VOST'!C44</f>
        <v>11730</v>
      </c>
      <c r="D38" s="7">
        <f>ROUND(C38/'BEAR PT - EKL'!$T$6,0)</f>
        <v>3990</v>
      </c>
      <c r="E38" s="7">
        <f>ROUND(C38/'BEAR PT - EKL'!$T$8,0)</f>
        <v>19550</v>
      </c>
      <c r="F38" s="7">
        <f>ROUND(C38/'BEAR PT - EKL'!$T$9,0)</f>
        <v>36656</v>
      </c>
      <c r="G38" s="7">
        <v>0.8911</v>
      </c>
    </row>
    <row r="39" spans="1:7" ht="17" thickBot="1">
      <c r="A39" s="4">
        <v>43928</v>
      </c>
      <c r="B39" s="5">
        <v>36</v>
      </c>
      <c r="C39" s="38">
        <f>'DGS - EKL &amp; VOST'!C45</f>
        <v>12442</v>
      </c>
      <c r="D39" s="7">
        <f>ROUND(C39/'BEAR PT - EKL'!$T$6,0)</f>
        <v>4232</v>
      </c>
      <c r="E39" s="7">
        <f>ROUND(C39/'BEAR PT - EKL'!$T$8,0)</f>
        <v>20737</v>
      </c>
      <c r="F39" s="7">
        <f>ROUND(C39/'BEAR PT - EKL'!$T$9,0)</f>
        <v>38881</v>
      </c>
      <c r="G39" s="7">
        <v>0.85309999999999997</v>
      </c>
    </row>
    <row r="40" spans="1:7" ht="17" thickBot="1">
      <c r="A40" s="4">
        <v>43929</v>
      </c>
      <c r="B40" s="5">
        <v>37</v>
      </c>
      <c r="C40" s="38">
        <f>'DGS - EKL &amp; VOST'!C46</f>
        <v>13141</v>
      </c>
      <c r="D40" s="7">
        <f>ROUND(C40/'BEAR PT - EKL'!$T$6,0)</f>
        <v>4470</v>
      </c>
      <c r="E40" s="7">
        <f>ROUND(C40/'BEAR PT - EKL'!$T$8,0)</f>
        <v>21902</v>
      </c>
      <c r="F40" s="7">
        <f>ROUND(C40/'BEAR PT - EKL'!$T$9,0)</f>
        <v>41066</v>
      </c>
      <c r="G40" s="7">
        <v>0.79120000000000001</v>
      </c>
    </row>
    <row r="41" spans="1:7" ht="17" thickBot="1">
      <c r="A41" s="4">
        <v>43930</v>
      </c>
      <c r="B41" s="5">
        <v>38</v>
      </c>
      <c r="C41" s="38">
        <f>'DGS - EKL &amp; VOST'!C47</f>
        <v>13956</v>
      </c>
      <c r="D41" s="7">
        <f>ROUND(C41/'BEAR PT - EKL'!$T$6,0)</f>
        <v>4747</v>
      </c>
      <c r="E41" s="7">
        <f>ROUND(C41/'BEAR PT - EKL'!$T$8,0)</f>
        <v>23260</v>
      </c>
      <c r="F41" s="7">
        <f>ROUND(C41/'BEAR PT - EKL'!$T$9,0)</f>
        <v>43613</v>
      </c>
      <c r="G41" s="7">
        <v>0.78320000000000001</v>
      </c>
    </row>
    <row r="42" spans="1:7" ht="17" thickBot="1">
      <c r="A42" s="4">
        <v>43931</v>
      </c>
      <c r="B42" s="5">
        <v>39</v>
      </c>
      <c r="C42" s="38">
        <f>'DGS - EKL &amp; VOST'!C48</f>
        <v>15472</v>
      </c>
      <c r="D42" s="7">
        <f>ROUND(C42/'BEAR PT - EKL'!$T$6,0)</f>
        <v>5263</v>
      </c>
      <c r="E42" s="7">
        <f>ROUND(C42/'BEAR PT - EKL'!$T$8,0)</f>
        <v>25787</v>
      </c>
      <c r="F42" s="7">
        <f>ROUND(C42/'BEAR PT - EKL'!$T$9,0)</f>
        <v>48350</v>
      </c>
      <c r="G42" s="7">
        <v>0.80369999999999997</v>
      </c>
    </row>
    <row r="43" spans="1:7" ht="17" thickBot="1">
      <c r="A43" s="4">
        <v>43932</v>
      </c>
      <c r="B43" s="5">
        <v>40</v>
      </c>
      <c r="C43" s="38">
        <f>'DGS - EKL &amp; VOST'!C49</f>
        <v>15987</v>
      </c>
      <c r="D43" s="7">
        <f>ROUND(C43/'BEAR PT - EKL'!$T$6,0)</f>
        <v>5438</v>
      </c>
      <c r="E43" s="7">
        <f>ROUND(C43/'BEAR PT - EKL'!$T$8,0)</f>
        <v>26645</v>
      </c>
      <c r="F43" s="7">
        <f>ROUND(C43/'BEAR PT - EKL'!$T$9,0)</f>
        <v>49959</v>
      </c>
      <c r="G43" s="7">
        <v>0.80259999999999998</v>
      </c>
    </row>
    <row r="44" spans="1:7" ht="17" thickBot="1">
      <c r="A44" s="4">
        <v>43933</v>
      </c>
      <c r="B44" s="5">
        <v>41</v>
      </c>
      <c r="C44" s="38">
        <f>'DGS - EKL &amp; VOST'!C50</f>
        <v>16585</v>
      </c>
      <c r="D44" s="7">
        <f>ROUND(C44/'BEAR PT - EKL'!$T$6,0)</f>
        <v>5641</v>
      </c>
      <c r="E44" s="7">
        <f>ROUND(C44/'BEAR PT - EKL'!$T$8,0)</f>
        <v>27642</v>
      </c>
      <c r="F44" s="7">
        <f>ROUND(C44/'BEAR PT - EKL'!$T$9,0)</f>
        <v>51828</v>
      </c>
      <c r="G44" s="7">
        <v>0.90690000000000004</v>
      </c>
    </row>
    <row r="45" spans="1:7" ht="17" thickBot="1">
      <c r="A45" s="43">
        <v>43934</v>
      </c>
      <c r="B45" s="32">
        <v>42</v>
      </c>
      <c r="C45" s="38">
        <f>'DGS - EKL &amp; VOST'!C51</f>
        <v>16934</v>
      </c>
      <c r="D45" s="7">
        <f>ROUND(C45/'BEAR PT - EKL'!$T$6,0)</f>
        <v>5760</v>
      </c>
      <c r="E45" s="7">
        <f>ROUND(C45/'BEAR PT - EKL'!$T$8,0)</f>
        <v>28223</v>
      </c>
      <c r="F45" s="7">
        <f>ROUND(C45/'BEAR PT - EKL'!$T$9,0)</f>
        <v>52919</v>
      </c>
      <c r="G45" s="7">
        <v>0.85780000000000001</v>
      </c>
    </row>
    <row r="46" spans="1:7" ht="17" thickBot="1">
      <c r="A46" s="4">
        <v>43935</v>
      </c>
      <c r="B46" s="5">
        <v>43</v>
      </c>
      <c r="C46" s="38">
        <f>'DGS - EKL &amp; VOST'!C52</f>
        <v>17448</v>
      </c>
      <c r="D46" s="7">
        <f>ROUND(C46/'BEAR PT - EKL'!$T$6,0)</f>
        <v>5935</v>
      </c>
      <c r="E46" s="7">
        <f>ROUND(C46/'BEAR PT - EKL'!$T$8,0)</f>
        <v>29080</v>
      </c>
      <c r="F46" s="7">
        <f>ROUND(C46/'BEAR PT - EKL'!$T$9,0)</f>
        <v>54525</v>
      </c>
      <c r="G46" s="7">
        <v>0.79059999999999997</v>
      </c>
    </row>
    <row r="47" spans="1:7" ht="17" thickBot="1">
      <c r="A47" s="4">
        <v>43936</v>
      </c>
      <c r="B47" s="5">
        <v>44</v>
      </c>
      <c r="C47" s="38">
        <f>'DGS - EKL &amp; VOST'!C53</f>
        <v>18091</v>
      </c>
      <c r="D47" s="7">
        <f>ROUND(C47/'BEAR PT - EKL'!$T$6,0)</f>
        <v>6153</v>
      </c>
      <c r="E47" s="7">
        <f>ROUND(C47/'BEAR PT - EKL'!$T$8,0)</f>
        <v>30152</v>
      </c>
      <c r="F47" s="7">
        <f>ROUND(C47/'BEAR PT - EKL'!$T$9,0)</f>
        <v>56534</v>
      </c>
      <c r="G47" s="7">
        <v>0.7621</v>
      </c>
    </row>
    <row r="48" spans="1:7" ht="17" thickBot="1">
      <c r="A48" s="4">
        <v>43937</v>
      </c>
      <c r="B48" s="5">
        <v>45</v>
      </c>
      <c r="C48" s="38">
        <f>'DGS - EKL &amp; VOST'!C54</f>
        <v>18841</v>
      </c>
      <c r="D48" s="7">
        <f>ROUND(C48/'BEAR PT - EKL'!$T$6,0)</f>
        <v>6409</v>
      </c>
      <c r="E48" s="7">
        <f>ROUND(C48/'BEAR PT - EKL'!$T$8,0)</f>
        <v>31402</v>
      </c>
      <c r="F48" s="7">
        <f>ROUND(C48/'BEAR PT - EKL'!$T$9,0)</f>
        <v>58878</v>
      </c>
      <c r="G48" s="7">
        <v>0.74629999999999996</v>
      </c>
    </row>
    <row r="49" spans="1:7" ht="17" thickBot="1">
      <c r="A49" s="4">
        <v>43938</v>
      </c>
      <c r="B49" s="5">
        <v>46</v>
      </c>
      <c r="C49" s="38">
        <f>'DGS - EKL &amp; VOST'!C55</f>
        <v>19022</v>
      </c>
      <c r="D49" s="7">
        <f>ROUND(C49/'BEAR PT - EKL'!$T$6,0)</f>
        <v>6470</v>
      </c>
      <c r="E49" s="7">
        <f>ROUND(C49/'BEAR PT - EKL'!$T$8,0)</f>
        <v>31703</v>
      </c>
      <c r="F49" s="7">
        <f>ROUND(C49/'BEAR PT - EKL'!$T$9,0)</f>
        <v>59444</v>
      </c>
      <c r="G49" s="7">
        <v>0.74719999999999998</v>
      </c>
    </row>
    <row r="50" spans="1:7" ht="17" thickBot="1">
      <c r="A50" s="4">
        <v>43939</v>
      </c>
      <c r="B50" s="5">
        <v>47</v>
      </c>
      <c r="C50" s="38">
        <f>'DGS - EKL &amp; VOST'!C56</f>
        <v>19685</v>
      </c>
      <c r="D50" s="7">
        <f>ROUND(C50/'BEAR PT - EKL'!$T$6,0)</f>
        <v>6696</v>
      </c>
      <c r="E50" s="7">
        <f>ROUND(C50/'BEAR PT - EKL'!$T$8,0)</f>
        <v>32808</v>
      </c>
      <c r="F50" s="7">
        <f>ROUND(C50/'BEAR PT - EKL'!$T$9,0)</f>
        <v>61516</v>
      </c>
      <c r="G50" s="7">
        <v>0.70399999999999996</v>
      </c>
    </row>
    <row r="51" spans="1:7" ht="17" thickBot="1">
      <c r="A51" s="4">
        <v>43940</v>
      </c>
      <c r="B51" s="5">
        <v>48</v>
      </c>
      <c r="C51" s="38">
        <f>'DGS - EKL &amp; VOST'!C57</f>
        <v>20206</v>
      </c>
      <c r="D51" s="7">
        <f>ROUND(C51/'BEAR PT - EKL'!$T$6,0)</f>
        <v>6873</v>
      </c>
      <c r="E51" s="7">
        <f>ROUND(C51/'BEAR PT - EKL'!$T$8,0)</f>
        <v>33677</v>
      </c>
      <c r="F51" s="7">
        <f>ROUND(C51/'BEAR PT - EKL'!$T$9,0)</f>
        <v>63144</v>
      </c>
      <c r="G51" s="7">
        <v>0.68930000000000002</v>
      </c>
    </row>
    <row r="52" spans="1:7" ht="17" thickBot="1">
      <c r="A52" s="4">
        <v>43941</v>
      </c>
      <c r="B52" s="5">
        <v>49</v>
      </c>
      <c r="C52" s="38">
        <f>'DGS - EKL &amp; VOST'!C58</f>
        <v>20863</v>
      </c>
      <c r="D52" s="7">
        <f>ROUND(C52/'BEAR PT - EKL'!$T$6,0)</f>
        <v>7096</v>
      </c>
      <c r="E52" s="7">
        <f>ROUND(C52/'BEAR PT - EKL'!$T$8,0)</f>
        <v>34772</v>
      </c>
      <c r="F52" s="7">
        <f>ROUND(C52/'BEAR PT - EKL'!$T$9,0)</f>
        <v>65197</v>
      </c>
      <c r="G52" s="7">
        <v>0.67369999999999997</v>
      </c>
    </row>
    <row r="53" spans="1:7" ht="17" thickBot="1">
      <c r="A53" s="4">
        <v>43942</v>
      </c>
      <c r="B53" s="5">
        <v>50</v>
      </c>
      <c r="C53" s="38">
        <f>'DGS - EKL &amp; VOST'!C59</f>
        <v>21379</v>
      </c>
      <c r="D53" s="7">
        <f>ROUND(C53/'BEAR PT - EKL'!$T$6,0)</f>
        <v>7272</v>
      </c>
      <c r="E53" s="7">
        <f>ROUND(C53/'BEAR PT - EKL'!$T$8,0)</f>
        <v>35632</v>
      </c>
      <c r="F53" s="7">
        <f>ROUND(C53/'BEAR PT - EKL'!$T$9,0)</f>
        <v>66809</v>
      </c>
      <c r="G53" s="7">
        <v>0.67169999999999996</v>
      </c>
    </row>
    <row r="54" spans="1:7" ht="17" thickBot="1">
      <c r="A54" s="4">
        <v>43943</v>
      </c>
      <c r="B54" s="5">
        <v>51</v>
      </c>
      <c r="C54" s="38">
        <f>'DGS - EKL &amp; VOST'!C60</f>
        <v>21982</v>
      </c>
      <c r="D54" s="7">
        <f>ROUND(C54/'BEAR PT - EKL'!$T$6,0)</f>
        <v>7477</v>
      </c>
      <c r="E54" s="7">
        <f>ROUND(C54/'BEAR PT - EKL'!$T$8,0)</f>
        <v>36637</v>
      </c>
      <c r="F54" s="7">
        <f>ROUND(C54/'BEAR PT - EKL'!$T$9,0)</f>
        <v>68694</v>
      </c>
      <c r="G54" s="7">
        <v>0.66039999999999999</v>
      </c>
    </row>
    <row r="55" spans="1:7" ht="17" thickBot="1">
      <c r="A55" s="4">
        <v>43944</v>
      </c>
      <c r="B55" s="5">
        <v>52</v>
      </c>
      <c r="C55" s="38">
        <f>'DGS - EKL &amp; VOST'!C61</f>
        <v>22353</v>
      </c>
      <c r="D55" s="7">
        <f>ROUND(C55/'BEAR PT - EKL'!$T$6,0)</f>
        <v>7603</v>
      </c>
      <c r="E55" s="7">
        <f>ROUND(C55/'BEAR PT - EKL'!$T$8,0)</f>
        <v>37255</v>
      </c>
      <c r="F55" s="7">
        <f>ROUND(C55/'BEAR PT - EKL'!$T$9,0)</f>
        <v>69853</v>
      </c>
      <c r="G55" s="7">
        <v>0.65780000000000005</v>
      </c>
    </row>
    <row r="56" spans="1:7" ht="17" thickBot="1">
      <c r="A56" s="4">
        <v>43945</v>
      </c>
      <c r="B56" s="5">
        <v>53</v>
      </c>
      <c r="C56" s="38">
        <f>'DGS - EKL &amp; VOST'!C62</f>
        <v>22797</v>
      </c>
      <c r="D56" s="7">
        <f>ROUND(C56/'BEAR PT - EKL'!$T$6,0)</f>
        <v>7754</v>
      </c>
      <c r="E56" s="7">
        <f>ROUND(C56/'BEAR PT - EKL'!$T$8,0)</f>
        <v>37995</v>
      </c>
      <c r="F56" s="7">
        <f>ROUND(C56/'BEAR PT - EKL'!$T$9,0)</f>
        <v>71241</v>
      </c>
      <c r="G56" s="7">
        <v>0.63870000000000005</v>
      </c>
    </row>
    <row r="57" spans="1:7" ht="17" thickBot="1">
      <c r="A57" s="4">
        <v>43946</v>
      </c>
      <c r="B57" s="5">
        <v>54</v>
      </c>
      <c r="C57" s="38">
        <f>'DGS - EKL &amp; VOST'!C63</f>
        <v>23271</v>
      </c>
      <c r="D57" s="7">
        <f>ROUND(C57/'BEAR PT - EKL'!$T$6,0)</f>
        <v>7915</v>
      </c>
      <c r="E57" s="7">
        <f>ROUND(C57/'BEAR PT - EKL'!$T$8,0)</f>
        <v>38785</v>
      </c>
      <c r="F57" s="7">
        <f>ROUND(C57/'BEAR PT - EKL'!$T$9,0)</f>
        <v>72722</v>
      </c>
      <c r="G57" s="7">
        <v>0.62680000000000002</v>
      </c>
    </row>
    <row r="58" spans="1:7" ht="17" thickBot="1">
      <c r="A58" s="4">
        <v>43947</v>
      </c>
      <c r="B58" s="5">
        <v>55</v>
      </c>
      <c r="C58" s="38">
        <f>'DGS - EKL &amp; VOST'!C64</f>
        <v>23683</v>
      </c>
      <c r="D58" s="7">
        <f>ROUND(C58/'BEAR PT - EKL'!$T$6,0)</f>
        <v>8055</v>
      </c>
      <c r="E58" s="7">
        <f>ROUND(C58/'BEAR PT - EKL'!$T$8,0)</f>
        <v>39472</v>
      </c>
      <c r="F58" s="7">
        <f>ROUND(C58/'BEAR PT - EKL'!$T$9,0)</f>
        <v>74009</v>
      </c>
      <c r="G58" s="7">
        <v>0.62549999999999994</v>
      </c>
    </row>
    <row r="59" spans="1:7" ht="17" thickBot="1">
      <c r="A59" s="4">
        <v>43948</v>
      </c>
      <c r="B59" s="5">
        <v>56</v>
      </c>
      <c r="C59" s="38">
        <f>'DGS - EKL &amp; VOST'!C65</f>
        <v>23846</v>
      </c>
      <c r="D59" s="7">
        <f>ROUND(C59/'BEAR PT - EKL'!$T$6,0)</f>
        <v>8111</v>
      </c>
      <c r="E59" s="7">
        <f>ROUND(C59/'BEAR PT - EKL'!$T$8,0)</f>
        <v>39743</v>
      </c>
      <c r="F59" s="7">
        <f>ROUND(C59/'BEAR PT - EKL'!$T$9,0)</f>
        <v>74519</v>
      </c>
      <c r="G59" s="7">
        <v>0.60619999999999996</v>
      </c>
    </row>
    <row r="60" spans="1:7" ht="17" thickBot="1">
      <c r="A60" s="4">
        <v>43949</v>
      </c>
      <c r="B60" s="5">
        <v>57</v>
      </c>
      <c r="C60" s="38">
        <f>'DGS - EKL &amp; VOST'!C66</f>
        <v>24144</v>
      </c>
      <c r="D60" s="7">
        <f>ROUND(C60/'BEAR PT - EKL'!$T$6,0)</f>
        <v>8212</v>
      </c>
      <c r="E60" s="7">
        <f>ROUND(C60/'BEAR PT - EKL'!$T$8,0)</f>
        <v>40240</v>
      </c>
      <c r="F60" s="7">
        <f>ROUND(C60/'BEAR PT - EKL'!$T$9,0)</f>
        <v>75450</v>
      </c>
      <c r="G60" s="7">
        <v>0.5847</v>
      </c>
    </row>
    <row r="61" spans="1:7" ht="17" thickBot="1">
      <c r="A61" s="4">
        <v>43950</v>
      </c>
      <c r="B61" s="5">
        <v>58</v>
      </c>
      <c r="C61" s="38">
        <f>'DGS - EKL &amp; VOST'!C67</f>
        <v>24324</v>
      </c>
      <c r="D61" s="7">
        <f>ROUND(C61/'BEAR PT - EKL'!$T$6,0)</f>
        <v>8273</v>
      </c>
      <c r="E61" s="7">
        <f>ROUND(C61/'BEAR PT - EKL'!$T$8,0)</f>
        <v>40540</v>
      </c>
      <c r="F61" s="7">
        <f>ROUND(C61/'BEAR PT - EKL'!$T$9,0)</f>
        <v>76013</v>
      </c>
      <c r="G61" s="7">
        <v>0.57110000000000005</v>
      </c>
    </row>
    <row r="62" spans="1:7" ht="17" thickBot="1">
      <c r="A62" s="4">
        <v>43951</v>
      </c>
      <c r="B62" s="5">
        <v>59</v>
      </c>
      <c r="C62" s="38">
        <f>'DGS - EKL &amp; VOST'!C68</f>
        <v>24692</v>
      </c>
      <c r="D62" s="7">
        <f>ROUND(C62/'BEAR PT - EKL'!$T$6,0)</f>
        <v>8399</v>
      </c>
      <c r="E62" s="7">
        <f>ROUND(C62/'BEAR PT - EKL'!$T$8,0)</f>
        <v>41153</v>
      </c>
      <c r="F62" s="7">
        <f>ROUND(C62/'BEAR PT - EKL'!$T$9,0)</f>
        <v>77163</v>
      </c>
      <c r="G62" s="7">
        <v>0.55969999999999998</v>
      </c>
    </row>
    <row r="63" spans="1:7" ht="17" thickBot="1">
      <c r="A63" s="4">
        <v>43952</v>
      </c>
      <c r="B63" s="5">
        <v>60</v>
      </c>
      <c r="C63" s="38">
        <f>'DGS - EKL &amp; VOST'!C69</f>
        <v>24987</v>
      </c>
      <c r="D63" s="7">
        <f>ROUND(C63/'BEAR PT - EKL'!$T$6,0)</f>
        <v>8499</v>
      </c>
      <c r="E63" s="7">
        <f>ROUND(C63/'BEAR PT - EKL'!$T$8,0)</f>
        <v>41645</v>
      </c>
      <c r="F63" s="7">
        <f>ROUND(C63/'BEAR PT - EKL'!$T$9,0)</f>
        <v>78084</v>
      </c>
      <c r="G63" s="7">
        <v>0.5514</v>
      </c>
    </row>
    <row r="64" spans="1:7" ht="17" thickBot="1">
      <c r="A64" s="4">
        <v>43953</v>
      </c>
      <c r="B64" s="5">
        <v>61</v>
      </c>
      <c r="C64" s="38">
        <f>'DGS - EKL &amp; VOST'!C70</f>
        <v>25190</v>
      </c>
      <c r="D64" s="7">
        <f>ROUND(C64/'BEAR PT - EKL'!$T$6,0)</f>
        <v>8568</v>
      </c>
      <c r="E64" s="7">
        <f>ROUND(C64/'BEAR PT - EKL'!$T$8,0)</f>
        <v>41983</v>
      </c>
      <c r="F64" s="7">
        <f>ROUND(C64/'BEAR PT - EKL'!$T$9,0)</f>
        <v>78719</v>
      </c>
      <c r="G64" s="7">
        <v>0.53769999999999996</v>
      </c>
    </row>
    <row r="65" spans="1:7" ht="17" thickBot="1">
      <c r="A65" s="4">
        <v>43954</v>
      </c>
      <c r="B65" s="5">
        <v>62</v>
      </c>
      <c r="C65" s="38">
        <f>'DGS - EKL &amp; VOST'!C71</f>
        <v>25282</v>
      </c>
      <c r="D65" s="7">
        <f>ROUND(C65/'BEAR PT - EKL'!$T$6,0)</f>
        <v>8599</v>
      </c>
      <c r="E65" s="7">
        <f>ROUND(C65/'BEAR PT - EKL'!$T$8,0)</f>
        <v>42137</v>
      </c>
      <c r="F65" s="7">
        <f>ROUND(C65/'BEAR PT - EKL'!$T$9,0)</f>
        <v>79006</v>
      </c>
      <c r="G65" s="7">
        <v>0.52549999999999997</v>
      </c>
    </row>
    <row r="66" spans="1:7" ht="17" thickBot="1">
      <c r="A66" s="4">
        <v>43955</v>
      </c>
      <c r="B66" s="5">
        <v>63</v>
      </c>
      <c r="C66" s="38">
        <f>'DGS - EKL &amp; VOST'!C72</f>
        <v>25524</v>
      </c>
      <c r="D66" s="7">
        <f>ROUND(C66/'BEAR PT - EKL'!$T$6,0)</f>
        <v>8682</v>
      </c>
      <c r="E66" s="7">
        <f>ROUND(C66/'BEAR PT - EKL'!$T$8,0)</f>
        <v>42540</v>
      </c>
      <c r="F66" s="7">
        <f>ROUND(C66/'BEAR PT - EKL'!$T$9,0)</f>
        <v>79763</v>
      </c>
      <c r="G66" s="7">
        <v>0.5141</v>
      </c>
    </row>
    <row r="67" spans="1:7" ht="17" thickBot="1">
      <c r="A67" s="4">
        <v>43956</v>
      </c>
      <c r="B67" s="5">
        <v>64</v>
      </c>
      <c r="C67" s="38">
        <f>'DGS - EKL &amp; VOST'!C73</f>
        <v>25702</v>
      </c>
      <c r="D67" s="7">
        <f>ROUND(C67/'BEAR PT - EKL'!$T$6,0)</f>
        <v>8742</v>
      </c>
      <c r="E67" s="7">
        <f>ROUND(C67/'BEAR PT - EKL'!$T$8,0)</f>
        <v>42837</v>
      </c>
      <c r="F67" s="7">
        <f>ROUND(C67/'BEAR PT - EKL'!$T$9,0)</f>
        <v>80319</v>
      </c>
      <c r="G67" s="7">
        <v>0.503</v>
      </c>
    </row>
    <row r="68" spans="1:7" ht="17" thickBot="1">
      <c r="A68" s="4">
        <v>43957</v>
      </c>
      <c r="B68" s="5">
        <v>65</v>
      </c>
      <c r="C68" s="38">
        <f>'DGS - EKL &amp; VOST'!C74</f>
        <v>26182</v>
      </c>
      <c r="D68" s="7">
        <f>ROUND(C68/'BEAR PT - EKL'!$T$6,0)</f>
        <v>8905</v>
      </c>
      <c r="E68" s="7">
        <f>ROUND(C68/'BEAR PT - EKL'!$T$8,0)</f>
        <v>43637</v>
      </c>
      <c r="F68" s="7">
        <f>ROUND(C68/'BEAR PT - EKL'!$T$9,0)</f>
        <v>81819</v>
      </c>
      <c r="G68" s="7">
        <v>0.47389999999999999</v>
      </c>
    </row>
    <row r="69" spans="1:7" ht="17" thickBot="1">
      <c r="A69" s="4">
        <v>43958</v>
      </c>
      <c r="B69" s="5">
        <v>66</v>
      </c>
      <c r="C69" s="38">
        <f>'DGS - EKL &amp; VOST'!C75</f>
        <v>26715</v>
      </c>
      <c r="D69" s="7">
        <f>ROUND(C69/'BEAR PT - EKL'!$T$6,0)</f>
        <v>9087</v>
      </c>
      <c r="E69" s="7">
        <f>ROUND(C69/'BEAR PT - EKL'!$T$8,0)</f>
        <v>44525</v>
      </c>
      <c r="F69" s="7">
        <f>ROUND(C69/'BEAR PT - EKL'!$T$9,0)</f>
        <v>83484</v>
      </c>
      <c r="G69" s="7">
        <v>0.46389999999999998</v>
      </c>
    </row>
    <row r="70" spans="1:7" ht="17" thickBot="1">
      <c r="A70" s="4">
        <v>43959</v>
      </c>
      <c r="B70" s="5">
        <v>67</v>
      </c>
      <c r="C70" s="38">
        <f>'DGS - EKL &amp; VOST'!C76</f>
        <v>0</v>
      </c>
      <c r="D70" s="7">
        <f>ROUND(C70/'BEAR PT - EKL'!$T$6,0)</f>
        <v>0</v>
      </c>
      <c r="E70" s="7">
        <f>ROUND(C70/'BEAR PT - EKL'!$T$8,0)</f>
        <v>0</v>
      </c>
      <c r="F70" s="7">
        <f>ROUND(C70/'BEAR PT - EKL'!$T$9,0)</f>
        <v>0</v>
      </c>
      <c r="G70" s="7"/>
    </row>
    <row r="71" spans="1:7" ht="17" thickBot="1">
      <c r="A71" s="4">
        <v>43960</v>
      </c>
      <c r="B71" s="5">
        <v>68</v>
      </c>
      <c r="C71" s="38">
        <f>'DGS - EKL &amp; VOST'!C77</f>
        <v>0</v>
      </c>
      <c r="D71" s="7">
        <f>ROUND(C71/'BEAR PT - EKL'!$T$6,0)</f>
        <v>0</v>
      </c>
      <c r="E71" s="7">
        <f>ROUND(C71/'BEAR PT - EKL'!$T$8,0)</f>
        <v>0</v>
      </c>
      <c r="F71" s="7">
        <f>ROUND(C71/'BEAR PT - EKL'!$T$9,0)</f>
        <v>0</v>
      </c>
      <c r="G71" s="7"/>
    </row>
    <row r="72" spans="1:7" ht="17" thickBot="1">
      <c r="A72" s="4">
        <v>43961</v>
      </c>
      <c r="B72" s="5">
        <v>69</v>
      </c>
      <c r="C72" s="38">
        <f>'DGS - EKL &amp; VOST'!C78</f>
        <v>0</v>
      </c>
      <c r="D72" s="7">
        <f>ROUND(C72/'BEAR PT - EKL'!$T$6,0)</f>
        <v>0</v>
      </c>
      <c r="E72" s="7">
        <f>ROUND(C72/'BEAR PT - EKL'!$T$8,0)</f>
        <v>0</v>
      </c>
      <c r="F72" s="7">
        <f>ROUND(C72/'BEAR PT - EKL'!$T$9,0)</f>
        <v>0</v>
      </c>
      <c r="G72" s="7"/>
    </row>
    <row r="73" spans="1:7" ht="17" thickBot="1">
      <c r="A73" s="4">
        <v>43962</v>
      </c>
      <c r="B73" s="5">
        <v>70</v>
      </c>
      <c r="C73" s="38">
        <f>'DGS - EKL &amp; VOST'!C79</f>
        <v>0</v>
      </c>
      <c r="D73" s="7">
        <f>ROUND(C73/'BEAR PT - EKL'!$T$6,0)</f>
        <v>0</v>
      </c>
      <c r="E73" s="7">
        <f>ROUND(C73/'BEAR PT - EKL'!$T$8,0)</f>
        <v>0</v>
      </c>
      <c r="F73" s="7">
        <f>ROUND(C73/'BEAR PT - EKL'!$T$9,0)</f>
        <v>0</v>
      </c>
      <c r="G73" s="7"/>
    </row>
    <row r="74" spans="1:7" ht="17" thickBot="1">
      <c r="A74" s="4">
        <v>43963</v>
      </c>
      <c r="B74" s="5">
        <v>71</v>
      </c>
      <c r="C74" s="38">
        <f>'DGS - EKL &amp; VOST'!C80</f>
        <v>0</v>
      </c>
      <c r="D74" s="7">
        <f>ROUND(C74/'BEAR PT - EKL'!$T$6,0)</f>
        <v>0</v>
      </c>
      <c r="E74" s="7">
        <f>ROUND(C74/'BEAR PT - EKL'!$T$8,0)</f>
        <v>0</v>
      </c>
      <c r="F74" s="7">
        <f>ROUND(C74/'BEAR PT - EKL'!$T$9,0)</f>
        <v>0</v>
      </c>
      <c r="G74" s="7"/>
    </row>
    <row r="75" spans="1:7" ht="17" thickBot="1">
      <c r="A75" s="4">
        <v>43964</v>
      </c>
      <c r="B75" s="5">
        <v>72</v>
      </c>
      <c r="C75" s="38">
        <f>'DGS - EKL &amp; VOST'!C81</f>
        <v>0</v>
      </c>
      <c r="D75" s="7">
        <f>ROUND(C75/'BEAR PT - EKL'!$T$6,0)</f>
        <v>0</v>
      </c>
      <c r="E75" s="7">
        <f>ROUND(C75/'BEAR PT - EKL'!$T$8,0)</f>
        <v>0</v>
      </c>
      <c r="F75" s="7">
        <f>ROUND(C75/'BEAR PT - EKL'!$T$9,0)</f>
        <v>0</v>
      </c>
      <c r="G75" s="7"/>
    </row>
    <row r="76" spans="1:7" ht="17" thickBot="1">
      <c r="A76" s="4">
        <v>43965</v>
      </c>
      <c r="B76" s="5">
        <v>73</v>
      </c>
      <c r="C76" s="38">
        <f>'DGS - EKL &amp; VOST'!C82</f>
        <v>0</v>
      </c>
      <c r="D76" s="7">
        <f>ROUND(C76/'BEAR PT - EKL'!$T$6,0)</f>
        <v>0</v>
      </c>
      <c r="E76" s="7">
        <f>ROUND(C76/'BEAR PT - EKL'!$T$8,0)</f>
        <v>0</v>
      </c>
      <c r="F76" s="7">
        <f>ROUND(C76/'BEAR PT - EKL'!$T$9,0)</f>
        <v>0</v>
      </c>
      <c r="G76" s="7"/>
    </row>
    <row r="77" spans="1:7" ht="17" thickBot="1">
      <c r="A77" s="4">
        <v>43966</v>
      </c>
      <c r="B77" s="5">
        <v>74</v>
      </c>
      <c r="C77" s="38">
        <f>'DGS - EKL &amp; VOST'!C83</f>
        <v>0</v>
      </c>
      <c r="D77" s="7">
        <f>ROUND(C77/'BEAR PT - EKL'!$T$6,0)</f>
        <v>0</v>
      </c>
      <c r="E77" s="7">
        <f>ROUND(C77/'BEAR PT - EKL'!$T$8,0)</f>
        <v>0</v>
      </c>
      <c r="F77" s="7">
        <f>ROUND(C77/'BEAR PT - EKL'!$T$9,0)</f>
        <v>0</v>
      </c>
      <c r="G77" s="7"/>
    </row>
    <row r="78" spans="1:7" ht="17" thickBot="1">
      <c r="A78" s="4">
        <v>43967</v>
      </c>
      <c r="B78" s="5">
        <v>75</v>
      </c>
      <c r="C78" s="38">
        <f>'DGS - EKL &amp; VOST'!C84</f>
        <v>0</v>
      </c>
      <c r="D78" s="7">
        <f>ROUND(C78/'BEAR PT - EKL'!$T$6,0)</f>
        <v>0</v>
      </c>
      <c r="E78" s="7">
        <f>ROUND(C78/'BEAR PT - EKL'!$T$8,0)</f>
        <v>0</v>
      </c>
      <c r="F78" s="7">
        <f>ROUND(C78/'BEAR PT - EKL'!$T$9,0)</f>
        <v>0</v>
      </c>
      <c r="G78" s="7"/>
    </row>
    <row r="79" spans="1:7" ht="17" thickBot="1">
      <c r="A79" s="4">
        <v>43968</v>
      </c>
      <c r="B79" s="5">
        <v>76</v>
      </c>
      <c r="C79" s="38">
        <f>'DGS - EKL &amp; VOST'!C85</f>
        <v>0</v>
      </c>
      <c r="D79" s="7">
        <f>ROUND(C79/'BEAR PT - EKL'!$T$6,0)</f>
        <v>0</v>
      </c>
      <c r="E79" s="7">
        <f>ROUND(C79/'BEAR PT - EKL'!$T$8,0)</f>
        <v>0</v>
      </c>
      <c r="F79" s="7">
        <f>ROUND(C79/'BEAR PT - EKL'!$T$9,0)</f>
        <v>0</v>
      </c>
      <c r="G79" s="7"/>
    </row>
    <row r="80" spans="1:7" ht="17" thickBot="1">
      <c r="A80" s="4">
        <v>43969</v>
      </c>
      <c r="B80" s="5">
        <v>77</v>
      </c>
      <c r="C80" s="38">
        <f>'DGS - EKL &amp; VOST'!C86</f>
        <v>0</v>
      </c>
      <c r="D80" s="7">
        <f>ROUND(C80/'BEAR PT - EKL'!$T$6,0)</f>
        <v>0</v>
      </c>
      <c r="E80" s="7">
        <f>ROUND(C80/'BEAR PT - EKL'!$T$8,0)</f>
        <v>0</v>
      </c>
      <c r="F80" s="7">
        <f>ROUND(C80/'BEAR PT - EKL'!$T$9,0)</f>
        <v>0</v>
      </c>
      <c r="G80" s="7"/>
    </row>
    <row r="81" spans="1:7" ht="17" thickBot="1">
      <c r="A81" s="4">
        <v>43970</v>
      </c>
      <c r="B81" s="5">
        <v>78</v>
      </c>
      <c r="C81" s="38">
        <f>'DGS - EKL &amp; VOST'!C87</f>
        <v>0</v>
      </c>
      <c r="D81" s="7">
        <f>ROUND(C81/'BEAR PT - EKL'!$T$6,0)</f>
        <v>0</v>
      </c>
      <c r="E81" s="7">
        <f>ROUND(C81/'BEAR PT - EKL'!$T$8,0)</f>
        <v>0</v>
      </c>
      <c r="F81" s="7">
        <f>ROUND(C81/'BEAR PT - EKL'!$T$9,0)</f>
        <v>0</v>
      </c>
      <c r="G81" s="7"/>
    </row>
    <row r="82" spans="1:7" ht="17" thickBot="1">
      <c r="A82" s="4">
        <v>43971</v>
      </c>
      <c r="B82" s="5">
        <v>79</v>
      </c>
      <c r="C82" s="38">
        <f>'DGS - EKL &amp; VOST'!C88</f>
        <v>0</v>
      </c>
      <c r="D82" s="7">
        <f>ROUND(C82/'BEAR PT - EKL'!$T$6,0)</f>
        <v>0</v>
      </c>
      <c r="E82" s="7">
        <f>ROUND(C82/'BEAR PT - EKL'!$T$8,0)</f>
        <v>0</v>
      </c>
      <c r="F82" s="7">
        <f>ROUND(C82/'BEAR PT - EKL'!$T$9,0)</f>
        <v>0</v>
      </c>
      <c r="G82" s="7"/>
    </row>
    <row r="83" spans="1:7" ht="17" thickBot="1">
      <c r="A83" s="4">
        <v>43972</v>
      </c>
      <c r="B83" s="5">
        <v>80</v>
      </c>
      <c r="C83" s="38">
        <f>'DGS - EKL &amp; VOST'!C89</f>
        <v>0</v>
      </c>
      <c r="D83" s="7">
        <f>ROUND(C83/'BEAR PT - EKL'!$T$6,0)</f>
        <v>0</v>
      </c>
      <c r="E83" s="7">
        <f>ROUND(C83/'BEAR PT - EKL'!$T$8,0)</f>
        <v>0</v>
      </c>
      <c r="F83" s="7">
        <f>ROUND(C83/'BEAR PT - EKL'!$T$9,0)</f>
        <v>0</v>
      </c>
      <c r="G83" s="7"/>
    </row>
    <row r="84" spans="1:7" ht="17" thickBot="1">
      <c r="A84" s="4">
        <v>43973</v>
      </c>
      <c r="B84" s="5">
        <v>81</v>
      </c>
      <c r="C84" s="38">
        <f>'DGS - EKL &amp; VOST'!C90</f>
        <v>0</v>
      </c>
      <c r="D84" s="7">
        <f>ROUND(C84/'BEAR PT - EKL'!$T$6,0)</f>
        <v>0</v>
      </c>
      <c r="E84" s="7">
        <f>ROUND(C84/'BEAR PT - EKL'!$T$8,0)</f>
        <v>0</v>
      </c>
      <c r="F84" s="7">
        <f>ROUND(C84/'BEAR PT - EKL'!$T$9,0)</f>
        <v>0</v>
      </c>
      <c r="G84" s="7"/>
    </row>
    <row r="85" spans="1:7" ht="17" thickBot="1">
      <c r="A85" s="4">
        <v>43974</v>
      </c>
      <c r="B85" s="5">
        <v>82</v>
      </c>
      <c r="C85" s="38">
        <f>'DGS - EKL &amp; VOST'!C91</f>
        <v>0</v>
      </c>
      <c r="D85" s="7">
        <f>ROUND(C85/'BEAR PT - EKL'!$T$6,0)</f>
        <v>0</v>
      </c>
      <c r="E85" s="7">
        <f>ROUND(C85/'BEAR PT - EKL'!$T$8,0)</f>
        <v>0</v>
      </c>
      <c r="F85" s="7">
        <f>ROUND(C85/'BEAR PT - EKL'!$T$9,0)</f>
        <v>0</v>
      </c>
      <c r="G85" s="7"/>
    </row>
    <row r="86" spans="1:7" ht="17" thickBot="1">
      <c r="A86" s="4">
        <v>43975</v>
      </c>
      <c r="B86" s="5">
        <v>83</v>
      </c>
      <c r="C86" s="38">
        <f>'DGS - EKL &amp; VOST'!C92</f>
        <v>0</v>
      </c>
      <c r="D86" s="7">
        <f>ROUND(C86/'BEAR PT - EKL'!$T$6,0)</f>
        <v>0</v>
      </c>
      <c r="E86" s="7">
        <f>ROUND(C86/'BEAR PT - EKL'!$T$8,0)</f>
        <v>0</v>
      </c>
      <c r="F86" s="7">
        <f>ROUND(C86/'BEAR PT - EKL'!$T$9,0)</f>
        <v>0</v>
      </c>
      <c r="G86" s="7"/>
    </row>
    <row r="87" spans="1:7" ht="17" thickBot="1">
      <c r="A87" s="4">
        <v>43976</v>
      </c>
      <c r="B87" s="5">
        <v>84</v>
      </c>
      <c r="C87" s="38">
        <f>'DGS - EKL &amp; VOST'!C93</f>
        <v>0</v>
      </c>
      <c r="D87" s="7">
        <f>ROUND(C87/'BEAR PT - EKL'!$T$6,0)</f>
        <v>0</v>
      </c>
      <c r="E87" s="7">
        <f>ROUND(C87/'BEAR PT - EKL'!$T$8,0)</f>
        <v>0</v>
      </c>
      <c r="F87" s="7">
        <f>ROUND(C87/'BEAR PT - EKL'!$T$9,0)</f>
        <v>0</v>
      </c>
      <c r="G87" s="7"/>
    </row>
    <row r="88" spans="1:7" ht="17" thickBot="1">
      <c r="A88" s="4">
        <v>43977</v>
      </c>
      <c r="B88" s="5">
        <v>85</v>
      </c>
      <c r="C88" s="38">
        <f>'DGS - EKL &amp; VOST'!C94</f>
        <v>0</v>
      </c>
      <c r="D88" s="7">
        <f>ROUND(C88/'BEAR PT - EKL'!$T$6,0)</f>
        <v>0</v>
      </c>
      <c r="E88" s="7">
        <f>ROUND(C88/'BEAR PT - EKL'!$T$8,0)</f>
        <v>0</v>
      </c>
      <c r="F88" s="7">
        <f>ROUND(C88/'BEAR PT - EKL'!$T$9,0)</f>
        <v>0</v>
      </c>
      <c r="G88" s="7"/>
    </row>
    <row r="89" spans="1:7" ht="17" thickBot="1">
      <c r="A89" s="4">
        <v>43978</v>
      </c>
      <c r="B89" s="5">
        <v>86</v>
      </c>
      <c r="C89" s="38">
        <f>'DGS - EKL &amp; VOST'!C95</f>
        <v>0</v>
      </c>
      <c r="D89" s="7">
        <f>ROUND(C89/'BEAR PT - EKL'!$T$6,0)</f>
        <v>0</v>
      </c>
      <c r="E89" s="7">
        <f>ROUND(C89/'BEAR PT - EKL'!$T$8,0)</f>
        <v>0</v>
      </c>
      <c r="F89" s="7">
        <f>ROUND(C89/'BEAR PT - EKL'!$T$9,0)</f>
        <v>0</v>
      </c>
      <c r="G89" s="7"/>
    </row>
    <row r="90" spans="1:7" ht="17" thickBot="1">
      <c r="A90" s="4">
        <v>43979</v>
      </c>
      <c r="B90" s="5">
        <v>87</v>
      </c>
      <c r="C90" s="38">
        <f>'DGS - EKL &amp; VOST'!C96</f>
        <v>0</v>
      </c>
      <c r="D90" s="7">
        <f>ROUND(C90/'BEAR PT - EKL'!$T$6,0)</f>
        <v>0</v>
      </c>
      <c r="E90" s="7">
        <f>ROUND(C90/'BEAR PT - EKL'!$T$8,0)</f>
        <v>0</v>
      </c>
      <c r="F90" s="7">
        <f>ROUND(C90/'BEAR PT - EKL'!$T$9,0)</f>
        <v>0</v>
      </c>
      <c r="G90" s="7"/>
    </row>
    <row r="91" spans="1:7" ht="17" thickBot="1">
      <c r="A91" s="4">
        <v>43980</v>
      </c>
      <c r="B91" s="5">
        <v>88</v>
      </c>
      <c r="C91" s="38">
        <f>'DGS - EKL &amp; VOST'!C97</f>
        <v>0</v>
      </c>
      <c r="D91" s="7">
        <f>ROUND(C91/'BEAR PT - EKL'!$T$6,0)</f>
        <v>0</v>
      </c>
      <c r="E91" s="7">
        <f>ROUND(C91/'BEAR PT - EKL'!$T$8,0)</f>
        <v>0</v>
      </c>
      <c r="F91" s="7">
        <f>ROUND(C91/'BEAR PT - EKL'!$T$9,0)</f>
        <v>0</v>
      </c>
      <c r="G91" s="7"/>
    </row>
    <row r="92" spans="1:7" ht="17" thickBot="1">
      <c r="A92" s="4">
        <v>43981</v>
      </c>
      <c r="B92" s="5">
        <v>89</v>
      </c>
      <c r="C92" s="38">
        <f>'DGS - EKL &amp; VOST'!C98</f>
        <v>0</v>
      </c>
      <c r="D92" s="7">
        <f>ROUND(C92/'BEAR PT - EKL'!$T$6,0)</f>
        <v>0</v>
      </c>
      <c r="E92" s="7">
        <f>ROUND(C92/'BEAR PT - EKL'!$T$8,0)</f>
        <v>0</v>
      </c>
      <c r="F92" s="7">
        <f>ROUND(C92/'BEAR PT - EKL'!$T$9,0)</f>
        <v>0</v>
      </c>
      <c r="G92" s="7"/>
    </row>
    <row r="93" spans="1:7" ht="17" thickBot="1">
      <c r="A93" s="4">
        <v>43982</v>
      </c>
      <c r="B93" s="5">
        <v>90</v>
      </c>
      <c r="C93" s="38">
        <f>'DGS - EKL &amp; VOST'!C99</f>
        <v>0</v>
      </c>
      <c r="D93" s="7">
        <f>ROUND(C93/'BEAR PT - EKL'!$T$6,0)</f>
        <v>0</v>
      </c>
      <c r="E93" s="7">
        <f>ROUND(C93/'BEAR PT - EKL'!$T$8,0)</f>
        <v>0</v>
      </c>
      <c r="F93" s="7">
        <f>ROUND(C93/'BEAR PT - EKL'!$T$9,0)</f>
        <v>0</v>
      </c>
      <c r="G93" s="7"/>
    </row>
    <row r="94" spans="1:7" ht="17" thickBot="1">
      <c r="A94" s="4">
        <v>43983</v>
      </c>
      <c r="B94" s="5">
        <v>91</v>
      </c>
      <c r="C94" s="38">
        <f>'DGS - EKL &amp; VOST'!C100</f>
        <v>0</v>
      </c>
      <c r="D94" s="7">
        <f>ROUND(C94/'BEAR PT - EKL'!$T$6,0)</f>
        <v>0</v>
      </c>
      <c r="E94" s="7">
        <f>ROUND(C94/'BEAR PT - EKL'!$T$8,0)</f>
        <v>0</v>
      </c>
      <c r="F94" s="7">
        <f>ROUND(C94/'BEAR PT - EKL'!$T$9,0)</f>
        <v>0</v>
      </c>
      <c r="G94" s="7"/>
    </row>
    <row r="95" spans="1:7" ht="17" thickBot="1">
      <c r="A95" s="4">
        <v>43984</v>
      </c>
      <c r="B95" s="5">
        <v>92</v>
      </c>
      <c r="C95" s="38">
        <f>'DGS - EKL &amp; VOST'!C101</f>
        <v>0</v>
      </c>
      <c r="D95" s="7">
        <f>ROUND(C95/'BEAR PT - EKL'!$T$6,0)</f>
        <v>0</v>
      </c>
      <c r="E95" s="7">
        <f>ROUND(C95/'BEAR PT - EKL'!$T$8,0)</f>
        <v>0</v>
      </c>
      <c r="F95" s="7">
        <f>ROUND(C95/'BEAR PT - EKL'!$T$9,0)</f>
        <v>0</v>
      </c>
      <c r="G95" s="7"/>
    </row>
    <row r="96" spans="1:7" ht="17" thickBot="1">
      <c r="A96" s="4">
        <v>43985</v>
      </c>
      <c r="B96" s="5">
        <v>93</v>
      </c>
      <c r="C96" s="38">
        <f>'DGS - EKL &amp; VOST'!C102</f>
        <v>0</v>
      </c>
      <c r="D96" s="7">
        <f>ROUND(C96/'BEAR PT - EKL'!$T$6,0)</f>
        <v>0</v>
      </c>
      <c r="E96" s="7">
        <f>ROUND(C96/'BEAR PT - EKL'!$T$8,0)</f>
        <v>0</v>
      </c>
      <c r="F96" s="7">
        <f>ROUND(C96/'BEAR PT - EKL'!$T$9,0)</f>
        <v>0</v>
      </c>
      <c r="G96" s="7"/>
    </row>
    <row r="97" spans="1:7" ht="17" thickBot="1">
      <c r="A97" s="4">
        <v>43986</v>
      </c>
      <c r="B97" s="5">
        <v>94</v>
      </c>
      <c r="C97" s="38">
        <f>'DGS - EKL &amp; VOST'!C103</f>
        <v>0</v>
      </c>
      <c r="D97" s="7">
        <f>ROUND(C97/'BEAR PT - EKL'!$T$6,0)</f>
        <v>0</v>
      </c>
      <c r="E97" s="7">
        <f>ROUND(C97/'BEAR PT - EKL'!$T$8,0)</f>
        <v>0</v>
      </c>
      <c r="F97" s="7">
        <f>ROUND(C97/'BEAR PT - EKL'!$T$9,0)</f>
        <v>0</v>
      </c>
      <c r="G97" s="7"/>
    </row>
    <row r="98" spans="1:7" ht="17" thickBot="1">
      <c r="A98" s="4">
        <v>43987</v>
      </c>
      <c r="B98" s="5">
        <v>95</v>
      </c>
      <c r="C98" s="38">
        <f>'DGS - EKL &amp; VOST'!C104</f>
        <v>0</v>
      </c>
      <c r="D98" s="7">
        <f>ROUND(C98/'BEAR PT - EKL'!$T$6,0)</f>
        <v>0</v>
      </c>
      <c r="E98" s="7">
        <f>ROUND(C98/'BEAR PT - EKL'!$T$8,0)</f>
        <v>0</v>
      </c>
      <c r="F98" s="7">
        <f>ROUND(C98/'BEAR PT - EKL'!$T$9,0)</f>
        <v>0</v>
      </c>
      <c r="G98" s="7"/>
    </row>
    <row r="99" spans="1:7" ht="17" thickBot="1">
      <c r="A99" s="4">
        <v>43988</v>
      </c>
      <c r="B99" s="5">
        <v>96</v>
      </c>
      <c r="C99" s="38">
        <f>'DGS - EKL &amp; VOST'!C105</f>
        <v>0</v>
      </c>
      <c r="D99" s="7">
        <f>ROUND(C99/'BEAR PT - EKL'!$T$6,0)</f>
        <v>0</v>
      </c>
      <c r="E99" s="7">
        <f>ROUND(C99/'BEAR PT - EKL'!$T$8,0)</f>
        <v>0</v>
      </c>
      <c r="F99" s="7">
        <f>ROUND(C99/'BEAR PT - EKL'!$T$9,0)</f>
        <v>0</v>
      </c>
      <c r="G99" s="7"/>
    </row>
    <row r="100" spans="1:7" ht="17" thickBot="1">
      <c r="A100" s="4">
        <v>43989</v>
      </c>
      <c r="B100" s="5">
        <v>97</v>
      </c>
      <c r="C100" s="38">
        <f>'DGS - EKL &amp; VOST'!C106</f>
        <v>0</v>
      </c>
      <c r="D100" s="7">
        <f>ROUND(C100/'BEAR PT - EKL'!$T$6,0)</f>
        <v>0</v>
      </c>
      <c r="E100" s="7">
        <f>ROUND(C100/'BEAR PT - EKL'!$T$8,0)</f>
        <v>0</v>
      </c>
      <c r="F100" s="7">
        <f>ROUND(C100/'BEAR PT - EKL'!$T$9,0)</f>
        <v>0</v>
      </c>
      <c r="G100" s="7"/>
    </row>
    <row r="101" spans="1:7" ht="17" thickBot="1">
      <c r="A101" s="4">
        <v>43990</v>
      </c>
      <c r="B101" s="5">
        <v>98</v>
      </c>
      <c r="C101" s="38">
        <f>'DGS - EKL &amp; VOST'!C107</f>
        <v>0</v>
      </c>
      <c r="D101" s="7">
        <f>ROUND(C101/'BEAR PT - EKL'!$T$6,0)</f>
        <v>0</v>
      </c>
      <c r="E101" s="7">
        <f>ROUND(C101/'BEAR PT - EKL'!$T$8,0)</f>
        <v>0</v>
      </c>
      <c r="F101" s="7">
        <f>ROUND(C101/'BEAR PT - EKL'!$T$9,0)</f>
        <v>0</v>
      </c>
      <c r="G101" s="7"/>
    </row>
    <row r="102" spans="1:7" ht="17" thickBot="1">
      <c r="A102" s="4">
        <v>43991</v>
      </c>
      <c r="B102" s="5">
        <v>99</v>
      </c>
      <c r="C102" s="38">
        <f>'DGS - EKL &amp; VOST'!C108</f>
        <v>0</v>
      </c>
      <c r="D102" s="7">
        <f>ROUND(C102/'BEAR PT - EKL'!$T$6,0)</f>
        <v>0</v>
      </c>
      <c r="E102" s="7">
        <f>ROUND(C102/'BEAR PT - EKL'!$T$8,0)</f>
        <v>0</v>
      </c>
      <c r="F102" s="7">
        <f>ROUND(C102/'BEAR PT - EKL'!$T$9,0)</f>
        <v>0</v>
      </c>
      <c r="G102" s="7"/>
    </row>
    <row r="103" spans="1:7" ht="17" thickBot="1">
      <c r="A103" s="4">
        <v>43992</v>
      </c>
      <c r="B103" s="5">
        <v>100</v>
      </c>
      <c r="C103" s="38">
        <f>'DGS - EKL &amp; VOST'!C109</f>
        <v>0</v>
      </c>
      <c r="D103" s="7">
        <f>ROUND(C103/'BEAR PT - EKL'!$T$6,0)</f>
        <v>0</v>
      </c>
      <c r="E103" s="7">
        <f>ROUND(C103/'BEAR PT - EKL'!$T$8,0)</f>
        <v>0</v>
      </c>
      <c r="F103" s="7">
        <f>ROUND(C103/'BEAR PT - EKL'!$T$9,0)</f>
        <v>0</v>
      </c>
      <c r="G103" s="7"/>
    </row>
    <row r="104" spans="1:7" ht="17" thickBot="1">
      <c r="A104" s="4">
        <v>43993</v>
      </c>
      <c r="B104" s="5">
        <v>101</v>
      </c>
      <c r="C104" s="38">
        <f>'DGS - EKL &amp; VOST'!C110</f>
        <v>0</v>
      </c>
      <c r="D104" s="7">
        <f>ROUND(C104/'BEAR PT - EKL'!$T$6,0)</f>
        <v>0</v>
      </c>
      <c r="E104" s="7">
        <f>ROUND(C104/'BEAR PT - EKL'!$T$8,0)</f>
        <v>0</v>
      </c>
      <c r="F104" s="7">
        <f>ROUND(C104/'BEAR PT - EKL'!$T$9,0)</f>
        <v>0</v>
      </c>
      <c r="G104" s="7"/>
    </row>
    <row r="105" spans="1:7" ht="17" thickBot="1">
      <c r="A105" s="4">
        <v>43994</v>
      </c>
      <c r="B105" s="5">
        <v>102</v>
      </c>
      <c r="C105" s="38">
        <f>'DGS - EKL &amp; VOST'!C111</f>
        <v>0</v>
      </c>
      <c r="D105" s="7">
        <f>ROUND(C105/'BEAR PT - EKL'!$T$6,0)</f>
        <v>0</v>
      </c>
      <c r="E105" s="7">
        <f>ROUND(C105/'BEAR PT - EKL'!$T$8,0)</f>
        <v>0</v>
      </c>
      <c r="F105" s="7">
        <f>ROUND(C105/'BEAR PT - EKL'!$T$9,0)</f>
        <v>0</v>
      </c>
      <c r="G105" s="7"/>
    </row>
    <row r="106" spans="1:7" ht="17" thickBot="1">
      <c r="A106" s="4">
        <v>43995</v>
      </c>
      <c r="B106" s="5">
        <v>103</v>
      </c>
      <c r="C106" s="38">
        <f>'DGS - EKL &amp; VOST'!C112</f>
        <v>0</v>
      </c>
      <c r="D106" s="7">
        <f>ROUND(C106/'BEAR PT - EKL'!$T$6,0)</f>
        <v>0</v>
      </c>
      <c r="E106" s="7">
        <f>ROUND(C106/'BEAR PT - EKL'!$T$8,0)</f>
        <v>0</v>
      </c>
      <c r="F106" s="7">
        <f>ROUND(C106/'BEAR PT - EKL'!$T$9,0)</f>
        <v>0</v>
      </c>
      <c r="G106" s="7"/>
    </row>
    <row r="107" spans="1:7" ht="17" thickBot="1">
      <c r="A107" s="4">
        <v>43996</v>
      </c>
      <c r="B107" s="5">
        <v>104</v>
      </c>
      <c r="C107" s="38">
        <f>'DGS - EKL &amp; VOST'!C113</f>
        <v>0</v>
      </c>
      <c r="D107" s="7">
        <f>ROUND(C107/'BEAR PT - EKL'!$T$6,0)</f>
        <v>0</v>
      </c>
      <c r="E107" s="7">
        <f>ROUND(C107/'BEAR PT - EKL'!$T$8,0)</f>
        <v>0</v>
      </c>
      <c r="F107" s="7">
        <f>ROUND(C107/'BEAR PT - EKL'!$T$9,0)</f>
        <v>0</v>
      </c>
      <c r="G107" s="7"/>
    </row>
    <row r="108" spans="1:7" ht="17" thickBot="1">
      <c r="A108" s="4">
        <v>43997</v>
      </c>
      <c r="B108" s="5">
        <v>105</v>
      </c>
      <c r="C108" s="38">
        <f>'DGS - EKL &amp; VOST'!C114</f>
        <v>0</v>
      </c>
      <c r="D108" s="7">
        <f>ROUND(C108/'BEAR PT - EKL'!$T$6,0)</f>
        <v>0</v>
      </c>
      <c r="E108" s="7">
        <f>ROUND(C108/'BEAR PT - EKL'!$T$8,0)</f>
        <v>0</v>
      </c>
      <c r="F108" s="7">
        <f>ROUND(C108/'BEAR PT - EKL'!$T$9,0)</f>
        <v>0</v>
      </c>
      <c r="G108" s="7"/>
    </row>
    <row r="109" spans="1:7" ht="17" thickBot="1">
      <c r="A109" s="4">
        <v>43998</v>
      </c>
      <c r="B109" s="5">
        <v>106</v>
      </c>
      <c r="C109" s="38">
        <f>'DGS - EKL &amp; VOST'!C115</f>
        <v>0</v>
      </c>
      <c r="D109" s="7">
        <f>ROUND(C109/'BEAR PT - EKL'!$T$6,0)</f>
        <v>0</v>
      </c>
      <c r="E109" s="7">
        <f>ROUND(C109/'BEAR PT - EKL'!$T$8,0)</f>
        <v>0</v>
      </c>
      <c r="F109" s="7">
        <f>ROUND(C109/'BEAR PT - EKL'!$T$9,0)</f>
        <v>0</v>
      </c>
      <c r="G109" s="7"/>
    </row>
    <row r="110" spans="1:7" ht="17" thickBot="1">
      <c r="A110" s="4">
        <v>43999</v>
      </c>
      <c r="B110" s="5">
        <v>107</v>
      </c>
      <c r="C110" s="38">
        <f>'DGS - EKL &amp; VOST'!C116</f>
        <v>0</v>
      </c>
      <c r="D110" s="7">
        <f>ROUND(C110/'BEAR PT - EKL'!$T$6,0)</f>
        <v>0</v>
      </c>
      <c r="E110" s="7">
        <f>ROUND(C110/'BEAR PT - EKL'!$T$8,0)</f>
        <v>0</v>
      </c>
      <c r="F110" s="7">
        <f>ROUND(C110/'BEAR PT - EKL'!$T$9,0)</f>
        <v>0</v>
      </c>
      <c r="G110" s="7"/>
    </row>
    <row r="111" spans="1:7" ht="17" thickBot="1">
      <c r="A111" s="4">
        <v>44000</v>
      </c>
      <c r="B111" s="5">
        <v>108</v>
      </c>
      <c r="C111" s="38">
        <f>'DGS - EKL &amp; VOST'!C117</f>
        <v>0</v>
      </c>
      <c r="D111" s="7">
        <f>ROUND(C111/'BEAR PT - EKL'!$T$6,0)</f>
        <v>0</v>
      </c>
      <c r="E111" s="7">
        <f>ROUND(C111/'BEAR PT - EKL'!$T$8,0)</f>
        <v>0</v>
      </c>
      <c r="F111" s="7">
        <f>ROUND(C111/'BEAR PT - EKL'!$T$9,0)</f>
        <v>0</v>
      </c>
      <c r="G111" s="7"/>
    </row>
    <row r="112" spans="1:7" ht="17" thickBot="1">
      <c r="A112" s="4">
        <v>44001</v>
      </c>
      <c r="B112" s="5">
        <v>109</v>
      </c>
      <c r="C112" s="38">
        <f>'DGS - EKL &amp; VOST'!C118</f>
        <v>0</v>
      </c>
      <c r="D112" s="7">
        <f>ROUND(C112/'BEAR PT - EKL'!$T$6,0)</f>
        <v>0</v>
      </c>
      <c r="E112" s="7">
        <f>ROUND(C112/'BEAR PT - EKL'!$T$8,0)</f>
        <v>0</v>
      </c>
      <c r="F112" s="7">
        <f>ROUND(C112/'BEAR PT - EKL'!$T$9,0)</f>
        <v>0</v>
      </c>
      <c r="G112" s="7"/>
    </row>
    <row r="113" spans="1:7" ht="17" thickBot="1">
      <c r="A113" s="4">
        <v>44002</v>
      </c>
      <c r="B113" s="5">
        <v>110</v>
      </c>
      <c r="C113" s="38">
        <f>'DGS - EKL &amp; VOST'!C119</f>
        <v>0</v>
      </c>
      <c r="D113" s="7">
        <f>ROUND(C113/'BEAR PT - EKL'!$T$6,0)</f>
        <v>0</v>
      </c>
      <c r="E113" s="7">
        <f>ROUND(C113/'BEAR PT - EKL'!$T$8,0)</f>
        <v>0</v>
      </c>
      <c r="F113" s="7">
        <f>ROUND(C113/'BEAR PT - EKL'!$T$9,0)</f>
        <v>0</v>
      </c>
      <c r="G113" s="7"/>
    </row>
    <row r="114" spans="1:7" ht="17" thickBot="1">
      <c r="A114" s="4">
        <v>44003</v>
      </c>
      <c r="B114" s="5">
        <v>111</v>
      </c>
      <c r="C114" s="38">
        <f>'DGS - EKL &amp; VOST'!C120</f>
        <v>0</v>
      </c>
      <c r="D114" s="7">
        <f>ROUND(C114/'BEAR PT - EKL'!$T$6,0)</f>
        <v>0</v>
      </c>
      <c r="E114" s="7">
        <f>ROUND(C114/'BEAR PT - EKL'!$T$8,0)</f>
        <v>0</v>
      </c>
      <c r="F114" s="7">
        <f>ROUND(C114/'BEAR PT - EKL'!$T$9,0)</f>
        <v>0</v>
      </c>
      <c r="G114" s="7"/>
    </row>
    <row r="115" spans="1:7" ht="17" thickBot="1">
      <c r="A115" s="4">
        <v>44004</v>
      </c>
      <c r="B115" s="5">
        <v>112</v>
      </c>
      <c r="C115" s="38">
        <f>'DGS - EKL &amp; VOST'!C121</f>
        <v>0</v>
      </c>
      <c r="D115" s="7">
        <f>ROUND(C115/'BEAR PT - EKL'!$T$6,0)</f>
        <v>0</v>
      </c>
      <c r="E115" s="7">
        <f>ROUND(C115/'BEAR PT - EKL'!$T$8,0)</f>
        <v>0</v>
      </c>
      <c r="F115" s="7">
        <f>ROUND(C115/'BEAR PT - EKL'!$T$9,0)</f>
        <v>0</v>
      </c>
      <c r="G115" s="7"/>
    </row>
    <row r="116" spans="1:7" ht="17" thickBot="1">
      <c r="A116" s="4">
        <v>44005</v>
      </c>
      <c r="B116" s="5">
        <v>113</v>
      </c>
      <c r="C116" s="38">
        <f>'DGS - EKL &amp; VOST'!C122</f>
        <v>0</v>
      </c>
      <c r="D116" s="7">
        <f>ROUND(C116/'BEAR PT - EKL'!$T$6,0)</f>
        <v>0</v>
      </c>
      <c r="E116" s="7">
        <f>ROUND(C116/'BEAR PT - EKL'!$T$8,0)</f>
        <v>0</v>
      </c>
      <c r="F116" s="7">
        <f>ROUND(C116/'BEAR PT - EKL'!$T$9,0)</f>
        <v>0</v>
      </c>
      <c r="G116" s="7"/>
    </row>
    <row r="117" spans="1:7" ht="17" thickBot="1">
      <c r="A117" s="4">
        <v>44006</v>
      </c>
      <c r="B117" s="5">
        <v>114</v>
      </c>
      <c r="C117" s="38">
        <f>'DGS - EKL &amp; VOST'!C123</f>
        <v>0</v>
      </c>
      <c r="D117" s="7">
        <f>ROUND(C117/'BEAR PT - EKL'!$T$6,0)</f>
        <v>0</v>
      </c>
      <c r="E117" s="7">
        <f>ROUND(C117/'BEAR PT - EKL'!$T$8,0)</f>
        <v>0</v>
      </c>
      <c r="F117" s="7">
        <f>ROUND(C117/'BEAR PT - EKL'!$T$9,0)</f>
        <v>0</v>
      </c>
      <c r="G117" s="7"/>
    </row>
    <row r="118" spans="1:7" ht="17" thickBot="1">
      <c r="A118" s="4">
        <v>44007</v>
      </c>
      <c r="B118" s="5">
        <v>115</v>
      </c>
      <c r="C118" s="38">
        <f>'DGS - EKL &amp; VOST'!C124</f>
        <v>0</v>
      </c>
      <c r="D118" s="7">
        <f>ROUND(C118/'BEAR PT - EKL'!$T$6,0)</f>
        <v>0</v>
      </c>
      <c r="E118" s="7">
        <f>ROUND(C118/'BEAR PT - EKL'!$T$8,0)</f>
        <v>0</v>
      </c>
      <c r="F118" s="7">
        <f>ROUND(C118/'BEAR PT - EKL'!$T$9,0)</f>
        <v>0</v>
      </c>
      <c r="G118" s="7"/>
    </row>
    <row r="119" spans="1:7" ht="17" thickBot="1">
      <c r="A119" s="4">
        <v>44008</v>
      </c>
      <c r="B119" s="5">
        <v>116</v>
      </c>
      <c r="C119" s="38">
        <f>'DGS - EKL &amp; VOST'!C125</f>
        <v>0</v>
      </c>
      <c r="D119" s="7">
        <f>ROUND(C119/'BEAR PT - EKL'!$T$6,0)</f>
        <v>0</v>
      </c>
      <c r="E119" s="7">
        <f>ROUND(C119/'BEAR PT - EKL'!$T$8,0)</f>
        <v>0</v>
      </c>
      <c r="F119" s="7">
        <f>ROUND(C119/'BEAR PT - EKL'!$T$9,0)</f>
        <v>0</v>
      </c>
      <c r="G119" s="7"/>
    </row>
    <row r="120" spans="1:7" ht="17" thickBot="1">
      <c r="A120" s="4">
        <v>44009</v>
      </c>
      <c r="B120" s="5">
        <v>117</v>
      </c>
      <c r="C120" s="38">
        <f>'DGS - EKL &amp; VOST'!C126</f>
        <v>0</v>
      </c>
      <c r="D120" s="7">
        <f>ROUND(C120/'BEAR PT - EKL'!$T$6,0)</f>
        <v>0</v>
      </c>
      <c r="E120" s="7">
        <f>ROUND(C120/'BEAR PT - EKL'!$T$8,0)</f>
        <v>0</v>
      </c>
      <c r="F120" s="7">
        <f>ROUND(C120/'BEAR PT - EKL'!$T$9,0)</f>
        <v>0</v>
      </c>
      <c r="G120" s="7"/>
    </row>
    <row r="121" spans="1:7" ht="17" thickBot="1">
      <c r="A121" s="4">
        <v>44010</v>
      </c>
      <c r="B121" s="5">
        <v>118</v>
      </c>
      <c r="C121" s="38">
        <f>'DGS - EKL &amp; VOST'!C127</f>
        <v>0</v>
      </c>
      <c r="D121" s="7">
        <f>ROUND(C121/'BEAR PT - EKL'!$T$6,0)</f>
        <v>0</v>
      </c>
      <c r="E121" s="7">
        <f>ROUND(C121/'BEAR PT - EKL'!$T$8,0)</f>
        <v>0</v>
      </c>
      <c r="F121" s="7">
        <f>ROUND(C121/'BEAR PT - EKL'!$T$9,0)</f>
        <v>0</v>
      </c>
      <c r="G121" s="7"/>
    </row>
    <row r="122" spans="1:7" ht="17" thickBot="1">
      <c r="A122" s="4">
        <v>44011</v>
      </c>
      <c r="B122" s="5">
        <v>119</v>
      </c>
      <c r="C122" s="38">
        <f>'DGS - EKL &amp; VOST'!C128</f>
        <v>0</v>
      </c>
      <c r="D122" s="7">
        <f>ROUND(C122/'BEAR PT - EKL'!$T$6,0)</f>
        <v>0</v>
      </c>
      <c r="E122" s="7">
        <f>ROUND(C122/'BEAR PT - EKL'!$T$8,0)</f>
        <v>0</v>
      </c>
      <c r="F122" s="7">
        <f>ROUND(C122/'BEAR PT - EKL'!$T$9,0)</f>
        <v>0</v>
      </c>
      <c r="G122" s="7"/>
    </row>
    <row r="123" spans="1:7" ht="17" thickBot="1">
      <c r="A123" s="4">
        <v>44012</v>
      </c>
      <c r="B123" s="5">
        <v>120</v>
      </c>
      <c r="C123" s="38">
        <f>'DGS - EKL &amp; VOST'!C129</f>
        <v>0</v>
      </c>
      <c r="D123" s="7">
        <f>ROUND(C123/'BEAR PT - EKL'!$T$6,0)</f>
        <v>0</v>
      </c>
      <c r="E123" s="7">
        <f>ROUND(C123/'BEAR PT - EKL'!$T$8,0)</f>
        <v>0</v>
      </c>
      <c r="F123" s="7">
        <f>ROUND(C123/'BEAR PT - EKL'!$T$9,0)</f>
        <v>0</v>
      </c>
      <c r="G123" s="7"/>
    </row>
    <row r="124" spans="1:7" ht="17" thickBot="1">
      <c r="A124" s="4">
        <v>44013</v>
      </c>
      <c r="B124" s="5">
        <v>121</v>
      </c>
      <c r="C124" s="38">
        <f>'DGS - EKL &amp; VOST'!C130</f>
        <v>0</v>
      </c>
      <c r="D124" s="7">
        <f>ROUND(C124/'BEAR PT - EKL'!$T$6,0)</f>
        <v>0</v>
      </c>
      <c r="E124" s="7">
        <f>ROUND(C124/'BEAR PT - EKL'!$T$8,0)</f>
        <v>0</v>
      </c>
      <c r="F124" s="7">
        <f>ROUND(C124/'BEAR PT - EKL'!$T$9,0)</f>
        <v>0</v>
      </c>
      <c r="G124" s="7"/>
    </row>
    <row r="125" spans="1:7" ht="17" thickBot="1">
      <c r="A125" s="4">
        <v>44014</v>
      </c>
      <c r="B125" s="5">
        <v>122</v>
      </c>
      <c r="C125" s="38">
        <f>'DGS - EKL &amp; VOST'!C131</f>
        <v>0</v>
      </c>
      <c r="D125" s="7">
        <f>ROUND(C125/'BEAR PT - EKL'!$T$6,0)</f>
        <v>0</v>
      </c>
      <c r="E125" s="7">
        <f>ROUND(C125/'BEAR PT - EKL'!$T$8,0)</f>
        <v>0</v>
      </c>
      <c r="F125" s="7">
        <f>ROUND(C125/'BEAR PT - EKL'!$T$9,0)</f>
        <v>0</v>
      </c>
      <c r="G125" s="7"/>
    </row>
    <row r="126" spans="1:7" ht="17" thickBot="1">
      <c r="A126" s="4">
        <v>44015</v>
      </c>
      <c r="B126" s="5">
        <v>123</v>
      </c>
      <c r="C126" s="38">
        <f>'DGS - EKL &amp; VOST'!C132</f>
        <v>0</v>
      </c>
      <c r="D126" s="7">
        <f>ROUND(C126/'BEAR PT - EKL'!$T$6,0)</f>
        <v>0</v>
      </c>
      <c r="E126" s="7">
        <f>ROUND(C126/'BEAR PT - EKL'!$T$8,0)</f>
        <v>0</v>
      </c>
      <c r="F126" s="7">
        <f>ROUND(C126/'BEAR PT - EKL'!$T$9,0)</f>
        <v>0</v>
      </c>
      <c r="G126" s="7"/>
    </row>
    <row r="127" spans="1:7" ht="17" thickBot="1">
      <c r="A127" s="4">
        <v>44016</v>
      </c>
      <c r="B127" s="5">
        <v>124</v>
      </c>
      <c r="C127" s="38">
        <f>'DGS - EKL &amp; VOST'!C133</f>
        <v>0</v>
      </c>
      <c r="D127" s="7">
        <f>ROUND(C127/'BEAR PT - EKL'!$T$6,0)</f>
        <v>0</v>
      </c>
      <c r="E127" s="7">
        <f>ROUND(C127/'BEAR PT - EKL'!$T$8,0)</f>
        <v>0</v>
      </c>
      <c r="F127" s="7">
        <f>ROUND(C127/'BEAR PT - EKL'!$T$9,0)</f>
        <v>0</v>
      </c>
      <c r="G127" s="7"/>
    </row>
    <row r="128" spans="1:7" ht="17" thickBot="1">
      <c r="A128" s="4">
        <v>44017</v>
      </c>
      <c r="B128" s="5">
        <v>125</v>
      </c>
      <c r="C128" s="38">
        <f>'DGS - EKL &amp; VOST'!C134</f>
        <v>0</v>
      </c>
      <c r="D128" s="7">
        <f>ROUND(C128/'BEAR PT - EKL'!$T$6,0)</f>
        <v>0</v>
      </c>
      <c r="E128" s="7">
        <f>ROUND(C128/'BEAR PT - EKL'!$T$8,0)</f>
        <v>0</v>
      </c>
      <c r="F128" s="7">
        <f>ROUND(C128/'BEAR PT - EKL'!$T$9,0)</f>
        <v>0</v>
      </c>
      <c r="G128" s="7"/>
    </row>
    <row r="129" spans="1:7" ht="17" thickBot="1">
      <c r="A129" s="4">
        <v>44018</v>
      </c>
      <c r="B129" s="5">
        <v>126</v>
      </c>
      <c r="C129" s="38">
        <f>'DGS - EKL &amp; VOST'!C135</f>
        <v>0</v>
      </c>
      <c r="D129" s="7">
        <f>ROUND(C129/'BEAR PT - EKL'!$T$6,0)</f>
        <v>0</v>
      </c>
      <c r="E129" s="7">
        <f>ROUND(C129/'BEAR PT - EKL'!$T$8,0)</f>
        <v>0</v>
      </c>
      <c r="F129" s="7">
        <f>ROUND(C129/'BEAR PT - EKL'!$T$9,0)</f>
        <v>0</v>
      </c>
      <c r="G129" s="7"/>
    </row>
    <row r="130" spans="1:7" ht="17" thickBot="1">
      <c r="A130" s="4">
        <v>44019</v>
      </c>
      <c r="B130" s="5">
        <v>127</v>
      </c>
      <c r="C130" s="38">
        <f>'DGS - EKL &amp; VOST'!C136</f>
        <v>0</v>
      </c>
      <c r="D130" s="7">
        <f>ROUND(C130/'BEAR PT - EKL'!$T$6,0)</f>
        <v>0</v>
      </c>
      <c r="E130" s="7">
        <f>ROUND(C130/'BEAR PT - EKL'!$T$8,0)</f>
        <v>0</v>
      </c>
      <c r="F130" s="7">
        <f>ROUND(C130/'BEAR PT - EKL'!$T$9,0)</f>
        <v>0</v>
      </c>
      <c r="G130" s="7"/>
    </row>
    <row r="131" spans="1:7" ht="17" thickBot="1">
      <c r="A131" s="4">
        <v>44020</v>
      </c>
      <c r="B131" s="5">
        <v>128</v>
      </c>
      <c r="C131" s="38">
        <f>'DGS - EKL &amp; VOST'!C137</f>
        <v>0</v>
      </c>
      <c r="D131" s="7">
        <f>ROUND(C131/'BEAR PT - EKL'!$T$6,0)</f>
        <v>0</v>
      </c>
      <c r="E131" s="7">
        <f>ROUND(C131/'BEAR PT - EKL'!$T$8,0)</f>
        <v>0</v>
      </c>
      <c r="F131" s="7">
        <f>ROUND(C131/'BEAR PT - EKL'!$T$9,0)</f>
        <v>0</v>
      </c>
      <c r="G131" s="7"/>
    </row>
    <row r="132" spans="1:7" ht="17" thickBot="1">
      <c r="A132" s="4">
        <v>44021</v>
      </c>
      <c r="B132" s="5">
        <v>129</v>
      </c>
      <c r="C132" s="38">
        <f>'DGS - EKL &amp; VOST'!C138</f>
        <v>0</v>
      </c>
      <c r="D132" s="7">
        <f>ROUND(C132/'BEAR PT - EKL'!$T$6,0)</f>
        <v>0</v>
      </c>
      <c r="E132" s="7">
        <f>ROUND(C132/'BEAR PT - EKL'!$T$8,0)</f>
        <v>0</v>
      </c>
      <c r="F132" s="7">
        <f>ROUND(C132/'BEAR PT - EKL'!$T$9,0)</f>
        <v>0</v>
      </c>
      <c r="G132" s="7"/>
    </row>
    <row r="133" spans="1:7" ht="17" thickBot="1">
      <c r="A133" s="4">
        <v>44022</v>
      </c>
      <c r="B133" s="5">
        <v>130</v>
      </c>
      <c r="C133" s="38">
        <f>'DGS - EKL &amp; VOST'!C139</f>
        <v>0</v>
      </c>
      <c r="D133" s="7">
        <f>ROUND(C133/'BEAR PT - EKL'!$T$6,0)</f>
        <v>0</v>
      </c>
      <c r="E133" s="7">
        <f>ROUND(C133/'BEAR PT - EKL'!$T$8,0)</f>
        <v>0</v>
      </c>
      <c r="F133" s="7">
        <f>ROUND(C133/'BEAR PT - EKL'!$T$9,0)</f>
        <v>0</v>
      </c>
      <c r="G133" s="7"/>
    </row>
    <row r="134" spans="1:7" ht="17" thickBot="1">
      <c r="A134" s="4">
        <v>44023</v>
      </c>
      <c r="B134" s="5">
        <v>131</v>
      </c>
      <c r="C134" s="38">
        <f>'DGS - EKL &amp; VOST'!C140</f>
        <v>0</v>
      </c>
      <c r="D134" s="7">
        <f>ROUND(C134/'BEAR PT - EKL'!$T$6,0)</f>
        <v>0</v>
      </c>
      <c r="E134" s="7">
        <f>ROUND(C134/'BEAR PT - EKL'!$T$8,0)</f>
        <v>0</v>
      </c>
      <c r="F134" s="7">
        <f>ROUND(C134/'BEAR PT - EKL'!$T$9,0)</f>
        <v>0</v>
      </c>
      <c r="G134" s="7"/>
    </row>
    <row r="135" spans="1:7" ht="17" thickBot="1">
      <c r="A135" s="4">
        <v>44024</v>
      </c>
      <c r="B135" s="5">
        <v>132</v>
      </c>
      <c r="C135" s="38">
        <f>'DGS - EKL &amp; VOST'!C141</f>
        <v>0</v>
      </c>
      <c r="D135" s="7">
        <f>ROUND(C135/'BEAR PT - EKL'!$T$6,0)</f>
        <v>0</v>
      </c>
      <c r="E135" s="7">
        <f>ROUND(C135/'BEAR PT - EKL'!$T$8,0)</f>
        <v>0</v>
      </c>
      <c r="F135" s="7">
        <f>ROUND(C135/'BEAR PT - EKL'!$T$9,0)</f>
        <v>0</v>
      </c>
      <c r="G135" s="7"/>
    </row>
    <row r="136" spans="1:7" ht="17" thickBot="1">
      <c r="A136" s="4">
        <v>44025</v>
      </c>
      <c r="B136" s="5">
        <v>133</v>
      </c>
      <c r="C136" s="38">
        <f>'DGS - EKL &amp; VOST'!C142</f>
        <v>0</v>
      </c>
      <c r="D136" s="7">
        <f>ROUND(C136/'BEAR PT - EKL'!$T$6,0)</f>
        <v>0</v>
      </c>
      <c r="E136" s="7">
        <f>ROUND(C136/'BEAR PT - EKL'!$T$8,0)</f>
        <v>0</v>
      </c>
      <c r="F136" s="7">
        <f>ROUND(C136/'BEAR PT - EKL'!$T$9,0)</f>
        <v>0</v>
      </c>
      <c r="G136" s="7"/>
    </row>
    <row r="137" spans="1:7" ht="17" thickBot="1">
      <c r="A137" s="4">
        <v>44026</v>
      </c>
      <c r="B137" s="5">
        <v>134</v>
      </c>
      <c r="C137" s="38">
        <f>'DGS - EKL &amp; VOST'!C143</f>
        <v>0</v>
      </c>
      <c r="D137" s="7">
        <f>ROUND(C137/'BEAR PT - EKL'!$T$6,0)</f>
        <v>0</v>
      </c>
      <c r="E137" s="7">
        <f>ROUND(C137/'BEAR PT - EKL'!$T$8,0)</f>
        <v>0</v>
      </c>
      <c r="F137" s="7">
        <f>ROUND(C137/'BEAR PT - EKL'!$T$9,0)</f>
        <v>0</v>
      </c>
      <c r="G137" s="7"/>
    </row>
    <row r="138" spans="1:7" ht="17" thickBot="1">
      <c r="A138" s="4">
        <v>44027</v>
      </c>
      <c r="B138" s="5">
        <v>135</v>
      </c>
      <c r="C138" s="38">
        <f>'DGS - EKL &amp; VOST'!C144</f>
        <v>0</v>
      </c>
      <c r="D138" s="7">
        <f>ROUND(C138/'BEAR PT - EKL'!$T$6,0)</f>
        <v>0</v>
      </c>
      <c r="E138" s="7">
        <f>ROUND(C138/'BEAR PT - EKL'!$T$8,0)</f>
        <v>0</v>
      </c>
      <c r="F138" s="7">
        <f>ROUND(C138/'BEAR PT - EKL'!$T$9,0)</f>
        <v>0</v>
      </c>
      <c r="G138" s="7"/>
    </row>
    <row r="139" spans="1:7" ht="17" thickBot="1">
      <c r="A139" s="4">
        <v>44028</v>
      </c>
      <c r="B139" s="5">
        <v>136</v>
      </c>
      <c r="C139" s="38">
        <f>'DGS - EKL &amp; VOST'!C145</f>
        <v>0</v>
      </c>
      <c r="D139" s="7">
        <f>ROUND(C139/'BEAR PT - EKL'!$T$6,0)</f>
        <v>0</v>
      </c>
      <c r="E139" s="7">
        <f>ROUND(C139/'BEAR PT - EKL'!$T$8,0)</f>
        <v>0</v>
      </c>
      <c r="F139" s="7">
        <f>ROUND(C139/'BEAR PT - EKL'!$T$9,0)</f>
        <v>0</v>
      </c>
      <c r="G139" s="7"/>
    </row>
    <row r="140" spans="1:7" ht="17" thickBot="1">
      <c r="A140" s="4">
        <v>44029</v>
      </c>
      <c r="B140" s="5">
        <v>137</v>
      </c>
      <c r="C140" s="38">
        <f>'DGS - EKL &amp; VOST'!C146</f>
        <v>0</v>
      </c>
      <c r="D140" s="7">
        <f>ROUND(C140/'BEAR PT - EKL'!$T$6,0)</f>
        <v>0</v>
      </c>
      <c r="E140" s="7">
        <f>ROUND(C140/'BEAR PT - EKL'!$T$8,0)</f>
        <v>0</v>
      </c>
      <c r="F140" s="7">
        <f>ROUND(C140/'BEAR PT - EKL'!$T$9,0)</f>
        <v>0</v>
      </c>
      <c r="G140" s="7"/>
    </row>
    <row r="141" spans="1:7" ht="17" thickBot="1">
      <c r="A141" s="4">
        <v>44030</v>
      </c>
      <c r="B141" s="5">
        <v>138</v>
      </c>
      <c r="C141" s="38">
        <f>'DGS - EKL &amp; VOST'!C147</f>
        <v>0</v>
      </c>
      <c r="D141" s="7">
        <f>ROUND(C141/'BEAR PT - EKL'!$T$6,0)</f>
        <v>0</v>
      </c>
      <c r="E141" s="7">
        <f>ROUND(C141/'BEAR PT - EKL'!$T$8,0)</f>
        <v>0</v>
      </c>
      <c r="F141" s="7">
        <f>ROUND(C141/'BEAR PT - EKL'!$T$9,0)</f>
        <v>0</v>
      </c>
      <c r="G141" s="7"/>
    </row>
    <row r="142" spans="1:7" ht="17" thickBot="1">
      <c r="A142" s="4">
        <v>44031</v>
      </c>
      <c r="B142" s="5">
        <v>139</v>
      </c>
      <c r="C142" s="38">
        <f>'DGS - EKL &amp; VOST'!C148</f>
        <v>0</v>
      </c>
      <c r="D142" s="7">
        <f>ROUND(C142/'BEAR PT - EKL'!$T$6,0)</f>
        <v>0</v>
      </c>
      <c r="E142" s="7">
        <f>ROUND(C142/'BEAR PT - EKL'!$T$8,0)</f>
        <v>0</v>
      </c>
      <c r="F142" s="7">
        <f>ROUND(C142/'BEAR PT - EKL'!$T$9,0)</f>
        <v>0</v>
      </c>
      <c r="G142" s="7"/>
    </row>
    <row r="143" spans="1:7" ht="17" thickBot="1">
      <c r="A143" s="4">
        <v>44032</v>
      </c>
      <c r="B143" s="5">
        <v>140</v>
      </c>
      <c r="C143" s="38">
        <f>'DGS - EKL &amp; VOST'!C149</f>
        <v>0</v>
      </c>
      <c r="D143" s="7">
        <f>ROUND(C143/'BEAR PT - EKL'!$T$6,0)</f>
        <v>0</v>
      </c>
      <c r="E143" s="7">
        <f>ROUND(C143/'BEAR PT - EKL'!$T$8,0)</f>
        <v>0</v>
      </c>
      <c r="F143" s="7">
        <f>ROUND(C143/'BEAR PT - EKL'!$T$9,0)</f>
        <v>0</v>
      </c>
      <c r="G143" s="7"/>
    </row>
    <row r="144" spans="1:7" ht="17" thickBot="1">
      <c r="A144" s="4">
        <v>44033</v>
      </c>
      <c r="B144" s="5">
        <v>141</v>
      </c>
      <c r="C144" s="38">
        <f>'DGS - EKL &amp; VOST'!C150</f>
        <v>0</v>
      </c>
      <c r="D144" s="7">
        <f>ROUND(C144/'BEAR PT - EKL'!$T$6,0)</f>
        <v>0</v>
      </c>
      <c r="E144" s="7">
        <f>ROUND(C144/'BEAR PT - EKL'!$T$8,0)</f>
        <v>0</v>
      </c>
      <c r="F144" s="7">
        <f>ROUND(C144/'BEAR PT - EKL'!$T$9,0)</f>
        <v>0</v>
      </c>
      <c r="G144" s="7"/>
    </row>
    <row r="145" spans="1:7" ht="17" thickBot="1">
      <c r="A145" s="4">
        <v>44034</v>
      </c>
      <c r="B145" s="5">
        <v>142</v>
      </c>
      <c r="C145" s="38">
        <f>'DGS - EKL &amp; VOST'!C151</f>
        <v>0</v>
      </c>
      <c r="D145" s="7">
        <f>ROUND(C145/'BEAR PT - EKL'!$T$6,0)</f>
        <v>0</v>
      </c>
      <c r="E145" s="7">
        <f>ROUND(C145/'BEAR PT - EKL'!$T$8,0)</f>
        <v>0</v>
      </c>
      <c r="F145" s="7">
        <f>ROUND(C145/'BEAR PT - EKL'!$T$9,0)</f>
        <v>0</v>
      </c>
      <c r="G145" s="7"/>
    </row>
    <row r="146" spans="1:7" ht="17" thickBot="1">
      <c r="A146" s="4">
        <v>44035</v>
      </c>
      <c r="B146" s="5">
        <v>143</v>
      </c>
      <c r="C146" s="38">
        <f>'DGS - EKL &amp; VOST'!C152</f>
        <v>0</v>
      </c>
      <c r="D146" s="7">
        <f>ROUND(C146/'BEAR PT - EKL'!$T$6,0)</f>
        <v>0</v>
      </c>
      <c r="E146" s="7">
        <f>ROUND(C146/'BEAR PT - EKL'!$T$8,0)</f>
        <v>0</v>
      </c>
      <c r="F146" s="7">
        <f>ROUND(C146/'BEAR PT - EKL'!$T$9,0)</f>
        <v>0</v>
      </c>
      <c r="G146" s="7"/>
    </row>
    <row r="147" spans="1:7" ht="17" thickBot="1">
      <c r="A147" s="4">
        <v>44036</v>
      </c>
      <c r="B147" s="5">
        <v>144</v>
      </c>
      <c r="C147" s="38">
        <f>'DGS - EKL &amp; VOST'!C153</f>
        <v>0</v>
      </c>
      <c r="D147" s="7">
        <f>ROUND(C147/'BEAR PT - EKL'!$T$6,0)</f>
        <v>0</v>
      </c>
      <c r="E147" s="7">
        <f>ROUND(C147/'BEAR PT - EKL'!$T$8,0)</f>
        <v>0</v>
      </c>
      <c r="F147" s="7">
        <f>ROUND(C147/'BEAR PT - EKL'!$T$9,0)</f>
        <v>0</v>
      </c>
      <c r="G147" s="7"/>
    </row>
    <row r="148" spans="1:7" ht="17" thickBot="1">
      <c r="A148" s="4">
        <v>44037</v>
      </c>
      <c r="B148" s="5">
        <v>145</v>
      </c>
      <c r="C148" s="38">
        <f>'DGS - EKL &amp; VOST'!C154</f>
        <v>0</v>
      </c>
      <c r="D148" s="7">
        <f>ROUND(C148/'BEAR PT - EKL'!$T$6,0)</f>
        <v>0</v>
      </c>
      <c r="E148" s="7">
        <f>ROUND(C148/'BEAR PT - EKL'!$T$8,0)</f>
        <v>0</v>
      </c>
      <c r="F148" s="7">
        <f>ROUND(C148/'BEAR PT - EKL'!$T$9,0)</f>
        <v>0</v>
      </c>
      <c r="G148" s="7"/>
    </row>
    <row r="149" spans="1:7" ht="17" thickBot="1">
      <c r="A149" s="4">
        <v>44038</v>
      </c>
      <c r="B149" s="5">
        <v>146</v>
      </c>
      <c r="C149" s="38">
        <f>'DGS - EKL &amp; VOST'!C155</f>
        <v>0</v>
      </c>
      <c r="D149" s="7">
        <f>ROUND(C149/'BEAR PT - EKL'!$T$6,0)</f>
        <v>0</v>
      </c>
      <c r="E149" s="7">
        <f>ROUND(C149/'BEAR PT - EKL'!$T$8,0)</f>
        <v>0</v>
      </c>
      <c r="F149" s="7">
        <f>ROUND(C149/'BEAR PT - EKL'!$T$9,0)</f>
        <v>0</v>
      </c>
      <c r="G149" s="7"/>
    </row>
    <row r="150" spans="1:7" ht="17" thickBot="1">
      <c r="A150" s="4">
        <v>44039</v>
      </c>
      <c r="B150" s="5">
        <v>147</v>
      </c>
      <c r="C150" s="38">
        <f>'DGS - EKL &amp; VOST'!C156</f>
        <v>0</v>
      </c>
      <c r="D150" s="7">
        <f>ROUND(C150/'BEAR PT - EKL'!$T$6,0)</f>
        <v>0</v>
      </c>
      <c r="E150" s="7">
        <f>ROUND(C150/'BEAR PT - EKL'!$T$8,0)</f>
        <v>0</v>
      </c>
      <c r="F150" s="7">
        <f>ROUND(C150/'BEAR PT - EKL'!$T$9,0)</f>
        <v>0</v>
      </c>
      <c r="G150" s="7"/>
    </row>
    <row r="151" spans="1:7" ht="17" thickBot="1">
      <c r="A151" s="4">
        <v>44040</v>
      </c>
      <c r="B151" s="5">
        <v>148</v>
      </c>
      <c r="C151" s="38">
        <f>'DGS - EKL &amp; VOST'!C157</f>
        <v>0</v>
      </c>
      <c r="D151" s="7">
        <f>ROUND(C151/'BEAR PT - EKL'!$T$6,0)</f>
        <v>0</v>
      </c>
      <c r="E151" s="7">
        <f>ROUND(C151/'BEAR PT - EKL'!$T$8,0)</f>
        <v>0</v>
      </c>
      <c r="F151" s="7">
        <f>ROUND(C151/'BEAR PT - EKL'!$T$9,0)</f>
        <v>0</v>
      </c>
      <c r="G151" s="7"/>
    </row>
    <row r="152" spans="1:7" ht="17" thickBot="1">
      <c r="A152" s="4">
        <v>44041</v>
      </c>
      <c r="B152" s="5">
        <v>149</v>
      </c>
      <c r="C152" s="38">
        <f>'DGS - EKL &amp; VOST'!C158</f>
        <v>0</v>
      </c>
      <c r="D152" s="7">
        <f>ROUND(C152/'BEAR PT - EKL'!$T$6,0)</f>
        <v>0</v>
      </c>
      <c r="E152" s="7">
        <f>ROUND(C152/'BEAR PT - EKL'!$T$8,0)</f>
        <v>0</v>
      </c>
      <c r="F152" s="7">
        <f>ROUND(C152/'BEAR PT - EKL'!$T$9,0)</f>
        <v>0</v>
      </c>
      <c r="G152" s="7"/>
    </row>
    <row r="153" spans="1:7" ht="17" thickBot="1">
      <c r="A153" s="4">
        <v>44042</v>
      </c>
      <c r="B153" s="5">
        <v>150</v>
      </c>
      <c r="C153" s="38">
        <f>'DGS - EKL &amp; VOST'!C159</f>
        <v>0</v>
      </c>
      <c r="D153" s="7">
        <f>ROUND(C153/'BEAR PT - EKL'!$T$6,0)</f>
        <v>0</v>
      </c>
      <c r="E153" s="7">
        <f>ROUND(C153/'BEAR PT - EKL'!$T$8,0)</f>
        <v>0</v>
      </c>
      <c r="F153" s="7">
        <f>ROUND(C153/'BEAR PT - EKL'!$T$9,0)</f>
        <v>0</v>
      </c>
      <c r="G153" s="7"/>
    </row>
    <row r="154" spans="1:7" ht="17" thickBot="1">
      <c r="A154" s="4">
        <v>44043</v>
      </c>
      <c r="B154" s="5">
        <v>151</v>
      </c>
      <c r="C154" s="38">
        <f>'DGS - EKL &amp; VOST'!C160</f>
        <v>0</v>
      </c>
      <c r="D154" s="7">
        <f>ROUND(C154/'BEAR PT - EKL'!$T$6,0)</f>
        <v>0</v>
      </c>
      <c r="E154" s="7">
        <f>ROUND(C154/'BEAR PT - EKL'!$T$8,0)</f>
        <v>0</v>
      </c>
      <c r="F154" s="7">
        <f>ROUND(C154/'BEAR PT - EKL'!$T$9,0)</f>
        <v>0</v>
      </c>
      <c r="G154" s="7"/>
    </row>
    <row r="155" spans="1:7" ht="17" thickBot="1">
      <c r="A155" s="4">
        <v>44044</v>
      </c>
      <c r="B155" s="5">
        <v>152</v>
      </c>
      <c r="C155" s="38">
        <f>'DGS - EKL &amp; VOST'!C161</f>
        <v>0</v>
      </c>
      <c r="D155" s="7">
        <f>ROUND(C155/'BEAR PT - EKL'!$T$6,0)</f>
        <v>0</v>
      </c>
      <c r="E155" s="7">
        <f>ROUND(C155/'BEAR PT - EKL'!$T$8,0)</f>
        <v>0</v>
      </c>
      <c r="F155" s="7">
        <f>ROUND(C155/'BEAR PT - EKL'!$T$9,0)</f>
        <v>0</v>
      </c>
      <c r="G155" s="7"/>
    </row>
    <row r="156" spans="1:7" ht="17" thickBot="1">
      <c r="A156" s="4">
        <v>44045</v>
      </c>
      <c r="B156" s="5">
        <v>153</v>
      </c>
      <c r="C156" s="38">
        <f>'DGS - EKL &amp; VOST'!C162</f>
        <v>0</v>
      </c>
      <c r="D156" s="7">
        <f>ROUND(C156/'BEAR PT - EKL'!$T$6,0)</f>
        <v>0</v>
      </c>
      <c r="E156" s="7">
        <f>ROUND(C156/'BEAR PT - EKL'!$T$8,0)</f>
        <v>0</v>
      </c>
      <c r="F156" s="7">
        <f>ROUND(C156/'BEAR PT - EKL'!$T$9,0)</f>
        <v>0</v>
      </c>
      <c r="G156" s="7"/>
    </row>
    <row r="157" spans="1:7" ht="17" thickBot="1">
      <c r="A157" s="4">
        <v>44046</v>
      </c>
      <c r="B157" s="5">
        <v>154</v>
      </c>
      <c r="C157" s="38">
        <f>'DGS - EKL &amp; VOST'!C163</f>
        <v>0</v>
      </c>
      <c r="D157" s="7">
        <f>ROUND(C157/'BEAR PT - EKL'!$T$6,0)</f>
        <v>0</v>
      </c>
      <c r="E157" s="7">
        <f>ROUND(C157/'BEAR PT - EKL'!$T$8,0)</f>
        <v>0</v>
      </c>
      <c r="F157" s="7">
        <f>ROUND(C157/'BEAR PT - EKL'!$T$9,0)</f>
        <v>0</v>
      </c>
      <c r="G157" s="7"/>
    </row>
    <row r="158" spans="1:7" ht="17" thickBot="1">
      <c r="A158" s="4">
        <v>44047</v>
      </c>
      <c r="B158" s="5">
        <v>155</v>
      </c>
      <c r="C158" s="38">
        <f>'DGS - EKL &amp; VOST'!C164</f>
        <v>0</v>
      </c>
      <c r="D158" s="7">
        <f>ROUND(C158/'BEAR PT - EKL'!$T$6,0)</f>
        <v>0</v>
      </c>
      <c r="E158" s="7">
        <f>ROUND(C158/'BEAR PT - EKL'!$T$8,0)</f>
        <v>0</v>
      </c>
      <c r="F158" s="7">
        <f>ROUND(C158/'BEAR PT - EKL'!$T$9,0)</f>
        <v>0</v>
      </c>
      <c r="G158" s="7"/>
    </row>
    <row r="159" spans="1:7" ht="17" thickBot="1">
      <c r="A159" s="4">
        <v>44048</v>
      </c>
      <c r="B159" s="5">
        <v>156</v>
      </c>
      <c r="C159" s="38">
        <f>'DGS - EKL &amp; VOST'!C165</f>
        <v>0</v>
      </c>
      <c r="D159" s="7">
        <f>ROUND(C159/'BEAR PT - EKL'!$T$6,0)</f>
        <v>0</v>
      </c>
      <c r="E159" s="7">
        <f>ROUND(C159/'BEAR PT - EKL'!$T$8,0)</f>
        <v>0</v>
      </c>
      <c r="F159" s="7">
        <f>ROUND(C159/'BEAR PT - EKL'!$T$9,0)</f>
        <v>0</v>
      </c>
      <c r="G159" s="7"/>
    </row>
    <row r="160" spans="1:7" ht="17" thickBot="1">
      <c r="A160" s="4">
        <v>44049</v>
      </c>
      <c r="B160" s="5">
        <v>157</v>
      </c>
      <c r="C160" s="38">
        <f>'DGS - EKL &amp; VOST'!C166</f>
        <v>0</v>
      </c>
      <c r="D160" s="7">
        <f>ROUND(C160/'BEAR PT - EKL'!$T$6,0)</f>
        <v>0</v>
      </c>
      <c r="E160" s="7">
        <f>ROUND(C160/'BEAR PT - EKL'!$T$8,0)</f>
        <v>0</v>
      </c>
      <c r="F160" s="7">
        <f>ROUND(C160/'BEAR PT - EKL'!$T$9,0)</f>
        <v>0</v>
      </c>
      <c r="G160" s="7"/>
    </row>
    <row r="161" spans="1:7" ht="17" thickBot="1">
      <c r="A161" s="4">
        <v>44050</v>
      </c>
      <c r="B161" s="5">
        <v>158</v>
      </c>
      <c r="C161" s="38">
        <f>'DGS - EKL &amp; VOST'!C167</f>
        <v>0</v>
      </c>
      <c r="D161" s="7">
        <f>ROUND(C161/'BEAR PT - EKL'!$T$6,0)</f>
        <v>0</v>
      </c>
      <c r="E161" s="7">
        <f>ROUND(C161/'BEAR PT - EKL'!$T$8,0)</f>
        <v>0</v>
      </c>
      <c r="F161" s="7">
        <f>ROUND(C161/'BEAR PT - EKL'!$T$9,0)</f>
        <v>0</v>
      </c>
      <c r="G161" s="7"/>
    </row>
    <row r="162" spans="1:7" ht="17" thickBot="1">
      <c r="A162" s="4">
        <v>44051</v>
      </c>
      <c r="B162" s="5">
        <v>159</v>
      </c>
      <c r="C162" s="38">
        <f>'DGS - EKL &amp; VOST'!C168</f>
        <v>0</v>
      </c>
      <c r="D162" s="7">
        <f>ROUND(C162/'BEAR PT - EKL'!$T$6,0)</f>
        <v>0</v>
      </c>
      <c r="E162" s="7">
        <f>ROUND(C162/'BEAR PT - EKL'!$T$8,0)</f>
        <v>0</v>
      </c>
      <c r="F162" s="7">
        <f>ROUND(C162/'BEAR PT - EKL'!$T$9,0)</f>
        <v>0</v>
      </c>
      <c r="G162" s="7"/>
    </row>
    <row r="163" spans="1:7" ht="17" thickBot="1">
      <c r="A163" s="4">
        <v>44052</v>
      </c>
      <c r="B163" s="5">
        <v>160</v>
      </c>
      <c r="C163" s="38">
        <f>'DGS - EKL &amp; VOST'!C169</f>
        <v>0</v>
      </c>
      <c r="D163" s="7">
        <f>ROUND(C163/'BEAR PT - EKL'!$T$6,0)</f>
        <v>0</v>
      </c>
      <c r="E163" s="7">
        <f>ROUND(C163/'BEAR PT - EKL'!$T$8,0)</f>
        <v>0</v>
      </c>
      <c r="F163" s="7">
        <f>ROUND(C163/'BEAR PT - EKL'!$T$9,0)</f>
        <v>0</v>
      </c>
      <c r="G163" s="7"/>
    </row>
    <row r="164" spans="1:7" ht="17" thickBot="1">
      <c r="A164" s="4">
        <v>44053</v>
      </c>
      <c r="B164" s="5">
        <v>161</v>
      </c>
      <c r="C164" s="38">
        <f>'DGS - EKL &amp; VOST'!C170</f>
        <v>0</v>
      </c>
      <c r="D164" s="7">
        <f>ROUND(C164/'BEAR PT - EKL'!$T$6,0)</f>
        <v>0</v>
      </c>
      <c r="E164" s="7">
        <f>ROUND(C164/'BEAR PT - EKL'!$T$8,0)</f>
        <v>0</v>
      </c>
      <c r="F164" s="7">
        <f>ROUND(C164/'BEAR PT - EKL'!$T$9,0)</f>
        <v>0</v>
      </c>
      <c r="G164" s="7"/>
    </row>
    <row r="165" spans="1:7" ht="17" thickBot="1">
      <c r="A165" s="4">
        <v>44054</v>
      </c>
      <c r="B165" s="5">
        <v>162</v>
      </c>
      <c r="C165" s="38">
        <f>'DGS - EKL &amp; VOST'!C171</f>
        <v>0</v>
      </c>
      <c r="D165" s="7">
        <f>ROUND(C165/'BEAR PT - EKL'!$T$6,0)</f>
        <v>0</v>
      </c>
      <c r="E165" s="7">
        <f>ROUND(C165/'BEAR PT - EKL'!$T$8,0)</f>
        <v>0</v>
      </c>
      <c r="F165" s="7">
        <f>ROUND(C165/'BEAR PT - EKL'!$T$9,0)</f>
        <v>0</v>
      </c>
      <c r="G165" s="7"/>
    </row>
    <row r="166" spans="1:7" ht="17" thickBot="1">
      <c r="A166" s="4">
        <v>44055</v>
      </c>
      <c r="B166" s="5">
        <v>163</v>
      </c>
      <c r="C166" s="38">
        <f>'DGS - EKL &amp; VOST'!C172</f>
        <v>0</v>
      </c>
      <c r="D166" s="7">
        <f>ROUND(C166/'BEAR PT - EKL'!$T$6,0)</f>
        <v>0</v>
      </c>
      <c r="E166" s="7">
        <f>ROUND(C166/'BEAR PT - EKL'!$T$8,0)</f>
        <v>0</v>
      </c>
      <c r="F166" s="7">
        <f>ROUND(C166/'BEAR PT - EKL'!$T$9,0)</f>
        <v>0</v>
      </c>
      <c r="G166" s="7"/>
    </row>
    <row r="167" spans="1:7" ht="17" thickBot="1">
      <c r="A167" s="4">
        <v>44056</v>
      </c>
      <c r="B167" s="5">
        <v>164</v>
      </c>
      <c r="C167" s="38">
        <f>'DGS - EKL &amp; VOST'!C173</f>
        <v>0</v>
      </c>
      <c r="D167" s="7">
        <f>ROUND(C167/'BEAR PT - EKL'!$T$6,0)</f>
        <v>0</v>
      </c>
      <c r="E167" s="7">
        <f>ROUND(C167/'BEAR PT - EKL'!$T$8,0)</f>
        <v>0</v>
      </c>
      <c r="F167" s="7">
        <f>ROUND(C167/'BEAR PT - EKL'!$T$9,0)</f>
        <v>0</v>
      </c>
      <c r="G167" s="7"/>
    </row>
    <row r="168" spans="1:7" ht="17" thickBot="1">
      <c r="A168" s="4">
        <v>44057</v>
      </c>
      <c r="B168" s="5">
        <v>165</v>
      </c>
      <c r="C168" s="38">
        <f>'DGS - EKL &amp; VOST'!C174</f>
        <v>0</v>
      </c>
      <c r="D168" s="7">
        <f>ROUND(C168/'BEAR PT - EKL'!$T$6,0)</f>
        <v>0</v>
      </c>
      <c r="E168" s="7">
        <f>ROUND(C168/'BEAR PT - EKL'!$T$8,0)</f>
        <v>0</v>
      </c>
      <c r="F168" s="7">
        <f>ROUND(C168/'BEAR PT - EKL'!$T$9,0)</f>
        <v>0</v>
      </c>
      <c r="G168" s="7"/>
    </row>
    <row r="169" spans="1:7" ht="17" thickBot="1">
      <c r="A169" s="4">
        <v>44058</v>
      </c>
      <c r="B169" s="5">
        <v>166</v>
      </c>
      <c r="C169" s="38">
        <f>'DGS - EKL &amp; VOST'!C175</f>
        <v>0</v>
      </c>
      <c r="D169" s="7">
        <f>ROUND(C169/'BEAR PT - EKL'!$T$6,0)</f>
        <v>0</v>
      </c>
      <c r="E169" s="7">
        <f>ROUND(C169/'BEAR PT - EKL'!$T$8,0)</f>
        <v>0</v>
      </c>
      <c r="F169" s="7">
        <f>ROUND(C169/'BEAR PT - EKL'!$T$9,0)</f>
        <v>0</v>
      </c>
      <c r="G169" s="7"/>
    </row>
    <row r="170" spans="1:7" ht="17" thickBot="1">
      <c r="A170" s="4">
        <v>44059</v>
      </c>
      <c r="B170" s="5">
        <v>167</v>
      </c>
      <c r="C170" s="38">
        <f>'DGS - EKL &amp; VOST'!C176</f>
        <v>0</v>
      </c>
      <c r="D170" s="7">
        <f>ROUND(C170/'BEAR PT - EKL'!$T$6,0)</f>
        <v>0</v>
      </c>
      <c r="E170" s="7">
        <f>ROUND(C170/'BEAR PT - EKL'!$T$8,0)</f>
        <v>0</v>
      </c>
      <c r="F170" s="7">
        <f>ROUND(C170/'BEAR PT - EKL'!$T$9,0)</f>
        <v>0</v>
      </c>
      <c r="G170" s="7"/>
    </row>
    <row r="171" spans="1:7" ht="17" thickBot="1">
      <c r="A171" s="4">
        <v>44060</v>
      </c>
      <c r="B171" s="5">
        <v>168</v>
      </c>
      <c r="C171" s="38">
        <f>'DGS - EKL &amp; VOST'!C177</f>
        <v>0</v>
      </c>
      <c r="D171" s="7">
        <f>ROUND(C171/'BEAR PT - EKL'!$T$6,0)</f>
        <v>0</v>
      </c>
      <c r="E171" s="7">
        <f>ROUND(C171/'BEAR PT - EKL'!$T$8,0)</f>
        <v>0</v>
      </c>
      <c r="F171" s="7">
        <f>ROUND(C171/'BEAR PT - EKL'!$T$9,0)</f>
        <v>0</v>
      </c>
      <c r="G171" s="7"/>
    </row>
    <row r="172" spans="1:7" ht="17" thickBot="1">
      <c r="A172" s="4">
        <v>44061</v>
      </c>
      <c r="B172" s="5">
        <v>169</v>
      </c>
      <c r="C172" s="38">
        <f>'DGS - EKL &amp; VOST'!C178</f>
        <v>0</v>
      </c>
      <c r="D172" s="7">
        <f>ROUND(C172/'BEAR PT - EKL'!$T$6,0)</f>
        <v>0</v>
      </c>
      <c r="E172" s="7">
        <f>ROUND(C172/'BEAR PT - EKL'!$T$8,0)</f>
        <v>0</v>
      </c>
      <c r="F172" s="7">
        <f>ROUND(C172/'BEAR PT - EKL'!$T$9,0)</f>
        <v>0</v>
      </c>
      <c r="G172" s="7"/>
    </row>
    <row r="173" spans="1:7" ht="17" thickBot="1">
      <c r="A173" s="4">
        <v>44062</v>
      </c>
      <c r="B173" s="5">
        <v>170</v>
      </c>
      <c r="C173" s="38">
        <f>'DGS - EKL &amp; VOST'!C179</f>
        <v>0</v>
      </c>
      <c r="D173" s="7">
        <f>ROUND(C173/'BEAR PT - EKL'!$T$6,0)</f>
        <v>0</v>
      </c>
      <c r="E173" s="7">
        <f>ROUND(C173/'BEAR PT - EKL'!$T$8,0)</f>
        <v>0</v>
      </c>
      <c r="F173" s="7">
        <f>ROUND(C173/'BEAR PT - EKL'!$T$9,0)</f>
        <v>0</v>
      </c>
      <c r="G173" s="7"/>
    </row>
    <row r="174" spans="1:7" ht="17" thickBot="1">
      <c r="A174" s="4">
        <v>44063</v>
      </c>
      <c r="B174" s="5">
        <v>171</v>
      </c>
      <c r="C174" s="38">
        <f>'DGS - EKL &amp; VOST'!C180</f>
        <v>0</v>
      </c>
      <c r="D174" s="7">
        <f>ROUND(C174/'BEAR PT - EKL'!$T$6,0)</f>
        <v>0</v>
      </c>
      <c r="E174" s="7">
        <f>ROUND(C174/'BEAR PT - EKL'!$T$8,0)</f>
        <v>0</v>
      </c>
      <c r="F174" s="7">
        <f>ROUND(C174/'BEAR PT - EKL'!$T$9,0)</f>
        <v>0</v>
      </c>
      <c r="G174" s="7"/>
    </row>
    <row r="175" spans="1:7" ht="17" thickBot="1">
      <c r="A175" s="4">
        <v>44064</v>
      </c>
      <c r="B175" s="5">
        <v>172</v>
      </c>
      <c r="C175" s="38">
        <f>'DGS - EKL &amp; VOST'!C181</f>
        <v>0</v>
      </c>
      <c r="D175" s="7">
        <f>ROUND(C175/'BEAR PT - EKL'!$T$6,0)</f>
        <v>0</v>
      </c>
      <c r="E175" s="7">
        <f>ROUND(C175/'BEAR PT - EKL'!$T$8,0)</f>
        <v>0</v>
      </c>
      <c r="F175" s="7">
        <f>ROUND(C175/'BEAR PT - EKL'!$T$9,0)</f>
        <v>0</v>
      </c>
      <c r="G175" s="7"/>
    </row>
    <row r="176" spans="1:7" ht="17" thickBot="1">
      <c r="A176" s="4">
        <v>44065</v>
      </c>
      <c r="B176" s="5">
        <v>173</v>
      </c>
      <c r="C176" s="38">
        <f>'DGS - EKL &amp; VOST'!C182</f>
        <v>0</v>
      </c>
      <c r="D176" s="7">
        <f>ROUND(C176/'BEAR PT - EKL'!$T$6,0)</f>
        <v>0</v>
      </c>
      <c r="E176" s="7">
        <f>ROUND(C176/'BEAR PT - EKL'!$T$8,0)</f>
        <v>0</v>
      </c>
      <c r="F176" s="7">
        <f>ROUND(C176/'BEAR PT - EKL'!$T$9,0)</f>
        <v>0</v>
      </c>
      <c r="G176" s="7"/>
    </row>
    <row r="177" spans="1:7" ht="17" thickBot="1">
      <c r="A177" s="4">
        <v>44066</v>
      </c>
      <c r="B177" s="5">
        <v>174</v>
      </c>
      <c r="C177" s="38">
        <f>'DGS - EKL &amp; VOST'!C183</f>
        <v>0</v>
      </c>
      <c r="D177" s="7">
        <f>ROUND(C177/'BEAR PT - EKL'!$T$6,0)</f>
        <v>0</v>
      </c>
      <c r="E177" s="7">
        <f>ROUND(C177/'BEAR PT - EKL'!$T$8,0)</f>
        <v>0</v>
      </c>
      <c r="F177" s="7">
        <f>ROUND(C177/'BEAR PT - EKL'!$T$9,0)</f>
        <v>0</v>
      </c>
      <c r="G177" s="7"/>
    </row>
    <row r="178" spans="1:7" ht="17" thickBot="1">
      <c r="A178" s="4">
        <v>44067</v>
      </c>
      <c r="B178" s="5">
        <v>175</v>
      </c>
      <c r="C178" s="38">
        <f>'DGS - EKL &amp; VOST'!C184</f>
        <v>0</v>
      </c>
      <c r="D178" s="7">
        <f>ROUND(C178/'BEAR PT - EKL'!$T$6,0)</f>
        <v>0</v>
      </c>
      <c r="E178" s="7">
        <f>ROUND(C178/'BEAR PT - EKL'!$T$8,0)</f>
        <v>0</v>
      </c>
      <c r="F178" s="7">
        <f>ROUND(C178/'BEAR PT - EKL'!$T$9,0)</f>
        <v>0</v>
      </c>
      <c r="G178" s="7"/>
    </row>
    <row r="179" spans="1:7" ht="17" thickBot="1">
      <c r="A179" s="4">
        <v>44068</v>
      </c>
      <c r="B179" s="5">
        <v>176</v>
      </c>
      <c r="C179" s="38">
        <f>'DGS - EKL &amp; VOST'!C185</f>
        <v>0</v>
      </c>
      <c r="D179" s="7">
        <f>ROUND(C179/'BEAR PT - EKL'!$T$6,0)</f>
        <v>0</v>
      </c>
      <c r="E179" s="7">
        <f>ROUND(C179/'BEAR PT - EKL'!$T$8,0)</f>
        <v>0</v>
      </c>
      <c r="F179" s="7">
        <f>ROUND(C179/'BEAR PT - EKL'!$T$9,0)</f>
        <v>0</v>
      </c>
      <c r="G179" s="7"/>
    </row>
    <row r="180" spans="1:7" ht="17" thickBot="1">
      <c r="A180" s="4">
        <v>44069</v>
      </c>
      <c r="B180" s="5">
        <v>177</v>
      </c>
      <c r="C180" s="38">
        <f>'DGS - EKL &amp; VOST'!C186</f>
        <v>0</v>
      </c>
      <c r="D180" s="7">
        <f>ROUND(C180/'BEAR PT - EKL'!$T$6,0)</f>
        <v>0</v>
      </c>
      <c r="E180" s="7">
        <f>ROUND(C180/'BEAR PT - EKL'!$T$8,0)</f>
        <v>0</v>
      </c>
      <c r="F180" s="7">
        <f>ROUND(C180/'BEAR PT - EKL'!$T$9,0)</f>
        <v>0</v>
      </c>
      <c r="G180" s="7"/>
    </row>
    <row r="181" spans="1:7" ht="17" thickBot="1">
      <c r="A181" s="4">
        <v>44070</v>
      </c>
      <c r="B181" s="5">
        <v>178</v>
      </c>
      <c r="C181" s="38">
        <f>'DGS - EKL &amp; VOST'!C187</f>
        <v>0</v>
      </c>
      <c r="D181" s="7">
        <f>ROUND(C181/'BEAR PT - EKL'!$T$6,0)</f>
        <v>0</v>
      </c>
      <c r="E181" s="7">
        <f>ROUND(C181/'BEAR PT - EKL'!$T$8,0)</f>
        <v>0</v>
      </c>
      <c r="F181" s="7">
        <f>ROUND(C181/'BEAR PT - EKL'!$T$9,0)</f>
        <v>0</v>
      </c>
      <c r="G181" s="7"/>
    </row>
    <row r="182" spans="1:7" ht="17" thickBot="1">
      <c r="A182" s="4">
        <v>44071</v>
      </c>
      <c r="B182" s="5">
        <v>179</v>
      </c>
      <c r="C182" s="38">
        <f>'DGS - EKL &amp; VOST'!C188</f>
        <v>0</v>
      </c>
      <c r="D182" s="7">
        <f>ROUND(C182/'BEAR PT - EKL'!$T$6,0)</f>
        <v>0</v>
      </c>
      <c r="E182" s="7">
        <f>ROUND(C182/'BEAR PT - EKL'!$T$8,0)</f>
        <v>0</v>
      </c>
      <c r="F182" s="7">
        <f>ROUND(C182/'BEAR PT - EKL'!$T$9,0)</f>
        <v>0</v>
      </c>
      <c r="G182" s="7"/>
    </row>
    <row r="183" spans="1:7" ht="17" thickBot="1">
      <c r="A183" s="4">
        <v>44072</v>
      </c>
      <c r="B183" s="5">
        <v>180</v>
      </c>
      <c r="C183" s="38">
        <f>'DGS - EKL &amp; VOST'!C189</f>
        <v>0</v>
      </c>
      <c r="D183" s="7">
        <f>ROUND(C183/'BEAR PT - EKL'!$T$6,0)</f>
        <v>0</v>
      </c>
      <c r="E183" s="7">
        <f>ROUND(C183/'BEAR PT - EKL'!$T$8,0)</f>
        <v>0</v>
      </c>
      <c r="F183" s="7">
        <f>ROUND(C183/'BEAR PT - EKL'!$T$9,0)</f>
        <v>0</v>
      </c>
      <c r="G183" s="7"/>
    </row>
    <row r="184" spans="1:7" ht="17" thickBot="1">
      <c r="A184" s="4">
        <v>44073</v>
      </c>
      <c r="B184" s="5">
        <v>181</v>
      </c>
      <c r="C184" s="38">
        <f>'DGS - EKL &amp; VOST'!C190</f>
        <v>0</v>
      </c>
      <c r="D184" s="7">
        <f>ROUND(C184/'BEAR PT - EKL'!$T$6,0)</f>
        <v>0</v>
      </c>
      <c r="E184" s="7">
        <f>ROUND(C184/'BEAR PT - EKL'!$T$8,0)</f>
        <v>0</v>
      </c>
      <c r="F184" s="7">
        <f>ROUND(C184/'BEAR PT - EKL'!$T$9,0)</f>
        <v>0</v>
      </c>
      <c r="G184" s="7"/>
    </row>
    <row r="185" spans="1:7" ht="17" thickBot="1">
      <c r="A185" s="4">
        <v>44074</v>
      </c>
      <c r="B185" s="5">
        <v>182</v>
      </c>
      <c r="C185" s="38">
        <f>'DGS - EKL &amp; VOST'!C191</f>
        <v>0</v>
      </c>
      <c r="D185" s="7">
        <f>ROUND(C185/'BEAR PT - EKL'!$T$6,0)</f>
        <v>0</v>
      </c>
      <c r="E185" s="7">
        <f>ROUND(C185/'BEAR PT - EKL'!$T$8,0)</f>
        <v>0</v>
      </c>
      <c r="F185" s="7">
        <f>ROUND(C185/'BEAR PT - EKL'!$T$9,0)</f>
        <v>0</v>
      </c>
      <c r="G185" s="7"/>
    </row>
    <row r="186" spans="1:7" ht="17" thickBot="1">
      <c r="A186" s="4">
        <v>44075</v>
      </c>
      <c r="B186" s="5">
        <v>183</v>
      </c>
      <c r="C186" s="38">
        <f>'DGS - EKL &amp; VOST'!C192</f>
        <v>0</v>
      </c>
      <c r="D186" s="7">
        <f>ROUND(C186/'BEAR PT - EKL'!$T$6,0)</f>
        <v>0</v>
      </c>
      <c r="E186" s="7">
        <f>ROUND(C186/'BEAR PT - EKL'!$T$8,0)</f>
        <v>0</v>
      </c>
      <c r="F186" s="7">
        <f>ROUND(C186/'BEAR PT - EKL'!$T$9,0)</f>
        <v>0</v>
      </c>
      <c r="G186" s="7"/>
    </row>
    <row r="187" spans="1:7" ht="17" thickBot="1">
      <c r="A187" s="4">
        <v>44076</v>
      </c>
      <c r="B187" s="5">
        <v>184</v>
      </c>
      <c r="C187" s="38">
        <f>'DGS - EKL &amp; VOST'!C193</f>
        <v>0</v>
      </c>
      <c r="D187" s="7">
        <f>ROUND(C187/'BEAR PT - EKL'!$T$6,0)</f>
        <v>0</v>
      </c>
      <c r="E187" s="7">
        <f>ROUND(C187/'BEAR PT - EKL'!$T$8,0)</f>
        <v>0</v>
      </c>
      <c r="F187" s="7">
        <f>ROUND(C187/'BEAR PT - EKL'!$T$9,0)</f>
        <v>0</v>
      </c>
      <c r="G187" s="7"/>
    </row>
    <row r="188" spans="1:7" ht="17" thickBot="1">
      <c r="A188" s="4">
        <v>44077</v>
      </c>
      <c r="B188" s="5">
        <v>185</v>
      </c>
      <c r="C188" s="38">
        <f>'DGS - EKL &amp; VOST'!C194</f>
        <v>0</v>
      </c>
      <c r="D188" s="7">
        <f>ROUND(C188/'BEAR PT - EKL'!$T$6,0)</f>
        <v>0</v>
      </c>
      <c r="E188" s="7">
        <f>ROUND(C188/'BEAR PT - EKL'!$T$8,0)</f>
        <v>0</v>
      </c>
      <c r="F188" s="7">
        <f>ROUND(C188/'BEAR PT - EKL'!$T$9,0)</f>
        <v>0</v>
      </c>
      <c r="G188" s="7"/>
    </row>
    <row r="189" spans="1:7" ht="17" thickBot="1">
      <c r="A189" s="4">
        <v>44078</v>
      </c>
      <c r="B189" s="5">
        <v>186</v>
      </c>
      <c r="C189" s="38">
        <f>'DGS - EKL &amp; VOST'!C195</f>
        <v>0</v>
      </c>
      <c r="D189" s="7">
        <f>ROUND(C189/'BEAR PT - EKL'!$T$6,0)</f>
        <v>0</v>
      </c>
      <c r="E189" s="7">
        <f>ROUND(C189/'BEAR PT - EKL'!$T$8,0)</f>
        <v>0</v>
      </c>
      <c r="F189" s="7">
        <f>ROUND(C189/'BEAR PT - EKL'!$T$9,0)</f>
        <v>0</v>
      </c>
      <c r="G189" s="7"/>
    </row>
    <row r="190" spans="1:7" ht="17" thickBot="1">
      <c r="A190" s="4">
        <v>44079</v>
      </c>
      <c r="B190" s="5">
        <v>187</v>
      </c>
      <c r="C190" s="38">
        <f>'DGS - EKL &amp; VOST'!C196</f>
        <v>0</v>
      </c>
      <c r="D190" s="7">
        <f>ROUND(C190/'BEAR PT - EKL'!$T$6,0)</f>
        <v>0</v>
      </c>
      <c r="E190" s="7">
        <f>ROUND(C190/'BEAR PT - EKL'!$T$8,0)</f>
        <v>0</v>
      </c>
      <c r="F190" s="7">
        <f>ROUND(C190/'BEAR PT - EKL'!$T$9,0)</f>
        <v>0</v>
      </c>
      <c r="G190" s="7"/>
    </row>
    <row r="191" spans="1:7" ht="17" thickBot="1">
      <c r="A191" s="4">
        <v>44080</v>
      </c>
      <c r="B191" s="5">
        <v>188</v>
      </c>
      <c r="C191" s="38">
        <f>'DGS - EKL &amp; VOST'!C197</f>
        <v>0</v>
      </c>
      <c r="D191" s="7">
        <f>ROUND(C191/'BEAR PT - EKL'!$T$6,0)</f>
        <v>0</v>
      </c>
      <c r="E191" s="7">
        <f>ROUND(C191/'BEAR PT - EKL'!$T$8,0)</f>
        <v>0</v>
      </c>
      <c r="F191" s="7">
        <f>ROUND(C191/'BEAR PT - EKL'!$T$9,0)</f>
        <v>0</v>
      </c>
      <c r="G191" s="7"/>
    </row>
    <row r="192" spans="1:7" ht="17" thickBot="1">
      <c r="A192" s="4">
        <v>44081</v>
      </c>
      <c r="B192" s="5">
        <v>189</v>
      </c>
      <c r="C192" s="38">
        <f>'DGS - EKL &amp; VOST'!C198</f>
        <v>0</v>
      </c>
      <c r="D192" s="7">
        <f>ROUND(C192/'BEAR PT - EKL'!$T$6,0)</f>
        <v>0</v>
      </c>
      <c r="E192" s="7">
        <f>ROUND(C192/'BEAR PT - EKL'!$T$8,0)</f>
        <v>0</v>
      </c>
      <c r="F192" s="7">
        <f>ROUND(C192/'BEAR PT - EKL'!$T$9,0)</f>
        <v>0</v>
      </c>
      <c r="G192" s="7"/>
    </row>
    <row r="193" spans="1:7" ht="17" thickBot="1">
      <c r="A193" s="4">
        <v>44082</v>
      </c>
      <c r="B193" s="5">
        <v>190</v>
      </c>
      <c r="C193" s="38">
        <f>'DGS - EKL &amp; VOST'!C199</f>
        <v>0</v>
      </c>
      <c r="D193" s="7">
        <f>ROUND(C193/'BEAR PT - EKL'!$T$6,0)</f>
        <v>0</v>
      </c>
      <c r="E193" s="7">
        <f>ROUND(C193/'BEAR PT - EKL'!$T$8,0)</f>
        <v>0</v>
      </c>
      <c r="F193" s="7">
        <f>ROUND(C193/'BEAR PT - EKL'!$T$9,0)</f>
        <v>0</v>
      </c>
      <c r="G193" s="7"/>
    </row>
    <row r="194" spans="1:7" ht="17" thickBot="1">
      <c r="A194" s="4">
        <v>44083</v>
      </c>
      <c r="B194" s="5">
        <v>191</v>
      </c>
      <c r="C194" s="38">
        <f>'DGS - EKL &amp; VOST'!C200</f>
        <v>0</v>
      </c>
      <c r="D194" s="7">
        <f>ROUND(C194/'BEAR PT - EKL'!$T$6,0)</f>
        <v>0</v>
      </c>
      <c r="E194" s="7">
        <f>ROUND(C194/'BEAR PT - EKL'!$T$8,0)</f>
        <v>0</v>
      </c>
      <c r="F194" s="7">
        <f>ROUND(C194/'BEAR PT - EKL'!$T$9,0)</f>
        <v>0</v>
      </c>
      <c r="G194" s="7"/>
    </row>
    <row r="195" spans="1:7" ht="17" thickBot="1">
      <c r="A195" s="4">
        <v>44084</v>
      </c>
      <c r="B195" s="5">
        <v>192</v>
      </c>
      <c r="C195" s="38">
        <f>'DGS - EKL &amp; VOST'!C201</f>
        <v>0</v>
      </c>
      <c r="D195" s="7">
        <f>ROUND(C195/'BEAR PT - EKL'!$T$6,0)</f>
        <v>0</v>
      </c>
      <c r="E195" s="7">
        <f>ROUND(C195/'BEAR PT - EKL'!$T$8,0)</f>
        <v>0</v>
      </c>
      <c r="F195" s="7">
        <f>ROUND(C195/'BEAR PT - EKL'!$T$9,0)</f>
        <v>0</v>
      </c>
      <c r="G195" s="7"/>
    </row>
    <row r="196" spans="1:7" ht="17" thickBot="1">
      <c r="A196" s="4">
        <v>44085</v>
      </c>
      <c r="B196" s="5">
        <v>193</v>
      </c>
      <c r="C196" s="38">
        <f>'DGS - EKL &amp; VOST'!C202</f>
        <v>0</v>
      </c>
      <c r="D196" s="7">
        <f>ROUND(C196/'BEAR PT - EKL'!$T$6,0)</f>
        <v>0</v>
      </c>
      <c r="E196" s="7">
        <f>ROUND(C196/'BEAR PT - EKL'!$T$8,0)</f>
        <v>0</v>
      </c>
      <c r="F196" s="7">
        <f>ROUND(C196/'BEAR PT - EKL'!$T$9,0)</f>
        <v>0</v>
      </c>
      <c r="G196" s="7"/>
    </row>
    <row r="197" spans="1:7" ht="17" thickBot="1">
      <c r="A197" s="4">
        <v>44086</v>
      </c>
      <c r="B197" s="5">
        <v>194</v>
      </c>
      <c r="C197" s="38">
        <f>'DGS - EKL &amp; VOST'!C203</f>
        <v>0</v>
      </c>
      <c r="D197" s="7">
        <f>ROUND(C197/'BEAR PT - EKL'!$T$6,0)</f>
        <v>0</v>
      </c>
      <c r="E197" s="7">
        <f>ROUND(C197/'BEAR PT - EKL'!$T$8,0)</f>
        <v>0</v>
      </c>
      <c r="F197" s="7">
        <f>ROUND(C197/'BEAR PT - EKL'!$T$9,0)</f>
        <v>0</v>
      </c>
      <c r="G197" s="7"/>
    </row>
    <row r="198" spans="1:7" ht="17" thickBot="1">
      <c r="A198" s="4">
        <v>44087</v>
      </c>
      <c r="B198" s="5">
        <v>195</v>
      </c>
      <c r="C198" s="38">
        <f>'DGS - EKL &amp; VOST'!C204</f>
        <v>0</v>
      </c>
      <c r="D198" s="7">
        <f>ROUND(C198/'BEAR PT - EKL'!$T$6,0)</f>
        <v>0</v>
      </c>
      <c r="E198" s="7">
        <f>ROUND(C198/'BEAR PT - EKL'!$T$8,0)</f>
        <v>0</v>
      </c>
      <c r="F198" s="7">
        <f>ROUND(C198/'BEAR PT - EKL'!$T$9,0)</f>
        <v>0</v>
      </c>
      <c r="G198" s="7"/>
    </row>
    <row r="199" spans="1:7" ht="17" thickBot="1">
      <c r="A199" s="4">
        <v>44088</v>
      </c>
      <c r="B199" s="5">
        <v>196</v>
      </c>
      <c r="C199" s="38">
        <f>'DGS - EKL &amp; VOST'!C205</f>
        <v>0</v>
      </c>
      <c r="D199" s="7">
        <f>ROUND(C199/'BEAR PT - EKL'!$T$6,0)</f>
        <v>0</v>
      </c>
      <c r="E199" s="7">
        <f>ROUND(C199/'BEAR PT - EKL'!$T$8,0)</f>
        <v>0</v>
      </c>
      <c r="F199" s="7">
        <f>ROUND(C199/'BEAR PT - EKL'!$T$9,0)</f>
        <v>0</v>
      </c>
      <c r="G199" s="7"/>
    </row>
    <row r="200" spans="1:7" ht="17" thickBot="1">
      <c r="A200" s="4">
        <v>44089</v>
      </c>
      <c r="B200" s="5">
        <v>197</v>
      </c>
      <c r="C200" s="38">
        <f>'DGS - EKL &amp; VOST'!C206</f>
        <v>0</v>
      </c>
      <c r="D200" s="7">
        <f>ROUND(C200/'BEAR PT - EKL'!$T$6,0)</f>
        <v>0</v>
      </c>
      <c r="E200" s="7">
        <f>ROUND(C200/'BEAR PT - EKL'!$T$8,0)</f>
        <v>0</v>
      </c>
      <c r="F200" s="7">
        <f>ROUND(C200/'BEAR PT - EKL'!$T$9,0)</f>
        <v>0</v>
      </c>
      <c r="G200" s="7"/>
    </row>
    <row r="201" spans="1:7" ht="17" thickBot="1">
      <c r="A201" s="4">
        <v>44090</v>
      </c>
      <c r="B201" s="5">
        <v>198</v>
      </c>
      <c r="C201" s="38">
        <f>'DGS - EKL &amp; VOST'!C207</f>
        <v>0</v>
      </c>
      <c r="D201" s="7">
        <f>ROUND(C201/'BEAR PT - EKL'!$T$6,0)</f>
        <v>0</v>
      </c>
      <c r="E201" s="7">
        <f>ROUND(C201/'BEAR PT - EKL'!$T$8,0)</f>
        <v>0</v>
      </c>
      <c r="F201" s="7">
        <f>ROUND(C201/'BEAR PT - EKL'!$T$9,0)</f>
        <v>0</v>
      </c>
      <c r="G201" s="7"/>
    </row>
    <row r="202" spans="1:7" ht="17" thickBot="1">
      <c r="A202" s="4">
        <v>44091</v>
      </c>
      <c r="B202" s="5">
        <v>199</v>
      </c>
      <c r="C202" s="38">
        <f>'DGS - EKL &amp; VOST'!C208</f>
        <v>0</v>
      </c>
      <c r="D202" s="7">
        <f>ROUND(C202/'BEAR PT - EKL'!$T$6,0)</f>
        <v>0</v>
      </c>
      <c r="E202" s="7">
        <f>ROUND(C202/'BEAR PT - EKL'!$T$8,0)</f>
        <v>0</v>
      </c>
      <c r="F202" s="7">
        <f>ROUND(C202/'BEAR PT - EKL'!$T$9,0)</f>
        <v>0</v>
      </c>
      <c r="G202" s="7"/>
    </row>
    <row r="203" spans="1:7" ht="17" thickBot="1">
      <c r="A203" s="4">
        <v>44092</v>
      </c>
      <c r="B203" s="5">
        <v>200</v>
      </c>
      <c r="C203" s="38">
        <f>'DGS - EKL &amp; VOST'!C209</f>
        <v>0</v>
      </c>
      <c r="D203" s="7">
        <f>ROUND(C203/'BEAR PT - EKL'!$T$6,0)</f>
        <v>0</v>
      </c>
      <c r="E203" s="7">
        <f>ROUND(C203/'BEAR PT - EKL'!$T$8,0)</f>
        <v>0</v>
      </c>
      <c r="F203" s="7">
        <f>ROUND(C203/'BEAR PT - EKL'!$T$9,0)</f>
        <v>0</v>
      </c>
      <c r="G203" s="7"/>
    </row>
    <row r="204" spans="1:7" ht="17" thickBot="1">
      <c r="A204" s="4">
        <v>44093</v>
      </c>
      <c r="B204" s="5">
        <v>201</v>
      </c>
      <c r="C204" s="38">
        <f>'DGS - EKL &amp; VOST'!C210</f>
        <v>0</v>
      </c>
      <c r="D204" s="7">
        <f>ROUND(C204/'BEAR PT - EKL'!$T$6,0)</f>
        <v>0</v>
      </c>
      <c r="E204" s="7">
        <f>ROUND(C204/'BEAR PT - EKL'!$T$8,0)</f>
        <v>0</v>
      </c>
      <c r="F204" s="7">
        <f>ROUND(C204/'BEAR PT - EKL'!$T$9,0)</f>
        <v>0</v>
      </c>
      <c r="G204" s="7"/>
    </row>
    <row r="205" spans="1:7" ht="17" thickBot="1">
      <c r="A205" s="4">
        <v>44094</v>
      </c>
      <c r="B205" s="5">
        <v>202</v>
      </c>
      <c r="C205" s="38">
        <f>'DGS - EKL &amp; VOST'!C211</f>
        <v>0</v>
      </c>
      <c r="D205" s="7">
        <f>ROUND(C205/'BEAR PT - EKL'!$T$6,0)</f>
        <v>0</v>
      </c>
      <c r="E205" s="7">
        <f>ROUND(C205/'BEAR PT - EKL'!$T$8,0)</f>
        <v>0</v>
      </c>
      <c r="F205" s="7">
        <f>ROUND(C205/'BEAR PT - EKL'!$T$9,0)</f>
        <v>0</v>
      </c>
      <c r="G205" s="7"/>
    </row>
    <row r="206" spans="1:7" ht="17" thickBot="1">
      <c r="A206" s="4">
        <v>44095</v>
      </c>
      <c r="B206" s="5">
        <v>203</v>
      </c>
      <c r="C206" s="38">
        <f>'DGS - EKL &amp; VOST'!C212</f>
        <v>0</v>
      </c>
      <c r="D206" s="7">
        <f>ROUND(C206/'BEAR PT - EKL'!$T$6,0)</f>
        <v>0</v>
      </c>
      <c r="E206" s="7">
        <f>ROUND(C206/'BEAR PT - EKL'!$T$8,0)</f>
        <v>0</v>
      </c>
      <c r="F206" s="7">
        <f>ROUND(C206/'BEAR PT - EKL'!$T$9,0)</f>
        <v>0</v>
      </c>
      <c r="G206" s="7"/>
    </row>
    <row r="207" spans="1:7" ht="17" thickBot="1">
      <c r="A207" s="4">
        <v>44096</v>
      </c>
      <c r="B207" s="5">
        <v>204</v>
      </c>
      <c r="C207" s="38">
        <f>'DGS - EKL &amp; VOST'!C213</f>
        <v>0</v>
      </c>
      <c r="D207" s="7">
        <f>ROUND(C207/'BEAR PT - EKL'!$T$6,0)</f>
        <v>0</v>
      </c>
      <c r="E207" s="7">
        <f>ROUND(C207/'BEAR PT - EKL'!$T$8,0)</f>
        <v>0</v>
      </c>
      <c r="F207" s="7">
        <f>ROUND(C207/'BEAR PT - EKL'!$T$9,0)</f>
        <v>0</v>
      </c>
      <c r="G207" s="7"/>
    </row>
    <row r="208" spans="1:7" ht="17" thickBot="1">
      <c r="A208" s="4">
        <v>44097</v>
      </c>
      <c r="B208" s="5">
        <v>205</v>
      </c>
      <c r="C208" s="38">
        <f>'DGS - EKL &amp; VOST'!C214</f>
        <v>0</v>
      </c>
      <c r="D208" s="7">
        <f>ROUND(C208/'BEAR PT - EKL'!$T$6,0)</f>
        <v>0</v>
      </c>
      <c r="E208" s="7">
        <f>ROUND(C208/'BEAR PT - EKL'!$T$8,0)</f>
        <v>0</v>
      </c>
      <c r="F208" s="7">
        <f>ROUND(C208/'BEAR PT - EKL'!$T$9,0)</f>
        <v>0</v>
      </c>
      <c r="G208" s="7"/>
    </row>
    <row r="209" spans="1:7" ht="17" thickBot="1">
      <c r="A209" s="4">
        <v>44098</v>
      </c>
      <c r="B209" s="5">
        <v>206</v>
      </c>
      <c r="C209" s="38">
        <f>'DGS - EKL &amp; VOST'!C215</f>
        <v>0</v>
      </c>
      <c r="D209" s="7">
        <f>ROUND(C209/'BEAR PT - EKL'!$T$6,0)</f>
        <v>0</v>
      </c>
      <c r="E209" s="7">
        <f>ROUND(C209/'BEAR PT - EKL'!$T$8,0)</f>
        <v>0</v>
      </c>
      <c r="F209" s="7">
        <f>ROUND(C209/'BEAR PT - EKL'!$T$9,0)</f>
        <v>0</v>
      </c>
      <c r="G209" s="7"/>
    </row>
    <row r="210" spans="1:7" ht="17" thickBot="1">
      <c r="A210" s="4">
        <v>44099</v>
      </c>
      <c r="B210" s="5">
        <v>207</v>
      </c>
      <c r="C210" s="38">
        <f>'DGS - EKL &amp; VOST'!C216</f>
        <v>0</v>
      </c>
      <c r="D210" s="7">
        <f>ROUND(C210/'BEAR PT - EKL'!$T$6,0)</f>
        <v>0</v>
      </c>
      <c r="E210" s="7">
        <f>ROUND(C210/'BEAR PT - EKL'!$T$8,0)</f>
        <v>0</v>
      </c>
      <c r="F210" s="7">
        <f>ROUND(C210/'BEAR PT - EKL'!$T$9,0)</f>
        <v>0</v>
      </c>
      <c r="G210" s="7"/>
    </row>
    <row r="211" spans="1:7" ht="17" thickBot="1">
      <c r="A211" s="4">
        <v>44100</v>
      </c>
      <c r="B211" s="5">
        <v>208</v>
      </c>
      <c r="C211" s="38">
        <f>'DGS - EKL &amp; VOST'!C217</f>
        <v>0</v>
      </c>
      <c r="D211" s="7">
        <f>ROUND(C211/'BEAR PT - EKL'!$T$6,0)</f>
        <v>0</v>
      </c>
      <c r="E211" s="7">
        <f>ROUND(C211/'BEAR PT - EKL'!$T$8,0)</f>
        <v>0</v>
      </c>
      <c r="F211" s="7">
        <f>ROUND(C211/'BEAR PT - EKL'!$T$9,0)</f>
        <v>0</v>
      </c>
      <c r="G211" s="7"/>
    </row>
    <row r="212" spans="1:7" ht="17" thickBot="1">
      <c r="A212" s="4">
        <v>44101</v>
      </c>
      <c r="B212" s="5">
        <v>209</v>
      </c>
      <c r="C212" s="38">
        <f>'DGS - EKL &amp; VOST'!C218</f>
        <v>0</v>
      </c>
      <c r="D212" s="7">
        <f>ROUND(C212/'BEAR PT - EKL'!$T$6,0)</f>
        <v>0</v>
      </c>
      <c r="E212" s="7">
        <f>ROUND(C212/'BEAR PT - EKL'!$T$8,0)</f>
        <v>0</v>
      </c>
      <c r="F212" s="7">
        <f>ROUND(C212/'BEAR PT - EKL'!$T$9,0)</f>
        <v>0</v>
      </c>
      <c r="G212" s="7"/>
    </row>
    <row r="213" spans="1:7" ht="17" thickBot="1">
      <c r="A213" s="4">
        <v>44102</v>
      </c>
      <c r="B213" s="5">
        <v>210</v>
      </c>
      <c r="C213" s="38">
        <f>'DGS - EKL &amp; VOST'!C219</f>
        <v>0</v>
      </c>
      <c r="D213" s="7">
        <f>ROUND(C213/'BEAR PT - EKL'!$T$6,0)</f>
        <v>0</v>
      </c>
      <c r="E213" s="7">
        <f>ROUND(C213/'BEAR PT - EKL'!$T$8,0)</f>
        <v>0</v>
      </c>
      <c r="F213" s="7">
        <f>ROUND(C213/'BEAR PT - EKL'!$T$9,0)</f>
        <v>0</v>
      </c>
      <c r="G213" s="7"/>
    </row>
    <row r="214" spans="1:7" ht="17" thickBot="1">
      <c r="A214" s="4">
        <v>44103</v>
      </c>
      <c r="B214" s="5">
        <v>211</v>
      </c>
      <c r="C214" s="38">
        <f>'DGS - EKL &amp; VOST'!C220</f>
        <v>0</v>
      </c>
      <c r="D214" s="7">
        <f>ROUND(C214/'BEAR PT - EKL'!$T$6,0)</f>
        <v>0</v>
      </c>
      <c r="E214" s="7">
        <f>ROUND(C214/'BEAR PT - EKL'!$T$8,0)</f>
        <v>0</v>
      </c>
      <c r="F214" s="7">
        <f>ROUND(C214/'BEAR PT - EKL'!$T$9,0)</f>
        <v>0</v>
      </c>
      <c r="G214" s="7"/>
    </row>
    <row r="215" spans="1:7" ht="17" thickBot="1">
      <c r="A215" s="4">
        <v>44104</v>
      </c>
      <c r="B215" s="5">
        <v>212</v>
      </c>
      <c r="C215" s="38">
        <f>'DGS - EKL &amp; VOST'!C221</f>
        <v>0</v>
      </c>
      <c r="D215" s="7">
        <f>ROUND(C215/'BEAR PT - EKL'!$T$6,0)</f>
        <v>0</v>
      </c>
      <c r="E215" s="7">
        <f>ROUND(C215/'BEAR PT - EKL'!$T$8,0)</f>
        <v>0</v>
      </c>
      <c r="F215" s="7">
        <f>ROUND(C215/'BEAR PT - EKL'!$T$9,0)</f>
        <v>0</v>
      </c>
      <c r="G215" s="7"/>
    </row>
    <row r="216" spans="1:7" ht="17" thickBot="1">
      <c r="A216" s="4">
        <v>44105</v>
      </c>
      <c r="B216" s="5">
        <v>213</v>
      </c>
      <c r="C216" s="38">
        <f>'DGS - EKL &amp; VOST'!C222</f>
        <v>0</v>
      </c>
      <c r="D216" s="7">
        <f>ROUND(C216/'BEAR PT - EKL'!$T$6,0)</f>
        <v>0</v>
      </c>
      <c r="E216" s="7">
        <f>ROUND(C216/'BEAR PT - EKL'!$T$8,0)</f>
        <v>0</v>
      </c>
      <c r="F216" s="7">
        <f>ROUND(C216/'BEAR PT - EKL'!$T$9,0)</f>
        <v>0</v>
      </c>
      <c r="G216" s="7"/>
    </row>
    <row r="217" spans="1:7" ht="17" thickBot="1">
      <c r="A217" s="4">
        <v>44106</v>
      </c>
      <c r="B217" s="5">
        <v>214</v>
      </c>
      <c r="C217" s="38">
        <f>'DGS - EKL &amp; VOST'!C223</f>
        <v>0</v>
      </c>
      <c r="D217" s="7">
        <f>ROUND(C217/'BEAR PT - EKL'!$T$6,0)</f>
        <v>0</v>
      </c>
      <c r="E217" s="7">
        <f>ROUND(C217/'BEAR PT - EKL'!$T$8,0)</f>
        <v>0</v>
      </c>
      <c r="F217" s="7">
        <f>ROUND(C217/'BEAR PT - EKL'!$T$9,0)</f>
        <v>0</v>
      </c>
      <c r="G217" s="7"/>
    </row>
    <row r="218" spans="1:7" ht="17" thickBot="1">
      <c r="A218" s="4">
        <v>44107</v>
      </c>
      <c r="B218" s="5">
        <v>215</v>
      </c>
      <c r="C218" s="38">
        <f>'DGS - EKL &amp; VOST'!C224</f>
        <v>0</v>
      </c>
      <c r="D218" s="7">
        <f>ROUND(C218/'BEAR PT - EKL'!$T$6,0)</f>
        <v>0</v>
      </c>
      <c r="E218" s="7">
        <f>ROUND(C218/'BEAR PT - EKL'!$T$8,0)</f>
        <v>0</v>
      </c>
      <c r="F218" s="7">
        <f>ROUND(C218/'BEAR PT - EKL'!$T$9,0)</f>
        <v>0</v>
      </c>
      <c r="G218" s="7"/>
    </row>
    <row r="219" spans="1:7" ht="17" thickBot="1">
      <c r="A219" s="4">
        <v>44108</v>
      </c>
      <c r="B219" s="5">
        <v>216</v>
      </c>
      <c r="C219" s="38">
        <f>'DGS - EKL &amp; VOST'!C225</f>
        <v>0</v>
      </c>
      <c r="D219" s="7">
        <f>ROUND(C219/'BEAR PT - EKL'!$T$6,0)</f>
        <v>0</v>
      </c>
      <c r="E219" s="7">
        <f>ROUND(C219/'BEAR PT - EKL'!$T$8,0)</f>
        <v>0</v>
      </c>
      <c r="F219" s="7">
        <f>ROUND(C219/'BEAR PT - EKL'!$T$9,0)</f>
        <v>0</v>
      </c>
      <c r="G219" s="7"/>
    </row>
    <row r="220" spans="1:7" ht="17" thickBot="1">
      <c r="A220" s="4">
        <v>44109</v>
      </c>
      <c r="B220" s="5">
        <v>217</v>
      </c>
      <c r="C220" s="38">
        <f>'DGS - EKL &amp; VOST'!C226</f>
        <v>0</v>
      </c>
      <c r="D220" s="7">
        <f>ROUND(C220/'BEAR PT - EKL'!$T$6,0)</f>
        <v>0</v>
      </c>
      <c r="E220" s="7">
        <f>ROUND(C220/'BEAR PT - EKL'!$T$8,0)</f>
        <v>0</v>
      </c>
      <c r="F220" s="7">
        <f>ROUND(C220/'BEAR PT - EKL'!$T$9,0)</f>
        <v>0</v>
      </c>
      <c r="G220" s="7"/>
    </row>
    <row r="221" spans="1:7" ht="17" thickBot="1">
      <c r="A221" s="4">
        <v>44110</v>
      </c>
      <c r="B221" s="5">
        <v>218</v>
      </c>
      <c r="C221" s="38">
        <f>'DGS - EKL &amp; VOST'!C227</f>
        <v>0</v>
      </c>
      <c r="D221" s="7">
        <f>ROUND(C221/'BEAR PT - EKL'!$T$6,0)</f>
        <v>0</v>
      </c>
      <c r="E221" s="7">
        <f>ROUND(C221/'BEAR PT - EKL'!$T$8,0)</f>
        <v>0</v>
      </c>
      <c r="F221" s="7">
        <f>ROUND(C221/'BEAR PT - EKL'!$T$9,0)</f>
        <v>0</v>
      </c>
      <c r="G221" s="7"/>
    </row>
    <row r="222" spans="1:7" ht="17" thickBot="1">
      <c r="A222" s="4">
        <v>44111</v>
      </c>
      <c r="B222" s="5">
        <v>219</v>
      </c>
      <c r="C222" s="38">
        <f>'DGS - EKL &amp; VOST'!C228</f>
        <v>0</v>
      </c>
      <c r="D222" s="7">
        <f>ROUND(C222/'BEAR PT - EKL'!$T$6,0)</f>
        <v>0</v>
      </c>
      <c r="E222" s="7">
        <f>ROUND(C222/'BEAR PT - EKL'!$T$8,0)</f>
        <v>0</v>
      </c>
      <c r="F222" s="7">
        <f>ROUND(C222/'BEAR PT - EKL'!$T$9,0)</f>
        <v>0</v>
      </c>
      <c r="G222" s="7"/>
    </row>
    <row r="223" spans="1:7" ht="17" thickBot="1">
      <c r="A223" s="4">
        <v>44112</v>
      </c>
      <c r="B223" s="5">
        <v>220</v>
      </c>
      <c r="C223" s="38">
        <f>'DGS - EKL &amp; VOST'!C229</f>
        <v>0</v>
      </c>
      <c r="D223" s="7">
        <f>ROUND(C223/'BEAR PT - EKL'!$T$6,0)</f>
        <v>0</v>
      </c>
      <c r="E223" s="7">
        <f>ROUND(C223/'BEAR PT - EKL'!$T$8,0)</f>
        <v>0</v>
      </c>
      <c r="F223" s="7">
        <f>ROUND(C223/'BEAR PT - EKL'!$T$9,0)</f>
        <v>0</v>
      </c>
      <c r="G223" s="7"/>
    </row>
    <row r="224" spans="1:7" ht="17" thickBot="1">
      <c r="A224" s="4">
        <v>44113</v>
      </c>
      <c r="B224" s="5">
        <v>221</v>
      </c>
      <c r="C224" s="38">
        <f>'DGS - EKL &amp; VOST'!C230</f>
        <v>0</v>
      </c>
      <c r="D224" s="7">
        <f>ROUND(C224/'BEAR PT - EKL'!$T$6,0)</f>
        <v>0</v>
      </c>
      <c r="E224" s="7">
        <f>ROUND(C224/'BEAR PT - EKL'!$T$8,0)</f>
        <v>0</v>
      </c>
      <c r="F224" s="7">
        <f>ROUND(C224/'BEAR PT - EKL'!$T$9,0)</f>
        <v>0</v>
      </c>
      <c r="G224" s="7"/>
    </row>
    <row r="225" spans="1:7" ht="17" thickBot="1">
      <c r="A225" s="4">
        <v>44114</v>
      </c>
      <c r="B225" s="5">
        <v>222</v>
      </c>
      <c r="C225" s="38">
        <f>'DGS - EKL &amp; VOST'!C231</f>
        <v>0</v>
      </c>
      <c r="D225" s="7">
        <f>ROUND(C225/'BEAR PT - EKL'!$T$6,0)</f>
        <v>0</v>
      </c>
      <c r="E225" s="7">
        <f>ROUND(C225/'BEAR PT - EKL'!$T$8,0)</f>
        <v>0</v>
      </c>
      <c r="F225" s="7">
        <f>ROUND(C225/'BEAR PT - EKL'!$T$9,0)</f>
        <v>0</v>
      </c>
      <c r="G225" s="7"/>
    </row>
    <row r="226" spans="1:7" ht="17" thickBot="1">
      <c r="A226" s="4">
        <v>44115</v>
      </c>
      <c r="B226" s="5">
        <v>223</v>
      </c>
      <c r="C226" s="38">
        <f>'DGS - EKL &amp; VOST'!C232</f>
        <v>0</v>
      </c>
      <c r="D226" s="7">
        <f>ROUND(C226/'BEAR PT - EKL'!$T$6,0)</f>
        <v>0</v>
      </c>
      <c r="E226" s="7">
        <f>ROUND(C226/'BEAR PT - EKL'!$T$8,0)</f>
        <v>0</v>
      </c>
      <c r="F226" s="7">
        <f>ROUND(C226/'BEAR PT - EKL'!$T$9,0)</f>
        <v>0</v>
      </c>
      <c r="G226" s="7"/>
    </row>
    <row r="227" spans="1:7" ht="17" thickBot="1">
      <c r="A227" s="4">
        <v>44116</v>
      </c>
      <c r="B227" s="5">
        <v>224</v>
      </c>
      <c r="C227" s="38">
        <f>'DGS - EKL &amp; VOST'!C233</f>
        <v>0</v>
      </c>
      <c r="D227" s="7">
        <f>ROUND(C227/'BEAR PT - EKL'!$T$6,0)</f>
        <v>0</v>
      </c>
      <c r="E227" s="7">
        <f>ROUND(C227/'BEAR PT - EKL'!$T$8,0)</f>
        <v>0</v>
      </c>
      <c r="F227" s="7">
        <f>ROUND(C227/'BEAR PT - EKL'!$T$9,0)</f>
        <v>0</v>
      </c>
      <c r="G227" s="7"/>
    </row>
    <row r="228" spans="1:7" ht="17" thickBot="1">
      <c r="A228" s="4">
        <v>44117</v>
      </c>
      <c r="B228" s="5">
        <v>225</v>
      </c>
      <c r="C228" s="38">
        <f>'DGS - EKL &amp; VOST'!C234</f>
        <v>0</v>
      </c>
      <c r="D228" s="7">
        <f>ROUND(C228/'BEAR PT - EKL'!$T$6,0)</f>
        <v>0</v>
      </c>
      <c r="E228" s="7">
        <f>ROUND(C228/'BEAR PT - EKL'!$T$8,0)</f>
        <v>0</v>
      </c>
      <c r="F228" s="7">
        <f>ROUND(C228/'BEAR PT - EKL'!$T$9,0)</f>
        <v>0</v>
      </c>
      <c r="G228" s="7"/>
    </row>
    <row r="229" spans="1:7" ht="17" thickBot="1">
      <c r="A229" s="4">
        <v>44118</v>
      </c>
      <c r="B229" s="5">
        <v>226</v>
      </c>
      <c r="C229" s="38">
        <f>'DGS - EKL &amp; VOST'!C235</f>
        <v>0</v>
      </c>
      <c r="D229" s="7">
        <f>ROUND(C229/'BEAR PT - EKL'!$T$6,0)</f>
        <v>0</v>
      </c>
      <c r="E229" s="7">
        <f>ROUND(C229/'BEAR PT - EKL'!$T$8,0)</f>
        <v>0</v>
      </c>
      <c r="F229" s="7">
        <f>ROUND(C229/'BEAR PT - EKL'!$T$9,0)</f>
        <v>0</v>
      </c>
      <c r="G229" s="7"/>
    </row>
    <row r="230" spans="1:7" ht="17" thickBot="1">
      <c r="A230" s="4">
        <v>44119</v>
      </c>
      <c r="B230" s="5">
        <v>227</v>
      </c>
      <c r="C230" s="38">
        <f>'DGS - EKL &amp; VOST'!C236</f>
        <v>0</v>
      </c>
      <c r="D230" s="7">
        <f>ROUND(C230/'BEAR PT - EKL'!$T$6,0)</f>
        <v>0</v>
      </c>
      <c r="E230" s="7">
        <f>ROUND(C230/'BEAR PT - EKL'!$T$8,0)</f>
        <v>0</v>
      </c>
      <c r="F230" s="7">
        <f>ROUND(C230/'BEAR PT - EKL'!$T$9,0)</f>
        <v>0</v>
      </c>
      <c r="G230" s="7"/>
    </row>
    <row r="231" spans="1:7" ht="17" thickBot="1">
      <c r="A231" s="4">
        <v>44120</v>
      </c>
      <c r="B231" s="5">
        <v>228</v>
      </c>
      <c r="C231" s="38">
        <f>'DGS - EKL &amp; VOST'!C237</f>
        <v>0</v>
      </c>
      <c r="D231" s="7">
        <f>ROUND(C231/'BEAR PT - EKL'!$T$6,0)</f>
        <v>0</v>
      </c>
      <c r="E231" s="7">
        <f>ROUND(C231/'BEAR PT - EKL'!$T$8,0)</f>
        <v>0</v>
      </c>
      <c r="F231" s="7">
        <f>ROUND(C231/'BEAR PT - EKL'!$T$9,0)</f>
        <v>0</v>
      </c>
      <c r="G231" s="7"/>
    </row>
    <row r="232" spans="1:7" ht="17" thickBot="1">
      <c r="A232" s="4">
        <v>44121</v>
      </c>
      <c r="B232" s="5">
        <v>229</v>
      </c>
      <c r="C232" s="38">
        <f>'DGS - EKL &amp; VOST'!C238</f>
        <v>0</v>
      </c>
      <c r="D232" s="7">
        <f>ROUND(C232/'BEAR PT - EKL'!$T$6,0)</f>
        <v>0</v>
      </c>
      <c r="E232" s="7">
        <f>ROUND(C232/'BEAR PT - EKL'!$T$8,0)</f>
        <v>0</v>
      </c>
      <c r="F232" s="7">
        <f>ROUND(C232/'BEAR PT - EKL'!$T$9,0)</f>
        <v>0</v>
      </c>
      <c r="G232" s="7"/>
    </row>
    <row r="233" spans="1:7" ht="17" thickBot="1">
      <c r="A233" s="4">
        <v>44122</v>
      </c>
      <c r="B233" s="5">
        <v>230</v>
      </c>
      <c r="C233" s="38">
        <f>'DGS - EKL &amp; VOST'!C239</f>
        <v>0</v>
      </c>
      <c r="D233" s="7">
        <f>ROUND(C233/'BEAR PT - EKL'!$T$6,0)</f>
        <v>0</v>
      </c>
      <c r="E233" s="7">
        <f>ROUND(C233/'BEAR PT - EKL'!$T$8,0)</f>
        <v>0</v>
      </c>
      <c r="F233" s="7">
        <f>ROUND(C233/'BEAR PT - EKL'!$T$9,0)</f>
        <v>0</v>
      </c>
      <c r="G233" s="7"/>
    </row>
    <row r="234" spans="1:7" ht="17" thickBot="1">
      <c r="A234" s="4">
        <v>44123</v>
      </c>
      <c r="B234" s="5">
        <v>231</v>
      </c>
      <c r="C234" s="38">
        <f>'DGS - EKL &amp; VOST'!C240</f>
        <v>0</v>
      </c>
      <c r="D234" s="7">
        <f>ROUND(C234/'BEAR PT - EKL'!$T$6,0)</f>
        <v>0</v>
      </c>
      <c r="E234" s="7">
        <f>ROUND(C234/'BEAR PT - EKL'!$T$8,0)</f>
        <v>0</v>
      </c>
      <c r="F234" s="7">
        <f>ROUND(C234/'BEAR PT - EKL'!$T$9,0)</f>
        <v>0</v>
      </c>
      <c r="G234" s="7"/>
    </row>
    <row r="235" spans="1:7" ht="17" thickBot="1">
      <c r="A235" s="4">
        <v>44124</v>
      </c>
      <c r="B235" s="5">
        <v>232</v>
      </c>
      <c r="C235" s="38">
        <f>'DGS - EKL &amp; VOST'!C241</f>
        <v>0</v>
      </c>
      <c r="D235" s="7">
        <f>ROUND(C235/'BEAR PT - EKL'!$T$6,0)</f>
        <v>0</v>
      </c>
      <c r="E235" s="7">
        <f>ROUND(C235/'BEAR PT - EKL'!$T$8,0)</f>
        <v>0</v>
      </c>
      <c r="F235" s="7">
        <f>ROUND(C235/'BEAR PT - EKL'!$T$9,0)</f>
        <v>0</v>
      </c>
      <c r="G235" s="7"/>
    </row>
    <row r="236" spans="1:7" ht="17" thickBot="1">
      <c r="A236" s="4">
        <v>44125</v>
      </c>
      <c r="B236" s="5">
        <v>233</v>
      </c>
      <c r="C236" s="38">
        <f>'DGS - EKL &amp; VOST'!C242</f>
        <v>0</v>
      </c>
      <c r="D236" s="7">
        <f>ROUND(C236/'BEAR PT - EKL'!$T$6,0)</f>
        <v>0</v>
      </c>
      <c r="E236" s="7">
        <f>ROUND(C236/'BEAR PT - EKL'!$T$8,0)</f>
        <v>0</v>
      </c>
      <c r="F236" s="7">
        <f>ROUND(C236/'BEAR PT - EKL'!$T$9,0)</f>
        <v>0</v>
      </c>
      <c r="G236" s="7"/>
    </row>
    <row r="237" spans="1:7" ht="17" thickBot="1">
      <c r="A237" s="4">
        <v>44126</v>
      </c>
      <c r="B237" s="5">
        <v>234</v>
      </c>
      <c r="C237" s="38">
        <f>'DGS - EKL &amp; VOST'!C243</f>
        <v>0</v>
      </c>
      <c r="D237" s="7">
        <f>ROUND(C237/'BEAR PT - EKL'!$T$6,0)</f>
        <v>0</v>
      </c>
      <c r="E237" s="7">
        <f>ROUND(C237/'BEAR PT - EKL'!$T$8,0)</f>
        <v>0</v>
      </c>
      <c r="F237" s="7">
        <f>ROUND(C237/'BEAR PT - EKL'!$T$9,0)</f>
        <v>0</v>
      </c>
      <c r="G237" s="7"/>
    </row>
    <row r="238" spans="1:7" ht="17" thickBot="1">
      <c r="A238" s="4">
        <v>44127</v>
      </c>
      <c r="B238" s="5">
        <v>235</v>
      </c>
      <c r="C238" s="38">
        <f>'DGS - EKL &amp; VOST'!C244</f>
        <v>0</v>
      </c>
      <c r="D238" s="7">
        <f>ROUND(C238/'BEAR PT - EKL'!$T$6,0)</f>
        <v>0</v>
      </c>
      <c r="E238" s="7">
        <f>ROUND(C238/'BEAR PT - EKL'!$T$8,0)</f>
        <v>0</v>
      </c>
      <c r="F238" s="7">
        <f>ROUND(C238/'BEAR PT - EKL'!$T$9,0)</f>
        <v>0</v>
      </c>
      <c r="G238" s="7"/>
    </row>
    <row r="239" spans="1:7" ht="17" thickBot="1">
      <c r="A239" s="4">
        <v>44128</v>
      </c>
      <c r="B239" s="5">
        <v>236</v>
      </c>
      <c r="C239" s="38">
        <f>'DGS - EKL &amp; VOST'!C245</f>
        <v>0</v>
      </c>
      <c r="D239" s="7">
        <f>ROUND(C239/'BEAR PT - EKL'!$T$6,0)</f>
        <v>0</v>
      </c>
      <c r="E239" s="7">
        <f>ROUND(C239/'BEAR PT - EKL'!$T$8,0)</f>
        <v>0</v>
      </c>
      <c r="F239" s="7">
        <f>ROUND(C239/'BEAR PT - EKL'!$T$9,0)</f>
        <v>0</v>
      </c>
      <c r="G239" s="7"/>
    </row>
    <row r="240" spans="1:7" ht="17" thickBot="1">
      <c r="A240" s="4">
        <v>44129</v>
      </c>
      <c r="B240" s="5">
        <v>237</v>
      </c>
      <c r="C240" s="38">
        <f>'DGS - EKL &amp; VOST'!C246</f>
        <v>0</v>
      </c>
      <c r="D240" s="7">
        <f>ROUND(C240/'BEAR PT - EKL'!$T$6,0)</f>
        <v>0</v>
      </c>
      <c r="E240" s="7">
        <f>ROUND(C240/'BEAR PT - EKL'!$T$8,0)</f>
        <v>0</v>
      </c>
      <c r="F240" s="7">
        <f>ROUND(C240/'BEAR PT - EKL'!$T$9,0)</f>
        <v>0</v>
      </c>
      <c r="G240" s="7"/>
    </row>
    <row r="241" spans="1:7" ht="17" thickBot="1">
      <c r="A241" s="4">
        <v>44130</v>
      </c>
      <c r="B241" s="5">
        <v>238</v>
      </c>
      <c r="C241" s="38">
        <f>'DGS - EKL &amp; VOST'!C247</f>
        <v>0</v>
      </c>
      <c r="D241" s="7">
        <f>ROUND(C241/'BEAR PT - EKL'!$T$6,0)</f>
        <v>0</v>
      </c>
      <c r="E241" s="7">
        <f>ROUND(C241/'BEAR PT - EKL'!$T$8,0)</f>
        <v>0</v>
      </c>
      <c r="F241" s="7">
        <f>ROUND(C241/'BEAR PT - EKL'!$T$9,0)</f>
        <v>0</v>
      </c>
      <c r="G241" s="7"/>
    </row>
    <row r="242" spans="1:7" ht="17" thickBot="1">
      <c r="A242" s="4">
        <v>44131</v>
      </c>
      <c r="B242" s="5">
        <v>239</v>
      </c>
      <c r="C242" s="38">
        <f>'DGS - EKL &amp; VOST'!C248</f>
        <v>0</v>
      </c>
      <c r="D242" s="7">
        <f>ROUND(C242/'BEAR PT - EKL'!$T$6,0)</f>
        <v>0</v>
      </c>
      <c r="E242" s="7">
        <f>ROUND(C242/'BEAR PT - EKL'!$T$8,0)</f>
        <v>0</v>
      </c>
      <c r="F242" s="7">
        <f>ROUND(C242/'BEAR PT - EKL'!$T$9,0)</f>
        <v>0</v>
      </c>
      <c r="G242" s="7"/>
    </row>
    <row r="243" spans="1:7" ht="17" thickBot="1">
      <c r="A243" s="4">
        <v>44132</v>
      </c>
      <c r="B243" s="5">
        <v>240</v>
      </c>
      <c r="C243" s="38">
        <f>'DGS - EKL &amp; VOST'!C249</f>
        <v>0</v>
      </c>
      <c r="D243" s="7">
        <f>ROUND(C243/'BEAR PT - EKL'!$T$6,0)</f>
        <v>0</v>
      </c>
      <c r="E243" s="7">
        <f>ROUND(C243/'BEAR PT - EKL'!$T$8,0)</f>
        <v>0</v>
      </c>
      <c r="F243" s="7">
        <f>ROUND(C243/'BEAR PT - EKL'!$T$9,0)</f>
        <v>0</v>
      </c>
      <c r="G243" s="7"/>
    </row>
    <row r="244" spans="1:7" ht="17" thickBot="1">
      <c r="A244" s="4">
        <v>44133</v>
      </c>
      <c r="B244" s="5">
        <v>241</v>
      </c>
      <c r="C244" s="38">
        <f>'DGS - EKL &amp; VOST'!C250</f>
        <v>0</v>
      </c>
      <c r="D244" s="7">
        <f>ROUND(C244/'BEAR PT - EKL'!$T$6,0)</f>
        <v>0</v>
      </c>
      <c r="E244" s="7">
        <f>ROUND(C244/'BEAR PT - EKL'!$T$8,0)</f>
        <v>0</v>
      </c>
      <c r="F244" s="7">
        <f>ROUND(C244/'BEAR PT - EKL'!$T$9,0)</f>
        <v>0</v>
      </c>
      <c r="G244" s="7"/>
    </row>
    <row r="245" spans="1:7" ht="17" thickBot="1">
      <c r="A245" s="4">
        <v>44134</v>
      </c>
      <c r="B245" s="5">
        <v>242</v>
      </c>
      <c r="C245" s="38">
        <f>'DGS - EKL &amp; VOST'!C251</f>
        <v>0</v>
      </c>
      <c r="D245" s="7">
        <f>ROUND(C245/'BEAR PT - EKL'!$T$6,0)</f>
        <v>0</v>
      </c>
      <c r="E245" s="7">
        <f>ROUND(C245/'BEAR PT - EKL'!$T$8,0)</f>
        <v>0</v>
      </c>
      <c r="F245" s="7">
        <f>ROUND(C245/'BEAR PT - EKL'!$T$9,0)</f>
        <v>0</v>
      </c>
      <c r="G245" s="7"/>
    </row>
    <row r="246" spans="1:7" ht="17" thickBot="1">
      <c r="A246" s="4">
        <v>44135</v>
      </c>
      <c r="B246" s="5">
        <v>243</v>
      </c>
      <c r="C246" s="38">
        <f>'DGS - EKL &amp; VOST'!C252</f>
        <v>0</v>
      </c>
      <c r="D246" s="7">
        <f>ROUND(C246/'BEAR PT - EKL'!$T$6,0)</f>
        <v>0</v>
      </c>
      <c r="E246" s="7">
        <f>ROUND(C246/'BEAR PT - EKL'!$T$8,0)</f>
        <v>0</v>
      </c>
      <c r="F246" s="7">
        <f>ROUND(C246/'BEAR PT - EKL'!$T$9,0)</f>
        <v>0</v>
      </c>
      <c r="G246" s="7"/>
    </row>
    <row r="247" spans="1:7" ht="17" thickBot="1">
      <c r="A247" s="4">
        <v>44136</v>
      </c>
      <c r="B247" s="5">
        <v>244</v>
      </c>
      <c r="C247" s="38">
        <f>'DGS - EKL &amp; VOST'!C253</f>
        <v>0</v>
      </c>
      <c r="D247" s="7">
        <f>ROUND(C247/'BEAR PT - EKL'!$T$6,0)</f>
        <v>0</v>
      </c>
      <c r="E247" s="7">
        <f>ROUND(C247/'BEAR PT - EKL'!$T$8,0)</f>
        <v>0</v>
      </c>
      <c r="F247" s="7">
        <f>ROUND(C247/'BEAR PT - EKL'!$T$9,0)</f>
        <v>0</v>
      </c>
      <c r="G247" s="7"/>
    </row>
    <row r="248" spans="1:7" ht="17" thickBot="1">
      <c r="A248" s="4">
        <v>44137</v>
      </c>
      <c r="B248" s="5">
        <v>245</v>
      </c>
      <c r="C248" s="38">
        <f>'DGS - EKL &amp; VOST'!C254</f>
        <v>0</v>
      </c>
      <c r="D248" s="7">
        <f>ROUND(C248/'BEAR PT - EKL'!$T$6,0)</f>
        <v>0</v>
      </c>
      <c r="E248" s="7">
        <f>ROUND(C248/'BEAR PT - EKL'!$T$8,0)</f>
        <v>0</v>
      </c>
      <c r="F248" s="7">
        <f>ROUND(C248/'BEAR PT - EKL'!$T$9,0)</f>
        <v>0</v>
      </c>
      <c r="G248" s="7"/>
    </row>
    <row r="249" spans="1:7" ht="17" thickBot="1">
      <c r="A249" s="4">
        <v>44138</v>
      </c>
      <c r="B249" s="5">
        <v>246</v>
      </c>
      <c r="C249" s="38">
        <f>'DGS - EKL &amp; VOST'!C255</f>
        <v>0</v>
      </c>
      <c r="D249" s="7">
        <f>ROUND(C249/'BEAR PT - EKL'!$T$6,0)</f>
        <v>0</v>
      </c>
      <c r="E249" s="7">
        <f>ROUND(C249/'BEAR PT - EKL'!$T$8,0)</f>
        <v>0</v>
      </c>
      <c r="F249" s="7">
        <f>ROUND(C249/'BEAR PT - EKL'!$T$9,0)</f>
        <v>0</v>
      </c>
      <c r="G249" s="7"/>
    </row>
    <row r="250" spans="1:7" ht="17" thickBot="1">
      <c r="A250" s="4">
        <v>44139</v>
      </c>
      <c r="B250" s="5">
        <v>247</v>
      </c>
      <c r="C250" s="38">
        <f>'DGS - EKL &amp; VOST'!C256</f>
        <v>0</v>
      </c>
      <c r="D250" s="7">
        <f>ROUND(C250/'BEAR PT - EKL'!$T$6,0)</f>
        <v>0</v>
      </c>
      <c r="E250" s="7">
        <f>ROUND(C250/'BEAR PT - EKL'!$T$8,0)</f>
        <v>0</v>
      </c>
      <c r="F250" s="7">
        <f>ROUND(C250/'BEAR PT - EKL'!$T$9,0)</f>
        <v>0</v>
      </c>
      <c r="G250" s="7"/>
    </row>
    <row r="251" spans="1:7" ht="17" thickBot="1">
      <c r="A251" s="4">
        <v>44140</v>
      </c>
      <c r="B251" s="5">
        <v>248</v>
      </c>
      <c r="C251" s="38">
        <f>'DGS - EKL &amp; VOST'!C257</f>
        <v>0</v>
      </c>
      <c r="D251" s="7">
        <f>ROUND(C251/'BEAR PT - EKL'!$T$6,0)</f>
        <v>0</v>
      </c>
      <c r="E251" s="7">
        <f>ROUND(C251/'BEAR PT - EKL'!$T$8,0)</f>
        <v>0</v>
      </c>
      <c r="F251" s="7">
        <f>ROUND(C251/'BEAR PT - EKL'!$T$9,0)</f>
        <v>0</v>
      </c>
      <c r="G251" s="7"/>
    </row>
    <row r="252" spans="1:7" ht="17" thickBot="1">
      <c r="A252" s="4">
        <v>44141</v>
      </c>
      <c r="B252" s="5">
        <v>249</v>
      </c>
      <c r="C252" s="38">
        <f>'DGS - EKL &amp; VOST'!C258</f>
        <v>0</v>
      </c>
      <c r="D252" s="7">
        <f>ROUND(C252/'BEAR PT - EKL'!$T$6,0)</f>
        <v>0</v>
      </c>
      <c r="E252" s="7">
        <f>ROUND(C252/'BEAR PT - EKL'!$T$8,0)</f>
        <v>0</v>
      </c>
      <c r="F252" s="7">
        <f>ROUND(C252/'BEAR PT - EKL'!$T$9,0)</f>
        <v>0</v>
      </c>
      <c r="G252" s="7"/>
    </row>
    <row r="253" spans="1:7" ht="17" thickBot="1">
      <c r="A253" s="4">
        <v>44142</v>
      </c>
      <c r="B253" s="5">
        <v>250</v>
      </c>
      <c r="C253" s="38">
        <f>'DGS - EKL &amp; VOST'!C259</f>
        <v>0</v>
      </c>
      <c r="D253" s="7">
        <f>ROUND(C253/'BEAR PT - EKL'!$T$6,0)</f>
        <v>0</v>
      </c>
      <c r="E253" s="7">
        <f>ROUND(C253/'BEAR PT - EKL'!$T$8,0)</f>
        <v>0</v>
      </c>
      <c r="F253" s="7">
        <f>ROUND(C253/'BEAR PT - EKL'!$T$9,0)</f>
        <v>0</v>
      </c>
      <c r="G253" s="7"/>
    </row>
    <row r="254" spans="1:7" ht="17" thickBot="1">
      <c r="A254" s="4">
        <v>44143</v>
      </c>
      <c r="B254" s="5">
        <v>251</v>
      </c>
      <c r="C254" s="38">
        <f>'DGS - EKL &amp; VOST'!C260</f>
        <v>0</v>
      </c>
      <c r="D254" s="7">
        <f>ROUND(C254/'BEAR PT - EKL'!$T$6,0)</f>
        <v>0</v>
      </c>
      <c r="E254" s="7">
        <f>ROUND(C254/'BEAR PT - EKL'!$T$8,0)</f>
        <v>0</v>
      </c>
      <c r="F254" s="7">
        <f>ROUND(C254/'BEAR PT - EKL'!$T$9,0)</f>
        <v>0</v>
      </c>
      <c r="G254" s="7"/>
    </row>
    <row r="255" spans="1:7" ht="17" thickBot="1">
      <c r="A255" s="4">
        <v>44144</v>
      </c>
      <c r="B255" s="5">
        <v>252</v>
      </c>
      <c r="C255" s="38">
        <f>'DGS - EKL &amp; VOST'!C261</f>
        <v>0</v>
      </c>
      <c r="D255" s="7">
        <f>ROUND(C255/'BEAR PT - EKL'!$T$6,0)</f>
        <v>0</v>
      </c>
      <c r="E255" s="7">
        <f>ROUND(C255/'BEAR PT - EKL'!$T$8,0)</f>
        <v>0</v>
      </c>
      <c r="F255" s="7">
        <f>ROUND(C255/'BEAR PT - EKL'!$T$9,0)</f>
        <v>0</v>
      </c>
      <c r="G255" s="7"/>
    </row>
    <row r="256" spans="1:7" ht="17" thickBot="1">
      <c r="A256" s="4">
        <v>44145</v>
      </c>
      <c r="B256" s="5">
        <v>253</v>
      </c>
      <c r="C256" s="38">
        <f>'DGS - EKL &amp; VOST'!C262</f>
        <v>0</v>
      </c>
      <c r="D256" s="7">
        <f>ROUND(C256/'BEAR PT - EKL'!$T$6,0)</f>
        <v>0</v>
      </c>
      <c r="E256" s="7">
        <f>ROUND(C256/'BEAR PT - EKL'!$T$8,0)</f>
        <v>0</v>
      </c>
      <c r="F256" s="7">
        <f>ROUND(C256/'BEAR PT - EKL'!$T$9,0)</f>
        <v>0</v>
      </c>
      <c r="G256" s="7"/>
    </row>
    <row r="257" spans="1:7" ht="17" thickBot="1">
      <c r="A257" s="4">
        <v>44146</v>
      </c>
      <c r="B257" s="5">
        <v>254</v>
      </c>
      <c r="C257" s="38">
        <f>'DGS - EKL &amp; VOST'!C263</f>
        <v>0</v>
      </c>
      <c r="D257" s="7">
        <f>ROUND(C257/'BEAR PT - EKL'!$T$6,0)</f>
        <v>0</v>
      </c>
      <c r="E257" s="7">
        <f>ROUND(C257/'BEAR PT - EKL'!$T$8,0)</f>
        <v>0</v>
      </c>
      <c r="F257" s="7">
        <f>ROUND(C257/'BEAR PT - EKL'!$T$9,0)</f>
        <v>0</v>
      </c>
      <c r="G257" s="7"/>
    </row>
    <row r="258" spans="1:7" ht="17" thickBot="1">
      <c r="A258" s="4">
        <v>44147</v>
      </c>
      <c r="B258" s="5">
        <v>255</v>
      </c>
      <c r="C258" s="38">
        <f>'DGS - EKL &amp; VOST'!C264</f>
        <v>0</v>
      </c>
      <c r="D258" s="7">
        <f>ROUND(C258/'BEAR PT - EKL'!$T$6,0)</f>
        <v>0</v>
      </c>
      <c r="E258" s="7">
        <f>ROUND(C258/'BEAR PT - EKL'!$T$8,0)</f>
        <v>0</v>
      </c>
      <c r="F258" s="7">
        <f>ROUND(C258/'BEAR PT - EKL'!$T$9,0)</f>
        <v>0</v>
      </c>
      <c r="G258" s="7"/>
    </row>
    <row r="259" spans="1:7" ht="17" thickBot="1">
      <c r="A259" s="4">
        <v>44148</v>
      </c>
      <c r="B259" s="5">
        <v>256</v>
      </c>
      <c r="C259" s="38">
        <f>'DGS - EKL &amp; VOST'!C265</f>
        <v>0</v>
      </c>
      <c r="D259" s="7">
        <f>ROUND(C259/'BEAR PT - EKL'!$T$6,0)</f>
        <v>0</v>
      </c>
      <c r="E259" s="7">
        <f>ROUND(C259/'BEAR PT - EKL'!$T$8,0)</f>
        <v>0</v>
      </c>
      <c r="F259" s="7">
        <f>ROUND(C259/'BEAR PT - EKL'!$T$9,0)</f>
        <v>0</v>
      </c>
      <c r="G259" s="7"/>
    </row>
    <row r="260" spans="1:7" ht="17" thickBot="1">
      <c r="A260" s="4">
        <v>44149</v>
      </c>
      <c r="B260" s="5">
        <v>257</v>
      </c>
      <c r="C260" s="38">
        <f>'DGS - EKL &amp; VOST'!C266</f>
        <v>0</v>
      </c>
      <c r="D260" s="7">
        <f>ROUND(C260/'BEAR PT - EKL'!$T$6,0)</f>
        <v>0</v>
      </c>
      <c r="E260" s="7">
        <f>ROUND(C260/'BEAR PT - EKL'!$T$8,0)</f>
        <v>0</v>
      </c>
      <c r="F260" s="7">
        <f>ROUND(C260/'BEAR PT - EKL'!$T$9,0)</f>
        <v>0</v>
      </c>
      <c r="G260" s="7"/>
    </row>
    <row r="261" spans="1:7" ht="17" thickBot="1">
      <c r="A261" s="4">
        <v>44150</v>
      </c>
      <c r="B261" s="5">
        <v>258</v>
      </c>
      <c r="C261" s="38">
        <f>'DGS - EKL &amp; VOST'!C267</f>
        <v>0</v>
      </c>
      <c r="D261" s="7">
        <f>ROUND(C261/'BEAR PT - EKL'!$T$6,0)</f>
        <v>0</v>
      </c>
      <c r="E261" s="7">
        <f>ROUND(C261/'BEAR PT - EKL'!$T$8,0)</f>
        <v>0</v>
      </c>
      <c r="F261" s="7">
        <f>ROUND(C261/'BEAR PT - EKL'!$T$9,0)</f>
        <v>0</v>
      </c>
      <c r="G261" s="7"/>
    </row>
    <row r="262" spans="1:7" ht="17" thickBot="1">
      <c r="A262" s="4">
        <v>44151</v>
      </c>
      <c r="B262" s="5">
        <v>259</v>
      </c>
      <c r="C262" s="38">
        <f>'DGS - EKL &amp; VOST'!C268</f>
        <v>0</v>
      </c>
      <c r="D262" s="7">
        <f>ROUND(C262/'BEAR PT - EKL'!$T$6,0)</f>
        <v>0</v>
      </c>
      <c r="E262" s="7">
        <f>ROUND(C262/'BEAR PT - EKL'!$T$8,0)</f>
        <v>0</v>
      </c>
      <c r="F262" s="7">
        <f>ROUND(C262/'BEAR PT - EKL'!$T$9,0)</f>
        <v>0</v>
      </c>
      <c r="G262" s="7"/>
    </row>
    <row r="263" spans="1:7" ht="17" thickBot="1">
      <c r="A263" s="4">
        <v>44152</v>
      </c>
      <c r="B263" s="5">
        <v>260</v>
      </c>
      <c r="C263" s="38">
        <f>'DGS - EKL &amp; VOST'!C269</f>
        <v>0</v>
      </c>
      <c r="D263" s="7">
        <f>ROUND(C263/'BEAR PT - EKL'!$T$6,0)</f>
        <v>0</v>
      </c>
      <c r="E263" s="7">
        <f>ROUND(C263/'BEAR PT - EKL'!$T$8,0)</f>
        <v>0</v>
      </c>
      <c r="F263" s="7">
        <f>ROUND(C263/'BEAR PT - EKL'!$T$9,0)</f>
        <v>0</v>
      </c>
      <c r="G263" s="7"/>
    </row>
    <row r="264" spans="1:7" ht="17" thickBot="1">
      <c r="A264" s="4">
        <v>44153</v>
      </c>
      <c r="B264" s="5">
        <v>261</v>
      </c>
      <c r="C264" s="38">
        <f>'DGS - EKL &amp; VOST'!C270</f>
        <v>0</v>
      </c>
      <c r="D264" s="7">
        <f>ROUND(C264/'BEAR PT - EKL'!$T$6,0)</f>
        <v>0</v>
      </c>
      <c r="E264" s="7">
        <f>ROUND(C264/'BEAR PT - EKL'!$T$8,0)</f>
        <v>0</v>
      </c>
      <c r="F264" s="7">
        <f>ROUND(C264/'BEAR PT - EKL'!$T$9,0)</f>
        <v>0</v>
      </c>
      <c r="G264" s="7"/>
    </row>
    <row r="265" spans="1:7" ht="17" thickBot="1">
      <c r="A265" s="4">
        <v>44154</v>
      </c>
      <c r="B265" s="5">
        <v>262</v>
      </c>
      <c r="C265" s="38">
        <f>'DGS - EKL &amp; VOST'!C271</f>
        <v>0</v>
      </c>
      <c r="D265" s="7">
        <f>ROUND(C265/'BEAR PT - EKL'!$T$6,0)</f>
        <v>0</v>
      </c>
      <c r="E265" s="7">
        <f>ROUND(C265/'BEAR PT - EKL'!$T$8,0)</f>
        <v>0</v>
      </c>
      <c r="F265" s="7">
        <f>ROUND(C265/'BEAR PT - EKL'!$T$9,0)</f>
        <v>0</v>
      </c>
      <c r="G265" s="7"/>
    </row>
    <row r="266" spans="1:7" ht="17" thickBot="1">
      <c r="A266" s="4">
        <v>44155</v>
      </c>
      <c r="B266" s="5">
        <v>263</v>
      </c>
      <c r="C266" s="38">
        <f>'DGS - EKL &amp; VOST'!C272</f>
        <v>0</v>
      </c>
      <c r="D266" s="7">
        <f>ROUND(C266/'BEAR PT - EKL'!$T$6,0)</f>
        <v>0</v>
      </c>
      <c r="E266" s="7">
        <f>ROUND(C266/'BEAR PT - EKL'!$T$8,0)</f>
        <v>0</v>
      </c>
      <c r="F266" s="7">
        <f>ROUND(C266/'BEAR PT - EKL'!$T$9,0)</f>
        <v>0</v>
      </c>
      <c r="G266" s="7"/>
    </row>
    <row r="267" spans="1:7" ht="17" thickBot="1">
      <c r="A267" s="4">
        <v>44156</v>
      </c>
      <c r="B267" s="5">
        <v>264</v>
      </c>
      <c r="C267" s="38">
        <f>'DGS - EKL &amp; VOST'!C273</f>
        <v>0</v>
      </c>
      <c r="D267" s="7">
        <f>ROUND(C267/'BEAR PT - EKL'!$T$6,0)</f>
        <v>0</v>
      </c>
      <c r="E267" s="7">
        <f>ROUND(C267/'BEAR PT - EKL'!$T$8,0)</f>
        <v>0</v>
      </c>
      <c r="F267" s="7">
        <f>ROUND(C267/'BEAR PT - EKL'!$T$9,0)</f>
        <v>0</v>
      </c>
      <c r="G267" s="7"/>
    </row>
    <row r="268" spans="1:7" ht="17" thickBot="1">
      <c r="A268" s="4">
        <v>44157</v>
      </c>
      <c r="B268" s="5">
        <v>265</v>
      </c>
      <c r="C268" s="38">
        <f>'DGS - EKL &amp; VOST'!C274</f>
        <v>0</v>
      </c>
      <c r="D268" s="7">
        <f>ROUND(C268/'BEAR PT - EKL'!$T$6,0)</f>
        <v>0</v>
      </c>
      <c r="E268" s="7">
        <f>ROUND(C268/'BEAR PT - EKL'!$T$8,0)</f>
        <v>0</v>
      </c>
      <c r="F268" s="7">
        <f>ROUND(C268/'BEAR PT - EKL'!$T$9,0)</f>
        <v>0</v>
      </c>
      <c r="G268" s="7"/>
    </row>
    <row r="269" spans="1:7" ht="17" thickBot="1">
      <c r="A269" s="4">
        <v>44158</v>
      </c>
      <c r="B269" s="5">
        <v>266</v>
      </c>
      <c r="C269" s="38">
        <f>'DGS - EKL &amp; VOST'!C275</f>
        <v>0</v>
      </c>
      <c r="D269" s="7">
        <f>ROUND(C269/'BEAR PT - EKL'!$T$6,0)</f>
        <v>0</v>
      </c>
      <c r="E269" s="7">
        <f>ROUND(C269/'BEAR PT - EKL'!$T$8,0)</f>
        <v>0</v>
      </c>
      <c r="F269" s="7">
        <f>ROUND(C269/'BEAR PT - EKL'!$T$9,0)</f>
        <v>0</v>
      </c>
      <c r="G269" s="7"/>
    </row>
    <row r="270" spans="1:7" ht="17" thickBot="1">
      <c r="A270" s="4">
        <v>44159</v>
      </c>
      <c r="B270" s="5">
        <v>267</v>
      </c>
      <c r="C270" s="38">
        <f>'DGS - EKL &amp; VOST'!C276</f>
        <v>0</v>
      </c>
      <c r="D270" s="7">
        <f>ROUND(C270/'BEAR PT - EKL'!$T$6,0)</f>
        <v>0</v>
      </c>
      <c r="E270" s="7">
        <f>ROUND(C270/'BEAR PT - EKL'!$T$8,0)</f>
        <v>0</v>
      </c>
      <c r="F270" s="7">
        <f>ROUND(C270/'BEAR PT - EKL'!$T$9,0)</f>
        <v>0</v>
      </c>
      <c r="G270" s="7"/>
    </row>
    <row r="271" spans="1:7" ht="17" thickBot="1">
      <c r="A271" s="4">
        <v>44160</v>
      </c>
      <c r="B271" s="5">
        <v>268</v>
      </c>
      <c r="C271" s="38">
        <f>'DGS - EKL &amp; VOST'!C277</f>
        <v>0</v>
      </c>
      <c r="D271" s="7">
        <f>ROUND(C271/'BEAR PT - EKL'!$T$6,0)</f>
        <v>0</v>
      </c>
      <c r="E271" s="7">
        <f>ROUND(C271/'BEAR PT - EKL'!$T$8,0)</f>
        <v>0</v>
      </c>
      <c r="F271" s="7">
        <f>ROUND(C271/'BEAR PT - EKL'!$T$9,0)</f>
        <v>0</v>
      </c>
      <c r="G271" s="7"/>
    </row>
    <row r="272" spans="1:7" ht="17" thickBot="1">
      <c r="A272" s="4">
        <v>44161</v>
      </c>
      <c r="B272" s="5">
        <v>269</v>
      </c>
      <c r="C272" s="38">
        <f>'DGS - EKL &amp; VOST'!C278</f>
        <v>0</v>
      </c>
      <c r="D272" s="7">
        <f>ROUND(C272/'BEAR PT - EKL'!$T$6,0)</f>
        <v>0</v>
      </c>
      <c r="E272" s="7">
        <f>ROUND(C272/'BEAR PT - EKL'!$T$8,0)</f>
        <v>0</v>
      </c>
      <c r="F272" s="7">
        <f>ROUND(C272/'BEAR PT - EKL'!$T$9,0)</f>
        <v>0</v>
      </c>
      <c r="G272" s="7"/>
    </row>
    <row r="273" spans="1:7" ht="17" thickBot="1">
      <c r="A273" s="4">
        <v>44162</v>
      </c>
      <c r="B273" s="5">
        <v>270</v>
      </c>
      <c r="C273" s="38">
        <f>'DGS - EKL &amp; VOST'!C279</f>
        <v>0</v>
      </c>
      <c r="D273" s="7">
        <f>ROUND(C273/'BEAR PT - EKL'!$T$6,0)</f>
        <v>0</v>
      </c>
      <c r="E273" s="7">
        <f>ROUND(C273/'BEAR PT - EKL'!$T$8,0)</f>
        <v>0</v>
      </c>
      <c r="F273" s="7">
        <f>ROUND(C273/'BEAR PT - EKL'!$T$9,0)</f>
        <v>0</v>
      </c>
      <c r="G273" s="7"/>
    </row>
    <row r="274" spans="1:7" ht="17" thickBot="1">
      <c r="A274" s="4">
        <v>44163</v>
      </c>
      <c r="B274" s="5">
        <v>271</v>
      </c>
      <c r="C274" s="38">
        <f>'DGS - EKL &amp; VOST'!C280</f>
        <v>0</v>
      </c>
      <c r="D274" s="7">
        <f>ROUND(C274/'BEAR PT - EKL'!$T$6,0)</f>
        <v>0</v>
      </c>
      <c r="E274" s="7">
        <f>ROUND(C274/'BEAR PT - EKL'!$T$8,0)</f>
        <v>0</v>
      </c>
      <c r="F274" s="7">
        <f>ROUND(C274/'BEAR PT - EKL'!$T$9,0)</f>
        <v>0</v>
      </c>
      <c r="G274" s="7"/>
    </row>
    <row r="275" spans="1:7" ht="17" thickBot="1">
      <c r="A275" s="4">
        <v>44164</v>
      </c>
      <c r="B275" s="5">
        <v>272</v>
      </c>
      <c r="C275" s="38">
        <f>'DGS - EKL &amp; VOST'!C281</f>
        <v>0</v>
      </c>
      <c r="D275" s="7">
        <f>ROUND(C275/'BEAR PT - EKL'!$T$6,0)</f>
        <v>0</v>
      </c>
      <c r="E275" s="7">
        <f>ROUND(C275/'BEAR PT - EKL'!$T$8,0)</f>
        <v>0</v>
      </c>
      <c r="F275" s="7">
        <f>ROUND(C275/'BEAR PT - EKL'!$T$9,0)</f>
        <v>0</v>
      </c>
      <c r="G275" s="7"/>
    </row>
    <row r="276" spans="1:7" ht="17" thickBot="1">
      <c r="A276" s="4">
        <v>44165</v>
      </c>
      <c r="B276" s="5">
        <v>273</v>
      </c>
      <c r="C276" s="38">
        <f>'DGS - EKL &amp; VOST'!C282</f>
        <v>0</v>
      </c>
      <c r="D276" s="7">
        <f>ROUND(C276/'BEAR PT - EKL'!$T$6,0)</f>
        <v>0</v>
      </c>
      <c r="E276" s="7">
        <f>ROUND(C276/'BEAR PT - EKL'!$T$8,0)</f>
        <v>0</v>
      </c>
      <c r="F276" s="7">
        <f>ROUND(C276/'BEAR PT - EKL'!$T$9,0)</f>
        <v>0</v>
      </c>
      <c r="G276" s="7"/>
    </row>
    <row r="277" spans="1:7" ht="17" thickBot="1">
      <c r="A277" s="4">
        <v>44166</v>
      </c>
      <c r="B277" s="5">
        <v>274</v>
      </c>
      <c r="C277" s="38">
        <f>'DGS - EKL &amp; VOST'!C283</f>
        <v>0</v>
      </c>
      <c r="D277" s="7">
        <f>ROUND(C277/'BEAR PT - EKL'!$T$6,0)</f>
        <v>0</v>
      </c>
      <c r="E277" s="7">
        <f>ROUND(C277/'BEAR PT - EKL'!$T$8,0)</f>
        <v>0</v>
      </c>
      <c r="F277" s="7">
        <f>ROUND(C277/'BEAR PT - EKL'!$T$9,0)</f>
        <v>0</v>
      </c>
      <c r="G277" s="7"/>
    </row>
    <row r="278" spans="1:7" ht="17" thickBot="1">
      <c r="A278" s="4">
        <v>44167</v>
      </c>
      <c r="B278" s="5">
        <v>275</v>
      </c>
      <c r="C278" s="38">
        <f>'DGS - EKL &amp; VOST'!C284</f>
        <v>0</v>
      </c>
      <c r="D278" s="7">
        <f>ROUND(C278/'BEAR PT - EKL'!$T$6,0)</f>
        <v>0</v>
      </c>
      <c r="E278" s="7">
        <f>ROUND(C278/'BEAR PT - EKL'!$T$8,0)</f>
        <v>0</v>
      </c>
      <c r="F278" s="7">
        <f>ROUND(C278/'BEAR PT - EKL'!$T$9,0)</f>
        <v>0</v>
      </c>
      <c r="G278" s="7"/>
    </row>
    <row r="279" spans="1:7" ht="17" thickBot="1">
      <c r="A279" s="4">
        <v>44168</v>
      </c>
      <c r="B279" s="5">
        <v>276</v>
      </c>
      <c r="C279" s="38">
        <f>'DGS - EKL &amp; VOST'!C285</f>
        <v>0</v>
      </c>
      <c r="D279" s="7">
        <f>ROUND(C279/'BEAR PT - EKL'!$T$6,0)</f>
        <v>0</v>
      </c>
      <c r="E279" s="7">
        <f>ROUND(C279/'BEAR PT - EKL'!$T$8,0)</f>
        <v>0</v>
      </c>
      <c r="F279" s="7">
        <f>ROUND(C279/'BEAR PT - EKL'!$T$9,0)</f>
        <v>0</v>
      </c>
      <c r="G279" s="7"/>
    </row>
    <row r="280" spans="1:7" ht="17" thickBot="1">
      <c r="A280" s="4">
        <v>44169</v>
      </c>
      <c r="B280" s="5">
        <v>277</v>
      </c>
      <c r="C280" s="38">
        <f>'DGS - EKL &amp; VOST'!C286</f>
        <v>0</v>
      </c>
      <c r="D280" s="7">
        <f>ROUND(C280/'BEAR PT - EKL'!$T$6,0)</f>
        <v>0</v>
      </c>
      <c r="E280" s="7">
        <f>ROUND(C280/'BEAR PT - EKL'!$T$8,0)</f>
        <v>0</v>
      </c>
      <c r="F280" s="7">
        <f>ROUND(C280/'BEAR PT - EKL'!$T$9,0)</f>
        <v>0</v>
      </c>
      <c r="G280" s="7"/>
    </row>
    <row r="281" spans="1:7" ht="17" thickBot="1">
      <c r="A281" s="4">
        <v>44170</v>
      </c>
      <c r="B281" s="5">
        <v>278</v>
      </c>
      <c r="C281" s="38">
        <f>'DGS - EKL &amp; VOST'!C287</f>
        <v>0</v>
      </c>
      <c r="D281" s="7">
        <f>ROUND(C281/'BEAR PT - EKL'!$T$6,0)</f>
        <v>0</v>
      </c>
      <c r="E281" s="7">
        <f>ROUND(C281/'BEAR PT - EKL'!$T$8,0)</f>
        <v>0</v>
      </c>
      <c r="F281" s="7">
        <f>ROUND(C281/'BEAR PT - EKL'!$T$9,0)</f>
        <v>0</v>
      </c>
      <c r="G281" s="7"/>
    </row>
    <row r="282" spans="1:7" ht="17" thickBot="1">
      <c r="A282" s="4">
        <v>44171</v>
      </c>
      <c r="B282" s="5">
        <v>279</v>
      </c>
      <c r="C282" s="38">
        <f>'DGS - EKL &amp; VOST'!C288</f>
        <v>0</v>
      </c>
      <c r="D282" s="7">
        <f>ROUND(C282/'BEAR PT - EKL'!$T$6,0)</f>
        <v>0</v>
      </c>
      <c r="E282" s="7">
        <f>ROUND(C282/'BEAR PT - EKL'!$T$8,0)</f>
        <v>0</v>
      </c>
      <c r="F282" s="7">
        <f>ROUND(C282/'BEAR PT - EKL'!$T$9,0)</f>
        <v>0</v>
      </c>
      <c r="G282" s="7"/>
    </row>
    <row r="283" spans="1:7" ht="17" thickBot="1">
      <c r="A283" s="4">
        <v>44172</v>
      </c>
      <c r="B283" s="5">
        <v>280</v>
      </c>
      <c r="C283" s="38">
        <f>'DGS - EKL &amp; VOST'!C289</f>
        <v>0</v>
      </c>
      <c r="D283" s="7">
        <f>ROUND(C283/'BEAR PT - EKL'!$T$6,0)</f>
        <v>0</v>
      </c>
      <c r="E283" s="7">
        <f>ROUND(C283/'BEAR PT - EKL'!$T$8,0)</f>
        <v>0</v>
      </c>
      <c r="F283" s="7">
        <f>ROUND(C283/'BEAR PT - EKL'!$T$9,0)</f>
        <v>0</v>
      </c>
      <c r="G283" s="7"/>
    </row>
    <row r="284" spans="1:7" ht="17" thickBot="1">
      <c r="A284" s="4">
        <v>44173</v>
      </c>
      <c r="B284" s="5">
        <v>281</v>
      </c>
      <c r="C284" s="38">
        <f>'DGS - EKL &amp; VOST'!C290</f>
        <v>0</v>
      </c>
      <c r="D284" s="7">
        <f>ROUND(C284/'BEAR PT - EKL'!$T$6,0)</f>
        <v>0</v>
      </c>
      <c r="E284" s="7">
        <f>ROUND(C284/'BEAR PT - EKL'!$T$8,0)</f>
        <v>0</v>
      </c>
      <c r="F284" s="7">
        <f>ROUND(C284/'BEAR PT - EKL'!$T$9,0)</f>
        <v>0</v>
      </c>
      <c r="G284" s="7"/>
    </row>
    <row r="285" spans="1:7" ht="17" thickBot="1">
      <c r="A285" s="4">
        <v>44174</v>
      </c>
      <c r="B285" s="5">
        <v>282</v>
      </c>
      <c r="C285" s="38">
        <f>'DGS - EKL &amp; VOST'!C291</f>
        <v>0</v>
      </c>
      <c r="D285" s="7">
        <f>ROUND(C285/'BEAR PT - EKL'!$T$6,0)</f>
        <v>0</v>
      </c>
      <c r="E285" s="7">
        <f>ROUND(C285/'BEAR PT - EKL'!$T$8,0)</f>
        <v>0</v>
      </c>
      <c r="F285" s="7">
        <f>ROUND(C285/'BEAR PT - EKL'!$T$9,0)</f>
        <v>0</v>
      </c>
      <c r="G285" s="7"/>
    </row>
    <row r="286" spans="1:7" ht="17" thickBot="1">
      <c r="A286" s="4">
        <v>44175</v>
      </c>
      <c r="B286" s="5">
        <v>283</v>
      </c>
      <c r="C286" s="38">
        <f>'DGS - EKL &amp; VOST'!C292</f>
        <v>0</v>
      </c>
      <c r="D286" s="7">
        <f>ROUND(C286/'BEAR PT - EKL'!$T$6,0)</f>
        <v>0</v>
      </c>
      <c r="E286" s="7">
        <f>ROUND(C286/'BEAR PT - EKL'!$T$8,0)</f>
        <v>0</v>
      </c>
      <c r="F286" s="7">
        <f>ROUND(C286/'BEAR PT - EKL'!$T$9,0)</f>
        <v>0</v>
      </c>
      <c r="G286" s="7"/>
    </row>
    <row r="287" spans="1:7" ht="17" thickBot="1">
      <c r="A287" s="4">
        <v>44176</v>
      </c>
      <c r="B287" s="5">
        <v>284</v>
      </c>
      <c r="C287" s="38">
        <f>'DGS - EKL &amp; VOST'!C293</f>
        <v>0</v>
      </c>
      <c r="D287" s="7">
        <f>ROUND(C287/'BEAR PT - EKL'!$T$6,0)</f>
        <v>0</v>
      </c>
      <c r="E287" s="7">
        <f>ROUND(C287/'BEAR PT - EKL'!$T$8,0)</f>
        <v>0</v>
      </c>
      <c r="F287" s="7">
        <f>ROUND(C287/'BEAR PT - EKL'!$T$9,0)</f>
        <v>0</v>
      </c>
      <c r="G287" s="7"/>
    </row>
    <row r="288" spans="1:7" ht="17" thickBot="1">
      <c r="A288" s="4">
        <v>44177</v>
      </c>
      <c r="B288" s="5">
        <v>285</v>
      </c>
      <c r="C288" s="38">
        <f>'DGS - EKL &amp; VOST'!C294</f>
        <v>0</v>
      </c>
      <c r="D288" s="7">
        <f>ROUND(C288/'BEAR PT - EKL'!$T$6,0)</f>
        <v>0</v>
      </c>
      <c r="E288" s="7">
        <f>ROUND(C288/'BEAR PT - EKL'!$T$8,0)</f>
        <v>0</v>
      </c>
      <c r="F288" s="7">
        <f>ROUND(C288/'BEAR PT - EKL'!$T$9,0)</f>
        <v>0</v>
      </c>
      <c r="G288" s="7"/>
    </row>
    <row r="289" spans="1:7" ht="17" thickBot="1">
      <c r="A289" s="4">
        <v>44178</v>
      </c>
      <c r="B289" s="5">
        <v>286</v>
      </c>
      <c r="C289" s="38">
        <f>'DGS - EKL &amp; VOST'!C295</f>
        <v>0</v>
      </c>
      <c r="D289" s="7">
        <f>ROUND(C289/'BEAR PT - EKL'!$T$6,0)</f>
        <v>0</v>
      </c>
      <c r="E289" s="7">
        <f>ROUND(C289/'BEAR PT - EKL'!$T$8,0)</f>
        <v>0</v>
      </c>
      <c r="F289" s="7">
        <f>ROUND(C289/'BEAR PT - EKL'!$T$9,0)</f>
        <v>0</v>
      </c>
      <c r="G289" s="7"/>
    </row>
    <row r="290" spans="1:7" ht="17" thickBot="1">
      <c r="A290" s="4">
        <v>44179</v>
      </c>
      <c r="B290" s="5">
        <v>287</v>
      </c>
      <c r="C290" s="38">
        <f>'DGS - EKL &amp; VOST'!C296</f>
        <v>0</v>
      </c>
      <c r="D290" s="7">
        <f>ROUND(C290/'BEAR PT - EKL'!$T$6,0)</f>
        <v>0</v>
      </c>
      <c r="E290" s="7">
        <f>ROUND(C290/'BEAR PT - EKL'!$T$8,0)</f>
        <v>0</v>
      </c>
      <c r="F290" s="7">
        <f>ROUND(C290/'BEAR PT - EKL'!$T$9,0)</f>
        <v>0</v>
      </c>
      <c r="G290" s="7"/>
    </row>
    <row r="291" spans="1:7" ht="17" thickBot="1">
      <c r="A291" s="4">
        <v>44180</v>
      </c>
      <c r="B291" s="5">
        <v>288</v>
      </c>
      <c r="C291" s="38">
        <f>'DGS - EKL &amp; VOST'!C297</f>
        <v>0</v>
      </c>
      <c r="D291" s="7">
        <f>ROUND(C291/'BEAR PT - EKL'!$T$6,0)</f>
        <v>0</v>
      </c>
      <c r="E291" s="7">
        <f>ROUND(C291/'BEAR PT - EKL'!$T$8,0)</f>
        <v>0</v>
      </c>
      <c r="F291" s="7">
        <f>ROUND(C291/'BEAR PT - EKL'!$T$9,0)</f>
        <v>0</v>
      </c>
      <c r="G291" s="7"/>
    </row>
    <row r="292" spans="1:7" ht="17" thickBot="1">
      <c r="A292" s="4">
        <v>44181</v>
      </c>
      <c r="B292" s="5">
        <v>289</v>
      </c>
      <c r="C292" s="38">
        <f>'DGS - EKL &amp; VOST'!C298</f>
        <v>0</v>
      </c>
      <c r="D292" s="7">
        <f>ROUND(C292/'BEAR PT - EKL'!$T$6,0)</f>
        <v>0</v>
      </c>
      <c r="E292" s="7">
        <f>ROUND(C292/'BEAR PT - EKL'!$T$8,0)</f>
        <v>0</v>
      </c>
      <c r="F292" s="7">
        <f>ROUND(C292/'BEAR PT - EKL'!$T$9,0)</f>
        <v>0</v>
      </c>
      <c r="G292" s="7"/>
    </row>
    <row r="293" spans="1:7" ht="17" thickBot="1">
      <c r="A293" s="4">
        <v>44182</v>
      </c>
      <c r="B293" s="5">
        <v>290</v>
      </c>
      <c r="C293" s="38">
        <f>'DGS - EKL &amp; VOST'!C299</f>
        <v>0</v>
      </c>
      <c r="D293" s="7">
        <f>ROUND(C293/'BEAR PT - EKL'!$T$6,0)</f>
        <v>0</v>
      </c>
      <c r="E293" s="7">
        <f>ROUND(C293/'BEAR PT - EKL'!$T$8,0)</f>
        <v>0</v>
      </c>
      <c r="F293" s="7">
        <f>ROUND(C293/'BEAR PT - EKL'!$T$9,0)</f>
        <v>0</v>
      </c>
      <c r="G293" s="7"/>
    </row>
    <row r="294" spans="1:7" ht="17" thickBot="1">
      <c r="A294" s="4">
        <v>44183</v>
      </c>
      <c r="B294" s="5">
        <v>291</v>
      </c>
      <c r="C294" s="38">
        <f>'DGS - EKL &amp; VOST'!C300</f>
        <v>0</v>
      </c>
      <c r="D294" s="7">
        <f>ROUND(C294/'BEAR PT - EKL'!$T$6,0)</f>
        <v>0</v>
      </c>
      <c r="E294" s="7">
        <f>ROUND(C294/'BEAR PT - EKL'!$T$8,0)</f>
        <v>0</v>
      </c>
      <c r="F294" s="7">
        <f>ROUND(C294/'BEAR PT - EKL'!$T$9,0)</f>
        <v>0</v>
      </c>
      <c r="G294" s="7"/>
    </row>
    <row r="295" spans="1:7" ht="17" thickBot="1">
      <c r="A295" s="4">
        <v>44184</v>
      </c>
      <c r="B295" s="5">
        <v>292</v>
      </c>
      <c r="C295" s="38">
        <f>'DGS - EKL &amp; VOST'!C301</f>
        <v>0</v>
      </c>
      <c r="D295" s="7">
        <f>ROUND(C295/'BEAR PT - EKL'!$T$6,0)</f>
        <v>0</v>
      </c>
      <c r="E295" s="7">
        <f>ROUND(C295/'BEAR PT - EKL'!$T$8,0)</f>
        <v>0</v>
      </c>
      <c r="F295" s="7">
        <f>ROUND(C295/'BEAR PT - EKL'!$T$9,0)</f>
        <v>0</v>
      </c>
      <c r="G295" s="7"/>
    </row>
    <row r="296" spans="1:7" ht="17" thickBot="1">
      <c r="A296" s="4">
        <v>44185</v>
      </c>
      <c r="B296" s="5">
        <v>293</v>
      </c>
      <c r="C296" s="38">
        <f>'DGS - EKL &amp; VOST'!C302</f>
        <v>0</v>
      </c>
      <c r="D296" s="7">
        <f>ROUND(C296/'BEAR PT - EKL'!$T$6,0)</f>
        <v>0</v>
      </c>
      <c r="E296" s="7">
        <f>ROUND(C296/'BEAR PT - EKL'!$T$8,0)</f>
        <v>0</v>
      </c>
      <c r="F296" s="7">
        <f>ROUND(C296/'BEAR PT - EKL'!$T$9,0)</f>
        <v>0</v>
      </c>
      <c r="G296" s="7"/>
    </row>
    <row r="297" spans="1:7" ht="17" thickBot="1">
      <c r="A297" s="4">
        <v>44186</v>
      </c>
      <c r="B297" s="5">
        <v>294</v>
      </c>
      <c r="C297" s="38">
        <f>'DGS - EKL &amp; VOST'!C303</f>
        <v>0</v>
      </c>
      <c r="D297" s="7">
        <f>ROUND(C297/'BEAR PT - EKL'!$T$6,0)</f>
        <v>0</v>
      </c>
      <c r="E297" s="7">
        <f>ROUND(C297/'BEAR PT - EKL'!$T$8,0)</f>
        <v>0</v>
      </c>
      <c r="F297" s="7">
        <f>ROUND(C297/'BEAR PT - EKL'!$T$9,0)</f>
        <v>0</v>
      </c>
      <c r="G297" s="7"/>
    </row>
    <row r="298" spans="1:7" ht="17" thickBot="1">
      <c r="A298" s="4">
        <v>44187</v>
      </c>
      <c r="B298" s="5">
        <v>295</v>
      </c>
      <c r="C298" s="38">
        <f>'DGS - EKL &amp; VOST'!C304</f>
        <v>0</v>
      </c>
      <c r="D298" s="7">
        <f>ROUND(C298/'BEAR PT - EKL'!$T$6,0)</f>
        <v>0</v>
      </c>
      <c r="E298" s="7">
        <f>ROUND(C298/'BEAR PT - EKL'!$T$8,0)</f>
        <v>0</v>
      </c>
      <c r="F298" s="7">
        <f>ROUND(C298/'BEAR PT - EKL'!$T$9,0)</f>
        <v>0</v>
      </c>
      <c r="G298" s="7"/>
    </row>
    <row r="299" spans="1:7" ht="17" thickBot="1">
      <c r="A299" s="4">
        <v>44188</v>
      </c>
      <c r="B299" s="5">
        <v>296</v>
      </c>
      <c r="C299" s="38">
        <f>'DGS - EKL &amp; VOST'!C305</f>
        <v>0</v>
      </c>
      <c r="D299" s="7">
        <f>ROUND(C299/'BEAR PT - EKL'!$T$6,0)</f>
        <v>0</v>
      </c>
      <c r="E299" s="7">
        <f>ROUND(C299/'BEAR PT - EKL'!$T$8,0)</f>
        <v>0</v>
      </c>
      <c r="F299" s="7">
        <f>ROUND(C299/'BEAR PT - EKL'!$T$9,0)</f>
        <v>0</v>
      </c>
      <c r="G299" s="7"/>
    </row>
    <row r="300" spans="1:7" ht="17" thickBot="1">
      <c r="A300" s="4">
        <v>44189</v>
      </c>
      <c r="B300" s="5">
        <v>297</v>
      </c>
      <c r="C300" s="38">
        <f>'DGS - EKL &amp; VOST'!C306</f>
        <v>0</v>
      </c>
      <c r="D300" s="7">
        <f>ROUND(C300/'BEAR PT - EKL'!$T$6,0)</f>
        <v>0</v>
      </c>
      <c r="E300" s="7">
        <f>ROUND(C300/'BEAR PT - EKL'!$T$8,0)</f>
        <v>0</v>
      </c>
      <c r="F300" s="7">
        <f>ROUND(C300/'BEAR PT - EKL'!$T$9,0)</f>
        <v>0</v>
      </c>
      <c r="G300" s="7"/>
    </row>
    <row r="301" spans="1:7" ht="17" thickBot="1">
      <c r="A301" s="4">
        <v>44190</v>
      </c>
      <c r="B301" s="5">
        <v>298</v>
      </c>
      <c r="C301" s="38">
        <f>'DGS - EKL &amp; VOST'!C307</f>
        <v>0</v>
      </c>
      <c r="D301" s="7">
        <f>ROUND(C301/'BEAR PT - EKL'!$T$6,0)</f>
        <v>0</v>
      </c>
      <c r="E301" s="7">
        <f>ROUND(C301/'BEAR PT - EKL'!$T$8,0)</f>
        <v>0</v>
      </c>
      <c r="F301" s="7">
        <f>ROUND(C301/'BEAR PT - EKL'!$T$9,0)</f>
        <v>0</v>
      </c>
      <c r="G301" s="7"/>
    </row>
    <row r="302" spans="1:7" ht="17" thickBot="1">
      <c r="A302" s="4">
        <v>44191</v>
      </c>
      <c r="B302" s="5">
        <v>299</v>
      </c>
      <c r="C302" s="38">
        <f>'DGS - EKL &amp; VOST'!C308</f>
        <v>0</v>
      </c>
      <c r="D302" s="7">
        <f>ROUND(C302/'BEAR PT - EKL'!$T$6,0)</f>
        <v>0</v>
      </c>
      <c r="E302" s="7">
        <f>ROUND(C302/'BEAR PT - EKL'!$T$8,0)</f>
        <v>0</v>
      </c>
      <c r="F302" s="7">
        <f>ROUND(C302/'BEAR PT - EKL'!$T$9,0)</f>
        <v>0</v>
      </c>
      <c r="G302" s="7"/>
    </row>
    <row r="303" spans="1:7" ht="17" thickBot="1">
      <c r="A303" s="4">
        <v>44192</v>
      </c>
      <c r="B303" s="5">
        <v>300</v>
      </c>
      <c r="C303" s="38">
        <f>'DGS - EKL &amp; VOST'!C309</f>
        <v>0</v>
      </c>
      <c r="D303" s="7">
        <f>ROUND(C303/'BEAR PT - EKL'!$T$6,0)</f>
        <v>0</v>
      </c>
      <c r="E303" s="7">
        <f>ROUND(C303/'BEAR PT - EKL'!$T$8,0)</f>
        <v>0</v>
      </c>
      <c r="F303" s="7">
        <f>ROUND(C303/'BEAR PT - EKL'!$T$9,0)</f>
        <v>0</v>
      </c>
      <c r="G303" s="7"/>
    </row>
    <row r="304" spans="1:7" ht="17" thickBot="1">
      <c r="A304" s="4">
        <v>44193</v>
      </c>
      <c r="B304" s="5">
        <v>301</v>
      </c>
      <c r="C304" s="38">
        <f>'DGS - EKL &amp; VOST'!C310</f>
        <v>0</v>
      </c>
      <c r="D304" s="7">
        <f>ROUND(C304/'BEAR PT - EKL'!$T$6,0)</f>
        <v>0</v>
      </c>
      <c r="E304" s="7">
        <f>ROUND(C304/'BEAR PT - EKL'!$T$8,0)</f>
        <v>0</v>
      </c>
      <c r="F304" s="7">
        <f>ROUND(C304/'BEAR PT - EKL'!$T$9,0)</f>
        <v>0</v>
      </c>
      <c r="G304" s="7"/>
    </row>
    <row r="305" spans="1:7" ht="17" thickBot="1">
      <c r="A305" s="4">
        <v>44194</v>
      </c>
      <c r="B305" s="5">
        <v>302</v>
      </c>
      <c r="C305" s="38">
        <f>'DGS - EKL &amp; VOST'!C311</f>
        <v>0</v>
      </c>
      <c r="D305" s="7">
        <f>ROUND(C305/'BEAR PT - EKL'!$T$6,0)</f>
        <v>0</v>
      </c>
      <c r="E305" s="7">
        <f>ROUND(C305/'BEAR PT - EKL'!$T$8,0)</f>
        <v>0</v>
      </c>
      <c r="F305" s="7">
        <f>ROUND(C305/'BEAR PT - EKL'!$T$9,0)</f>
        <v>0</v>
      </c>
      <c r="G305" s="7"/>
    </row>
    <row r="306" spans="1:7" ht="17" thickBot="1">
      <c r="A306" s="4">
        <v>44195</v>
      </c>
      <c r="B306" s="5">
        <v>303</v>
      </c>
      <c r="C306" s="38">
        <f>'DGS - EKL &amp; VOST'!C312</f>
        <v>0</v>
      </c>
      <c r="D306" s="7">
        <f>ROUND(C306/'BEAR PT - EKL'!$T$6,0)</f>
        <v>0</v>
      </c>
      <c r="E306" s="7">
        <f>ROUND(C306/'BEAR PT - EKL'!$T$8,0)</f>
        <v>0</v>
      </c>
      <c r="F306" s="7">
        <f>ROUND(C306/'BEAR PT - EKL'!$T$9,0)</f>
        <v>0</v>
      </c>
      <c r="G306" s="7"/>
    </row>
    <row r="307" spans="1:7" ht="17" thickBot="1">
      <c r="A307" s="6">
        <v>44196</v>
      </c>
      <c r="B307" s="5">
        <v>304</v>
      </c>
      <c r="C307" s="44">
        <f>'DGS - EKL &amp; VOST'!C313</f>
        <v>0</v>
      </c>
      <c r="D307" s="7">
        <f>ROUND(C307/'BEAR PT - EKL'!$T$6,0)</f>
        <v>0</v>
      </c>
      <c r="E307" s="7">
        <f>ROUND(C307/'BEAR PT - EKL'!$T$8,0)</f>
        <v>0</v>
      </c>
      <c r="F307" s="7">
        <f>ROUND(C307/'BEAR PT - EKL'!$T$9,0)</f>
        <v>0</v>
      </c>
      <c r="G307" s="7"/>
    </row>
  </sheetData>
  <mergeCells count="2">
    <mergeCell ref="A1:B1"/>
    <mergeCell ref="C1:G1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H62"/>
  <sheetViews>
    <sheetView workbookViewId="0">
      <selection activeCell="G64" sqref="G64"/>
    </sheetView>
  </sheetViews>
  <sheetFormatPr baseColWidth="10" defaultRowHeight="16"/>
  <cols>
    <col min="4" max="5" width="11.83203125" bestFit="1" customWidth="1"/>
    <col min="7" max="8" width="12" bestFit="1" customWidth="1"/>
  </cols>
  <sheetData>
    <row r="1" spans="1:8">
      <c r="A1" t="s">
        <v>143</v>
      </c>
      <c r="B1" t="s">
        <v>139</v>
      </c>
      <c r="C1" t="s">
        <v>140</v>
      </c>
      <c r="D1" t="s">
        <v>141</v>
      </c>
      <c r="E1" t="s">
        <v>142</v>
      </c>
      <c r="F1" t="s">
        <v>144</v>
      </c>
      <c r="G1" t="s">
        <v>145</v>
      </c>
      <c r="H1" t="s">
        <v>146</v>
      </c>
    </row>
    <row r="2" spans="1:8">
      <c r="A2" s="97">
        <v>1</v>
      </c>
      <c r="B2" s="98">
        <v>1</v>
      </c>
      <c r="C2" s="98">
        <v>2</v>
      </c>
      <c r="D2" s="98">
        <v>8</v>
      </c>
      <c r="E2" s="99">
        <v>43897</v>
      </c>
      <c r="F2" s="98">
        <v>5.0021531000000001</v>
      </c>
      <c r="G2" s="98">
        <v>2.1764043000000002</v>
      </c>
      <c r="H2" s="98">
        <v>9.4025379999999998</v>
      </c>
    </row>
    <row r="3" spans="1:8">
      <c r="A3" s="97">
        <v>2</v>
      </c>
      <c r="B3" s="98">
        <v>2</v>
      </c>
      <c r="C3" s="98">
        <v>3</v>
      </c>
      <c r="D3" s="98">
        <v>9</v>
      </c>
      <c r="E3" s="99">
        <v>43898</v>
      </c>
      <c r="F3" s="98">
        <v>4.5575650999999997</v>
      </c>
      <c r="G3" s="98">
        <v>2.4970313000000002</v>
      </c>
      <c r="H3" s="98">
        <v>7.5803374999999997</v>
      </c>
    </row>
    <row r="4" spans="1:8">
      <c r="A4" s="97">
        <v>3</v>
      </c>
      <c r="B4" s="98">
        <v>3</v>
      </c>
      <c r="C4" s="98">
        <v>4</v>
      </c>
      <c r="D4" s="98">
        <v>10</v>
      </c>
      <c r="E4" s="99">
        <v>43899</v>
      </c>
      <c r="F4" s="98">
        <v>3.6279284000000001</v>
      </c>
      <c r="G4" s="98">
        <v>1.9911034999999999</v>
      </c>
      <c r="H4" s="98">
        <v>6.3730336999999997</v>
      </c>
    </row>
    <row r="5" spans="1:8">
      <c r="A5" s="97">
        <v>4</v>
      </c>
      <c r="B5" s="98">
        <v>4</v>
      </c>
      <c r="C5" s="98">
        <v>5</v>
      </c>
      <c r="D5" s="98">
        <v>11</v>
      </c>
      <c r="E5" s="99">
        <v>43900</v>
      </c>
      <c r="F5" s="98">
        <v>2.4822225000000002</v>
      </c>
      <c r="G5" s="98">
        <v>1.3991917</v>
      </c>
      <c r="H5" s="98">
        <v>4.0067773000000004</v>
      </c>
    </row>
    <row r="6" spans="1:8">
      <c r="A6" s="97">
        <v>5</v>
      </c>
      <c r="B6" s="98">
        <v>5</v>
      </c>
      <c r="C6" s="98">
        <v>6</v>
      </c>
      <c r="D6" s="98">
        <v>12</v>
      </c>
      <c r="E6" s="99">
        <v>43901</v>
      </c>
      <c r="F6" s="98">
        <v>2.6511111999999999</v>
      </c>
      <c r="G6" s="98">
        <v>1.7035279999999999</v>
      </c>
      <c r="H6" s="98">
        <v>3.9028646999999999</v>
      </c>
    </row>
    <row r="7" spans="1:8">
      <c r="A7" s="97">
        <v>6</v>
      </c>
      <c r="B7" s="98">
        <v>6</v>
      </c>
      <c r="C7" s="98">
        <v>7</v>
      </c>
      <c r="D7" s="98">
        <v>13</v>
      </c>
      <c r="E7" s="99">
        <v>43902</v>
      </c>
      <c r="F7" s="98">
        <v>2.6700553</v>
      </c>
      <c r="G7" s="98">
        <v>1.8403609000000001</v>
      </c>
      <c r="H7" s="98">
        <v>3.7164459000000001</v>
      </c>
    </row>
    <row r="8" spans="1:8">
      <c r="A8" s="97">
        <v>7</v>
      </c>
      <c r="B8" s="98">
        <v>7</v>
      </c>
      <c r="C8" s="98">
        <v>8</v>
      </c>
      <c r="D8" s="98">
        <v>14</v>
      </c>
      <c r="E8" s="99">
        <v>43903</v>
      </c>
      <c r="F8" s="98">
        <v>3.0318816000000002</v>
      </c>
      <c r="G8" s="98">
        <v>2.1698249000000001</v>
      </c>
      <c r="H8" s="98">
        <v>4.2048323999999999</v>
      </c>
    </row>
    <row r="9" spans="1:8">
      <c r="A9" s="97">
        <v>8</v>
      </c>
      <c r="B9" s="98">
        <v>8</v>
      </c>
      <c r="C9" s="98">
        <v>9</v>
      </c>
      <c r="D9" s="98">
        <v>15</v>
      </c>
      <c r="E9" s="99">
        <v>43904</v>
      </c>
      <c r="F9" s="98">
        <v>3.4721921</v>
      </c>
      <c r="G9" s="98">
        <v>2.4475094999999998</v>
      </c>
      <c r="H9" s="98">
        <v>4.6868169000000002</v>
      </c>
    </row>
    <row r="10" spans="1:8">
      <c r="A10" s="97">
        <v>9</v>
      </c>
      <c r="B10" s="98">
        <v>9</v>
      </c>
      <c r="C10" s="98">
        <v>10</v>
      </c>
      <c r="D10" s="98">
        <v>16</v>
      </c>
      <c r="E10" s="99">
        <v>43905</v>
      </c>
      <c r="F10" s="98">
        <v>3.7262455000000001</v>
      </c>
      <c r="G10" s="98">
        <v>2.4756507999999999</v>
      </c>
      <c r="H10" s="98">
        <v>5.2387192999999996</v>
      </c>
    </row>
    <row r="11" spans="1:8">
      <c r="A11" s="97">
        <v>10</v>
      </c>
      <c r="B11" s="98">
        <v>10</v>
      </c>
      <c r="C11" s="98">
        <v>11</v>
      </c>
      <c r="D11" s="98">
        <v>17</v>
      </c>
      <c r="E11" s="99">
        <v>43906</v>
      </c>
      <c r="F11" s="98">
        <v>3.5899033999999999</v>
      </c>
      <c r="G11" s="98">
        <v>2.3438488999999998</v>
      </c>
      <c r="H11" s="98">
        <v>5.2265109000000001</v>
      </c>
    </row>
    <row r="12" spans="1:8">
      <c r="A12" s="97">
        <v>11</v>
      </c>
      <c r="B12" s="98">
        <v>11</v>
      </c>
      <c r="C12" s="98">
        <v>12</v>
      </c>
      <c r="D12" s="98">
        <v>18</v>
      </c>
      <c r="E12" s="99">
        <v>43907</v>
      </c>
      <c r="F12" s="98">
        <v>3.5355930999999998</v>
      </c>
      <c r="G12" s="98">
        <v>2.3070309999999998</v>
      </c>
      <c r="H12" s="98">
        <v>5.2437392000000003</v>
      </c>
    </row>
    <row r="13" spans="1:8">
      <c r="A13" s="97">
        <v>12</v>
      </c>
      <c r="B13" s="98">
        <v>12</v>
      </c>
      <c r="C13" s="98">
        <v>13</v>
      </c>
      <c r="D13" s="98">
        <v>19</v>
      </c>
      <c r="E13" s="99">
        <v>43908</v>
      </c>
      <c r="F13" s="98">
        <v>3.5813085999999998</v>
      </c>
      <c r="G13" s="98">
        <v>2.3661846999999998</v>
      </c>
      <c r="H13" s="98">
        <v>5.3128393999999997</v>
      </c>
    </row>
    <row r="14" spans="1:8">
      <c r="A14" s="97">
        <v>13</v>
      </c>
      <c r="B14" s="98">
        <v>13</v>
      </c>
      <c r="C14" s="98">
        <v>14</v>
      </c>
      <c r="D14" s="98">
        <v>20</v>
      </c>
      <c r="E14" s="99">
        <v>43909</v>
      </c>
      <c r="F14" s="98">
        <v>3.1175828000000001</v>
      </c>
      <c r="G14" s="98">
        <v>2.0448080000000002</v>
      </c>
      <c r="H14" s="98">
        <v>4.4764622999999997</v>
      </c>
    </row>
    <row r="15" spans="1:8">
      <c r="A15" s="97">
        <v>14</v>
      </c>
      <c r="B15" s="98">
        <v>14</v>
      </c>
      <c r="C15" s="98">
        <v>15</v>
      </c>
      <c r="D15" s="98">
        <v>21</v>
      </c>
      <c r="E15" s="99">
        <v>43910</v>
      </c>
      <c r="F15" s="98">
        <v>2.9465431999999998</v>
      </c>
      <c r="G15" s="98">
        <v>1.9831185</v>
      </c>
      <c r="H15" s="98">
        <v>4.1124298000000001</v>
      </c>
    </row>
    <row r="16" spans="1:8">
      <c r="A16" s="97">
        <v>15</v>
      </c>
      <c r="B16" s="98">
        <v>15</v>
      </c>
      <c r="C16" s="98">
        <v>16</v>
      </c>
      <c r="D16" s="98">
        <v>22</v>
      </c>
      <c r="E16" s="99">
        <v>43911</v>
      </c>
      <c r="F16" s="98">
        <v>2.6882495</v>
      </c>
      <c r="G16" s="98">
        <v>1.8750914000000001</v>
      </c>
      <c r="H16" s="98">
        <v>3.6615940999999999</v>
      </c>
    </row>
    <row r="17" spans="1:8">
      <c r="A17" s="97">
        <v>16</v>
      </c>
      <c r="B17" s="98">
        <v>16</v>
      </c>
      <c r="C17" s="98">
        <v>17</v>
      </c>
      <c r="D17" s="98">
        <v>23</v>
      </c>
      <c r="E17" s="99">
        <v>43912</v>
      </c>
      <c r="F17" s="98">
        <v>2.4820058</v>
      </c>
      <c r="G17" s="98">
        <v>1.7759590999999999</v>
      </c>
      <c r="H17" s="98">
        <v>3.3150993</v>
      </c>
    </row>
    <row r="18" spans="1:8">
      <c r="A18" s="97">
        <v>17</v>
      </c>
      <c r="B18" s="98">
        <v>17</v>
      </c>
      <c r="C18" s="98">
        <v>18</v>
      </c>
      <c r="D18" s="98">
        <v>24</v>
      </c>
      <c r="E18" s="99">
        <v>43913</v>
      </c>
      <c r="F18" s="98">
        <v>2.5231246000000001</v>
      </c>
      <c r="G18" s="98">
        <v>1.8852378000000001</v>
      </c>
      <c r="H18" s="98">
        <v>3.2685393</v>
      </c>
    </row>
    <row r="19" spans="1:8">
      <c r="A19" s="97">
        <v>18</v>
      </c>
      <c r="B19" s="98">
        <v>18</v>
      </c>
      <c r="C19" s="98">
        <v>19</v>
      </c>
      <c r="D19" s="98">
        <v>25</v>
      </c>
      <c r="E19" s="99">
        <v>43914</v>
      </c>
      <c r="F19" s="98">
        <v>2.2059031999999998</v>
      </c>
      <c r="G19" s="98">
        <v>1.7131529999999999</v>
      </c>
      <c r="H19" s="98">
        <v>2.8414012</v>
      </c>
    </row>
    <row r="20" spans="1:8">
      <c r="A20" s="97">
        <v>19</v>
      </c>
      <c r="B20" s="98">
        <v>19</v>
      </c>
      <c r="C20" s="98">
        <v>20</v>
      </c>
      <c r="D20" s="98">
        <v>26</v>
      </c>
      <c r="E20" s="99">
        <v>43915</v>
      </c>
      <c r="F20" s="98">
        <v>2.1883968</v>
      </c>
      <c r="G20" s="98">
        <v>1.7158883</v>
      </c>
      <c r="H20" s="98">
        <v>2.7827689000000002</v>
      </c>
    </row>
    <row r="21" spans="1:8">
      <c r="A21" s="97">
        <v>20</v>
      </c>
      <c r="B21" s="98">
        <v>20</v>
      </c>
      <c r="C21" s="98">
        <v>21</v>
      </c>
      <c r="D21" s="98">
        <v>27</v>
      </c>
      <c r="E21" s="99">
        <v>43916</v>
      </c>
      <c r="F21" s="98">
        <v>2.0993075999999999</v>
      </c>
      <c r="G21" s="98">
        <v>1.6536164</v>
      </c>
      <c r="H21" s="98">
        <v>2.6135299999999999</v>
      </c>
    </row>
    <row r="22" spans="1:8">
      <c r="A22" s="97">
        <v>21</v>
      </c>
      <c r="B22" s="98">
        <v>21</v>
      </c>
      <c r="C22" s="98">
        <v>22</v>
      </c>
      <c r="D22" s="98">
        <v>28</v>
      </c>
      <c r="E22" s="99">
        <v>43917</v>
      </c>
      <c r="F22" s="98">
        <v>2.0469126000000002</v>
      </c>
      <c r="G22" s="98">
        <v>1.6336723</v>
      </c>
      <c r="H22" s="98">
        <v>2.5343091000000002</v>
      </c>
    </row>
    <row r="23" spans="1:8">
      <c r="A23" s="97">
        <v>22</v>
      </c>
      <c r="B23" s="98">
        <v>22</v>
      </c>
      <c r="C23" s="98">
        <v>23</v>
      </c>
      <c r="D23" s="98">
        <v>29</v>
      </c>
      <c r="E23" s="99">
        <v>43918</v>
      </c>
      <c r="F23" s="98">
        <v>2.0533725999999999</v>
      </c>
      <c r="G23" s="98">
        <v>1.6575645000000001</v>
      </c>
      <c r="H23" s="98">
        <v>2.4931226</v>
      </c>
    </row>
    <row r="24" spans="1:8">
      <c r="A24" s="97">
        <v>23</v>
      </c>
      <c r="B24" s="98">
        <v>23</v>
      </c>
      <c r="C24" s="98">
        <v>24</v>
      </c>
      <c r="D24" s="98">
        <v>30</v>
      </c>
      <c r="E24" s="99">
        <v>43919</v>
      </c>
      <c r="F24" s="98">
        <v>1.9445281999999999</v>
      </c>
      <c r="G24" s="98">
        <v>1.5725522999999999</v>
      </c>
      <c r="H24" s="98">
        <v>2.3543154999999998</v>
      </c>
    </row>
    <row r="25" spans="1:8">
      <c r="A25" s="97">
        <v>24</v>
      </c>
      <c r="B25" s="98">
        <v>24</v>
      </c>
      <c r="C25" s="98">
        <v>25</v>
      </c>
      <c r="D25" s="98">
        <v>31</v>
      </c>
      <c r="E25" s="99">
        <v>43920</v>
      </c>
      <c r="F25" s="98">
        <v>1.6383487000000001</v>
      </c>
      <c r="G25" s="98">
        <v>1.3212421999999999</v>
      </c>
      <c r="H25" s="98">
        <v>1.9662899</v>
      </c>
    </row>
    <row r="26" spans="1:8">
      <c r="A26" s="97">
        <v>25</v>
      </c>
      <c r="B26" s="98">
        <v>25</v>
      </c>
      <c r="C26" s="98">
        <v>26</v>
      </c>
      <c r="D26" s="98">
        <v>32</v>
      </c>
      <c r="E26" s="99">
        <v>43921</v>
      </c>
      <c r="F26" s="98">
        <v>1.6591563</v>
      </c>
      <c r="G26" s="98">
        <v>1.4296993</v>
      </c>
      <c r="H26" s="98">
        <v>1.9431045</v>
      </c>
    </row>
    <row r="27" spans="1:8">
      <c r="A27" s="97">
        <v>26</v>
      </c>
      <c r="B27" s="98">
        <v>26</v>
      </c>
      <c r="C27" s="98">
        <v>27</v>
      </c>
      <c r="D27" s="98">
        <v>33</v>
      </c>
      <c r="E27" s="99">
        <v>43922</v>
      </c>
      <c r="F27" s="98">
        <v>1.5217232000000001</v>
      </c>
      <c r="G27" s="98">
        <v>1.3263039000000001</v>
      </c>
      <c r="H27" s="98">
        <v>1.7170349</v>
      </c>
    </row>
    <row r="28" spans="1:8">
      <c r="A28" s="97">
        <v>27</v>
      </c>
      <c r="B28" s="98">
        <v>27</v>
      </c>
      <c r="C28" s="98">
        <v>28</v>
      </c>
      <c r="D28" s="98">
        <v>34</v>
      </c>
      <c r="E28" s="99">
        <v>43923</v>
      </c>
      <c r="F28" s="98">
        <v>1.4222538</v>
      </c>
      <c r="G28" s="98">
        <v>1.2574429</v>
      </c>
      <c r="H28" s="98">
        <v>1.6241386</v>
      </c>
    </row>
    <row r="29" spans="1:8">
      <c r="A29" s="97">
        <v>28</v>
      </c>
      <c r="B29" s="98">
        <v>28</v>
      </c>
      <c r="C29" s="98">
        <v>29</v>
      </c>
      <c r="D29" s="98">
        <v>35</v>
      </c>
      <c r="E29" s="99">
        <v>43924</v>
      </c>
      <c r="F29" s="98">
        <v>1.3256334999999999</v>
      </c>
      <c r="G29" s="98">
        <v>1.1997180999999999</v>
      </c>
      <c r="H29" s="98">
        <v>1.4603683999999999</v>
      </c>
    </row>
    <row r="30" spans="1:8">
      <c r="A30" s="97">
        <v>29</v>
      </c>
      <c r="B30" s="98">
        <v>29</v>
      </c>
      <c r="C30" s="98">
        <v>30</v>
      </c>
      <c r="D30" s="98">
        <v>36</v>
      </c>
      <c r="E30" s="99">
        <v>43925</v>
      </c>
      <c r="F30" s="98">
        <v>1.1690111999999999</v>
      </c>
      <c r="G30" s="98">
        <v>1.0724990000000001</v>
      </c>
      <c r="H30" s="98">
        <v>1.2776468000000001</v>
      </c>
    </row>
    <row r="31" spans="1:8">
      <c r="A31" s="97">
        <v>30</v>
      </c>
      <c r="B31" s="98">
        <v>30</v>
      </c>
      <c r="C31" s="98">
        <v>31</v>
      </c>
      <c r="D31" s="98">
        <v>37</v>
      </c>
      <c r="E31" s="99">
        <v>43926</v>
      </c>
      <c r="F31" s="98">
        <v>1.1037496</v>
      </c>
      <c r="G31" s="98">
        <v>1.0326747000000001</v>
      </c>
      <c r="H31" s="98">
        <v>1.172982</v>
      </c>
    </row>
    <row r="32" spans="1:8">
      <c r="A32" s="97">
        <v>31</v>
      </c>
      <c r="B32" s="98">
        <v>31</v>
      </c>
      <c r="C32" s="98">
        <v>32</v>
      </c>
      <c r="D32" s="98">
        <v>38</v>
      </c>
      <c r="E32" s="99">
        <v>43927</v>
      </c>
      <c r="F32" s="98">
        <v>1.0637365000000001</v>
      </c>
      <c r="G32" s="98">
        <v>1.0119007</v>
      </c>
      <c r="H32" s="98">
        <v>1.1190317000000001</v>
      </c>
    </row>
    <row r="33" spans="1:8">
      <c r="A33" s="97">
        <v>32</v>
      </c>
      <c r="B33" s="98">
        <v>32</v>
      </c>
      <c r="C33" s="98">
        <v>33</v>
      </c>
      <c r="D33" s="98">
        <v>39</v>
      </c>
      <c r="E33" s="99">
        <v>43928</v>
      </c>
      <c r="F33" s="98">
        <v>0.97975599999999996</v>
      </c>
      <c r="G33" s="98">
        <v>0.93583559999999999</v>
      </c>
      <c r="H33" s="98">
        <v>1.0250173</v>
      </c>
    </row>
    <row r="34" spans="1:8">
      <c r="A34" s="97">
        <v>33</v>
      </c>
      <c r="B34" s="98">
        <v>33</v>
      </c>
      <c r="C34" s="98">
        <v>34</v>
      </c>
      <c r="D34" s="98">
        <v>40</v>
      </c>
      <c r="E34" s="99">
        <v>43929</v>
      </c>
      <c r="F34" s="98">
        <v>0.95088930000000005</v>
      </c>
      <c r="G34" s="98">
        <v>0.91532150000000001</v>
      </c>
      <c r="H34" s="98">
        <v>0.98526879999999994</v>
      </c>
    </row>
    <row r="35" spans="1:8">
      <c r="A35" s="97">
        <v>34</v>
      </c>
      <c r="B35" s="98">
        <v>34</v>
      </c>
      <c r="C35" s="98">
        <v>35</v>
      </c>
      <c r="D35" s="98">
        <v>41</v>
      </c>
      <c r="E35" s="99">
        <v>43930</v>
      </c>
      <c r="F35" s="98">
        <v>0.95762230000000004</v>
      </c>
      <c r="G35" s="98">
        <v>0.91833949999999998</v>
      </c>
      <c r="H35" s="98">
        <v>0.99853990000000004</v>
      </c>
    </row>
    <row r="36" spans="1:8">
      <c r="A36" s="97">
        <v>35</v>
      </c>
      <c r="B36" s="98">
        <v>35</v>
      </c>
      <c r="C36" s="98">
        <v>36</v>
      </c>
      <c r="D36" s="98">
        <v>42</v>
      </c>
      <c r="E36" s="99">
        <v>43931</v>
      </c>
      <c r="F36" s="98">
        <v>1.0972601</v>
      </c>
      <c r="G36" s="98">
        <v>1.0560844</v>
      </c>
      <c r="H36" s="98">
        <v>1.1371256000000001</v>
      </c>
    </row>
    <row r="37" spans="1:8">
      <c r="A37" s="97">
        <v>36</v>
      </c>
      <c r="B37" s="98">
        <v>36</v>
      </c>
      <c r="C37" s="98">
        <v>37</v>
      </c>
      <c r="D37" s="98">
        <v>43</v>
      </c>
      <c r="E37" s="99">
        <v>43932</v>
      </c>
      <c r="F37" s="98">
        <v>1.0709795</v>
      </c>
      <c r="G37" s="98">
        <v>1.0380206000000001</v>
      </c>
      <c r="H37" s="98">
        <v>1.1023537999999999</v>
      </c>
    </row>
    <row r="38" spans="1:8">
      <c r="A38" s="97">
        <v>37</v>
      </c>
      <c r="B38" s="98">
        <v>37</v>
      </c>
      <c r="C38" s="98">
        <v>38</v>
      </c>
      <c r="D38" s="98">
        <v>44</v>
      </c>
      <c r="E38" s="99">
        <v>43933</v>
      </c>
      <c r="F38" s="98">
        <v>1.0259369</v>
      </c>
      <c r="G38" s="98">
        <v>0.99717699999999998</v>
      </c>
      <c r="H38" s="98">
        <v>1.0548515000000001</v>
      </c>
    </row>
    <row r="39" spans="1:8">
      <c r="A39" s="97">
        <v>38</v>
      </c>
      <c r="B39" s="98">
        <v>38</v>
      </c>
      <c r="C39" s="98">
        <v>39</v>
      </c>
      <c r="D39" s="98">
        <v>45</v>
      </c>
      <c r="E39" s="99">
        <v>43934</v>
      </c>
      <c r="F39" s="98">
        <v>0.99578679999999997</v>
      </c>
      <c r="G39" s="98">
        <v>0.96804190000000001</v>
      </c>
      <c r="H39" s="98">
        <v>1.0256677000000001</v>
      </c>
    </row>
    <row r="40" spans="1:8">
      <c r="A40" s="97">
        <v>39</v>
      </c>
      <c r="B40" s="98">
        <v>39</v>
      </c>
      <c r="C40" s="98">
        <v>40</v>
      </c>
      <c r="D40" s="98">
        <v>46</v>
      </c>
      <c r="E40" s="99">
        <v>43935</v>
      </c>
      <c r="F40" s="98">
        <v>0.95274420000000004</v>
      </c>
      <c r="G40" s="98">
        <v>0.92683459999999995</v>
      </c>
      <c r="H40" s="98">
        <v>0.97965939999999996</v>
      </c>
    </row>
    <row r="41" spans="1:8">
      <c r="A41" s="97">
        <v>40</v>
      </c>
      <c r="B41" s="98">
        <v>40</v>
      </c>
      <c r="C41" s="98">
        <v>41</v>
      </c>
      <c r="D41" s="98">
        <v>47</v>
      </c>
      <c r="E41" s="99">
        <v>43936</v>
      </c>
      <c r="F41" s="98">
        <v>0.94559159999999998</v>
      </c>
      <c r="G41" s="98">
        <v>0.91836329999999999</v>
      </c>
      <c r="H41" s="98">
        <v>0.97312010000000004</v>
      </c>
    </row>
    <row r="42" spans="1:8">
      <c r="A42" s="97">
        <v>41</v>
      </c>
      <c r="B42" s="98">
        <v>41</v>
      </c>
      <c r="C42" s="98">
        <v>42</v>
      </c>
      <c r="D42" s="98">
        <v>48</v>
      </c>
      <c r="E42" s="99">
        <v>43937</v>
      </c>
      <c r="F42" s="98">
        <v>0.9411197</v>
      </c>
      <c r="G42" s="98">
        <v>0.91095119999999996</v>
      </c>
      <c r="H42" s="98">
        <v>0.97052110000000003</v>
      </c>
    </row>
    <row r="43" spans="1:8">
      <c r="A43" s="97">
        <v>42</v>
      </c>
      <c r="B43" s="98">
        <v>42</v>
      </c>
      <c r="C43" s="98">
        <v>43</v>
      </c>
      <c r="D43" s="98">
        <v>49</v>
      </c>
      <c r="E43" s="99">
        <v>43938</v>
      </c>
      <c r="F43" s="98">
        <v>0.69101469999999998</v>
      </c>
      <c r="G43" s="98">
        <v>0.66708000000000001</v>
      </c>
      <c r="H43" s="98">
        <v>0.71611499999999995</v>
      </c>
    </row>
    <row r="44" spans="1:8">
      <c r="A44" s="97">
        <v>43</v>
      </c>
      <c r="B44" s="98">
        <v>43</v>
      </c>
      <c r="C44" s="98">
        <v>44</v>
      </c>
      <c r="D44" s="98">
        <v>50</v>
      </c>
      <c r="E44" s="99">
        <v>43939</v>
      </c>
      <c r="F44" s="98">
        <v>0.74398549999999997</v>
      </c>
      <c r="G44" s="98">
        <v>0.70143809999999995</v>
      </c>
      <c r="H44" s="98">
        <v>0.78733940000000002</v>
      </c>
    </row>
    <row r="45" spans="1:8">
      <c r="A45" s="97">
        <v>44</v>
      </c>
      <c r="B45" s="98">
        <v>44</v>
      </c>
      <c r="C45" s="98">
        <v>45</v>
      </c>
      <c r="D45" s="98">
        <v>51</v>
      </c>
      <c r="E45" s="99">
        <v>43940</v>
      </c>
      <c r="F45" s="98">
        <v>0.7679937</v>
      </c>
      <c r="G45" s="98">
        <v>0.71117240000000004</v>
      </c>
      <c r="H45" s="98">
        <v>0.82864760000000004</v>
      </c>
    </row>
    <row r="46" spans="1:8">
      <c r="A46" s="97">
        <v>45</v>
      </c>
      <c r="B46" s="98">
        <v>45</v>
      </c>
      <c r="C46" s="98">
        <v>46</v>
      </c>
      <c r="D46" s="98">
        <v>52</v>
      </c>
      <c r="E46" s="99">
        <v>43941</v>
      </c>
      <c r="F46" s="98">
        <v>0.8809186</v>
      </c>
      <c r="G46" s="98">
        <v>0.80956640000000002</v>
      </c>
      <c r="H46" s="98">
        <v>0.95172509999999999</v>
      </c>
    </row>
    <row r="47" spans="1:8">
      <c r="A47" s="97">
        <v>46</v>
      </c>
      <c r="B47" s="98">
        <v>46</v>
      </c>
      <c r="C47" s="98">
        <v>47</v>
      </c>
      <c r="D47" s="98">
        <v>53</v>
      </c>
      <c r="E47" s="99">
        <v>43942</v>
      </c>
      <c r="F47" s="98">
        <v>0.92096960000000005</v>
      </c>
      <c r="G47" s="98">
        <v>0.86470939999999996</v>
      </c>
      <c r="H47" s="98">
        <v>0.980078</v>
      </c>
    </row>
    <row r="48" spans="1:8">
      <c r="A48" s="97">
        <v>47</v>
      </c>
      <c r="B48" s="98">
        <v>47</v>
      </c>
      <c r="C48" s="98">
        <v>48</v>
      </c>
      <c r="D48" s="98">
        <v>54</v>
      </c>
      <c r="E48" s="99">
        <v>43943</v>
      </c>
      <c r="F48" s="98">
        <v>0.93808570000000002</v>
      </c>
      <c r="G48" s="98">
        <v>0.89397680000000002</v>
      </c>
      <c r="H48" s="98">
        <v>0.98441749999999995</v>
      </c>
    </row>
    <row r="49" spans="1:8">
      <c r="A49" s="97">
        <v>48</v>
      </c>
      <c r="B49" s="98">
        <v>48</v>
      </c>
      <c r="C49" s="98">
        <v>49</v>
      </c>
      <c r="D49" s="98">
        <v>55</v>
      </c>
      <c r="E49" s="99">
        <v>43944</v>
      </c>
      <c r="F49" s="98">
        <v>0.86495029999999995</v>
      </c>
      <c r="G49" s="98">
        <v>0.82808400000000004</v>
      </c>
      <c r="H49" s="98">
        <v>0.90245940000000002</v>
      </c>
    </row>
    <row r="50" spans="1:8">
      <c r="A50" s="97">
        <v>49</v>
      </c>
      <c r="B50" s="98">
        <v>49</v>
      </c>
      <c r="C50" s="98">
        <v>50</v>
      </c>
      <c r="D50" s="98">
        <v>56</v>
      </c>
      <c r="E50" s="99">
        <v>43945</v>
      </c>
      <c r="F50" s="98">
        <v>0.94871380000000005</v>
      </c>
      <c r="G50" s="98">
        <v>0.91270410000000002</v>
      </c>
      <c r="H50" s="98">
        <v>0.98432549999999996</v>
      </c>
    </row>
    <row r="51" spans="1:8">
      <c r="A51" s="97">
        <v>50</v>
      </c>
      <c r="B51" s="98">
        <v>50</v>
      </c>
      <c r="C51" s="98">
        <v>51</v>
      </c>
      <c r="D51" s="98">
        <v>57</v>
      </c>
      <c r="E51" s="99">
        <v>43946</v>
      </c>
      <c r="F51" s="98">
        <v>0.95103040000000005</v>
      </c>
      <c r="G51" s="98">
        <v>0.91306699999999996</v>
      </c>
      <c r="H51" s="98">
        <v>0.9886954</v>
      </c>
    </row>
    <row r="52" spans="1:8">
      <c r="A52" s="97">
        <v>51</v>
      </c>
      <c r="B52" s="98">
        <v>51</v>
      </c>
      <c r="C52" s="98">
        <v>52</v>
      </c>
      <c r="D52" s="98">
        <v>58</v>
      </c>
      <c r="E52" s="99">
        <v>43947</v>
      </c>
      <c r="F52" s="98">
        <v>0.95044309999999999</v>
      </c>
      <c r="G52" s="98">
        <v>0.91631839999999998</v>
      </c>
      <c r="H52" s="98">
        <v>0.98555000000000004</v>
      </c>
    </row>
    <row r="53" spans="1:8">
      <c r="A53" s="97">
        <v>52</v>
      </c>
      <c r="B53" s="98">
        <v>52</v>
      </c>
      <c r="C53" s="98">
        <v>53</v>
      </c>
      <c r="D53" s="98">
        <v>59</v>
      </c>
      <c r="E53" s="99">
        <v>43948</v>
      </c>
      <c r="F53" s="98">
        <v>0.83244569999999996</v>
      </c>
      <c r="G53" s="98">
        <v>0.79988700000000001</v>
      </c>
      <c r="H53" s="98">
        <v>0.86312619999999995</v>
      </c>
    </row>
    <row r="54" spans="1:8">
      <c r="A54" s="97">
        <v>53</v>
      </c>
      <c r="B54" s="98">
        <v>53</v>
      </c>
      <c r="C54" s="98">
        <v>54</v>
      </c>
      <c r="D54" s="98">
        <v>60</v>
      </c>
      <c r="E54" s="99">
        <v>43949</v>
      </c>
      <c r="F54" s="98">
        <v>0.7893635</v>
      </c>
      <c r="G54" s="98">
        <v>0.7572217</v>
      </c>
      <c r="H54" s="98">
        <v>0.81955529999999999</v>
      </c>
    </row>
    <row r="55" spans="1:8">
      <c r="A55" s="97">
        <v>54</v>
      </c>
      <c r="B55" s="98">
        <v>54</v>
      </c>
      <c r="C55" s="98">
        <v>55</v>
      </c>
      <c r="D55" s="98">
        <v>61</v>
      </c>
      <c r="E55" s="99">
        <v>43950</v>
      </c>
      <c r="F55" s="98">
        <v>0.701098</v>
      </c>
      <c r="G55" s="98">
        <v>0.66395930000000003</v>
      </c>
      <c r="H55" s="98">
        <v>0.73717080000000001</v>
      </c>
    </row>
    <row r="56" spans="1:8">
      <c r="A56" s="97">
        <v>55</v>
      </c>
      <c r="B56" s="98">
        <v>55</v>
      </c>
      <c r="C56" s="98">
        <v>56</v>
      </c>
      <c r="D56" s="98">
        <v>62</v>
      </c>
      <c r="E56" s="99">
        <v>43951</v>
      </c>
      <c r="F56" s="98">
        <v>0.78967019999999999</v>
      </c>
      <c r="G56" s="98">
        <v>0.73691680000000004</v>
      </c>
      <c r="H56" s="98">
        <v>0.84294069999999999</v>
      </c>
    </row>
    <row r="57" spans="1:8">
      <c r="A57" s="97">
        <v>56</v>
      </c>
      <c r="B57" s="98">
        <v>56</v>
      </c>
      <c r="C57" s="98">
        <v>57</v>
      </c>
      <c r="D57" s="98">
        <v>63</v>
      </c>
      <c r="E57" s="99">
        <v>43952</v>
      </c>
      <c r="F57" s="98">
        <v>0.69659260000000001</v>
      </c>
      <c r="G57" s="98">
        <v>0.64215440000000001</v>
      </c>
      <c r="H57" s="98">
        <v>0.75700429999999996</v>
      </c>
    </row>
    <row r="58" spans="1:8">
      <c r="A58" s="97">
        <v>57</v>
      </c>
      <c r="B58" s="98">
        <v>57</v>
      </c>
      <c r="C58" s="98">
        <v>58</v>
      </c>
      <c r="D58" s="98">
        <v>64</v>
      </c>
      <c r="E58" s="99">
        <v>43953</v>
      </c>
      <c r="F58" s="98">
        <v>0.58620850000000002</v>
      </c>
      <c r="G58" s="98">
        <v>0.53537029999999997</v>
      </c>
      <c r="H58" s="98">
        <v>0.64308869999999996</v>
      </c>
    </row>
    <row r="59" spans="1:8">
      <c r="A59" s="97">
        <v>58</v>
      </c>
      <c r="B59" s="98">
        <v>58</v>
      </c>
      <c r="C59" s="98">
        <v>59</v>
      </c>
      <c r="D59" s="98">
        <v>65</v>
      </c>
      <c r="E59" s="99">
        <v>43954</v>
      </c>
      <c r="F59" s="98">
        <v>0.49946950000000001</v>
      </c>
      <c r="G59" s="98">
        <v>0.45056980000000002</v>
      </c>
      <c r="H59" s="98">
        <v>0.55053730000000001</v>
      </c>
    </row>
    <row r="60" spans="1:8">
      <c r="A60" s="97">
        <v>59</v>
      </c>
      <c r="B60" s="98">
        <v>59</v>
      </c>
      <c r="C60" s="98">
        <v>60</v>
      </c>
      <c r="D60" s="98">
        <v>66</v>
      </c>
      <c r="E60" s="99">
        <v>43955</v>
      </c>
      <c r="F60" s="98">
        <v>0.58323009999999997</v>
      </c>
      <c r="G60" s="98">
        <v>0.51504490000000003</v>
      </c>
      <c r="H60" s="98">
        <v>0.66328390000000004</v>
      </c>
    </row>
    <row r="61" spans="1:8">
      <c r="A61" s="97">
        <v>60</v>
      </c>
      <c r="B61" s="98">
        <v>60</v>
      </c>
      <c r="C61" s="98">
        <v>61</v>
      </c>
      <c r="D61" s="98">
        <v>67</v>
      </c>
      <c r="E61" s="99">
        <v>43956</v>
      </c>
      <c r="F61" s="98">
        <v>0.6038829</v>
      </c>
      <c r="G61" s="98">
        <v>0.52366630000000003</v>
      </c>
      <c r="H61" s="98">
        <v>0.6898128</v>
      </c>
    </row>
    <row r="62" spans="1:8">
      <c r="A62" s="97">
        <v>61</v>
      </c>
      <c r="B62" s="98">
        <v>61</v>
      </c>
      <c r="C62" s="98">
        <v>62</v>
      </c>
      <c r="D62" s="98">
        <v>68</v>
      </c>
      <c r="E62" s="99">
        <v>43957</v>
      </c>
      <c r="F62" s="98">
        <v>0.80532440000000005</v>
      </c>
      <c r="G62" s="98">
        <v>0.71458319999999997</v>
      </c>
      <c r="H62" s="98">
        <v>0.92176559999999996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029D-252C-6C46-A264-CE2CBCCEFF1A}">
  <dimension ref="B1:P63"/>
  <sheetViews>
    <sheetView workbookViewId="0">
      <pane xSplit="3" topLeftCell="D1" activePane="topRight" state="frozen"/>
      <selection pane="topRight" activeCell="E5" sqref="E5"/>
    </sheetView>
  </sheetViews>
  <sheetFormatPr baseColWidth="10" defaultColWidth="9.1640625" defaultRowHeight="15"/>
  <cols>
    <col min="1" max="1" width="3.83203125" style="56" customWidth="1"/>
    <col min="2" max="2" width="59.5" style="57" customWidth="1"/>
    <col min="3" max="3" width="23.33203125" style="58" customWidth="1"/>
    <col min="4" max="7" width="20.5" style="58" customWidth="1"/>
    <col min="8" max="8" width="23" style="58" customWidth="1"/>
    <col min="9" max="12" width="20.5" style="58" customWidth="1"/>
    <col min="13" max="16" width="9.1640625" style="58"/>
    <col min="17" max="16384" width="9.1640625" style="56"/>
  </cols>
  <sheetData>
    <row r="1" spans="2:16" ht="65" thickBot="1">
      <c r="B1" s="59" t="s">
        <v>81</v>
      </c>
      <c r="C1" s="61" t="s">
        <v>99</v>
      </c>
      <c r="D1" s="62" t="s">
        <v>100</v>
      </c>
      <c r="E1" s="62" t="s">
        <v>101</v>
      </c>
      <c r="F1" s="62" t="s">
        <v>102</v>
      </c>
      <c r="G1" s="63" t="s">
        <v>103</v>
      </c>
      <c r="H1" s="63" t="s">
        <v>104</v>
      </c>
      <c r="I1" s="63" t="s">
        <v>105</v>
      </c>
      <c r="J1" s="62" t="s">
        <v>106</v>
      </c>
      <c r="K1" s="62" t="s">
        <v>107</v>
      </c>
      <c r="L1" s="62" t="s">
        <v>108</v>
      </c>
    </row>
    <row r="2" spans="2:16" ht="120">
      <c r="B2" s="60"/>
      <c r="C2" s="69" t="s">
        <v>138</v>
      </c>
      <c r="D2" s="69" t="s">
        <v>109</v>
      </c>
      <c r="E2" s="69" t="s">
        <v>110</v>
      </c>
      <c r="F2" s="69" t="s">
        <v>111</v>
      </c>
      <c r="G2" s="70" t="s">
        <v>112</v>
      </c>
      <c r="H2" s="70" t="s">
        <v>113</v>
      </c>
      <c r="I2" s="70" t="s">
        <v>114</v>
      </c>
      <c r="J2" s="69" t="s">
        <v>115</v>
      </c>
      <c r="K2" s="69" t="s">
        <v>116</v>
      </c>
      <c r="L2" s="69" t="s">
        <v>117</v>
      </c>
      <c r="O2" s="58" t="s">
        <v>118</v>
      </c>
    </row>
    <row r="3" spans="2:16" ht="24">
      <c r="B3" s="64" t="s">
        <v>82</v>
      </c>
      <c r="C3" s="67"/>
      <c r="D3" s="68">
        <v>306</v>
      </c>
      <c r="E3" s="68">
        <v>290</v>
      </c>
      <c r="F3" s="68">
        <v>321</v>
      </c>
      <c r="G3" s="68">
        <v>225</v>
      </c>
      <c r="H3" s="68">
        <v>218</v>
      </c>
      <c r="I3" s="68">
        <v>233</v>
      </c>
      <c r="J3" s="68"/>
      <c r="K3" s="68"/>
      <c r="L3" s="68"/>
      <c r="O3" s="58">
        <v>159</v>
      </c>
    </row>
    <row r="4" spans="2:16" ht="51" customHeight="1">
      <c r="B4" s="64"/>
      <c r="C4" s="67">
        <v>43893</v>
      </c>
      <c r="D4" s="68">
        <v>326</v>
      </c>
      <c r="E4" s="68">
        <v>307</v>
      </c>
      <c r="F4" s="68">
        <v>346</v>
      </c>
      <c r="G4" s="68">
        <v>262</v>
      </c>
      <c r="H4" s="68">
        <v>255</v>
      </c>
      <c r="I4" s="68">
        <v>271</v>
      </c>
      <c r="J4" s="68"/>
      <c r="K4" s="68"/>
      <c r="L4" s="68"/>
      <c r="O4" s="58">
        <v>196</v>
      </c>
      <c r="P4" s="58">
        <f>O4-O3</f>
        <v>37</v>
      </c>
    </row>
    <row r="5" spans="2:16" ht="51" customHeight="1">
      <c r="B5" s="64" t="s">
        <v>83</v>
      </c>
      <c r="C5" s="67">
        <v>43894</v>
      </c>
      <c r="D5" s="68">
        <v>453</v>
      </c>
      <c r="E5" s="68">
        <v>434</v>
      </c>
      <c r="F5" s="68">
        <v>473</v>
      </c>
      <c r="G5" s="68">
        <v>328</v>
      </c>
      <c r="H5" s="68">
        <v>319</v>
      </c>
      <c r="I5" s="68">
        <v>337</v>
      </c>
      <c r="J5" s="68"/>
      <c r="K5" s="68"/>
      <c r="L5" s="68"/>
      <c r="O5" s="58">
        <v>262</v>
      </c>
      <c r="P5" s="58">
        <f t="shared" ref="P5:P32" si="0">O5-O4</f>
        <v>66</v>
      </c>
    </row>
    <row r="6" spans="2:16" ht="51" customHeight="1">
      <c r="B6" s="64" t="s">
        <v>84</v>
      </c>
      <c r="C6" s="67">
        <v>43895</v>
      </c>
      <c r="D6" s="68">
        <v>500</v>
      </c>
      <c r="E6" s="68">
        <v>473</v>
      </c>
      <c r="F6" s="68">
        <v>524</v>
      </c>
      <c r="G6" s="68">
        <v>396</v>
      </c>
      <c r="H6" s="68">
        <v>386</v>
      </c>
      <c r="I6" s="68">
        <v>405</v>
      </c>
      <c r="J6" s="68"/>
      <c r="K6" s="68"/>
      <c r="L6" s="68"/>
      <c r="O6" s="58">
        <v>482</v>
      </c>
      <c r="P6" s="58">
        <f t="shared" si="0"/>
        <v>220</v>
      </c>
    </row>
    <row r="7" spans="2:16" ht="51" customHeight="1">
      <c r="B7" s="64"/>
      <c r="C7" s="67">
        <v>43896</v>
      </c>
      <c r="D7" s="68">
        <v>766</v>
      </c>
      <c r="E7" s="68">
        <v>737</v>
      </c>
      <c r="F7" s="68">
        <v>792</v>
      </c>
      <c r="G7" s="68">
        <v>511</v>
      </c>
      <c r="H7" s="68">
        <v>501</v>
      </c>
      <c r="I7" s="68">
        <v>521</v>
      </c>
      <c r="J7" s="68">
        <v>2.27</v>
      </c>
      <c r="K7" s="68">
        <v>2.17</v>
      </c>
      <c r="L7" s="68">
        <v>2.36</v>
      </c>
      <c r="O7" s="58">
        <v>670</v>
      </c>
      <c r="P7" s="58">
        <f t="shared" si="0"/>
        <v>188</v>
      </c>
    </row>
    <row r="8" spans="2:16" ht="51" customHeight="1">
      <c r="B8" s="64" t="s">
        <v>85</v>
      </c>
      <c r="C8" s="67">
        <v>43897</v>
      </c>
      <c r="D8" s="68">
        <v>1001</v>
      </c>
      <c r="E8" s="68">
        <v>969</v>
      </c>
      <c r="F8" s="68">
        <v>1036</v>
      </c>
      <c r="G8" s="68">
        <v>680</v>
      </c>
      <c r="H8" s="68">
        <v>668</v>
      </c>
      <c r="I8" s="68">
        <v>691</v>
      </c>
      <c r="J8" s="68">
        <v>2.6</v>
      </c>
      <c r="K8" s="68">
        <v>2.5099999999999998</v>
      </c>
      <c r="L8" s="68">
        <v>2.69</v>
      </c>
      <c r="O8" s="58">
        <v>799</v>
      </c>
      <c r="P8" s="58">
        <f t="shared" si="0"/>
        <v>129</v>
      </c>
    </row>
    <row r="9" spans="2:16" ht="51" customHeight="1">
      <c r="B9" s="64" t="s">
        <v>86</v>
      </c>
      <c r="C9" s="67">
        <v>43898</v>
      </c>
      <c r="D9" s="68">
        <v>1336</v>
      </c>
      <c r="E9" s="68">
        <v>1304</v>
      </c>
      <c r="F9" s="68">
        <v>1370</v>
      </c>
      <c r="G9" s="68">
        <v>901</v>
      </c>
      <c r="H9" s="68">
        <v>888</v>
      </c>
      <c r="I9" s="68">
        <v>913</v>
      </c>
      <c r="J9" s="68">
        <v>2.75</v>
      </c>
      <c r="K9" s="68">
        <v>2.65</v>
      </c>
      <c r="L9" s="68">
        <v>2.84</v>
      </c>
      <c r="O9" s="58">
        <v>1040</v>
      </c>
      <c r="P9" s="58">
        <f t="shared" si="0"/>
        <v>241</v>
      </c>
    </row>
    <row r="10" spans="2:16" ht="51" customHeight="1">
      <c r="B10" s="64"/>
      <c r="C10" s="67">
        <v>43899</v>
      </c>
      <c r="D10" s="68">
        <v>1982</v>
      </c>
      <c r="E10" s="68">
        <v>1940</v>
      </c>
      <c r="F10" s="68">
        <v>2034</v>
      </c>
      <c r="G10" s="68">
        <v>1271</v>
      </c>
      <c r="H10" s="68">
        <v>1254</v>
      </c>
      <c r="I10" s="68">
        <v>1287</v>
      </c>
      <c r="J10" s="68">
        <v>3.21</v>
      </c>
      <c r="K10" s="68">
        <v>3.12</v>
      </c>
      <c r="L10" s="68">
        <v>3.32</v>
      </c>
      <c r="O10" s="58">
        <v>1176</v>
      </c>
      <c r="P10" s="58">
        <f t="shared" si="0"/>
        <v>136</v>
      </c>
    </row>
    <row r="11" spans="2:16" ht="51" customHeight="1">
      <c r="B11" s="64" t="s">
        <v>87</v>
      </c>
      <c r="C11" s="67">
        <v>43900</v>
      </c>
      <c r="D11" s="68">
        <v>2552</v>
      </c>
      <c r="E11" s="68">
        <v>2506</v>
      </c>
      <c r="F11" s="68">
        <v>2598</v>
      </c>
      <c r="G11" s="68">
        <v>1717</v>
      </c>
      <c r="H11" s="68">
        <v>1698</v>
      </c>
      <c r="I11" s="68">
        <v>1737</v>
      </c>
      <c r="J11" s="68">
        <v>3.36</v>
      </c>
      <c r="K11" s="68">
        <v>3.27</v>
      </c>
      <c r="L11" s="68">
        <v>3.46</v>
      </c>
      <c r="O11" s="58">
        <v>1457</v>
      </c>
      <c r="P11" s="58">
        <f t="shared" si="0"/>
        <v>281</v>
      </c>
    </row>
    <row r="12" spans="2:16" ht="51" customHeight="1">
      <c r="B12" s="64" t="s">
        <v>88</v>
      </c>
      <c r="C12" s="67">
        <v>43901</v>
      </c>
      <c r="D12" s="68">
        <v>3206</v>
      </c>
      <c r="E12" s="68">
        <v>3153</v>
      </c>
      <c r="F12" s="68">
        <v>3257</v>
      </c>
      <c r="G12" s="68">
        <v>2269</v>
      </c>
      <c r="H12" s="68">
        <v>2246</v>
      </c>
      <c r="I12" s="68">
        <v>2289</v>
      </c>
      <c r="J12" s="68">
        <v>3.34</v>
      </c>
      <c r="K12" s="68">
        <v>3.26</v>
      </c>
      <c r="L12" s="68">
        <v>3.41</v>
      </c>
      <c r="O12" s="58">
        <v>1908</v>
      </c>
      <c r="P12" s="58">
        <f t="shared" si="0"/>
        <v>451</v>
      </c>
    </row>
    <row r="13" spans="2:16" ht="51" customHeight="1">
      <c r="B13" s="64"/>
      <c r="C13" s="67">
        <v>43902</v>
      </c>
      <c r="D13" s="68">
        <v>3601</v>
      </c>
      <c r="E13" s="68">
        <v>3547</v>
      </c>
      <c r="F13" s="68">
        <v>3655</v>
      </c>
      <c r="G13" s="68">
        <v>2835</v>
      </c>
      <c r="H13" s="68">
        <v>2807</v>
      </c>
      <c r="I13" s="68">
        <v>2856</v>
      </c>
      <c r="J13" s="68">
        <v>3.15</v>
      </c>
      <c r="K13" s="68">
        <v>3.09</v>
      </c>
      <c r="L13" s="68">
        <v>3.2</v>
      </c>
      <c r="O13" s="58">
        <v>2078</v>
      </c>
      <c r="P13" s="58">
        <f t="shared" si="0"/>
        <v>170</v>
      </c>
    </row>
    <row r="14" spans="2:16" ht="51" customHeight="1">
      <c r="B14" s="64" t="s">
        <v>89</v>
      </c>
      <c r="C14" s="67">
        <v>43903</v>
      </c>
      <c r="D14" s="68">
        <v>4373</v>
      </c>
      <c r="E14" s="68">
        <v>4310</v>
      </c>
      <c r="F14" s="68">
        <v>4422</v>
      </c>
      <c r="G14" s="68">
        <v>3433</v>
      </c>
      <c r="H14" s="68">
        <v>3407</v>
      </c>
      <c r="I14" s="68">
        <v>3456</v>
      </c>
      <c r="J14" s="68">
        <v>2.7</v>
      </c>
      <c r="K14" s="68">
        <v>2.66</v>
      </c>
      <c r="L14" s="68">
        <v>2.75</v>
      </c>
      <c r="O14" s="58">
        <v>3675</v>
      </c>
      <c r="P14" s="58">
        <f t="shared" si="0"/>
        <v>1597</v>
      </c>
    </row>
    <row r="15" spans="2:16" ht="51" customHeight="1">
      <c r="B15" s="64"/>
      <c r="C15" s="67">
        <v>43904</v>
      </c>
      <c r="D15" s="68">
        <v>4449</v>
      </c>
      <c r="E15" s="68">
        <v>4383</v>
      </c>
      <c r="F15" s="68">
        <v>4511</v>
      </c>
      <c r="G15" s="68">
        <v>3907</v>
      </c>
      <c r="H15" s="68">
        <v>3878</v>
      </c>
      <c r="I15" s="68">
        <v>3936</v>
      </c>
      <c r="J15" s="68">
        <v>2.2799999999999998</v>
      </c>
      <c r="K15" s="68">
        <v>2.2400000000000002</v>
      </c>
      <c r="L15" s="68">
        <v>2.31</v>
      </c>
      <c r="O15" s="58">
        <v>4585</v>
      </c>
      <c r="P15" s="58">
        <f t="shared" si="0"/>
        <v>910</v>
      </c>
    </row>
    <row r="16" spans="2:16" ht="51" customHeight="1">
      <c r="B16" s="65"/>
      <c r="C16" s="67">
        <v>43905</v>
      </c>
      <c r="D16" s="68">
        <v>4686</v>
      </c>
      <c r="E16" s="68">
        <v>4623</v>
      </c>
      <c r="F16" s="68">
        <v>4753</v>
      </c>
      <c r="G16" s="68">
        <v>4277</v>
      </c>
      <c r="H16" s="68">
        <v>4247</v>
      </c>
      <c r="I16" s="68">
        <v>4304</v>
      </c>
      <c r="J16" s="68">
        <v>1.89</v>
      </c>
      <c r="K16" s="68">
        <v>1.86</v>
      </c>
      <c r="L16" s="68">
        <v>1.91</v>
      </c>
      <c r="O16" s="58">
        <v>5795</v>
      </c>
      <c r="P16" s="58">
        <f t="shared" si="0"/>
        <v>1210</v>
      </c>
    </row>
    <row r="17" spans="2:16" ht="51" customHeight="1">
      <c r="B17" s="65"/>
      <c r="C17" s="67">
        <v>43906</v>
      </c>
      <c r="D17" s="68">
        <v>6006</v>
      </c>
      <c r="E17" s="68">
        <v>5917</v>
      </c>
      <c r="F17" s="68">
        <v>6079</v>
      </c>
      <c r="G17" s="68">
        <v>4878</v>
      </c>
      <c r="H17" s="68">
        <v>4849</v>
      </c>
      <c r="I17" s="68">
        <v>4907</v>
      </c>
      <c r="J17" s="68">
        <v>1.72</v>
      </c>
      <c r="K17" s="68">
        <v>1.7</v>
      </c>
      <c r="L17" s="68">
        <v>1.74</v>
      </c>
      <c r="O17" s="58">
        <v>7272</v>
      </c>
      <c r="P17" s="58">
        <f t="shared" si="0"/>
        <v>1477</v>
      </c>
    </row>
    <row r="18" spans="2:16" ht="51" customHeight="1">
      <c r="B18" s="65"/>
      <c r="C18" s="67">
        <v>43907</v>
      </c>
      <c r="D18" s="68">
        <v>5259</v>
      </c>
      <c r="E18" s="68">
        <v>5186</v>
      </c>
      <c r="F18" s="68">
        <v>5333</v>
      </c>
      <c r="G18" s="68">
        <v>5100</v>
      </c>
      <c r="H18" s="68">
        <v>5068</v>
      </c>
      <c r="I18" s="68">
        <v>5135</v>
      </c>
      <c r="J18" s="68">
        <v>1.49</v>
      </c>
      <c r="K18" s="68">
        <v>1.47</v>
      </c>
      <c r="L18" s="68">
        <v>1.5</v>
      </c>
      <c r="O18" s="58">
        <v>9257</v>
      </c>
      <c r="P18" s="58">
        <f t="shared" si="0"/>
        <v>1985</v>
      </c>
    </row>
    <row r="19" spans="2:16" ht="51" customHeight="1">
      <c r="B19" s="65"/>
      <c r="C19" s="67">
        <v>43908</v>
      </c>
      <c r="D19" s="68">
        <v>5319</v>
      </c>
      <c r="E19" s="68">
        <v>5246</v>
      </c>
      <c r="F19" s="68">
        <v>5389</v>
      </c>
      <c r="G19" s="68">
        <v>5317</v>
      </c>
      <c r="H19" s="68">
        <v>5287</v>
      </c>
      <c r="I19" s="68">
        <v>5352</v>
      </c>
      <c r="J19" s="68">
        <v>1.36</v>
      </c>
      <c r="K19" s="68">
        <v>1.35</v>
      </c>
      <c r="L19" s="68">
        <v>1.38</v>
      </c>
      <c r="O19" s="58">
        <v>12327</v>
      </c>
      <c r="P19" s="58">
        <f t="shared" si="0"/>
        <v>3070</v>
      </c>
    </row>
    <row r="20" spans="2:16" ht="51" customHeight="1">
      <c r="B20" s="65" t="s">
        <v>90</v>
      </c>
      <c r="C20" s="67">
        <v>43909</v>
      </c>
      <c r="D20" s="68">
        <v>4754</v>
      </c>
      <c r="E20" s="68">
        <v>4679</v>
      </c>
      <c r="F20" s="68">
        <v>4836</v>
      </c>
      <c r="G20" s="68">
        <v>5334</v>
      </c>
      <c r="H20" s="68">
        <v>5304</v>
      </c>
      <c r="I20" s="68">
        <v>5368</v>
      </c>
      <c r="J20" s="68">
        <v>1.25</v>
      </c>
      <c r="K20" s="68">
        <v>1.23</v>
      </c>
      <c r="L20" s="68">
        <v>1.26</v>
      </c>
      <c r="O20" s="58">
        <v>15320</v>
      </c>
      <c r="P20" s="58">
        <f t="shared" si="0"/>
        <v>2993</v>
      </c>
    </row>
    <row r="21" spans="2:16" ht="51" customHeight="1">
      <c r="B21" s="65"/>
      <c r="C21" s="67">
        <v>43910</v>
      </c>
      <c r="D21" s="68">
        <v>5314</v>
      </c>
      <c r="E21" s="68">
        <v>5245</v>
      </c>
      <c r="F21" s="68">
        <v>5380</v>
      </c>
      <c r="G21" s="68">
        <v>5161</v>
      </c>
      <c r="H21" s="68">
        <v>5132</v>
      </c>
      <c r="I21" s="68">
        <v>5190</v>
      </c>
      <c r="J21" s="68">
        <v>1.06</v>
      </c>
      <c r="K21" s="68">
        <v>1.05</v>
      </c>
      <c r="L21" s="68">
        <v>1.07</v>
      </c>
      <c r="O21" s="58">
        <v>19848</v>
      </c>
      <c r="P21" s="58">
        <f t="shared" si="0"/>
        <v>4528</v>
      </c>
    </row>
    <row r="22" spans="2:16" ht="51" customHeight="1">
      <c r="B22" s="65" t="s">
        <v>91</v>
      </c>
      <c r="C22" s="67">
        <v>43911</v>
      </c>
      <c r="D22" s="68">
        <v>4498</v>
      </c>
      <c r="E22" s="68">
        <v>4435</v>
      </c>
      <c r="F22" s="68">
        <v>4578</v>
      </c>
      <c r="G22" s="68">
        <v>4971</v>
      </c>
      <c r="H22" s="68">
        <v>4937</v>
      </c>
      <c r="I22" s="68">
        <v>5001</v>
      </c>
      <c r="J22" s="68">
        <v>0.97</v>
      </c>
      <c r="K22" s="68">
        <v>0.97</v>
      </c>
      <c r="L22" s="68">
        <v>0.98</v>
      </c>
      <c r="O22" s="58">
        <v>22213</v>
      </c>
      <c r="P22" s="58">
        <f t="shared" si="0"/>
        <v>2365</v>
      </c>
    </row>
    <row r="23" spans="2:16" ht="51" customHeight="1">
      <c r="B23" s="65"/>
      <c r="C23" s="67">
        <v>43912</v>
      </c>
      <c r="D23" s="68">
        <v>3897</v>
      </c>
      <c r="E23" s="68">
        <v>3823</v>
      </c>
      <c r="F23" s="68">
        <v>3968</v>
      </c>
      <c r="G23" s="68">
        <v>4616</v>
      </c>
      <c r="H23" s="68">
        <v>4582</v>
      </c>
      <c r="I23" s="68">
        <v>4645</v>
      </c>
      <c r="J23" s="68">
        <v>0.87</v>
      </c>
      <c r="K23" s="68">
        <v>0.86</v>
      </c>
      <c r="L23" s="68">
        <v>0.88</v>
      </c>
      <c r="O23" s="58">
        <v>24873</v>
      </c>
      <c r="P23" s="58">
        <f t="shared" si="0"/>
        <v>2660</v>
      </c>
    </row>
    <row r="24" spans="2:16" ht="51" customHeight="1">
      <c r="B24" s="65" t="s">
        <v>92</v>
      </c>
      <c r="C24" s="67">
        <v>43913</v>
      </c>
      <c r="D24" s="68">
        <v>5155</v>
      </c>
      <c r="E24" s="68">
        <v>5077</v>
      </c>
      <c r="F24" s="68">
        <v>5227</v>
      </c>
      <c r="G24" s="68">
        <v>4716</v>
      </c>
      <c r="H24" s="68">
        <v>4684</v>
      </c>
      <c r="I24" s="68">
        <v>4749</v>
      </c>
      <c r="J24" s="68">
        <v>0.88</v>
      </c>
      <c r="K24" s="68">
        <v>0.88</v>
      </c>
      <c r="L24" s="68">
        <v>0.89</v>
      </c>
      <c r="O24" s="58">
        <v>29056</v>
      </c>
      <c r="P24" s="58">
        <f t="shared" si="0"/>
        <v>4183</v>
      </c>
    </row>
    <row r="25" spans="2:16" ht="51" customHeight="1">
      <c r="B25" s="65" t="s">
        <v>93</v>
      </c>
      <c r="C25" s="67">
        <v>43914</v>
      </c>
      <c r="D25" s="68">
        <v>4165</v>
      </c>
      <c r="E25" s="68">
        <v>4090</v>
      </c>
      <c r="F25" s="68">
        <v>4237</v>
      </c>
      <c r="G25" s="68">
        <v>4429</v>
      </c>
      <c r="H25" s="68">
        <v>4395</v>
      </c>
      <c r="I25" s="68">
        <v>4466</v>
      </c>
      <c r="J25" s="68">
        <v>0.86</v>
      </c>
      <c r="K25" s="68">
        <v>0.85</v>
      </c>
      <c r="L25" s="68">
        <v>0.87</v>
      </c>
      <c r="O25" s="58">
        <v>32986</v>
      </c>
      <c r="P25" s="58">
        <f t="shared" si="0"/>
        <v>3930</v>
      </c>
    </row>
    <row r="26" spans="2:16" ht="51" customHeight="1">
      <c r="B26" s="65"/>
      <c r="C26" s="67">
        <v>43915</v>
      </c>
      <c r="D26" s="68">
        <v>4412</v>
      </c>
      <c r="E26" s="68">
        <v>4352</v>
      </c>
      <c r="F26" s="68">
        <v>4492</v>
      </c>
      <c r="G26" s="68">
        <v>4407</v>
      </c>
      <c r="H26" s="68">
        <v>4378</v>
      </c>
      <c r="I26" s="68">
        <v>4437</v>
      </c>
      <c r="J26" s="68">
        <v>0.89</v>
      </c>
      <c r="K26" s="68">
        <v>0.88</v>
      </c>
      <c r="L26" s="68">
        <v>0.89</v>
      </c>
      <c r="O26" s="58">
        <v>37323</v>
      </c>
      <c r="P26" s="58">
        <f t="shared" si="0"/>
        <v>4337</v>
      </c>
    </row>
    <row r="27" spans="2:16" ht="51" customHeight="1">
      <c r="B27" s="65" t="s">
        <v>94</v>
      </c>
      <c r="C27" s="67">
        <v>43916</v>
      </c>
      <c r="D27" s="68">
        <v>4038</v>
      </c>
      <c r="E27" s="68">
        <v>3959</v>
      </c>
      <c r="F27" s="68">
        <v>4110</v>
      </c>
      <c r="G27" s="68">
        <v>4443</v>
      </c>
      <c r="H27" s="68">
        <v>4410</v>
      </c>
      <c r="I27" s="68">
        <v>4473</v>
      </c>
      <c r="J27" s="68">
        <v>0.96</v>
      </c>
      <c r="K27" s="68">
        <v>0.95</v>
      </c>
      <c r="L27" s="68">
        <v>0.97</v>
      </c>
      <c r="O27" s="58">
        <v>43938</v>
      </c>
      <c r="P27" s="58">
        <f t="shared" si="0"/>
        <v>6615</v>
      </c>
    </row>
    <row r="28" spans="2:16" ht="51" customHeight="1">
      <c r="B28" s="65" t="s">
        <v>95</v>
      </c>
      <c r="C28" s="67">
        <v>43917</v>
      </c>
      <c r="D28" s="68">
        <v>4111</v>
      </c>
      <c r="E28" s="68">
        <v>4049</v>
      </c>
      <c r="F28" s="68">
        <v>4179</v>
      </c>
      <c r="G28" s="68">
        <v>4182</v>
      </c>
      <c r="H28" s="68">
        <v>4153</v>
      </c>
      <c r="I28" s="68">
        <v>4210</v>
      </c>
      <c r="J28" s="68">
        <v>0.89</v>
      </c>
      <c r="K28" s="68">
        <v>0.88</v>
      </c>
      <c r="L28" s="68">
        <v>0.9</v>
      </c>
      <c r="O28" s="58">
        <v>50871</v>
      </c>
      <c r="P28" s="58">
        <f t="shared" si="0"/>
        <v>6933</v>
      </c>
    </row>
    <row r="29" spans="2:16" ht="51" customHeight="1">
      <c r="B29" s="65"/>
      <c r="C29" s="67">
        <v>43918</v>
      </c>
      <c r="D29" s="68">
        <v>3919</v>
      </c>
      <c r="E29" s="68">
        <v>3854</v>
      </c>
      <c r="F29" s="68">
        <v>3986</v>
      </c>
      <c r="G29" s="68">
        <v>4120</v>
      </c>
      <c r="H29" s="68">
        <v>4093</v>
      </c>
      <c r="I29" s="68">
        <v>4155</v>
      </c>
      <c r="J29" s="68">
        <v>0.93</v>
      </c>
      <c r="K29" s="68">
        <v>0.92</v>
      </c>
      <c r="L29" s="68">
        <v>0.94</v>
      </c>
      <c r="O29" s="58">
        <v>57695</v>
      </c>
      <c r="P29" s="58">
        <f t="shared" si="0"/>
        <v>6824</v>
      </c>
    </row>
    <row r="30" spans="2:16" ht="51" customHeight="1">
      <c r="B30" s="65" t="s">
        <v>96</v>
      </c>
      <c r="C30" s="67">
        <v>43919</v>
      </c>
      <c r="D30" s="68">
        <v>3374</v>
      </c>
      <c r="E30" s="68">
        <v>3299</v>
      </c>
      <c r="F30" s="68">
        <v>3447</v>
      </c>
      <c r="G30" s="68">
        <v>3860</v>
      </c>
      <c r="H30" s="68">
        <v>3829</v>
      </c>
      <c r="I30" s="68">
        <v>3894</v>
      </c>
      <c r="J30" s="68">
        <v>0.88</v>
      </c>
      <c r="K30" s="68">
        <v>0.87</v>
      </c>
      <c r="L30" s="68">
        <v>0.89</v>
      </c>
      <c r="O30" s="58">
        <v>62095</v>
      </c>
      <c r="P30" s="58">
        <f t="shared" si="0"/>
        <v>4400</v>
      </c>
    </row>
    <row r="31" spans="2:16" ht="51" customHeight="1">
      <c r="B31" s="65" t="s">
        <v>97</v>
      </c>
      <c r="C31" s="67">
        <v>43920</v>
      </c>
      <c r="D31" s="68">
        <v>4347</v>
      </c>
      <c r="E31" s="68">
        <v>4284</v>
      </c>
      <c r="F31" s="68">
        <v>4421</v>
      </c>
      <c r="G31" s="68">
        <v>3938</v>
      </c>
      <c r="H31" s="68">
        <v>3907</v>
      </c>
      <c r="I31" s="68">
        <v>3968</v>
      </c>
      <c r="J31" s="68">
        <v>0.89</v>
      </c>
      <c r="K31" s="68">
        <v>0.88</v>
      </c>
      <c r="L31" s="68">
        <v>0.9</v>
      </c>
      <c r="O31" s="58">
        <v>66885</v>
      </c>
      <c r="P31" s="58">
        <f t="shared" si="0"/>
        <v>4790</v>
      </c>
    </row>
    <row r="32" spans="2:16" ht="51" customHeight="1">
      <c r="B32" s="65"/>
      <c r="C32" s="67">
        <v>43921</v>
      </c>
      <c r="D32" s="68">
        <v>3621</v>
      </c>
      <c r="E32" s="68">
        <v>3552</v>
      </c>
      <c r="F32" s="68">
        <v>3697</v>
      </c>
      <c r="G32" s="68">
        <v>3815</v>
      </c>
      <c r="H32" s="68">
        <v>3784</v>
      </c>
      <c r="I32" s="68">
        <v>3848</v>
      </c>
      <c r="J32" s="68">
        <v>0.91</v>
      </c>
      <c r="K32" s="68">
        <v>0.9</v>
      </c>
      <c r="L32" s="68">
        <v>0.92</v>
      </c>
      <c r="O32" s="58">
        <v>71808</v>
      </c>
      <c r="P32" s="58">
        <f t="shared" si="0"/>
        <v>4923</v>
      </c>
    </row>
    <row r="33" spans="2:15" ht="51" customHeight="1" thickBot="1">
      <c r="B33" s="66" t="s">
        <v>98</v>
      </c>
      <c r="C33" s="67">
        <v>43922</v>
      </c>
      <c r="D33" s="68">
        <v>4022</v>
      </c>
      <c r="E33" s="68">
        <v>3962</v>
      </c>
      <c r="F33" s="68">
        <v>4103</v>
      </c>
      <c r="G33" s="68">
        <v>3841</v>
      </c>
      <c r="H33" s="68">
        <v>3814</v>
      </c>
      <c r="I33" s="68">
        <v>3873</v>
      </c>
      <c r="J33" s="68">
        <v>0.93</v>
      </c>
      <c r="K33" s="68">
        <v>0.92</v>
      </c>
      <c r="L33" s="68">
        <v>0.94</v>
      </c>
      <c r="O33" s="58">
        <v>77872</v>
      </c>
    </row>
    <row r="34" spans="2:15" ht="51" customHeight="1">
      <c r="C34" s="67">
        <v>43923</v>
      </c>
      <c r="D34" s="68">
        <v>3757</v>
      </c>
      <c r="E34" s="68">
        <v>3687</v>
      </c>
      <c r="F34" s="68">
        <v>3832</v>
      </c>
      <c r="G34" s="68">
        <v>3937</v>
      </c>
      <c r="H34" s="68">
        <v>3902</v>
      </c>
      <c r="I34" s="68">
        <v>3974</v>
      </c>
      <c r="J34" s="68">
        <v>1.02</v>
      </c>
      <c r="K34" s="68">
        <v>1.01</v>
      </c>
      <c r="L34" s="68">
        <v>1.03</v>
      </c>
      <c r="O34" s="58">
        <v>84794</v>
      </c>
    </row>
    <row r="35" spans="2:15" ht="51" customHeight="1">
      <c r="C35" s="67">
        <v>43924</v>
      </c>
      <c r="D35" s="68">
        <v>3743</v>
      </c>
      <c r="E35" s="68">
        <v>3683</v>
      </c>
      <c r="F35" s="68">
        <v>3818</v>
      </c>
      <c r="G35" s="68">
        <v>3786</v>
      </c>
      <c r="H35" s="68">
        <v>3754</v>
      </c>
      <c r="I35" s="68">
        <v>3823</v>
      </c>
      <c r="J35" s="68">
        <v>0.96</v>
      </c>
      <c r="K35" s="68">
        <v>0.95</v>
      </c>
      <c r="L35" s="68">
        <v>0.97</v>
      </c>
      <c r="O35" s="58">
        <v>91159</v>
      </c>
    </row>
    <row r="36" spans="2:15" ht="51" customHeight="1">
      <c r="C36" s="67">
        <v>43925</v>
      </c>
      <c r="D36" s="68">
        <v>3069</v>
      </c>
      <c r="E36" s="68">
        <v>2995</v>
      </c>
      <c r="F36" s="68">
        <v>3136</v>
      </c>
      <c r="G36" s="68">
        <v>3648</v>
      </c>
      <c r="H36" s="68">
        <v>3619</v>
      </c>
      <c r="I36" s="68">
        <v>3681</v>
      </c>
      <c r="J36" s="68">
        <v>0.96</v>
      </c>
      <c r="K36" s="68">
        <v>0.94</v>
      </c>
      <c r="L36" s="68">
        <v>0.97</v>
      </c>
      <c r="O36" s="58">
        <v>96092</v>
      </c>
    </row>
    <row r="37" spans="2:15" ht="51" customHeight="1">
      <c r="C37" s="67">
        <v>43926</v>
      </c>
      <c r="D37" s="68">
        <v>2764</v>
      </c>
      <c r="E37" s="68">
        <v>2690</v>
      </c>
      <c r="F37" s="68">
        <v>2842</v>
      </c>
      <c r="G37" s="68">
        <v>3333</v>
      </c>
      <c r="H37" s="68">
        <v>3304</v>
      </c>
      <c r="I37" s="68">
        <v>3365</v>
      </c>
      <c r="J37" s="68">
        <v>0.87</v>
      </c>
      <c r="K37" s="68">
        <v>0.86</v>
      </c>
      <c r="L37" s="68">
        <v>0.88</v>
      </c>
      <c r="O37" s="58">
        <v>100123</v>
      </c>
    </row>
    <row r="38" spans="2:15" ht="51" customHeight="1">
      <c r="C38" s="67">
        <v>43927</v>
      </c>
      <c r="D38" s="68">
        <v>3335</v>
      </c>
      <c r="E38" s="68">
        <v>3233</v>
      </c>
      <c r="F38" s="68">
        <v>3426</v>
      </c>
      <c r="G38" s="68">
        <v>3228</v>
      </c>
      <c r="H38" s="68">
        <v>3193</v>
      </c>
      <c r="I38" s="68">
        <v>3269</v>
      </c>
      <c r="J38" s="68">
        <v>0.82</v>
      </c>
      <c r="K38" s="68">
        <v>0.81</v>
      </c>
      <c r="L38" s="68">
        <v>0.83</v>
      </c>
      <c r="O38" s="58">
        <v>103374</v>
      </c>
    </row>
    <row r="39" spans="2:15" ht="51" customHeight="1">
      <c r="C39" s="67">
        <v>43928</v>
      </c>
      <c r="D39" s="68">
        <v>3111</v>
      </c>
      <c r="E39" s="68">
        <v>3025</v>
      </c>
      <c r="F39" s="68">
        <v>3202</v>
      </c>
      <c r="G39" s="68">
        <v>3070</v>
      </c>
      <c r="H39" s="68">
        <v>3025</v>
      </c>
      <c r="I39" s="68">
        <v>3108</v>
      </c>
      <c r="J39" s="68">
        <v>0.81</v>
      </c>
      <c r="K39" s="68">
        <v>0.8</v>
      </c>
      <c r="L39" s="68">
        <v>0.82</v>
      </c>
      <c r="O39" s="58">
        <v>107663</v>
      </c>
    </row>
    <row r="40" spans="2:15" ht="51" customHeight="1">
      <c r="C40" s="67">
        <v>43929</v>
      </c>
      <c r="D40" s="68">
        <v>2894</v>
      </c>
      <c r="E40" s="68">
        <v>2783</v>
      </c>
      <c r="F40" s="68">
        <v>2991</v>
      </c>
      <c r="G40" s="68">
        <v>3026</v>
      </c>
      <c r="H40" s="68">
        <v>2980</v>
      </c>
      <c r="I40" s="68">
        <v>3072</v>
      </c>
      <c r="J40" s="68">
        <v>0.83</v>
      </c>
      <c r="K40" s="68">
        <v>0.82</v>
      </c>
      <c r="L40" s="68">
        <v>0.85</v>
      </c>
      <c r="O40" s="58">
        <v>113296</v>
      </c>
    </row>
    <row r="41" spans="2:15" ht="51" customHeight="1">
      <c r="C41" s="67">
        <v>43930</v>
      </c>
      <c r="D41" s="68">
        <v>2726</v>
      </c>
      <c r="E41" s="68">
        <v>2636</v>
      </c>
      <c r="F41" s="68">
        <v>2826</v>
      </c>
      <c r="G41" s="68">
        <v>3017</v>
      </c>
      <c r="H41" s="68">
        <v>2970</v>
      </c>
      <c r="I41" s="68">
        <v>3062</v>
      </c>
      <c r="J41" s="68">
        <v>0.91</v>
      </c>
      <c r="K41" s="68">
        <v>0.89</v>
      </c>
      <c r="L41" s="68">
        <v>0.92</v>
      </c>
      <c r="O41" s="58">
        <v>118181</v>
      </c>
    </row>
    <row r="42" spans="2:15" ht="51" customHeight="1">
      <c r="C42" s="67">
        <v>43931</v>
      </c>
      <c r="D42" s="68">
        <v>2316</v>
      </c>
      <c r="E42" s="68">
        <v>2229</v>
      </c>
      <c r="F42" s="68">
        <v>2397</v>
      </c>
      <c r="G42" s="68">
        <v>2762</v>
      </c>
      <c r="H42" s="68">
        <v>2720</v>
      </c>
      <c r="I42" s="68">
        <v>2797</v>
      </c>
      <c r="J42" s="68">
        <v>0.86</v>
      </c>
      <c r="K42" s="68">
        <v>0.84</v>
      </c>
      <c r="L42" s="68">
        <v>0.87</v>
      </c>
      <c r="O42" s="58">
        <v>122171</v>
      </c>
    </row>
    <row r="43" spans="2:15" ht="51" customHeight="1">
      <c r="C43" s="67">
        <v>43932</v>
      </c>
      <c r="D43" s="68">
        <v>2030</v>
      </c>
      <c r="E43" s="68">
        <v>1956</v>
      </c>
      <c r="F43" s="68">
        <v>2096</v>
      </c>
      <c r="G43" s="68">
        <v>2492</v>
      </c>
      <c r="H43" s="68">
        <v>2448</v>
      </c>
      <c r="I43" s="68">
        <v>2531</v>
      </c>
      <c r="J43" s="68">
        <v>0.81</v>
      </c>
      <c r="K43" s="68">
        <v>0.79</v>
      </c>
      <c r="L43" s="68">
        <v>0.83</v>
      </c>
      <c r="O43" s="58">
        <v>124908</v>
      </c>
    </row>
    <row r="44" spans="2:15" ht="51" customHeight="1">
      <c r="C44" s="67">
        <v>43933</v>
      </c>
      <c r="D44" s="68">
        <v>1971</v>
      </c>
      <c r="E44" s="68">
        <v>1897</v>
      </c>
      <c r="F44" s="68">
        <v>2042</v>
      </c>
      <c r="G44" s="68">
        <v>2261</v>
      </c>
      <c r="H44" s="68">
        <v>2224</v>
      </c>
      <c r="I44" s="68">
        <v>2303</v>
      </c>
      <c r="J44" s="68">
        <v>0.75</v>
      </c>
      <c r="K44" s="68">
        <v>0.73</v>
      </c>
      <c r="L44" s="68">
        <v>0.77</v>
      </c>
      <c r="O44" s="58">
        <v>127854</v>
      </c>
    </row>
    <row r="45" spans="2:15" ht="51" customHeight="1">
      <c r="C45" s="67">
        <v>43934</v>
      </c>
      <c r="D45" s="68">
        <v>1943</v>
      </c>
      <c r="E45" s="68">
        <v>1864</v>
      </c>
      <c r="F45" s="68">
        <v>2012</v>
      </c>
      <c r="G45" s="68">
        <v>2065</v>
      </c>
      <c r="H45" s="68">
        <v>2029</v>
      </c>
      <c r="I45" s="68">
        <v>2107</v>
      </c>
      <c r="J45" s="68">
        <v>0.68</v>
      </c>
      <c r="K45" s="68">
        <v>0.67</v>
      </c>
      <c r="L45" s="68">
        <v>0.7</v>
      </c>
      <c r="O45" s="58">
        <v>130072</v>
      </c>
    </row>
    <row r="46" spans="2:15" ht="51" customHeight="1">
      <c r="C46" s="67">
        <v>43935</v>
      </c>
      <c r="D46" s="68">
        <v>2015</v>
      </c>
      <c r="E46" s="68">
        <v>1922</v>
      </c>
      <c r="F46" s="68">
        <v>2101</v>
      </c>
      <c r="G46" s="68">
        <v>1990</v>
      </c>
      <c r="H46" s="68">
        <v>1953</v>
      </c>
      <c r="I46" s="68">
        <v>2029</v>
      </c>
      <c r="J46" s="68">
        <v>0.72</v>
      </c>
      <c r="K46" s="68">
        <v>0.7</v>
      </c>
      <c r="L46" s="68">
        <v>0.74</v>
      </c>
      <c r="O46" s="58">
        <v>131359</v>
      </c>
    </row>
    <row r="47" spans="2:15" ht="51" customHeight="1">
      <c r="C47" s="67">
        <v>43936</v>
      </c>
      <c r="D47" s="68">
        <v>1952</v>
      </c>
      <c r="E47" s="68">
        <v>1847</v>
      </c>
      <c r="F47" s="68">
        <v>2050</v>
      </c>
      <c r="G47" s="68">
        <v>1970</v>
      </c>
      <c r="H47" s="68">
        <v>1931</v>
      </c>
      <c r="I47" s="68">
        <v>2015</v>
      </c>
      <c r="J47" s="68">
        <v>0.79</v>
      </c>
      <c r="K47" s="68">
        <v>0.77</v>
      </c>
      <c r="L47" s="68">
        <v>0.81</v>
      </c>
      <c r="O47" s="58">
        <v>134753</v>
      </c>
    </row>
    <row r="48" spans="2:15" ht="51" customHeight="1">
      <c r="C48" s="67">
        <v>43937</v>
      </c>
      <c r="D48" s="68">
        <v>1803</v>
      </c>
      <c r="E48" s="68">
        <v>1720</v>
      </c>
      <c r="F48" s="68">
        <v>1892</v>
      </c>
      <c r="G48" s="68">
        <v>1928</v>
      </c>
      <c r="H48" s="68">
        <v>1886</v>
      </c>
      <c r="I48" s="68">
        <v>1973</v>
      </c>
      <c r="J48" s="68">
        <v>0.85</v>
      </c>
      <c r="K48" s="68">
        <v>0.83</v>
      </c>
      <c r="L48" s="68">
        <v>0.87</v>
      </c>
      <c r="O48" s="58">
        <v>137698</v>
      </c>
    </row>
    <row r="49" spans="3:15" ht="51" customHeight="1">
      <c r="C49" s="67">
        <v>43938</v>
      </c>
      <c r="D49" s="68">
        <v>1712</v>
      </c>
      <c r="E49" s="68">
        <v>1630</v>
      </c>
      <c r="F49" s="68">
        <v>1797</v>
      </c>
      <c r="G49" s="68">
        <v>1871</v>
      </c>
      <c r="H49" s="68">
        <v>1829</v>
      </c>
      <c r="I49" s="68">
        <v>1917</v>
      </c>
      <c r="J49" s="68">
        <v>0.91</v>
      </c>
      <c r="K49" s="68">
        <v>0.88</v>
      </c>
      <c r="L49" s="68">
        <v>0.93</v>
      </c>
      <c r="O49" s="58">
        <v>141397</v>
      </c>
    </row>
    <row r="50" spans="3:15" ht="51" customHeight="1">
      <c r="C50" s="67">
        <v>43939</v>
      </c>
      <c r="D50" s="68">
        <v>1503</v>
      </c>
      <c r="E50" s="68">
        <v>1427</v>
      </c>
      <c r="F50" s="68">
        <v>1581</v>
      </c>
      <c r="G50" s="68">
        <v>1742</v>
      </c>
      <c r="H50" s="68">
        <v>1701</v>
      </c>
      <c r="I50" s="68">
        <v>1785</v>
      </c>
      <c r="J50" s="68">
        <v>0.88</v>
      </c>
      <c r="K50" s="68">
        <v>0.85</v>
      </c>
      <c r="L50" s="68">
        <v>0.9</v>
      </c>
      <c r="O50" s="58">
        <v>143342</v>
      </c>
    </row>
    <row r="51" spans="3:15" ht="51" customHeight="1">
      <c r="C51" s="67">
        <v>43940</v>
      </c>
      <c r="D51" s="68">
        <v>1349</v>
      </c>
      <c r="E51" s="68">
        <v>1252</v>
      </c>
      <c r="F51" s="68">
        <v>1448</v>
      </c>
      <c r="G51" s="68">
        <v>1592</v>
      </c>
      <c r="H51" s="68">
        <v>1547</v>
      </c>
      <c r="I51" s="68">
        <v>1637</v>
      </c>
      <c r="J51" s="68">
        <v>0.81</v>
      </c>
      <c r="K51" s="68">
        <v>0.78</v>
      </c>
      <c r="L51" s="68">
        <v>0.84</v>
      </c>
      <c r="O51" s="58">
        <v>145184</v>
      </c>
    </row>
    <row r="52" spans="3:15" ht="51" customHeight="1">
      <c r="C52" s="67">
        <v>43941</v>
      </c>
      <c r="D52" s="68">
        <v>1590</v>
      </c>
      <c r="E52" s="68">
        <v>1477</v>
      </c>
      <c r="F52" s="68">
        <v>1699</v>
      </c>
      <c r="G52" s="68">
        <v>1539</v>
      </c>
      <c r="H52" s="68">
        <v>1489</v>
      </c>
      <c r="I52" s="68">
        <v>1588</v>
      </c>
      <c r="J52" s="68">
        <v>0.8</v>
      </c>
      <c r="K52" s="68">
        <v>0.77</v>
      </c>
      <c r="L52" s="68">
        <v>0.83</v>
      </c>
      <c r="O52" s="58">
        <v>147065</v>
      </c>
    </row>
    <row r="53" spans="3:15" ht="51" customHeight="1">
      <c r="C53" s="67">
        <v>43942</v>
      </c>
      <c r="D53" s="68">
        <v>1398</v>
      </c>
      <c r="E53" s="68">
        <v>1268</v>
      </c>
      <c r="F53" s="68">
        <v>1505</v>
      </c>
      <c r="G53" s="68">
        <v>1460</v>
      </c>
      <c r="H53" s="68">
        <v>1414</v>
      </c>
      <c r="I53" s="68">
        <v>1509</v>
      </c>
      <c r="J53" s="68">
        <v>0.78</v>
      </c>
      <c r="K53" s="68">
        <v>0.75</v>
      </c>
      <c r="L53" s="68">
        <v>0.81</v>
      </c>
      <c r="O53" s="58">
        <v>148291</v>
      </c>
    </row>
    <row r="54" spans="3:15" ht="51" customHeight="1">
      <c r="C54" s="67">
        <v>43943</v>
      </c>
      <c r="D54" s="68">
        <v>1350</v>
      </c>
      <c r="E54" s="68">
        <v>1237</v>
      </c>
      <c r="F54" s="68">
        <v>1449</v>
      </c>
      <c r="G54" s="68">
        <v>1422</v>
      </c>
      <c r="H54" s="68">
        <v>1369</v>
      </c>
      <c r="I54" s="68">
        <v>1472</v>
      </c>
      <c r="J54" s="68">
        <v>0.82</v>
      </c>
      <c r="K54" s="68">
        <v>0.78</v>
      </c>
      <c r="L54" s="68">
        <v>0.85</v>
      </c>
      <c r="O54" s="58">
        <v>150648</v>
      </c>
    </row>
    <row r="55" spans="3:15" ht="51" customHeight="1">
      <c r="C55" s="67">
        <v>43944</v>
      </c>
      <c r="D55" s="68">
        <v>1316</v>
      </c>
      <c r="E55" s="68">
        <v>1181</v>
      </c>
      <c r="F55" s="68">
        <v>1454</v>
      </c>
      <c r="G55" s="68">
        <v>1414</v>
      </c>
      <c r="H55" s="68">
        <v>1354</v>
      </c>
      <c r="I55" s="68">
        <v>1468</v>
      </c>
      <c r="J55" s="68">
        <v>0.89</v>
      </c>
      <c r="K55" s="68">
        <v>0.85</v>
      </c>
      <c r="L55" s="68">
        <v>0.93</v>
      </c>
      <c r="O55" s="58">
        <v>153129</v>
      </c>
    </row>
    <row r="56" spans="3:15" ht="51" customHeight="1">
      <c r="C56" s="67">
        <v>43945</v>
      </c>
      <c r="D56" s="68">
        <v>1185</v>
      </c>
      <c r="E56" s="68">
        <v>1049</v>
      </c>
      <c r="F56" s="68">
        <v>1305</v>
      </c>
      <c r="G56" s="68">
        <v>1312</v>
      </c>
      <c r="H56" s="68">
        <v>1252</v>
      </c>
      <c r="I56" s="68">
        <v>1368</v>
      </c>
      <c r="J56" s="68">
        <v>0.85</v>
      </c>
      <c r="K56" s="68">
        <v>0.81</v>
      </c>
      <c r="L56" s="68">
        <v>0.91</v>
      </c>
      <c r="O56" s="58">
        <v>154999</v>
      </c>
    </row>
    <row r="57" spans="3:15" ht="51" customHeight="1">
      <c r="C57" s="67">
        <v>43946</v>
      </c>
      <c r="D57" s="68">
        <v>1040</v>
      </c>
      <c r="E57" s="68">
        <v>909</v>
      </c>
      <c r="F57" s="68">
        <v>1187</v>
      </c>
      <c r="G57" s="68">
        <v>1223</v>
      </c>
      <c r="H57" s="68">
        <v>1154</v>
      </c>
      <c r="I57" s="68">
        <v>1283</v>
      </c>
      <c r="J57" s="68">
        <v>0.84</v>
      </c>
      <c r="K57" s="68">
        <v>0.78</v>
      </c>
      <c r="L57" s="68">
        <v>0.89</v>
      </c>
      <c r="O57" s="58">
        <v>156513</v>
      </c>
    </row>
    <row r="58" spans="3:15" ht="51" customHeight="1">
      <c r="C58" s="67">
        <v>43947</v>
      </c>
      <c r="D58" s="68">
        <v>933</v>
      </c>
      <c r="E58" s="68">
        <v>802</v>
      </c>
      <c r="F58" s="68">
        <v>1063</v>
      </c>
      <c r="G58" s="68">
        <v>1118</v>
      </c>
      <c r="H58" s="68">
        <v>1058</v>
      </c>
      <c r="I58" s="68">
        <v>1183</v>
      </c>
      <c r="J58" s="68">
        <v>0.79</v>
      </c>
      <c r="K58" s="68">
        <v>0.74</v>
      </c>
      <c r="L58" s="68">
        <v>0.84</v>
      </c>
      <c r="O58" s="58">
        <v>157770</v>
      </c>
    </row>
    <row r="59" spans="3:15" ht="51" customHeight="1">
      <c r="C59" s="67">
        <v>43948</v>
      </c>
      <c r="D59" s="68">
        <v>1083</v>
      </c>
      <c r="E59" s="68">
        <v>892</v>
      </c>
      <c r="F59" s="68">
        <v>1264</v>
      </c>
      <c r="G59" s="68">
        <v>1060</v>
      </c>
      <c r="H59" s="68">
        <v>985</v>
      </c>
      <c r="I59" s="68">
        <v>1135</v>
      </c>
      <c r="J59" s="68">
        <v>0.75</v>
      </c>
      <c r="K59" s="68">
        <v>0.69</v>
      </c>
      <c r="L59" s="68">
        <v>0.81</v>
      </c>
      <c r="O59" s="58">
        <v>158758</v>
      </c>
    </row>
    <row r="60" spans="3:15" ht="51" customHeight="1">
      <c r="C60" s="67">
        <v>43949</v>
      </c>
      <c r="D60" s="68">
        <v>982</v>
      </c>
      <c r="E60" s="68">
        <v>784</v>
      </c>
      <c r="F60" s="68">
        <v>1219</v>
      </c>
      <c r="G60" s="68">
        <v>1010</v>
      </c>
      <c r="H60" s="68">
        <v>921</v>
      </c>
      <c r="I60" s="68">
        <v>1102</v>
      </c>
      <c r="J60" s="68">
        <v>0.77</v>
      </c>
      <c r="K60" s="68">
        <v>0.7</v>
      </c>
      <c r="L60" s="68">
        <v>0.86</v>
      </c>
      <c r="O60" s="58">
        <v>159912</v>
      </c>
    </row>
    <row r="61" spans="3:15" ht="51" customHeight="1">
      <c r="C61" s="67">
        <v>43950</v>
      </c>
      <c r="D61" s="68">
        <v>817</v>
      </c>
      <c r="E61" s="68">
        <v>589</v>
      </c>
      <c r="F61" s="68">
        <v>1042</v>
      </c>
      <c r="G61" s="68">
        <v>954</v>
      </c>
      <c r="H61" s="68">
        <v>850</v>
      </c>
      <c r="I61" s="68">
        <v>1052</v>
      </c>
      <c r="J61" s="68">
        <v>0.78</v>
      </c>
      <c r="K61" s="68">
        <v>0.68</v>
      </c>
      <c r="L61" s="68">
        <v>0.87</v>
      </c>
      <c r="O61" s="58">
        <v>161539</v>
      </c>
    </row>
    <row r="62" spans="3:15" ht="51" customHeight="1">
      <c r="C62" s="67">
        <v>43951</v>
      </c>
      <c r="D62" s="68">
        <v>726</v>
      </c>
      <c r="E62" s="68">
        <v>452</v>
      </c>
      <c r="F62" s="68">
        <v>999</v>
      </c>
      <c r="G62" s="68">
        <v>902</v>
      </c>
      <c r="H62" s="68">
        <v>778</v>
      </c>
      <c r="I62" s="68">
        <v>1009</v>
      </c>
      <c r="J62" s="68">
        <v>0.81</v>
      </c>
      <c r="K62" s="68">
        <v>0.68</v>
      </c>
      <c r="L62" s="68">
        <v>0.92</v>
      </c>
      <c r="O62" s="58">
        <v>163009</v>
      </c>
    </row>
    <row r="63" spans="3:15" ht="51" customHeight="1">
      <c r="C63" s="67">
        <v>43952</v>
      </c>
      <c r="D63" s="68">
        <v>474</v>
      </c>
      <c r="E63" s="68">
        <v>271</v>
      </c>
      <c r="F63" s="68">
        <v>714</v>
      </c>
      <c r="G63" s="68">
        <v>750</v>
      </c>
      <c r="H63" s="68">
        <v>629</v>
      </c>
      <c r="I63" s="68">
        <v>872</v>
      </c>
      <c r="J63" s="68">
        <v>0.71</v>
      </c>
      <c r="K63" s="68">
        <v>0.59</v>
      </c>
      <c r="L63" s="68">
        <v>0.82</v>
      </c>
      <c r="O63" s="58">
        <v>164077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70C-E295-1946-A837-F1661FD6941D}">
  <dimension ref="A1:AA68"/>
  <sheetViews>
    <sheetView workbookViewId="0">
      <selection activeCell="A13" sqref="A13:XFD13"/>
    </sheetView>
  </sheetViews>
  <sheetFormatPr baseColWidth="10" defaultRowHeight="16"/>
  <cols>
    <col min="7" max="7" width="5.1640625" customWidth="1"/>
    <col min="8" max="8" width="5.1640625" bestFit="1" customWidth="1"/>
    <col min="9" max="9" width="7" style="103" bestFit="1" customWidth="1"/>
    <col min="10" max="10" width="5.1640625" style="103" bestFit="1" customWidth="1"/>
    <col min="11" max="11" width="7" style="103" bestFit="1" customWidth="1"/>
    <col min="12" max="13" width="5.1640625" customWidth="1"/>
    <col min="14" max="14" width="5.1640625" bestFit="1" customWidth="1"/>
    <col min="15" max="17" width="5.1640625" customWidth="1"/>
    <col min="18" max="33" width="5.1640625" bestFit="1" customWidth="1"/>
    <col min="34" max="34" width="4.1640625" bestFit="1" customWidth="1"/>
    <col min="35" max="37" width="5.1640625" bestFit="1" customWidth="1"/>
    <col min="38" max="38" width="4.1640625" bestFit="1" customWidth="1"/>
    <col min="39" max="41" width="5.1640625" bestFit="1" customWidth="1"/>
    <col min="42" max="42" width="4.1640625" bestFit="1" customWidth="1"/>
    <col min="43" max="49" width="5.1640625" bestFit="1" customWidth="1"/>
    <col min="50" max="50" width="4.1640625" bestFit="1" customWidth="1"/>
    <col min="51" max="52" width="5.1640625" bestFit="1" customWidth="1"/>
    <col min="53" max="53" width="4.1640625" bestFit="1" customWidth="1"/>
    <col min="54" max="63" width="5.1640625" bestFit="1" customWidth="1"/>
    <col min="64" max="64" width="4.1640625" bestFit="1" customWidth="1"/>
    <col min="65" max="67" width="5.1640625" bestFit="1" customWidth="1"/>
    <col min="68" max="68" width="4.1640625" bestFit="1" customWidth="1"/>
    <col min="69" max="70" width="5.1640625" bestFit="1" customWidth="1"/>
  </cols>
  <sheetData>
    <row r="1" spans="1:27" ht="17" thickBot="1">
      <c r="A1" t="s">
        <v>147</v>
      </c>
      <c r="B1" t="s">
        <v>148</v>
      </c>
      <c r="C1" t="s">
        <v>149</v>
      </c>
      <c r="D1" t="s">
        <v>150</v>
      </c>
      <c r="E1" t="s">
        <v>155</v>
      </c>
    </row>
    <row r="2" spans="1:27" ht="17" thickBot="1">
      <c r="A2" s="96">
        <v>43891</v>
      </c>
      <c r="B2" t="s">
        <v>151</v>
      </c>
      <c r="C2">
        <v>130</v>
      </c>
      <c r="D2">
        <v>16</v>
      </c>
      <c r="E2">
        <v>0</v>
      </c>
      <c r="G2" t="s">
        <v>154</v>
      </c>
      <c r="N2" t="s">
        <v>16</v>
      </c>
      <c r="O2" t="s">
        <v>154</v>
      </c>
      <c r="R2" s="100" t="s">
        <v>152</v>
      </c>
      <c r="S2" s="101"/>
      <c r="T2" s="102"/>
      <c r="U2" s="104" t="s">
        <v>75</v>
      </c>
      <c r="V2" s="100" t="s">
        <v>153</v>
      </c>
      <c r="W2" s="101"/>
      <c r="X2" s="102"/>
    </row>
    <row r="3" spans="1:27">
      <c r="A3" s="96">
        <v>43892</v>
      </c>
      <c r="B3" t="s">
        <v>151</v>
      </c>
      <c r="C3">
        <v>159</v>
      </c>
      <c r="D3">
        <v>16</v>
      </c>
      <c r="E3">
        <v>0</v>
      </c>
      <c r="R3">
        <v>225</v>
      </c>
      <c r="S3">
        <v>218</v>
      </c>
      <c r="T3">
        <v>233</v>
      </c>
      <c r="U3" s="105">
        <v>19</v>
      </c>
      <c r="V3">
        <v>306</v>
      </c>
      <c r="W3">
        <v>290</v>
      </c>
      <c r="X3">
        <v>321</v>
      </c>
      <c r="AA3">
        <f>U7/U3</f>
        <v>1.5263157894736843</v>
      </c>
    </row>
    <row r="4" spans="1:27" ht="17" thickBot="1">
      <c r="A4" s="96">
        <v>43893</v>
      </c>
      <c r="B4" t="s">
        <v>151</v>
      </c>
      <c r="C4">
        <v>196</v>
      </c>
      <c r="D4">
        <v>16</v>
      </c>
      <c r="E4">
        <v>0</v>
      </c>
      <c r="N4">
        <v>3.85</v>
      </c>
      <c r="R4">
        <v>262</v>
      </c>
      <c r="S4">
        <v>255</v>
      </c>
      <c r="T4">
        <v>271</v>
      </c>
      <c r="U4" s="106">
        <v>2</v>
      </c>
      <c r="V4">
        <v>326</v>
      </c>
      <c r="W4">
        <v>307</v>
      </c>
      <c r="X4">
        <v>346</v>
      </c>
      <c r="AA4">
        <f t="shared" ref="AA4:AA11" si="0">U8/U4</f>
        <v>18.5</v>
      </c>
    </row>
    <row r="5" spans="1:27" ht="17" thickBot="1">
      <c r="A5" s="96">
        <v>43894</v>
      </c>
      <c r="B5" t="s">
        <v>151</v>
      </c>
      <c r="C5">
        <v>262</v>
      </c>
      <c r="D5">
        <v>16</v>
      </c>
      <c r="E5">
        <v>0</v>
      </c>
      <c r="I5" s="100" t="s">
        <v>157</v>
      </c>
      <c r="J5" s="101"/>
      <c r="K5" s="102"/>
      <c r="N5">
        <v>3.58</v>
      </c>
      <c r="R5">
        <v>328</v>
      </c>
      <c r="S5">
        <v>319</v>
      </c>
      <c r="T5">
        <v>337</v>
      </c>
      <c r="U5" s="106">
        <v>31</v>
      </c>
      <c r="V5">
        <v>453</v>
      </c>
      <c r="W5">
        <v>434</v>
      </c>
      <c r="X5">
        <v>473</v>
      </c>
      <c r="AA5">
        <f t="shared" si="0"/>
        <v>2.129032258064516</v>
      </c>
    </row>
    <row r="6" spans="1:27">
      <c r="A6" s="96">
        <v>43895</v>
      </c>
      <c r="B6" t="s">
        <v>151</v>
      </c>
      <c r="C6">
        <v>482</v>
      </c>
      <c r="D6">
        <v>16</v>
      </c>
      <c r="E6">
        <v>0</v>
      </c>
      <c r="I6" s="103" t="s">
        <v>156</v>
      </c>
      <c r="J6" s="103" t="s">
        <v>158</v>
      </c>
      <c r="K6" s="103" t="s">
        <v>159</v>
      </c>
      <c r="N6">
        <v>3.29</v>
      </c>
      <c r="R6">
        <v>396</v>
      </c>
      <c r="S6">
        <v>386</v>
      </c>
      <c r="T6">
        <v>405</v>
      </c>
      <c r="U6" s="106">
        <v>51</v>
      </c>
      <c r="V6">
        <v>500</v>
      </c>
      <c r="W6">
        <v>473</v>
      </c>
      <c r="X6">
        <v>524</v>
      </c>
      <c r="AA6">
        <f t="shared" si="0"/>
        <v>4.3137254901960782</v>
      </c>
    </row>
    <row r="7" spans="1:27">
      <c r="A7" s="96">
        <v>43896</v>
      </c>
      <c r="B7" t="s">
        <v>151</v>
      </c>
      <c r="C7">
        <v>670</v>
      </c>
      <c r="D7">
        <v>17</v>
      </c>
      <c r="E7">
        <v>0</v>
      </c>
      <c r="I7" s="103">
        <v>2.27</v>
      </c>
      <c r="J7" s="103">
        <v>2.17</v>
      </c>
      <c r="K7" s="103">
        <v>2.36</v>
      </c>
      <c r="N7">
        <v>3.39</v>
      </c>
      <c r="R7">
        <v>511</v>
      </c>
      <c r="S7">
        <v>501</v>
      </c>
      <c r="T7">
        <v>521</v>
      </c>
      <c r="U7" s="106">
        <v>29</v>
      </c>
      <c r="V7">
        <v>766</v>
      </c>
      <c r="W7">
        <v>737</v>
      </c>
      <c r="X7">
        <v>792</v>
      </c>
      <c r="AA7">
        <f t="shared" si="0"/>
        <v>6.4827586206896548</v>
      </c>
    </row>
    <row r="8" spans="1:27">
      <c r="A8" s="96">
        <v>43897</v>
      </c>
      <c r="B8" t="s">
        <v>151</v>
      </c>
      <c r="C8">
        <v>799</v>
      </c>
      <c r="D8">
        <v>18</v>
      </c>
      <c r="E8">
        <v>0</v>
      </c>
      <c r="I8" s="103">
        <v>2.6</v>
      </c>
      <c r="J8" s="103">
        <v>2.5099999999999998</v>
      </c>
      <c r="K8" s="103">
        <v>2.69</v>
      </c>
      <c r="N8">
        <v>3.41</v>
      </c>
      <c r="R8">
        <v>680</v>
      </c>
      <c r="S8">
        <v>668</v>
      </c>
      <c r="T8">
        <v>691</v>
      </c>
      <c r="U8" s="106">
        <v>37</v>
      </c>
      <c r="V8">
        <v>1001</v>
      </c>
      <c r="W8">
        <v>969</v>
      </c>
      <c r="X8">
        <v>1036</v>
      </c>
      <c r="AA8">
        <f t="shared" si="0"/>
        <v>3.4864864864864864</v>
      </c>
    </row>
    <row r="9" spans="1:27">
      <c r="A9" s="96">
        <v>43898</v>
      </c>
      <c r="B9" t="s">
        <v>151</v>
      </c>
      <c r="C9">
        <v>1040</v>
      </c>
      <c r="D9">
        <v>18</v>
      </c>
      <c r="E9">
        <v>0</v>
      </c>
      <c r="I9" s="103">
        <v>2.75</v>
      </c>
      <c r="J9" s="103">
        <v>2.65</v>
      </c>
      <c r="K9" s="103">
        <v>2.84</v>
      </c>
      <c r="N9">
        <v>3.32</v>
      </c>
      <c r="R9">
        <v>901</v>
      </c>
      <c r="S9">
        <v>888</v>
      </c>
      <c r="T9">
        <v>913</v>
      </c>
      <c r="U9" s="106">
        <v>66</v>
      </c>
      <c r="V9">
        <v>1336</v>
      </c>
      <c r="W9">
        <v>1304</v>
      </c>
      <c r="X9">
        <v>1370</v>
      </c>
      <c r="AA9">
        <f t="shared" si="0"/>
        <v>3.6515151515151514</v>
      </c>
    </row>
    <row r="10" spans="1:27">
      <c r="A10" s="96">
        <v>43899</v>
      </c>
      <c r="B10" t="s">
        <v>151</v>
      </c>
      <c r="C10">
        <v>1176</v>
      </c>
      <c r="D10">
        <v>18</v>
      </c>
      <c r="E10">
        <v>2</v>
      </c>
      <c r="I10" s="103">
        <v>3.21</v>
      </c>
      <c r="J10" s="103">
        <v>3.12</v>
      </c>
      <c r="K10" s="103">
        <v>3.32</v>
      </c>
      <c r="N10">
        <v>3.48</v>
      </c>
      <c r="R10">
        <v>1271</v>
      </c>
      <c r="S10">
        <v>1254</v>
      </c>
      <c r="T10">
        <v>1287</v>
      </c>
      <c r="U10" s="106">
        <v>220</v>
      </c>
      <c r="V10">
        <v>1982</v>
      </c>
      <c r="W10">
        <v>1940</v>
      </c>
      <c r="X10">
        <v>2034</v>
      </c>
      <c r="AA10">
        <f t="shared" si="0"/>
        <v>0.61818181818181817</v>
      </c>
    </row>
    <row r="11" spans="1:27">
      <c r="A11" s="96">
        <v>43900</v>
      </c>
      <c r="B11" t="s">
        <v>151</v>
      </c>
      <c r="C11">
        <v>1457</v>
      </c>
      <c r="D11">
        <v>18</v>
      </c>
      <c r="E11">
        <v>2</v>
      </c>
      <c r="I11" s="103">
        <v>3.36</v>
      </c>
      <c r="J11" s="103">
        <v>3.27</v>
      </c>
      <c r="K11" s="103">
        <v>3.46</v>
      </c>
      <c r="N11">
        <v>3.29</v>
      </c>
      <c r="R11">
        <v>1717</v>
      </c>
      <c r="S11">
        <v>1698</v>
      </c>
      <c r="T11">
        <v>1737</v>
      </c>
      <c r="U11" s="106">
        <v>188</v>
      </c>
      <c r="V11">
        <v>2552</v>
      </c>
      <c r="W11">
        <v>2506</v>
      </c>
      <c r="X11">
        <v>2598</v>
      </c>
      <c r="AA11">
        <f t="shared" si="0"/>
        <v>1.4946808510638299</v>
      </c>
    </row>
    <row r="12" spans="1:27">
      <c r="A12" s="96">
        <v>43901</v>
      </c>
      <c r="B12" t="s">
        <v>151</v>
      </c>
      <c r="C12">
        <v>1908</v>
      </c>
      <c r="D12">
        <v>25</v>
      </c>
      <c r="E12">
        <v>3</v>
      </c>
      <c r="I12" s="103">
        <v>3.34</v>
      </c>
      <c r="J12" s="103">
        <v>3.26</v>
      </c>
      <c r="K12" s="103">
        <v>3.41</v>
      </c>
      <c r="N12">
        <v>8.01</v>
      </c>
      <c r="R12">
        <v>2269</v>
      </c>
      <c r="S12">
        <v>2246</v>
      </c>
      <c r="T12">
        <v>2289</v>
      </c>
      <c r="U12" s="106">
        <v>129</v>
      </c>
      <c r="V12">
        <v>3206</v>
      </c>
      <c r="W12">
        <v>3153</v>
      </c>
      <c r="X12">
        <v>3257</v>
      </c>
    </row>
    <row r="13" spans="1:27">
      <c r="A13" s="96">
        <v>43902</v>
      </c>
      <c r="B13" t="s">
        <v>151</v>
      </c>
      <c r="C13">
        <v>2078</v>
      </c>
      <c r="D13">
        <v>25</v>
      </c>
      <c r="E13">
        <v>3</v>
      </c>
      <c r="I13" s="103">
        <v>3.15</v>
      </c>
      <c r="J13" s="103">
        <v>3.09</v>
      </c>
      <c r="K13" s="103">
        <v>3.2</v>
      </c>
      <c r="N13">
        <v>6.56</v>
      </c>
      <c r="R13">
        <v>2835</v>
      </c>
      <c r="S13">
        <v>2807</v>
      </c>
      <c r="T13">
        <v>2856</v>
      </c>
      <c r="U13" s="106">
        <v>241</v>
      </c>
      <c r="V13">
        <v>3601</v>
      </c>
      <c r="W13">
        <v>3547</v>
      </c>
      <c r="X13">
        <v>3655</v>
      </c>
    </row>
    <row r="14" spans="1:27">
      <c r="A14" s="96">
        <v>43903</v>
      </c>
      <c r="B14" t="s">
        <v>151</v>
      </c>
      <c r="C14">
        <v>3675</v>
      </c>
      <c r="D14">
        <v>46</v>
      </c>
      <c r="E14">
        <v>7</v>
      </c>
      <c r="I14" s="103">
        <v>2.7</v>
      </c>
      <c r="J14" s="103">
        <v>2.66</v>
      </c>
      <c r="K14" s="103">
        <v>2.75</v>
      </c>
      <c r="N14">
        <v>4.13</v>
      </c>
      <c r="R14">
        <v>3433</v>
      </c>
      <c r="S14">
        <v>3407</v>
      </c>
      <c r="T14">
        <v>3456</v>
      </c>
      <c r="U14" s="106">
        <v>136</v>
      </c>
      <c r="V14">
        <v>4373</v>
      </c>
      <c r="W14">
        <v>4310</v>
      </c>
      <c r="X14">
        <v>4422</v>
      </c>
    </row>
    <row r="15" spans="1:27">
      <c r="A15" s="96">
        <v>43904</v>
      </c>
      <c r="B15" t="s">
        <v>151</v>
      </c>
      <c r="C15">
        <v>4585</v>
      </c>
      <c r="D15">
        <v>46</v>
      </c>
      <c r="E15">
        <v>9</v>
      </c>
      <c r="I15" s="103">
        <v>2.2799999999999998</v>
      </c>
      <c r="J15" s="103">
        <v>2.2400000000000002</v>
      </c>
      <c r="K15" s="103">
        <v>2.31</v>
      </c>
      <c r="N15">
        <v>6.1</v>
      </c>
      <c r="R15">
        <v>3907</v>
      </c>
      <c r="S15">
        <v>3878</v>
      </c>
      <c r="T15">
        <v>3936</v>
      </c>
      <c r="U15" s="106">
        <v>281</v>
      </c>
      <c r="V15">
        <v>4449</v>
      </c>
      <c r="W15">
        <v>4383</v>
      </c>
      <c r="X15">
        <v>4511</v>
      </c>
    </row>
    <row r="16" spans="1:27">
      <c r="A16" s="96">
        <v>43905</v>
      </c>
      <c r="B16" t="s">
        <v>151</v>
      </c>
      <c r="C16">
        <v>5795</v>
      </c>
      <c r="D16">
        <v>46</v>
      </c>
      <c r="E16">
        <v>11</v>
      </c>
      <c r="I16" s="103">
        <v>1.89</v>
      </c>
      <c r="J16" s="103">
        <v>1.86</v>
      </c>
      <c r="K16" s="103">
        <v>1.91</v>
      </c>
      <c r="N16">
        <v>4.18</v>
      </c>
      <c r="R16">
        <v>4277</v>
      </c>
      <c r="S16">
        <v>4247</v>
      </c>
      <c r="T16">
        <v>4304</v>
      </c>
      <c r="U16" s="106">
        <v>451</v>
      </c>
      <c r="V16">
        <v>4686</v>
      </c>
      <c r="W16">
        <v>4623</v>
      </c>
      <c r="X16">
        <v>4753</v>
      </c>
    </row>
    <row r="17" spans="1:24">
      <c r="A17" s="96">
        <v>43906</v>
      </c>
      <c r="B17" t="s">
        <v>151</v>
      </c>
      <c r="C17">
        <v>7272</v>
      </c>
      <c r="D17">
        <v>67</v>
      </c>
      <c r="E17">
        <v>17</v>
      </c>
      <c r="I17" s="103">
        <v>1.72</v>
      </c>
      <c r="J17" s="103">
        <v>1.7</v>
      </c>
      <c r="K17" s="103">
        <v>1.74</v>
      </c>
      <c r="N17">
        <v>2.77</v>
      </c>
      <c r="R17">
        <v>4878</v>
      </c>
      <c r="S17">
        <v>4849</v>
      </c>
      <c r="T17">
        <v>4907</v>
      </c>
      <c r="U17" s="106">
        <v>170</v>
      </c>
      <c r="V17">
        <v>6006</v>
      </c>
      <c r="W17">
        <v>5917</v>
      </c>
      <c r="X17">
        <v>6079</v>
      </c>
    </row>
    <row r="18" spans="1:24">
      <c r="A18" s="96">
        <v>43907</v>
      </c>
      <c r="B18" t="s">
        <v>151</v>
      </c>
      <c r="C18">
        <v>9257</v>
      </c>
      <c r="D18">
        <v>67</v>
      </c>
      <c r="E18">
        <v>24</v>
      </c>
      <c r="I18" s="103">
        <v>1.49</v>
      </c>
      <c r="J18" s="103">
        <v>1.47</v>
      </c>
      <c r="K18" s="103">
        <v>1.5</v>
      </c>
      <c r="N18">
        <v>2.08</v>
      </c>
      <c r="R18">
        <v>5100</v>
      </c>
      <c r="S18">
        <v>5068</v>
      </c>
      <c r="T18">
        <v>5135</v>
      </c>
      <c r="U18" s="106">
        <v>1597</v>
      </c>
      <c r="V18">
        <v>5259</v>
      </c>
      <c r="W18">
        <v>5186</v>
      </c>
      <c r="X18">
        <v>5333</v>
      </c>
    </row>
    <row r="19" spans="1:24">
      <c r="A19" s="96">
        <v>43908</v>
      </c>
      <c r="B19" t="s">
        <v>151</v>
      </c>
      <c r="C19">
        <v>12327</v>
      </c>
      <c r="D19">
        <v>105</v>
      </c>
      <c r="E19">
        <v>28</v>
      </c>
      <c r="I19" s="103">
        <v>1.36</v>
      </c>
      <c r="J19" s="103">
        <v>1.35</v>
      </c>
      <c r="K19" s="103">
        <v>1.38</v>
      </c>
      <c r="N19">
        <v>1.71</v>
      </c>
      <c r="R19">
        <v>5317</v>
      </c>
      <c r="S19">
        <v>5287</v>
      </c>
      <c r="T19">
        <v>5352</v>
      </c>
      <c r="U19" s="106">
        <v>910</v>
      </c>
      <c r="V19">
        <v>5319</v>
      </c>
      <c r="W19">
        <v>5246</v>
      </c>
      <c r="X19">
        <v>5389</v>
      </c>
    </row>
    <row r="20" spans="1:24">
      <c r="A20" s="96">
        <v>43909</v>
      </c>
      <c r="B20" t="s">
        <v>151</v>
      </c>
      <c r="C20">
        <v>15320</v>
      </c>
      <c r="D20">
        <v>113</v>
      </c>
      <c r="E20">
        <v>44</v>
      </c>
      <c r="I20" s="103">
        <v>1.25</v>
      </c>
      <c r="J20" s="103">
        <v>1.23</v>
      </c>
      <c r="K20" s="103">
        <v>1.26</v>
      </c>
      <c r="N20">
        <v>4.4800000000000004</v>
      </c>
      <c r="R20">
        <v>5334</v>
      </c>
      <c r="S20">
        <v>5304</v>
      </c>
      <c r="T20">
        <v>5368</v>
      </c>
      <c r="U20" s="106">
        <v>1210</v>
      </c>
      <c r="V20">
        <v>4754</v>
      </c>
      <c r="W20">
        <v>4679</v>
      </c>
      <c r="X20">
        <v>4836</v>
      </c>
    </row>
    <row r="21" spans="1:24">
      <c r="A21" s="96">
        <v>43910</v>
      </c>
      <c r="B21" t="s">
        <v>151</v>
      </c>
      <c r="C21">
        <v>19848</v>
      </c>
      <c r="D21">
        <v>180</v>
      </c>
      <c r="E21">
        <v>67</v>
      </c>
      <c r="I21" s="103">
        <v>1.06</v>
      </c>
      <c r="J21" s="103">
        <v>1.05</v>
      </c>
      <c r="K21" s="103">
        <v>1.07</v>
      </c>
      <c r="N21">
        <v>3.67</v>
      </c>
      <c r="R21">
        <v>5161</v>
      </c>
      <c r="S21">
        <v>5132</v>
      </c>
      <c r="T21">
        <v>5190</v>
      </c>
      <c r="U21" s="106">
        <v>1477</v>
      </c>
      <c r="V21">
        <v>5314</v>
      </c>
      <c r="W21">
        <v>5245</v>
      </c>
      <c r="X21">
        <v>5380</v>
      </c>
    </row>
    <row r="22" spans="1:24">
      <c r="A22" s="96">
        <v>43911</v>
      </c>
      <c r="B22" t="s">
        <v>151</v>
      </c>
      <c r="C22">
        <v>22213</v>
      </c>
      <c r="D22">
        <v>233</v>
      </c>
      <c r="E22">
        <v>84</v>
      </c>
      <c r="I22" s="103">
        <v>0.97</v>
      </c>
      <c r="J22" s="103">
        <v>0.97</v>
      </c>
      <c r="K22" s="103">
        <v>0.98</v>
      </c>
      <c r="N22">
        <v>3.32</v>
      </c>
      <c r="R22">
        <v>4971</v>
      </c>
      <c r="S22">
        <v>4937</v>
      </c>
      <c r="T22">
        <v>5001</v>
      </c>
      <c r="U22" s="106">
        <v>1985</v>
      </c>
      <c r="V22">
        <v>4498</v>
      </c>
      <c r="W22">
        <v>4435</v>
      </c>
      <c r="X22">
        <v>4578</v>
      </c>
    </row>
    <row r="23" spans="1:24">
      <c r="A23" s="96">
        <v>43912</v>
      </c>
      <c r="B23" t="s">
        <v>151</v>
      </c>
      <c r="C23">
        <v>24873</v>
      </c>
      <c r="D23">
        <v>266</v>
      </c>
      <c r="E23">
        <v>94</v>
      </c>
      <c r="I23" s="103">
        <v>0.87</v>
      </c>
      <c r="J23" s="103">
        <v>0.86</v>
      </c>
      <c r="K23" s="103">
        <v>0.88</v>
      </c>
      <c r="N23">
        <v>3.46</v>
      </c>
      <c r="R23">
        <v>4616</v>
      </c>
      <c r="S23">
        <v>4582</v>
      </c>
      <c r="T23">
        <v>4645</v>
      </c>
      <c r="U23" s="106">
        <v>3070</v>
      </c>
      <c r="V23">
        <v>3897</v>
      </c>
      <c r="W23">
        <v>3823</v>
      </c>
      <c r="X23">
        <v>3968</v>
      </c>
    </row>
    <row r="24" spans="1:24">
      <c r="A24" s="96">
        <v>43913</v>
      </c>
      <c r="B24" t="s">
        <v>151</v>
      </c>
      <c r="C24">
        <v>29056</v>
      </c>
      <c r="D24">
        <v>266</v>
      </c>
      <c r="E24">
        <v>123</v>
      </c>
      <c r="I24" s="103">
        <v>0.88</v>
      </c>
      <c r="J24" s="103">
        <v>0.88</v>
      </c>
      <c r="K24" s="103">
        <v>0.89</v>
      </c>
      <c r="N24">
        <v>2.54</v>
      </c>
      <c r="R24">
        <v>4716</v>
      </c>
      <c r="S24">
        <v>4684</v>
      </c>
      <c r="T24">
        <v>4749</v>
      </c>
      <c r="U24" s="106">
        <v>2993</v>
      </c>
      <c r="V24">
        <v>5155</v>
      </c>
      <c r="W24">
        <v>5077</v>
      </c>
      <c r="X24">
        <v>5227</v>
      </c>
    </row>
    <row r="25" spans="1:24">
      <c r="A25" s="96">
        <v>43914</v>
      </c>
      <c r="B25" t="s">
        <v>151</v>
      </c>
      <c r="C25">
        <v>32986</v>
      </c>
      <c r="D25">
        <v>3243</v>
      </c>
      <c r="E25">
        <v>157</v>
      </c>
      <c r="I25" s="103">
        <v>0.86</v>
      </c>
      <c r="J25" s="103">
        <v>0.85</v>
      </c>
      <c r="K25" s="103">
        <v>0.87</v>
      </c>
      <c r="N25">
        <v>2.5099999999999998</v>
      </c>
      <c r="R25">
        <v>4429</v>
      </c>
      <c r="S25">
        <v>4395</v>
      </c>
      <c r="T25">
        <v>4466</v>
      </c>
      <c r="U25" s="106">
        <v>4528</v>
      </c>
      <c r="V25">
        <v>4165</v>
      </c>
      <c r="W25">
        <v>4090</v>
      </c>
      <c r="X25">
        <v>4237</v>
      </c>
    </row>
    <row r="26" spans="1:24">
      <c r="A26" s="96">
        <v>43915</v>
      </c>
      <c r="B26" t="s">
        <v>151</v>
      </c>
      <c r="C26">
        <v>37323</v>
      </c>
      <c r="D26">
        <v>3547</v>
      </c>
      <c r="E26">
        <v>206</v>
      </c>
      <c r="I26" s="103">
        <v>0.89</v>
      </c>
      <c r="J26" s="103">
        <v>0.88</v>
      </c>
      <c r="K26" s="103">
        <v>0.89</v>
      </c>
      <c r="N26">
        <v>2.09</v>
      </c>
      <c r="R26">
        <v>4407</v>
      </c>
      <c r="S26">
        <v>4378</v>
      </c>
      <c r="T26">
        <v>4437</v>
      </c>
      <c r="U26" s="106">
        <v>2365</v>
      </c>
      <c r="V26">
        <v>4412</v>
      </c>
      <c r="W26">
        <v>4352</v>
      </c>
      <c r="X26">
        <v>4492</v>
      </c>
    </row>
    <row r="27" spans="1:24">
      <c r="A27" s="96">
        <v>43916</v>
      </c>
      <c r="B27" t="s">
        <v>151</v>
      </c>
      <c r="C27">
        <v>43938</v>
      </c>
      <c r="D27">
        <v>5673</v>
      </c>
      <c r="E27">
        <v>267</v>
      </c>
      <c r="I27" s="103">
        <v>0.96</v>
      </c>
      <c r="J27" s="103">
        <v>0.95</v>
      </c>
      <c r="K27" s="103">
        <v>0.97</v>
      </c>
      <c r="N27">
        <v>1.77</v>
      </c>
      <c r="R27">
        <v>4443</v>
      </c>
      <c r="S27">
        <v>4410</v>
      </c>
      <c r="T27">
        <v>4473</v>
      </c>
      <c r="U27" s="106">
        <v>2660</v>
      </c>
      <c r="V27">
        <v>4038</v>
      </c>
      <c r="W27">
        <v>3959</v>
      </c>
      <c r="X27">
        <v>4110</v>
      </c>
    </row>
    <row r="28" spans="1:24">
      <c r="A28" s="96">
        <v>43917</v>
      </c>
      <c r="B28" t="s">
        <v>151</v>
      </c>
      <c r="C28">
        <v>50871</v>
      </c>
      <c r="D28">
        <v>6658</v>
      </c>
      <c r="E28">
        <v>342</v>
      </c>
      <c r="I28" s="103">
        <v>0.89</v>
      </c>
      <c r="J28" s="103">
        <v>0.88</v>
      </c>
      <c r="K28" s="103">
        <v>0.9</v>
      </c>
      <c r="N28">
        <v>1.8</v>
      </c>
      <c r="R28">
        <v>4182</v>
      </c>
      <c r="S28">
        <v>4153</v>
      </c>
      <c r="T28">
        <v>4210</v>
      </c>
      <c r="U28" s="106">
        <v>4183</v>
      </c>
      <c r="V28">
        <v>4111</v>
      </c>
      <c r="W28">
        <v>4049</v>
      </c>
      <c r="X28">
        <v>4179</v>
      </c>
    </row>
    <row r="29" spans="1:24">
      <c r="A29" s="96">
        <v>43918</v>
      </c>
      <c r="B29" t="s">
        <v>151</v>
      </c>
      <c r="C29">
        <v>57695</v>
      </c>
      <c r="D29">
        <v>8481</v>
      </c>
      <c r="E29">
        <v>433</v>
      </c>
      <c r="I29" s="103">
        <v>0.93</v>
      </c>
      <c r="J29" s="103">
        <v>0.92</v>
      </c>
      <c r="K29" s="103">
        <v>0.94</v>
      </c>
      <c r="N29">
        <v>1.51</v>
      </c>
      <c r="R29">
        <v>4120</v>
      </c>
      <c r="S29">
        <v>4093</v>
      </c>
      <c r="T29">
        <v>4155</v>
      </c>
      <c r="U29" s="106">
        <v>3930</v>
      </c>
      <c r="V29">
        <v>3919</v>
      </c>
      <c r="W29">
        <v>3854</v>
      </c>
      <c r="X29">
        <v>3986</v>
      </c>
    </row>
    <row r="30" spans="1:24">
      <c r="A30" s="96">
        <v>43919</v>
      </c>
      <c r="B30" t="s">
        <v>151</v>
      </c>
      <c r="C30">
        <v>62095</v>
      </c>
      <c r="D30">
        <v>9211</v>
      </c>
      <c r="E30">
        <v>533</v>
      </c>
      <c r="I30" s="103">
        <v>0.88</v>
      </c>
      <c r="J30" s="103">
        <v>0.87</v>
      </c>
      <c r="K30" s="103">
        <v>0.89</v>
      </c>
      <c r="N30">
        <v>1.28</v>
      </c>
      <c r="R30">
        <v>3860</v>
      </c>
      <c r="S30">
        <v>3829</v>
      </c>
      <c r="T30">
        <v>3894</v>
      </c>
      <c r="U30" s="106">
        <v>4337</v>
      </c>
      <c r="V30">
        <v>3374</v>
      </c>
      <c r="W30">
        <v>3299</v>
      </c>
      <c r="X30">
        <v>3447</v>
      </c>
    </row>
    <row r="31" spans="1:24">
      <c r="A31" s="96">
        <v>43920</v>
      </c>
      <c r="B31" t="s">
        <v>151</v>
      </c>
      <c r="C31">
        <v>66885</v>
      </c>
      <c r="D31">
        <v>13500</v>
      </c>
      <c r="E31">
        <v>645</v>
      </c>
      <c r="I31" s="103">
        <v>0.89</v>
      </c>
      <c r="J31" s="103">
        <v>0.88</v>
      </c>
      <c r="K31" s="103">
        <v>0.9</v>
      </c>
      <c r="N31">
        <v>1.37</v>
      </c>
      <c r="R31">
        <v>3938</v>
      </c>
      <c r="S31">
        <v>3907</v>
      </c>
      <c r="T31">
        <v>3968</v>
      </c>
      <c r="U31" s="106">
        <v>6615</v>
      </c>
      <c r="V31">
        <v>4347</v>
      </c>
      <c r="W31">
        <v>4284</v>
      </c>
      <c r="X31">
        <v>4421</v>
      </c>
    </row>
    <row r="32" spans="1:24">
      <c r="A32" s="96">
        <v>43921</v>
      </c>
      <c r="B32" t="s">
        <v>151</v>
      </c>
      <c r="C32">
        <v>71808</v>
      </c>
      <c r="D32">
        <v>16100</v>
      </c>
      <c r="E32">
        <v>775</v>
      </c>
      <c r="I32" s="103">
        <v>0.91</v>
      </c>
      <c r="J32" s="103">
        <v>0.9</v>
      </c>
      <c r="K32" s="103">
        <v>0.92</v>
      </c>
      <c r="N32">
        <v>1.1000000000000001</v>
      </c>
      <c r="R32">
        <v>3815</v>
      </c>
      <c r="S32">
        <v>3784</v>
      </c>
      <c r="T32">
        <v>3848</v>
      </c>
      <c r="U32" s="106">
        <v>6933</v>
      </c>
      <c r="V32">
        <v>3621</v>
      </c>
      <c r="W32">
        <v>3552</v>
      </c>
      <c r="X32">
        <v>3697</v>
      </c>
    </row>
    <row r="33" spans="1:24">
      <c r="A33" s="96">
        <v>43922</v>
      </c>
      <c r="B33" t="s">
        <v>151</v>
      </c>
      <c r="C33">
        <v>77872</v>
      </c>
      <c r="D33">
        <v>18700</v>
      </c>
      <c r="E33">
        <v>920</v>
      </c>
      <c r="I33" s="103">
        <v>0.93</v>
      </c>
      <c r="J33" s="103">
        <v>0.92</v>
      </c>
      <c r="K33" s="103">
        <v>0.94</v>
      </c>
      <c r="N33">
        <v>1.0900000000000001</v>
      </c>
      <c r="R33">
        <v>3841</v>
      </c>
      <c r="S33">
        <v>3814</v>
      </c>
      <c r="T33">
        <v>3873</v>
      </c>
      <c r="U33" s="106">
        <v>6824</v>
      </c>
      <c r="V33">
        <v>4022</v>
      </c>
      <c r="W33">
        <v>3962</v>
      </c>
      <c r="X33">
        <v>4103</v>
      </c>
    </row>
    <row r="34" spans="1:24">
      <c r="A34" s="96">
        <v>43923</v>
      </c>
      <c r="B34" t="s">
        <v>151</v>
      </c>
      <c r="C34">
        <v>84794</v>
      </c>
      <c r="D34">
        <v>22440</v>
      </c>
      <c r="E34">
        <v>1107</v>
      </c>
      <c r="I34" s="103">
        <v>1.02</v>
      </c>
      <c r="J34" s="103">
        <v>1.01</v>
      </c>
      <c r="K34" s="103">
        <v>1.03</v>
      </c>
      <c r="N34">
        <v>0.84</v>
      </c>
      <c r="R34">
        <v>3937</v>
      </c>
      <c r="S34">
        <v>3902</v>
      </c>
      <c r="T34">
        <v>3974</v>
      </c>
      <c r="U34" s="106">
        <v>4400</v>
      </c>
      <c r="V34">
        <v>3757</v>
      </c>
      <c r="W34">
        <v>3687</v>
      </c>
      <c r="X34">
        <v>3832</v>
      </c>
    </row>
    <row r="35" spans="1:24">
      <c r="A35" s="96">
        <v>43924</v>
      </c>
      <c r="B35" t="s">
        <v>151</v>
      </c>
      <c r="C35">
        <v>91159</v>
      </c>
      <c r="D35">
        <v>24575</v>
      </c>
      <c r="E35">
        <v>1275</v>
      </c>
      <c r="I35" s="103">
        <v>0.96</v>
      </c>
      <c r="J35" s="103">
        <v>0.95</v>
      </c>
      <c r="K35" s="103">
        <v>0.97</v>
      </c>
      <c r="N35">
        <v>0.62</v>
      </c>
      <c r="R35">
        <v>3786</v>
      </c>
      <c r="S35">
        <v>3754</v>
      </c>
      <c r="T35">
        <v>3823</v>
      </c>
      <c r="U35" s="106">
        <v>4790</v>
      </c>
      <c r="V35">
        <v>3743</v>
      </c>
      <c r="W35">
        <v>3683</v>
      </c>
      <c r="X35">
        <v>3818</v>
      </c>
    </row>
    <row r="36" spans="1:24">
      <c r="A36" s="96">
        <v>43925</v>
      </c>
      <c r="B36" t="s">
        <v>151</v>
      </c>
      <c r="C36">
        <v>96092</v>
      </c>
      <c r="D36">
        <v>26400</v>
      </c>
      <c r="E36">
        <v>1444</v>
      </c>
      <c r="I36" s="103">
        <v>0.96</v>
      </c>
      <c r="J36" s="103">
        <v>0.94</v>
      </c>
      <c r="K36" s="103">
        <v>0.97</v>
      </c>
      <c r="N36">
        <v>0.6</v>
      </c>
      <c r="R36">
        <v>3648</v>
      </c>
      <c r="S36">
        <v>3619</v>
      </c>
      <c r="T36">
        <v>3681</v>
      </c>
      <c r="U36" s="106">
        <v>4923</v>
      </c>
      <c r="V36">
        <v>3069</v>
      </c>
      <c r="W36">
        <v>2995</v>
      </c>
      <c r="X36">
        <v>3136</v>
      </c>
    </row>
    <row r="37" spans="1:24">
      <c r="A37" s="96">
        <v>43926</v>
      </c>
      <c r="B37" t="s">
        <v>151</v>
      </c>
      <c r="C37">
        <v>100123</v>
      </c>
      <c r="D37">
        <v>28700</v>
      </c>
      <c r="E37">
        <v>1584</v>
      </c>
      <c r="I37" s="103">
        <v>0.87</v>
      </c>
      <c r="J37" s="103">
        <v>0.86</v>
      </c>
      <c r="K37" s="103">
        <v>0.88</v>
      </c>
      <c r="N37">
        <v>1.19</v>
      </c>
      <c r="R37">
        <v>3333</v>
      </c>
      <c r="S37">
        <v>3304</v>
      </c>
      <c r="T37">
        <v>3365</v>
      </c>
      <c r="U37" s="106">
        <v>6064</v>
      </c>
      <c r="V37">
        <v>2764</v>
      </c>
      <c r="W37">
        <v>2690</v>
      </c>
      <c r="X37">
        <v>2842</v>
      </c>
    </row>
    <row r="38" spans="1:24">
      <c r="A38" s="96">
        <v>43927</v>
      </c>
      <c r="B38" t="s">
        <v>151</v>
      </c>
      <c r="C38">
        <v>103374</v>
      </c>
      <c r="D38">
        <v>28700</v>
      </c>
      <c r="E38">
        <v>1810</v>
      </c>
      <c r="I38" s="103">
        <v>0.82</v>
      </c>
      <c r="J38" s="103">
        <v>0.81</v>
      </c>
      <c r="K38" s="103">
        <v>0.83</v>
      </c>
      <c r="N38">
        <v>1.1299999999999999</v>
      </c>
      <c r="R38">
        <v>3228</v>
      </c>
      <c r="S38">
        <v>3193</v>
      </c>
      <c r="T38">
        <v>3269</v>
      </c>
      <c r="U38" s="106">
        <v>6922</v>
      </c>
      <c r="V38">
        <v>3335</v>
      </c>
      <c r="W38">
        <v>3233</v>
      </c>
      <c r="X38">
        <v>3426</v>
      </c>
    </row>
    <row r="39" spans="1:24">
      <c r="A39" s="96">
        <v>43928</v>
      </c>
      <c r="B39" t="s">
        <v>151</v>
      </c>
      <c r="C39">
        <v>107663</v>
      </c>
      <c r="D39">
        <v>36081</v>
      </c>
      <c r="E39">
        <v>2016</v>
      </c>
      <c r="I39" s="103">
        <v>0.81</v>
      </c>
      <c r="J39" s="103">
        <v>0.8</v>
      </c>
      <c r="K39" s="103">
        <v>0.82</v>
      </c>
      <c r="N39">
        <v>1.1200000000000001</v>
      </c>
      <c r="R39">
        <v>3070</v>
      </c>
      <c r="S39">
        <v>3025</v>
      </c>
      <c r="T39">
        <v>3108</v>
      </c>
      <c r="U39" s="106">
        <v>6365</v>
      </c>
      <c r="V39">
        <v>3111</v>
      </c>
      <c r="W39">
        <v>3025</v>
      </c>
      <c r="X39">
        <v>3202</v>
      </c>
    </row>
    <row r="40" spans="1:24">
      <c r="A40" s="96">
        <v>43929</v>
      </c>
      <c r="B40" t="s">
        <v>151</v>
      </c>
      <c r="C40">
        <v>113296</v>
      </c>
      <c r="D40">
        <v>46300</v>
      </c>
      <c r="E40">
        <v>2349</v>
      </c>
      <c r="I40" s="103">
        <v>0.83</v>
      </c>
      <c r="J40" s="103">
        <v>0.82</v>
      </c>
      <c r="K40" s="103">
        <v>0.85</v>
      </c>
      <c r="N40">
        <v>0.97</v>
      </c>
      <c r="R40">
        <v>3026</v>
      </c>
      <c r="S40">
        <v>2980</v>
      </c>
      <c r="T40">
        <v>3072</v>
      </c>
      <c r="U40" s="106">
        <v>4933</v>
      </c>
      <c r="V40">
        <v>2894</v>
      </c>
      <c r="W40">
        <v>2783</v>
      </c>
      <c r="X40">
        <v>2991</v>
      </c>
    </row>
    <row r="41" spans="1:24">
      <c r="A41" s="96">
        <v>43930</v>
      </c>
      <c r="B41" t="s">
        <v>151</v>
      </c>
      <c r="C41">
        <v>118181</v>
      </c>
      <c r="D41">
        <v>52407</v>
      </c>
      <c r="E41">
        <v>2607</v>
      </c>
      <c r="I41" s="103">
        <v>0.91</v>
      </c>
      <c r="J41" s="103">
        <v>0.89</v>
      </c>
      <c r="K41" s="103">
        <v>0.92</v>
      </c>
      <c r="N41">
        <v>0.93</v>
      </c>
      <c r="R41">
        <v>3017</v>
      </c>
      <c r="S41">
        <v>2970</v>
      </c>
      <c r="T41">
        <v>3062</v>
      </c>
      <c r="U41" s="106">
        <v>4031</v>
      </c>
      <c r="V41">
        <v>2726</v>
      </c>
      <c r="W41">
        <v>2636</v>
      </c>
      <c r="X41">
        <v>2826</v>
      </c>
    </row>
    <row r="42" spans="1:24">
      <c r="A42" s="96">
        <v>43931</v>
      </c>
      <c r="B42" t="s">
        <v>151</v>
      </c>
      <c r="C42">
        <v>122171</v>
      </c>
      <c r="D42">
        <v>53913</v>
      </c>
      <c r="E42">
        <v>2767</v>
      </c>
      <c r="I42" s="103">
        <v>0.86</v>
      </c>
      <c r="J42" s="103">
        <v>0.84</v>
      </c>
      <c r="K42" s="103">
        <v>0.87</v>
      </c>
      <c r="N42">
        <v>1.1399999999999999</v>
      </c>
      <c r="R42">
        <v>2762</v>
      </c>
      <c r="S42">
        <v>2720</v>
      </c>
      <c r="T42">
        <v>2797</v>
      </c>
      <c r="U42" s="106">
        <v>3251</v>
      </c>
      <c r="V42">
        <v>2316</v>
      </c>
      <c r="W42">
        <v>2229</v>
      </c>
      <c r="X42">
        <v>2397</v>
      </c>
    </row>
    <row r="43" spans="1:24">
      <c r="A43" s="96">
        <v>43932</v>
      </c>
      <c r="B43" t="s">
        <v>151</v>
      </c>
      <c r="C43">
        <v>124908</v>
      </c>
      <c r="D43">
        <v>57400</v>
      </c>
      <c r="E43">
        <v>2736</v>
      </c>
      <c r="I43" s="103">
        <v>0.81</v>
      </c>
      <c r="J43" s="103">
        <v>0.79</v>
      </c>
      <c r="K43" s="103">
        <v>0.83</v>
      </c>
      <c r="N43">
        <v>1.06</v>
      </c>
      <c r="R43">
        <v>2492</v>
      </c>
      <c r="S43">
        <v>2448</v>
      </c>
      <c r="T43">
        <v>2531</v>
      </c>
      <c r="U43" s="106">
        <v>4289</v>
      </c>
      <c r="V43">
        <v>2030</v>
      </c>
      <c r="W43">
        <v>1956</v>
      </c>
      <c r="X43">
        <v>2096</v>
      </c>
    </row>
    <row r="44" spans="1:24">
      <c r="A44" s="96">
        <v>43933</v>
      </c>
      <c r="B44" t="s">
        <v>151</v>
      </c>
      <c r="C44">
        <v>127854</v>
      </c>
      <c r="D44">
        <v>60300</v>
      </c>
      <c r="E44">
        <v>3022</v>
      </c>
      <c r="I44" s="103">
        <v>0.75</v>
      </c>
      <c r="J44" s="103">
        <v>0.73</v>
      </c>
      <c r="K44" s="103">
        <v>0.77</v>
      </c>
      <c r="N44">
        <v>0.4</v>
      </c>
      <c r="R44">
        <v>2261</v>
      </c>
      <c r="S44">
        <v>2224</v>
      </c>
      <c r="T44">
        <v>2303</v>
      </c>
      <c r="U44" s="106">
        <v>5633</v>
      </c>
      <c r="V44">
        <v>1971</v>
      </c>
      <c r="W44">
        <v>1897</v>
      </c>
      <c r="X44">
        <v>2042</v>
      </c>
    </row>
    <row r="45" spans="1:24">
      <c r="A45" s="96">
        <v>43934</v>
      </c>
      <c r="B45" t="s">
        <v>151</v>
      </c>
      <c r="C45">
        <v>130072</v>
      </c>
      <c r="D45">
        <v>64300</v>
      </c>
      <c r="E45">
        <v>3194</v>
      </c>
      <c r="I45" s="103">
        <v>0.68</v>
      </c>
      <c r="J45" s="103">
        <v>0.67</v>
      </c>
      <c r="K45" s="103">
        <v>0.7</v>
      </c>
      <c r="N45">
        <v>0.31</v>
      </c>
      <c r="R45">
        <v>2065</v>
      </c>
      <c r="S45">
        <v>2029</v>
      </c>
      <c r="T45">
        <v>2107</v>
      </c>
      <c r="U45" s="106">
        <v>4885</v>
      </c>
      <c r="V45">
        <v>1943</v>
      </c>
      <c r="W45">
        <v>1864</v>
      </c>
      <c r="X45">
        <v>2012</v>
      </c>
    </row>
    <row r="46" spans="1:24">
      <c r="A46" s="96">
        <v>43935</v>
      </c>
      <c r="B46" t="s">
        <v>151</v>
      </c>
      <c r="C46">
        <v>131359</v>
      </c>
      <c r="D46">
        <v>68200</v>
      </c>
      <c r="E46">
        <v>3294</v>
      </c>
      <c r="I46" s="103">
        <v>0.72</v>
      </c>
      <c r="J46" s="103">
        <v>0.7</v>
      </c>
      <c r="K46" s="103">
        <v>0.74</v>
      </c>
      <c r="N46">
        <v>0.44</v>
      </c>
      <c r="R46">
        <v>1990</v>
      </c>
      <c r="S46">
        <v>1953</v>
      </c>
      <c r="T46">
        <v>2029</v>
      </c>
      <c r="U46" s="106">
        <v>3990</v>
      </c>
      <c r="V46">
        <v>2015</v>
      </c>
      <c r="W46">
        <v>1922</v>
      </c>
      <c r="X46">
        <v>2101</v>
      </c>
    </row>
    <row r="47" spans="1:24">
      <c r="A47" s="96">
        <v>43936</v>
      </c>
      <c r="B47" t="s">
        <v>151</v>
      </c>
      <c r="C47">
        <v>134753</v>
      </c>
      <c r="D47">
        <v>72600</v>
      </c>
      <c r="E47">
        <v>3804</v>
      </c>
      <c r="I47" s="103">
        <v>0.79</v>
      </c>
      <c r="J47" s="103">
        <v>0.77</v>
      </c>
      <c r="K47" s="103">
        <v>0.81</v>
      </c>
      <c r="N47">
        <v>0.6</v>
      </c>
      <c r="R47">
        <v>1970</v>
      </c>
      <c r="S47">
        <v>1931</v>
      </c>
      <c r="T47">
        <v>2015</v>
      </c>
      <c r="U47" s="106">
        <v>2737</v>
      </c>
      <c r="V47">
        <v>1952</v>
      </c>
      <c r="W47">
        <v>1847</v>
      </c>
      <c r="X47">
        <v>2050</v>
      </c>
    </row>
    <row r="48" spans="1:24">
      <c r="A48" s="96">
        <v>43937</v>
      </c>
      <c r="B48" t="s">
        <v>151</v>
      </c>
      <c r="C48">
        <v>137698</v>
      </c>
      <c r="D48">
        <v>77000</v>
      </c>
      <c r="E48">
        <v>4052</v>
      </c>
      <c r="I48" s="103">
        <v>0.85</v>
      </c>
      <c r="J48" s="103">
        <v>0.83</v>
      </c>
      <c r="K48" s="103">
        <v>0.87</v>
      </c>
      <c r="N48">
        <v>0.76</v>
      </c>
      <c r="R48">
        <v>1928</v>
      </c>
      <c r="S48">
        <v>1886</v>
      </c>
      <c r="T48">
        <v>1973</v>
      </c>
      <c r="U48" s="106">
        <v>2946</v>
      </c>
      <c r="V48">
        <v>1803</v>
      </c>
      <c r="W48">
        <v>1720</v>
      </c>
      <c r="X48">
        <v>1892</v>
      </c>
    </row>
    <row r="49" spans="1:24">
      <c r="A49" s="96">
        <v>43938</v>
      </c>
      <c r="B49" t="s">
        <v>151</v>
      </c>
      <c r="C49">
        <v>141397</v>
      </c>
      <c r="D49">
        <v>83114</v>
      </c>
      <c r="E49">
        <v>4352</v>
      </c>
      <c r="I49" s="103">
        <v>0.91</v>
      </c>
      <c r="J49" s="103">
        <v>0.88</v>
      </c>
      <c r="K49" s="103">
        <v>0.93</v>
      </c>
      <c r="N49">
        <v>0.45</v>
      </c>
      <c r="R49">
        <v>1871</v>
      </c>
      <c r="S49">
        <v>1829</v>
      </c>
      <c r="T49">
        <v>1917</v>
      </c>
      <c r="U49" s="106">
        <v>2218</v>
      </c>
      <c r="V49">
        <v>1712</v>
      </c>
      <c r="W49">
        <v>1630</v>
      </c>
      <c r="X49">
        <v>1797</v>
      </c>
    </row>
    <row r="50" spans="1:24">
      <c r="A50" s="96">
        <v>43939</v>
      </c>
      <c r="B50" t="s">
        <v>151</v>
      </c>
      <c r="C50">
        <v>143342</v>
      </c>
      <c r="D50">
        <v>85400</v>
      </c>
      <c r="E50">
        <v>4459</v>
      </c>
      <c r="I50" s="103">
        <v>0.88</v>
      </c>
      <c r="J50" s="103">
        <v>0.85</v>
      </c>
      <c r="K50" s="103">
        <v>0.9</v>
      </c>
      <c r="N50">
        <v>0.65</v>
      </c>
      <c r="R50">
        <v>1742</v>
      </c>
      <c r="S50">
        <v>1701</v>
      </c>
      <c r="T50">
        <v>1785</v>
      </c>
      <c r="U50" s="106">
        <v>1287</v>
      </c>
      <c r="V50">
        <v>1503</v>
      </c>
      <c r="W50">
        <v>1427</v>
      </c>
      <c r="X50">
        <v>1581</v>
      </c>
    </row>
    <row r="51" spans="1:24">
      <c r="A51" s="96">
        <v>43940</v>
      </c>
      <c r="B51" t="s">
        <v>151</v>
      </c>
      <c r="C51">
        <v>145184</v>
      </c>
      <c r="D51">
        <v>88000</v>
      </c>
      <c r="E51">
        <v>4586</v>
      </c>
      <c r="I51" s="103">
        <v>0.81</v>
      </c>
      <c r="J51" s="103">
        <v>0.78</v>
      </c>
      <c r="K51" s="103">
        <v>0.84</v>
      </c>
      <c r="N51">
        <v>0.57999999999999996</v>
      </c>
      <c r="R51">
        <v>1592</v>
      </c>
      <c r="S51">
        <v>1547</v>
      </c>
      <c r="T51">
        <v>1637</v>
      </c>
      <c r="U51" s="106">
        <v>3394</v>
      </c>
      <c r="V51">
        <v>1349</v>
      </c>
      <c r="W51">
        <v>1252</v>
      </c>
      <c r="X51">
        <v>1448</v>
      </c>
    </row>
    <row r="52" spans="1:24">
      <c r="A52" s="96">
        <v>43941</v>
      </c>
      <c r="B52" t="s">
        <v>151</v>
      </c>
      <c r="C52">
        <v>147065</v>
      </c>
      <c r="D52">
        <v>91500</v>
      </c>
      <c r="E52">
        <v>4862</v>
      </c>
      <c r="I52" s="103">
        <v>0.8</v>
      </c>
      <c r="J52" s="103">
        <v>0.77</v>
      </c>
      <c r="K52" s="103">
        <v>0.83</v>
      </c>
      <c r="N52">
        <v>0.63</v>
      </c>
      <c r="R52">
        <v>1539</v>
      </c>
      <c r="S52">
        <v>1489</v>
      </c>
      <c r="T52">
        <v>1588</v>
      </c>
      <c r="U52" s="106">
        <v>2945</v>
      </c>
      <c r="V52">
        <v>1590</v>
      </c>
      <c r="W52">
        <v>1477</v>
      </c>
      <c r="X52">
        <v>1699</v>
      </c>
    </row>
    <row r="53" spans="1:24">
      <c r="A53" s="96">
        <v>43942</v>
      </c>
      <c r="B53" t="s">
        <v>151</v>
      </c>
      <c r="C53">
        <v>148291</v>
      </c>
      <c r="D53">
        <v>95200</v>
      </c>
      <c r="E53">
        <v>5033</v>
      </c>
      <c r="I53" s="103">
        <v>0.78</v>
      </c>
      <c r="J53" s="103">
        <v>0.75</v>
      </c>
      <c r="K53" s="103">
        <v>0.81</v>
      </c>
      <c r="N53">
        <v>0.71</v>
      </c>
      <c r="R53">
        <v>1460</v>
      </c>
      <c r="S53">
        <v>1414</v>
      </c>
      <c r="T53">
        <v>1509</v>
      </c>
      <c r="U53" s="106">
        <v>3699</v>
      </c>
      <c r="V53">
        <v>1398</v>
      </c>
      <c r="W53">
        <v>1268</v>
      </c>
      <c r="X53">
        <v>1505</v>
      </c>
    </row>
    <row r="54" spans="1:24">
      <c r="A54" s="96">
        <v>43943</v>
      </c>
      <c r="B54" t="s">
        <v>151</v>
      </c>
      <c r="C54">
        <v>150648</v>
      </c>
      <c r="D54">
        <v>99400</v>
      </c>
      <c r="E54">
        <v>5279</v>
      </c>
      <c r="I54" s="103">
        <v>0.82</v>
      </c>
      <c r="J54" s="103">
        <v>0.78</v>
      </c>
      <c r="K54" s="103">
        <v>0.85</v>
      </c>
      <c r="N54">
        <v>1.46</v>
      </c>
      <c r="R54">
        <v>1422</v>
      </c>
      <c r="S54">
        <v>1369</v>
      </c>
      <c r="T54">
        <v>1472</v>
      </c>
      <c r="U54" s="106">
        <v>1945</v>
      </c>
      <c r="V54">
        <v>1350</v>
      </c>
      <c r="W54">
        <v>1237</v>
      </c>
      <c r="X54">
        <v>1449</v>
      </c>
    </row>
    <row r="55" spans="1:24">
      <c r="A55" s="96">
        <v>43944</v>
      </c>
      <c r="B55" t="s">
        <v>151</v>
      </c>
      <c r="C55">
        <v>153129</v>
      </c>
      <c r="D55">
        <v>103300</v>
      </c>
      <c r="E55">
        <v>5575</v>
      </c>
      <c r="I55" s="103">
        <v>0.89</v>
      </c>
      <c r="J55" s="103">
        <v>0.85</v>
      </c>
      <c r="K55" s="103">
        <v>0.93</v>
      </c>
      <c r="N55">
        <v>1.42</v>
      </c>
      <c r="R55">
        <v>1414</v>
      </c>
      <c r="S55">
        <v>1354</v>
      </c>
      <c r="T55">
        <v>1468</v>
      </c>
      <c r="U55" s="106">
        <v>1842</v>
      </c>
      <c r="V55">
        <v>1316</v>
      </c>
      <c r="W55">
        <v>1181</v>
      </c>
      <c r="X55">
        <v>1454</v>
      </c>
    </row>
    <row r="56" spans="1:24">
      <c r="A56" s="96">
        <v>43945</v>
      </c>
      <c r="B56" t="s">
        <v>151</v>
      </c>
      <c r="C56">
        <v>154999</v>
      </c>
      <c r="D56">
        <v>109800</v>
      </c>
      <c r="E56">
        <v>5760</v>
      </c>
      <c r="I56" s="103">
        <v>0.85</v>
      </c>
      <c r="J56" s="103">
        <v>0.81</v>
      </c>
      <c r="K56" s="103">
        <v>0.91</v>
      </c>
      <c r="N56">
        <v>1.43</v>
      </c>
      <c r="R56">
        <v>1312</v>
      </c>
      <c r="S56">
        <v>1252</v>
      </c>
      <c r="T56">
        <v>1368</v>
      </c>
      <c r="U56" s="106">
        <v>1881</v>
      </c>
      <c r="V56">
        <v>1185</v>
      </c>
      <c r="W56">
        <v>1049</v>
      </c>
      <c r="X56">
        <v>1305</v>
      </c>
    </row>
    <row r="57" spans="1:24">
      <c r="A57" s="96">
        <v>43946</v>
      </c>
      <c r="B57" t="s">
        <v>151</v>
      </c>
      <c r="C57">
        <v>156513</v>
      </c>
      <c r="D57">
        <v>109800</v>
      </c>
      <c r="E57">
        <v>5877</v>
      </c>
      <c r="I57" s="103">
        <v>0.84</v>
      </c>
      <c r="J57" s="103">
        <v>0.78</v>
      </c>
      <c r="K57" s="103">
        <v>0.89</v>
      </c>
      <c r="N57">
        <v>1.54</v>
      </c>
      <c r="R57">
        <v>1223</v>
      </c>
      <c r="S57">
        <v>1154</v>
      </c>
      <c r="T57">
        <v>1283</v>
      </c>
      <c r="U57" s="106">
        <v>1226</v>
      </c>
      <c r="V57">
        <v>1040</v>
      </c>
      <c r="W57">
        <v>909</v>
      </c>
      <c r="X57">
        <v>1187</v>
      </c>
    </row>
    <row r="58" spans="1:24">
      <c r="A58" s="96">
        <v>43947</v>
      </c>
      <c r="B58" t="s">
        <v>151</v>
      </c>
      <c r="C58">
        <v>157770</v>
      </c>
      <c r="D58">
        <v>112000</v>
      </c>
      <c r="E58">
        <v>5976</v>
      </c>
      <c r="I58" s="103">
        <v>0.79</v>
      </c>
      <c r="J58" s="103">
        <v>0.74</v>
      </c>
      <c r="K58" s="103">
        <v>0.84</v>
      </c>
      <c r="N58">
        <v>1.6</v>
      </c>
      <c r="R58">
        <v>1118</v>
      </c>
      <c r="S58">
        <v>1058</v>
      </c>
      <c r="T58">
        <v>1183</v>
      </c>
      <c r="U58" s="106">
        <v>2357</v>
      </c>
      <c r="V58">
        <v>933</v>
      </c>
      <c r="W58">
        <v>802</v>
      </c>
      <c r="X58">
        <v>1063</v>
      </c>
    </row>
    <row r="59" spans="1:24">
      <c r="A59" s="96">
        <v>43948</v>
      </c>
      <c r="B59" t="s">
        <v>151</v>
      </c>
      <c r="C59">
        <v>158758</v>
      </c>
      <c r="D59">
        <v>114500</v>
      </c>
      <c r="E59">
        <v>6126</v>
      </c>
      <c r="I59" s="103">
        <v>0.75</v>
      </c>
      <c r="J59" s="103">
        <v>0.69</v>
      </c>
      <c r="K59" s="103">
        <v>0.81</v>
      </c>
      <c r="N59">
        <v>1.45</v>
      </c>
      <c r="R59">
        <v>1060</v>
      </c>
      <c r="S59">
        <v>985</v>
      </c>
      <c r="T59">
        <v>1135</v>
      </c>
      <c r="U59" s="106">
        <v>2481</v>
      </c>
      <c r="V59">
        <v>1083</v>
      </c>
      <c r="W59">
        <v>892</v>
      </c>
      <c r="X59">
        <v>1264</v>
      </c>
    </row>
    <row r="60" spans="1:24">
      <c r="A60" s="96">
        <v>43949</v>
      </c>
      <c r="B60" t="s">
        <v>151</v>
      </c>
      <c r="C60">
        <v>159912</v>
      </c>
      <c r="D60">
        <v>117400</v>
      </c>
      <c r="E60">
        <v>6314</v>
      </c>
      <c r="I60" s="103">
        <v>0.77</v>
      </c>
      <c r="J60" s="103">
        <v>0.7</v>
      </c>
      <c r="K60" s="103">
        <v>0.86</v>
      </c>
      <c r="N60">
        <v>1.45</v>
      </c>
      <c r="R60">
        <v>1010</v>
      </c>
      <c r="S60">
        <v>921</v>
      </c>
      <c r="T60">
        <v>1102</v>
      </c>
      <c r="U60" s="106">
        <v>1870</v>
      </c>
      <c r="V60">
        <v>982</v>
      </c>
      <c r="W60">
        <v>784</v>
      </c>
      <c r="X60">
        <v>1219</v>
      </c>
    </row>
    <row r="61" spans="1:24">
      <c r="A61" s="96">
        <v>43950</v>
      </c>
      <c r="B61" t="s">
        <v>151</v>
      </c>
      <c r="C61">
        <v>161539</v>
      </c>
      <c r="D61">
        <v>120400</v>
      </c>
      <c r="E61">
        <v>6467</v>
      </c>
      <c r="I61" s="103">
        <v>0.78</v>
      </c>
      <c r="J61" s="103">
        <v>0.68</v>
      </c>
      <c r="K61" s="103">
        <v>0.87</v>
      </c>
      <c r="N61">
        <v>0.84</v>
      </c>
      <c r="R61">
        <v>954</v>
      </c>
      <c r="S61">
        <v>850</v>
      </c>
      <c r="T61">
        <v>1052</v>
      </c>
      <c r="U61" s="106">
        <v>1514</v>
      </c>
      <c r="V61">
        <v>817</v>
      </c>
      <c r="W61">
        <v>589</v>
      </c>
      <c r="X61">
        <v>1042</v>
      </c>
    </row>
    <row r="62" spans="1:24">
      <c r="A62" s="96">
        <v>43951</v>
      </c>
      <c r="B62" t="s">
        <v>151</v>
      </c>
      <c r="C62">
        <v>163009</v>
      </c>
      <c r="D62">
        <v>123500</v>
      </c>
      <c r="E62">
        <v>6623</v>
      </c>
      <c r="I62" s="103">
        <v>0.81</v>
      </c>
      <c r="J62" s="103">
        <v>0.68</v>
      </c>
      <c r="K62" s="103">
        <v>0.92</v>
      </c>
      <c r="N62">
        <v>0.8</v>
      </c>
      <c r="R62">
        <v>902</v>
      </c>
      <c r="S62">
        <v>778</v>
      </c>
      <c r="T62">
        <v>1009</v>
      </c>
      <c r="U62" s="106">
        <v>1257</v>
      </c>
      <c r="V62">
        <v>726</v>
      </c>
      <c r="W62">
        <v>452</v>
      </c>
      <c r="X62">
        <v>999</v>
      </c>
    </row>
    <row r="63" spans="1:24" ht="17" thickBot="1">
      <c r="A63" s="96">
        <v>43952</v>
      </c>
      <c r="B63" t="s">
        <v>151</v>
      </c>
      <c r="C63">
        <v>164077</v>
      </c>
      <c r="D63">
        <v>126900</v>
      </c>
      <c r="E63">
        <v>6736</v>
      </c>
      <c r="I63" s="103">
        <v>0.71</v>
      </c>
      <c r="J63" s="103">
        <v>0.59</v>
      </c>
      <c r="K63" s="103">
        <v>0.82</v>
      </c>
      <c r="N63">
        <v>0.75</v>
      </c>
      <c r="R63">
        <v>750</v>
      </c>
      <c r="S63">
        <v>629</v>
      </c>
      <c r="T63">
        <v>872</v>
      </c>
      <c r="U63" s="107">
        <v>988</v>
      </c>
      <c r="V63">
        <v>474</v>
      </c>
      <c r="W63">
        <v>271</v>
      </c>
      <c r="X63">
        <v>714</v>
      </c>
    </row>
    <row r="64" spans="1:24">
      <c r="A64" s="96">
        <v>43953</v>
      </c>
      <c r="B64" t="s">
        <v>151</v>
      </c>
      <c r="C64">
        <v>164967</v>
      </c>
      <c r="D64">
        <v>129000</v>
      </c>
      <c r="E64">
        <v>6812</v>
      </c>
      <c r="N64">
        <v>0.51</v>
      </c>
    </row>
    <row r="65" spans="1:5">
      <c r="A65" s="96">
        <v>43954</v>
      </c>
      <c r="B65" t="s">
        <v>151</v>
      </c>
      <c r="C65">
        <v>165664</v>
      </c>
      <c r="D65">
        <v>130600</v>
      </c>
      <c r="E65">
        <v>6866</v>
      </c>
    </row>
    <row r="66" spans="1:5">
      <c r="A66" s="96">
        <v>43955</v>
      </c>
      <c r="B66" t="s">
        <v>151</v>
      </c>
      <c r="C66">
        <v>166152</v>
      </c>
      <c r="D66">
        <v>132700</v>
      </c>
      <c r="E66">
        <v>6993</v>
      </c>
    </row>
    <row r="67" spans="1:5">
      <c r="A67" s="96">
        <v>43956</v>
      </c>
      <c r="B67" t="s">
        <v>151</v>
      </c>
      <c r="C67">
        <v>167007</v>
      </c>
      <c r="D67">
        <v>135100</v>
      </c>
      <c r="E67">
        <v>6993</v>
      </c>
    </row>
    <row r="68" spans="1:5">
      <c r="A68" s="96"/>
    </row>
  </sheetData>
  <mergeCells count="3">
    <mergeCell ref="R2:T2"/>
    <mergeCell ref="V2:X2"/>
    <mergeCell ref="I5:K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DGS - EKL &amp; VOST</vt:lpstr>
      <vt:lpstr>DGS-VAR(%)-VOST</vt:lpstr>
      <vt:lpstr>DGS - Regiões</vt:lpstr>
      <vt:lpstr>BEAR PT - EKL</vt:lpstr>
      <vt:lpstr>EKL - BEAR SIM</vt:lpstr>
      <vt:lpstr>EKL - Rt-PT</vt:lpstr>
      <vt:lpstr>EKL - DE - Nowcast_R</vt:lpstr>
      <vt:lpstr>covid_de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2020-05-07T14:53:40Z</dcterms:modified>
</cp:coreProperties>
</file>