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A48E79A4-0E7C-2B4D-8D65-DB3777B57CD9}" xr6:coauthVersionLast="45" xr6:coauthVersionMax="45" xr10:uidLastSave="{00000000-0000-0000-0000-000000000000}"/>
  <bookViews>
    <workbookView xWindow="0" yWindow="460" windowWidth="28800" windowHeight="16700" activeTab="1" xr2:uid="{47C6AFC8-4B9D-1645-AE0A-12E26D4B0EBF}"/>
  </bookViews>
  <sheets>
    <sheet name="NACIONAL" sheetId="44" r:id="rId1"/>
    <sheet name="REGIÕES" sheetId="47" r:id="rId2"/>
    <sheet name="EKL - Rt-PT-7" sheetId="26" r:id="rId3"/>
    <sheet name="Rt Graph Calculator" sheetId="38" r:id="rId4"/>
    <sheet name="BEAR PT - EKL" sheetId="6" state="hidden" r:id="rId5"/>
  </sheets>
  <externalReferences>
    <externalReference r:id="rId6"/>
    <externalReference r:id="rId7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P25" i="44" l="1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<sst xmlns="http://schemas.openxmlformats.org/spreadsheetml/2006/main" count="19799" uniqueCount="1014">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</sst>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5" workbookViewId="0">
      <pane xSplit="2" topLeftCell="DH1" activePane="topRight" state="frozen"/>
      <selection pane="topRight" activeCell="DP16" sqref="DP16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>
        <v>329085</v>
      </c>
      <c r="DP5" s="41">
        <v>330866</v>
      </c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5.5243723206948037E-3</v>
      </c>
      <c r="DP6" s="26">
        <f t="shared" ref="DP6" si="346">(DP5/DO5)-1</f>
        <v>5.4119756293966592E-3</v>
      </c>
      <c r="DQ6" s="26">
        <f t="shared" ref="DQ6" si="347">(DQ5/DP5)-1</f>
        <v>-1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1808</v>
      </c>
      <c r="DP7" s="25">
        <f t="shared" ref="DP7" si="491">DP5-DO5</f>
        <v>1781</v>
      </c>
      <c r="DQ7" s="25">
        <f t="shared" ref="DQ7" si="492">DQ5-DP5</f>
        <v>-330866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>
        <v>26382</v>
      </c>
      <c r="DP8" s="41">
        <v>26633</v>
      </c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1.1463405283134609E-2</v>
      </c>
      <c r="DP9" s="26">
        <f t="shared" ref="DP9" si="636">(DP8/DO8)-1</f>
        <v>9.5140626184520016E-3</v>
      </c>
      <c r="DQ9" s="26">
        <f t="shared" ref="DQ9" si="637">(DQ8/DP8)-1</f>
        <v>-1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299</v>
      </c>
      <c r="DP10" s="25">
        <f t="shared" ref="DP10" si="781">DP8-DO8</f>
        <v>251</v>
      </c>
      <c r="DQ10" s="25">
        <f t="shared" ref="DQ10" si="782">DQ8-DP8</f>
        <v>-26633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>
        <v>371024</v>
      </c>
      <c r="DP12" s="45">
        <v>373293</v>
      </c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5.5750243246686093E-3</v>
      </c>
      <c r="DP13" s="33">
        <f t="shared" ref="DP13" si="926">(DP12/DO12)-1</f>
        <v>6.1155073526240056E-3</v>
      </c>
      <c r="DQ13" s="33">
        <f t="shared" ref="DQ13" si="927">(DQ12/DP12)-1</f>
        <v>-1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2057</v>
      </c>
      <c r="DP14" s="28">
        <f t="shared" ref="DP14" si="1071">DP12-DO12</f>
        <v>2269</v>
      </c>
      <c r="DQ14" s="28">
        <f t="shared" ref="DQ14" si="1072">DQ12-DP12</f>
        <v>-373293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>
        <v>31113</v>
      </c>
      <c r="DP15" s="45">
        <v>31246</v>
      </c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5.7540003232583459E-3</v>
      </c>
      <c r="DP16" s="33">
        <f t="shared" ref="DP16" si="1216">(DP15/DO15)-1</f>
        <v>4.2747404621861218E-3</v>
      </c>
      <c r="DQ16" s="33">
        <f t="shared" ref="DQ16" si="1217">(DQ15/DP15)-1</f>
        <v>-1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178</v>
      </c>
      <c r="DP17" s="28">
        <f t="shared" ref="DP17" si="1361">DP15-DO15</f>
        <v>133</v>
      </c>
      <c r="DQ17" s="28">
        <f t="shared" ref="DQ17" si="1362">DQ15-DP15</f>
        <v>-31246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>
        <v>1524</v>
      </c>
      <c r="DP18" s="45">
        <v>1561</v>
      </c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-3.9092055485498101E-2</v>
      </c>
      <c r="DP19" s="33">
        <f t="shared" ref="DP19" si="1506">(DP18/DO18)-1</f>
        <v>2.4278215223097144E-2</v>
      </c>
      <c r="DQ19" s="33">
        <f t="shared" ref="DQ19" si="1507">(DQ18/DP18)-1</f>
        <v>-1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-62</v>
      </c>
      <c r="DP20" s="28">
        <f t="shared" ref="DP20" si="1651">DP18-DO18</f>
        <v>37</v>
      </c>
      <c r="DQ20" s="28">
        <f t="shared" ref="DQ20" si="1652">DQ18-DP18</f>
        <v>-1561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>
        <v>40415</v>
      </c>
      <c r="DP22" s="48">
        <v>40866</v>
      </c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7.7548374227009997E-3</v>
      </c>
      <c r="DP23" s="35">
        <f t="shared" ref="DP23" si="1796">(DP22/DO22)-1</f>
        <v>1.1159223060744683E-2</v>
      </c>
      <c r="DQ23" s="35">
        <f t="shared" ref="DQ23" si="1797">(DQ22/DP22)-1</f>
        <v>-1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311</v>
      </c>
      <c r="DP24" s="53">
        <f t="shared" ref="DP24" si="1941">DP22-DO22</f>
        <v>451</v>
      </c>
      <c r="DQ24" s="53">
        <f t="shared" ref="DQ24" si="1942">DQ22-DP22</f>
        <v>-40866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P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>
        <f t="shared" si="2065"/>
        <v>12484</v>
      </c>
      <c r="DP25" s="48">
        <f t="shared" si="2065"/>
        <v>12678</v>
      </c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4.8084628946942765E-4</v>
      </c>
      <c r="DP26" s="35">
        <f t="shared" ref="DP26" si="2089">(DP25/DO25)-1</f>
        <v>1.5539891060557531E-2</v>
      </c>
      <c r="DQ26" s="35">
        <f t="shared" ref="DQ26" si="2090">(DQ25/DP25)-1</f>
        <v>-1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6</v>
      </c>
      <c r="DP27" s="53">
        <f t="shared" ref="DP27" si="2234">DP25-DO25</f>
        <v>194</v>
      </c>
      <c r="DQ27" s="53">
        <f t="shared" ref="DQ27" si="2235">DQ25-DP25</f>
        <v>-12678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>
        <v>436</v>
      </c>
      <c r="DP29" s="51">
        <v>457</v>
      </c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1.631701631701632E-2</v>
      </c>
      <c r="DP30" s="37">
        <f t="shared" ref="DP30" si="2379">(DP29/DO29)-1</f>
        <v>4.8165137614678999E-2</v>
      </c>
      <c r="DQ30" s="37">
        <f t="shared" ref="DQ30" si="2380">(DQ29/DP29)-1</f>
        <v>-1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7</v>
      </c>
      <c r="DP31" s="54">
        <f t="shared" ref="DP31" si="2524">DP29-DO29</f>
        <v>21</v>
      </c>
      <c r="DQ31" s="54">
        <f t="shared" ref="DQ31" si="2525">DQ29-DP29</f>
        <v>-457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>
        <v>67</v>
      </c>
      <c r="DP32" s="51">
        <v>67</v>
      </c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-8.2191780821917804E-2</v>
      </c>
      <c r="DP33" s="37">
        <f t="shared" ref="DP33" si="2669">(DP32/DO32)-1</f>
        <v>0</v>
      </c>
      <c r="DQ33" s="37">
        <f t="shared" ref="DQ33" si="2670">(DQ32/DP32)-1</f>
        <v>-1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-6</v>
      </c>
      <c r="DP34" s="54">
        <f t="shared" ref="DP34" si="2814">DP32-DO32</f>
        <v>0</v>
      </c>
      <c r="DQ34" s="54">
        <f t="shared" ref="DQ34" si="2815">DQ32-DP32</f>
        <v>-67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>
        <v>1549</v>
      </c>
      <c r="DP36" s="52">
        <v>1555</v>
      </c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3.8885288399221896E-3</v>
      </c>
      <c r="DP37" s="39">
        <f t="shared" ref="DP37" si="2958">(DP36/DO36)-1</f>
        <v>3.8734667527438038E-3</v>
      </c>
      <c r="DQ37" s="39">
        <f t="shared" ref="DQ37" si="2959">(DQ36/DP36)-1</f>
        <v>-1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6</v>
      </c>
      <c r="DP38" s="55">
        <f t="shared" ref="DP38" si="3103">DP36-DO36</f>
        <v>6</v>
      </c>
      <c r="DQ38" s="55">
        <f t="shared" ref="DQ38" si="3104">DQ36-DP36</f>
        <v>-1555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DO35" activePane="bottomRight" state="frozen"/>
      <selection pane="topRight" activeCell="C1" sqref="C1"/>
      <selection pane="bottomLeft" activeCell="A3" sqref="A3"/>
      <selection pane="bottomRight" activeCell="DU43" sqref="DU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>
        <v>17372</v>
      </c>
      <c r="DU4" s="65">
        <v>17441</v>
      </c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>
        <f t="shared" ref="DT5" si="33">(DT4-DS4)/DT4</f>
        <v>1.8996085655077135E-3</v>
      </c>
      <c r="DU5" s="35">
        <f t="shared" ref="DU5" si="34">(DU4-DT4)/DU4</f>
        <v>3.9561951722951669E-3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33</v>
      </c>
      <c r="DU6" s="53">
        <f t="shared" si="101"/>
        <v>69</v>
      </c>
      <c r="DV6" s="53">
        <f t="shared" si="101"/>
        <v>-17441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>
        <v>815</v>
      </c>
      <c r="DU7" s="66">
        <v>816</v>
      </c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>
        <f t="shared" ref="DT8" si="136">(DT7-DS7)/DT7</f>
        <v>1.2269938650306749E-3</v>
      </c>
      <c r="DU8" s="58">
        <f t="shared" ref="DU8" si="137">(DU7-DT7)/DU7</f>
        <v>1.2254901960784314E-3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1</v>
      </c>
      <c r="DU9" s="60">
        <f t="shared" si="204"/>
        <v>1</v>
      </c>
      <c r="DV9" s="60">
        <f t="shared" si="204"/>
        <v>-816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>
        <v>4055</v>
      </c>
      <c r="DU11" s="65">
        <v>4056</v>
      </c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>
        <f t="shared" ref="DT12" si="239">(DT11-DS11)/DT11</f>
        <v>3.2059186189889025E-3</v>
      </c>
      <c r="DU12" s="35">
        <f t="shared" ref="DU12" si="240">(DU11-DT11)/DU11</f>
        <v>2.4654832347140041E-4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13</v>
      </c>
      <c r="DU13" s="53">
        <f t="shared" si="307"/>
        <v>1</v>
      </c>
      <c r="DV13" s="53">
        <f t="shared" si="307"/>
        <v>-4056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>
        <v>248</v>
      </c>
      <c r="DU14" s="66">
        <v>248</v>
      </c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>
        <f t="shared" ref="DT15" si="342">(DT14-DS14)/DT14</f>
        <v>0</v>
      </c>
      <c r="DU15" s="58">
        <f t="shared" ref="DU15" si="343">(DU14-DT14)/DU14</f>
        <v>0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-248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>
        <v>17767</v>
      </c>
      <c r="DU18" s="65">
        <v>18106</v>
      </c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>
        <f t="shared" ref="DT19" si="445">(DT18-DS18)/DT18</f>
        <v>1.3508189339787246E-2</v>
      </c>
      <c r="DU19" s="35">
        <f t="shared" ref="DU19" si="446">(DU18-DT18)/DU18</f>
        <v>1.8723075223682759E-2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240</v>
      </c>
      <c r="DU20" s="53">
        <f t="shared" si="513"/>
        <v>339</v>
      </c>
      <c r="DV20" s="53">
        <f t="shared" si="513"/>
        <v>-18106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>
        <v>453</v>
      </c>
      <c r="DU21" s="66">
        <v>457</v>
      </c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>
        <f t="shared" ref="DT22" si="548">(DT21-DS21)/DT21</f>
        <v>8.8300220750551876E-3</v>
      </c>
      <c r="DU22" s="58">
        <f t="shared" ref="DU22" si="549">(DU21-DT21)/DU21</f>
        <v>8.7527352297592995E-3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4</v>
      </c>
      <c r="DU23" s="60">
        <f t="shared" si="616"/>
        <v>4</v>
      </c>
      <c r="DV23" s="60">
        <f t="shared" si="616"/>
        <v>-457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>
        <v>409</v>
      </c>
      <c r="DU25" s="65">
        <v>449</v>
      </c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>
        <f t="shared" ref="DT26" si="651">(DT25-DS25)/DT25</f>
        <v>7.3349633251833741E-3</v>
      </c>
      <c r="DU26" s="35">
        <f t="shared" ref="DU26" si="652">(DU25-DT25)/DU25</f>
        <v>8.9086859688195991E-2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3</v>
      </c>
      <c r="DU27" s="53">
        <f t="shared" si="719"/>
        <v>40</v>
      </c>
      <c r="DV27" s="53">
        <f t="shared" si="719"/>
        <v>-449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>
        <v>3</v>
      </c>
      <c r="DU28" s="66">
        <v>4</v>
      </c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>
        <f t="shared" ref="DT29" si="754">(DT28-DS28)/DT28</f>
        <v>0.33333333333333331</v>
      </c>
      <c r="DU29" s="58">
        <f t="shared" ref="DU29" si="755">(DU28-DT28)/DU28</f>
        <v>0.25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1</v>
      </c>
      <c r="DU30" s="60">
        <f t="shared" si="822"/>
        <v>1</v>
      </c>
      <c r="DV30" s="60">
        <f t="shared" si="822"/>
        <v>-4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>
        <v>574</v>
      </c>
      <c r="DU32" s="65">
        <v>574</v>
      </c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>
        <f t="shared" ref="DT33" si="898">(DT32-DS32)/DT32</f>
        <v>3.8327526132404179E-2</v>
      </c>
      <c r="DU33" s="35">
        <f t="shared" ref="DU33" si="899">(DU32-DT32)/DU32</f>
        <v>0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22</v>
      </c>
      <c r="DU34" s="53">
        <f t="shared" si="1007"/>
        <v>0</v>
      </c>
      <c r="DV34" s="53">
        <f t="shared" si="1007"/>
        <v>-574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>
        <v>15</v>
      </c>
      <c r="DU35" s="66">
        <v>15</v>
      </c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>
        <f t="shared" ref="DT36" si="1042">(DT35-DS35)/DT35</f>
        <v>0</v>
      </c>
      <c r="DU36" s="58">
        <f t="shared" ref="DU36" si="1043">(DU35-DT35)/DU35</f>
        <v>0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-15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>
        <v>92</v>
      </c>
      <c r="DT39" s="65">
        <v>92</v>
      </c>
      <c r="DU39" s="65">
        <v>92</v>
      </c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>
        <f t="shared" ref="DS40" si="1144">(DS39-DR39)/DS39</f>
        <v>0</v>
      </c>
      <c r="DT40" s="35">
        <f t="shared" ref="DT40" si="1145">(DT39-DS39)/DT39</f>
        <v>0</v>
      </c>
      <c r="DU40" s="35">
        <f t="shared" ref="DU40" si="1146">(DU39-DT39)/DU39</f>
        <v>0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-92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>
        <v>0</v>
      </c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>
        <v>146</v>
      </c>
      <c r="DT46" s="65">
        <v>146</v>
      </c>
      <c r="DU46" s="65">
        <v>148</v>
      </c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>
        <f t="shared" ref="DS47" si="1350">(DS46-DR46)/DS46</f>
        <v>1.3698630136986301E-2</v>
      </c>
      <c r="DT47" s="35">
        <f t="shared" ref="DT47" si="1351">(DT46-DS46)/DT46</f>
        <v>0</v>
      </c>
      <c r="DU47" s="35">
        <f t="shared" ref="DU47" si="1352">(DU46-DT46)/DU46</f>
        <v>1.3513513513513514E-2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2</v>
      </c>
      <c r="DT48" s="53">
        <f t="shared" si="1419"/>
        <v>0</v>
      </c>
      <c r="DU48" s="53">
        <f t="shared" si="1419"/>
        <v>2</v>
      </c>
      <c r="DV48" s="53">
        <f t="shared" si="1419"/>
        <v>-148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>
        <v>15</v>
      </c>
      <c r="DT49" s="66">
        <v>15</v>
      </c>
      <c r="DU49" s="66">
        <v>15</v>
      </c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>
        <f t="shared" ref="DS50" si="1453">(DS49-DR49)/DS49</f>
        <v>0</v>
      </c>
      <c r="DT50" s="58">
        <f t="shared" ref="DT50" si="1454">(DT49-DS49)/DT49</f>
        <v>0</v>
      </c>
      <c r="DU50" s="58">
        <f t="shared" ref="DU50" si="1455">(DU49-DT49)/DU49</f>
        <v>0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-15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1.32421987497114</v>
      </c>
      <c r="F2">
        <v>2.1167728513617998</v>
      </c>
      <c r="G2">
        <v>3.1025163748592601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2.1167728513617998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1.32421987497114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3.1025163748592601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2.12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1.32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3.1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1.32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3.1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{"window_index":1,"window_t_start":2,"window_t_end":8,"Data":"2020-03-06","R_e_median":2.1167728513618,"R_e_q0025":1.32421987497114,"R_e_q0975":3.10251637485926,"fit":2.12,"lwr":1.32,"upr":3.1,"low":1.32,"high":3.1},</v>
      </c>
      <c r="DA2" t="str">
        <f>_xlfn.TEXTJOIN("",TRUE,CH2:CH132)</f>
        <v>{"window_index":1,"window_t_start":2,"window_t_end":8,"Data":"2020-03-06","R_e_median":2.1167728513618,"R_e_q0025":1.32421987497114,"R_e_q0975":3.10251637485926,"fit":2.12,"lwr":1.32,"upr":3.1,"low":1.32,"high":3.1},{"window_index":2,"window_t_start":3,"window_t_end":9,"Data":"2020-03-07","R_e_median":1.88899375178843,"R_e_q0026":1.23305722278907,"R_e_q0976":2.6862628553624,"fit":1.89,"lwr":1.23,"upr":2.69,"low":1.23,"high":2.69},{"window_index":3,"window_t_start":4,"window_t_end":10,"Data":"2020-03-08","R_e_median":1.91802226819009,"R_e_q0027":1.30954739231308,"R_e_q0977":2.62387993959489,"fit":1.92,"lwr":1.31,"upr":2.62,"low":1.31,"high":2.62},{"window_index":4,"window_t_start":5,"window_t_end":11,"Data":"2020-03-09","R_e_median":2.37752428844356,"R_e_q0028":1.76600191792728,"R_e_q0978":3.09883375901471,"fit":2.38,"lwr":1.77,"upr":3.1,"low":1.77,"high":3.1},{"window_index":5,"window_t_start":6,"window_t_end":12,"Data":"2020-03-10","R_e_median":2.00924677918688,"R_e_q0029":1.52559862172208,"R_e_q0979":2.56322946323294,"fit":2.01,"lwr":1.53,"upr":2.56,"low":1.53,"high":2.56},{"window_index":6,"window_t_start":7,"window_t_end":13,"Data":"2020-03-11","R_e_median":1.8617785558245,"R_e_q0030":1.4595273112631,"R_e_q0980":2.32863862924481,"fit":1.86,"lwr":1.46,"upr":2.33,"low":1.46,"high":2.33},{"window_index":7,"window_t_start":8,"window_t_end":14,"Data":"2020-03-12","R_e_median":1.80120870495859,"R_e_q0031":1.4407431214018,"R_e_q0981":2.21241238511549,"fit":1.8,"lwr":1.44,"upr":2.21,"low":1.44,"high":2.21},{"window_index":8,"window_t_start":9,"window_t_end":15,"Data":"2020-03-13","R_e_median":1.92313262762123,"R_e_q0032":1.58466422883763,"R_e_q0982":2.29625165822434,"fit":1.92,"lwr":1.58,"upr":2.3,"low":1.58,"high":2.3},{"window_index":9,"window_t_start":10,"window_t_end":16,"Data":"2020-03-14","R_e_median":1.92224161181235,"R_e_q0033":1.60525000330963,"R_e_q0983":2.27079912212442,"fit":1.92,"lwr":1.61,"upr":2.27,"low":1.61,"high":2.27},{"window_index":10,"window_t_start":11,"window_t_end":17,"Data":"2020-03-15","R_e_median":1.74705231255368,"R_e_q0034":1.4783836588852,"R_e_q0984":2.05452738906411,"fit":1.75,"lwr":1.48,"upr":2.05,"low":1.48,"high":2.05},{"window_index":11,"window_t_start":12,"window_t_end":18,"Data":"2020-03-16","R_e_median":1.58117756341499,"R_e_q0035":1.34673098224819,"R_e_q0985":1.8373468751035,"fit":1.58,"lwr":1.35,"upr":1.84,"low":1.35,"high":1.84},{"window_index":12,"window_t_start":13,"window_t_end":19,"Data":"2020-03-17","R_e_median":1.53772085518144,"R_e_q0036":1.3233384322237,"R_e_q0986":1.7648101546697,"fit":1.54,"lwr":1.32,"upr":1.76,"low":1.32,"high":1.76},{"window_index":13,"window_t_start":14,"window_t_end":20,"Data":"2020-03-18","R_e_median":1.49731832590086,"R_e_q0037":1.30531150901823,"R_e_q0987":1.71051805416538,"fit":1.5,"lwr":1.31,"upr":1.71,"low":1.31,"high":1.71},{"window_index":14,"window_t_start":15,"window_t_end":21,"Data":"2020-03-19","R_e_median":1.63467647609866,"R_e_q0038":1.44086732766796,"R_e_q0988":1.84235205214766,"fit":1.63,"lwr":1.44,"upr":1.84,"low":1.44,"high":1.84},{"window_index":15,"window_t_start":16,"window_t_end":22,"Data":"2020-03-20","R_e_median":1.57432624670832,"R_e_q0039":1.39527703463945,"R_e_q0989":1.76078994839588,"fit":1.57,"lwr":1.4,"upr":1.76,"low":1.4,"high":1.76},{"window_index":16,"window_t_start":17,"window_t_end":23,"Data":"2020-03-21","R_e_median":1.67597922220322,"R_e_q0040":1.50847771594474,"R_e_q0990":1.86305850497704,"fit":1.68,"lwr":1.51,"upr":1.86,"low":1.51,"high":1.86},{"window_index":17,"window_t_start":18,"window_t_end":24,"Data":"2020-03-22","R_e_median":1.83350620153899,"R_e_q0041":1.66335491516346,"R_e_q0991":2.02668473275493,"fit":1.83,"lwr":1.66,"upr":2.03,"low":1.66,"high":2.03},{"window_index":18,"window_t_start":19,"window_t_end":25,"Data":"2020-03-23","R_e_median":1.7801463239928,"R_e_q0042":1.6155114720555,"R_e_q0992":1.9671006866719,"fit":1.78,"lwr":1.62,"upr":1.97,"low":1.62,"high":1.97},{"window_index":19,"window_t_start":20,"window_t_end":26,"Data":"2020-03-24","R_e_median":1.80190738118098,"R_e_q0043":1.64332643533679,"R_e_q0993":1.97791947350219,"fit":1.8,"lwr":1.64,"upr":1.98,"low":1.64,"high":1.98},{"window_index":20,"window_t_start":21,"window_t_end":27,"Data":"2020-03-25","R_e_median":1.85590715914827,"R_e_q0044":1.70289883459543,"R_e_q0994":2.02751282155728,"fit":1.86,"lwr":1.7,"upr":2.03,"low":1.7,"high":2.03},{"window_index":21,"window_t_start":22,"window_t_end":28,"Data":"2020-03-26","R_e_median":1.83067312654979,"R_e_q0045":1.686191248987,"R_e_q0995":1.99657886035947,"fit":1.83,"lwr":1.69,"upr":2,"low":1.69,"high":2},{"window_index":22,"window_t_start":23,"window_t_end":29,"Data":"2020-03-27","R_e_median":1.82943986219153,"R_e_q0046":1.68730327942096,"R_e_q0996":1.98527942863523,"fit":1.83,"lwr":1.69,"upr":1.99,"low":1.69,"high":1.99},{"window_index":23,"window_t_start":24,"window_t_end":30,"Data":"2020-03-28","R_e_median":1.78565703683793,"R_e_q0047":1.65365406857186,"R_e_q0997":1.94191027798614,"fit":1.79,"lwr":1.65,"upr":1.94,"low":1.65,"high":1.94},{"window_index":24,"window_t_start":25,"window_t_end":31,"Data":"2020-03-29","R_e_median":1.67492714371908,"R_e_q0048":1.55802883351428,"R_e_q0998":1.81574188622393,"fit":1.67,"lwr":1.56,"upr":1.82,"low":1.56,"high":1.82},{"window_index":25,"window_t_start":26,"window_t_end":32,"Data":"2020-03-30","R_e_median":1.65534741058601,"R_e_q0049":1.54817147895262,"R_e_q0999":1.77878366076531,"fit":1.66,"lwr":1.55,"upr":1.78,"low":1.55,"high":1.78},{"window_index":26,"window_t_start":27,"window_t_end":33,"Data":"2020-03-31","R_e_median":1.57255357683351,"R_e_q0050":1.47607545773133,"R_e_q1000":1.69004395555641,"fit":1.57,"lwr":1.48,"upr":1.69,"low":1.48,"high":1.69},{"window_index":27,"window_t_start":28,"window_t_end":34,"Data":"2020-03-32","R_e_median":1.53762674816677,"R_e_q0051":1.45254060348534,"R_e_q1001":1.63982123520129,"fit":1.54,"lwr":1.45,"upr":1.64,"low":1.45,"high":1.64},{"window_index":28,"window_t_start":29,"window_t_end":35,"Data":"2020-03-33","R_e_median":1.41623780754421,"R_e_q0052":1.34030832054862,"R_e_q1002":1.5061057493865,"fit":1.42,"lwr":1.34,"upr":1.51,"low":1.34,"high":1.51},{"window_index":29,"window_t_start":30,"window_t_end":36,"Data":"2020-03-34","R_e_median":1.36793759241658,"R_e_q0053":1.30170613288346,"R_e_q1003":1.44180149584813,"fit":1.37,"lwr":1.3,"upr":1.44,"low":1.3,"high":1.44},{"window_index":30,"window_t_start":31,"window_t_end":37,"Data":"2020-03-35","R_e_median":1.36220841103399,"R_e_q0054":1.3035608658171,"R_e_q1004":1.42789362790883,"fit":1.36,"lwr":1.3,"upr":1.43,"low":1.3,"high":1.43},{"window_index":31,"window_t_start":32,"window_t_end":38,"Data":"2020-03-36","R_e_median":1.307136564049,"R_e_q0055":1.25374301186719,"R_e_q1005":1.36719262981333,"fit":1.31,"lwr":1.25,"upr":1.37,"low":1.25,"high":1.37},{"window_index":32,"window_t_start":33,"window_t_end":39,"Data":"2020-03-37","R_e_median":1.27392402638005,"R_e_q0056":1.22531528869388,"R_e_q1006":1.3288964686606,"fit":1.27,"lwr":1.23,"upr":1.33,"low":1.23,"high":1.33},{"window_index":33,"window_t_start":34,"window_t_end":40,"Data":"2020-03-38","R_e_median":1.2178503938943,"R_e_q0057":1.17360904717763,"R_e_q1007":1.26505915992592,"fit":1.22,"lwr":1.17,"upr":1.27,"low":1.17,"high":1.27},{"window_index":34,"window_t_start":35,"window_t_end":41,"Data":"2020-03-39","R_e_median":1.16432938380309,"R_e_q0058":1.12519071387041,"R_e_q1008":1.20571113132938,"fit":1.16,"lwr":1.13,"upr":1.21,"low":1.13,"high":1.21},{"window_index":35,"window_t_start":36,"window_t_end":42,"Data":"2020-03-40","R_e_median":1.12654934856729,"R_e_q0059":1.09108236082859,"R_e_q1009":1.16300818917927,"fit":1.13,"lwr":1.09,"upr":1.16,"low":1.09,"high":1.16},{"window_index":36,"window_t_start":37,"window_t_end":43,"Data":"2020-03-41","R_e_median":1.08015738863721,"R_e_q0060":1.04769599383884,"R_e_q1010":1.11319486978585,"fit":1.08,"lwr":1.05,"upr":1.11,"low":1.05,"high":1.11},{"window_index":37,"window_t_start":38,"window_t_end":44,"Data":"2020-03-42","R_e_median":1.04104243151517,"R_e_q0061":1.01042627229188,"R_e_q1011":1.0712807790286,"fit":1.04,"lwr":1.01,"upr":1.07,"low":1.01,"high":1.07},{"window_index":38,"window_t_start":39,"window_t_end":45,"Data":"2020-03-43","R_e_median":1.00449091058903,"R_e_q0062":0.975738994501015,"R_e_q1012":1.03332239157724,"fit":1,"lwr":0.98,"upr":1.03,"low":0.98,"high":1.03},{"window_index":39,"window_t_start":40,"window_t_end":46,"Data":"2020-03-44","R_e_median":0.983063529434267,"R_e_q0063":0.954155533160715,"R_e_q1013":1.01337877722798,"fit":0.98,"lwr":0.95,"upr":1.01,"low":0.95,"high":1.01},{"window_index":40,"window_t_start":41,"window_t_end":47,"Data":"2020-03-45","R_e_median":0.960120746399935,"R_e_q0064":0.932386246133353,"R_e_q1014":0.98865773286283,"fit":0.96,"lwr":0.93,"upr":0.99,"low":0.93,"high":0.99},{"window_index":41,"window_t_start":42,"window_t_end":48,"Data":"2020-03-46","R_e_median":0.945821352263506,"R_e_q0065":0.916856189902207,"R_e_q1015":0.975400393356217,"fit":0.95,"lwr":0.92,"upr":0.98,"low":0.92,"high":0.98},{"window_index":42,"window_t_start":43,"window_t_end":49,"Data":"2020-03-47","R_e_median":0.958241854278472,"R_e_q0066":0.92786286218991,"R_e_q1016":0.989448312114769,"fit":0.96,"lwr":0.93,"upr":0.99,"low":0.93,"high":0.99},{"window_index":43,"window_t_start":44,"window_t_end":50,"Data":"2020-03-48","R_e_median":0.975341610166558,"R_e_q0067":0.94456858278476,"R_e_q1017":1.00634761584575,"fit":0.98,"lwr":0.94,"upr":1.01,"low":0.94,"high":1.01},{"window_index":44,"window_t_start":45,"window_t_end":51,"Data":"2020-03-49","R_e_median":0.968025858050992,"R_e_q0068":0.938174298957813,"R_e_q1018":0.998157156658792,"fit":0.97,"lwr":0.94,"upr":1,"low":0.94,"high":1},{"window_index":45,"window_t_start":46,"window_t_end":52,"Data":"2020-03-50","R_e_median":0.965348685717021,"R_e_q0069":0.93499536845083,"R_e_q1019":0.995123950676602,"fit":0.97,"lwr":0.93,"upr":1,"low":0.93,"high":1},{"window_index":46,"window_t_start":47,"window_t_end":53,"Data":"2020-03-51","R_e_median":0.944522852286601,"R_e_q0070":0.914058335506537,"R_e_q1020":0.974246274365184,"fit":0.94,"lwr":0.91,"upr":0.97,"low":0.91,"high":0.97},{"window_index":47,"window_t_start":48,"window_t_end":54,"Data":"2020-03-52","R_e_median":0.958092784554053,"R_e_q0071":0.92723876268115,"R_e_q1021":0.990113319607893,"fit":0.96,"lwr":0.93,"upr":0.99,"low":0.93,"high":0.99},{"window_index":48,"window_t_start":49,"window_t_end":55,"Data":"2020-03-53","R_e_median":0.942856988438166,"R_e_q0072":0.912803839361386,"R_e_q1022":0.973455138464525,"fit":0.94,"lwr":0.91,"upr":0.97,"low":0.91,"high":0.97},{"window_index":49,"window_t_start":50,"window_t_end":56,"Data":"2020-03-54","R_e_median":0.933256531155225,"R_e_q0073":0.902860021715252,"R_e_q1023":0.964650904858179,"fit":0.93,"lwr":0.9,"upr":0.96,"low":0.9,"high":0.96},{"window_index":50,"window_t_start":51,"window_t_end":57,"Data":"2020-03-55","R_e_median":0.911029802839037,"R_e_q0074":0.880197573923257,"R_e_q1024":0.941298215873907,"fit":0.91,"lwr":0.88,"upr":0.94,"low":0.88,"high":0.94},{"window_index":51,"window_t_start":52,"window_t_end":58,"Data":"2020-03-56","R_e_median":0.889716540684537,"R_e_q0075":0.858660988674283,"R_e_q1025":0.921116167039568,"fit":0.89,"lwr":0.86,"upr":0.92,"low":0.86,"high":0.92},{"window_index":52,"window_t_start":53,"window_t_end":59,"Data":"2020-03-57","R_e_median":0.905229501315811,"R_e_q0076":0.873141389557859,"R_e_q1026":0.938414031218162,"fit":0.91,"lwr":0.87,"upr":0.94,"low":0.87,"high":0.94},{"window_index":53,"window_t_start":54,"window_t_end":60,"Data":"2020-03-58","R_e_median":0.900582092092192,"R_e_q0077":0.867327721076514,"R_e_q1027":0.934194220599484,"fit":0.9,"lwr":0.87,"upr":0.93,"low":0.87,"high":0.93},{"window_index":54,"window_t_start":55,"window_t_end":61,"Data":"2020-03-59","R_e_median":0.895341086489211,"R_e_q0078":0.862559306281338,"R_e_q1028":0.929144206691497,"fit":0.9,"lwr":0.86,"upr":0.93,"low":0.86,"high":0.93},{"window_index":55,"window_t_start":56,"window_t_end":62,"Data":"2020-03-60","R_e_median":0.891783526357173,"R_e_q0079":0.858430108445144,"R_e_q1029":0.926251611944429,"fit":0.89,"lwr":0.86,"upr":0.93,"low":0.86,"high":0.93},{"window_index":56,"window_t_start":57,"window_t_end":63,"Data":"2020-03-61","R_e_median":0.888021343240916,"R_e_q0080":0.855290338274288,"R_e_q1030":0.92182327361363,"fit":0.89,"lwr":0.86,"upr":0.92,"low":0.86,"high":0.92},{"window_index":57,"window_t_start":58,"window_t_end":64,"Data":"2020-03-62","R_e_median":0.892187443174501,"R_e_q0081":0.858870195344714,"R_e_q1031":0.925686252595514,"fit":0.89,"lwr":0.86,"upr":0.93,"low":0.86,"high":0.93},{"window_index":58,"window_t_start":59,"window_t_end":65,"Data":"2020-03-63","R_e_median":0.886915320891206,"R_e_q0082":0.852596052346418,"R_e_q1032":0.922297819891114,"fit":0.89,"lwr":0.85,"upr":0.92,"low":0.85,"high":0.92},{"window_index":59,"window_t_start":60,"window_t_end":66,"Data":"2020-03-64","R_e_median":0.863654722212567,"R_e_q0083":0.829914211426692,"R_e_q1033":0.897567301265741,"fit":0.86,"lwr":0.83,"upr":0.9,"low":0.83,"high":0.9},{"window_index":60,"window_t_start":61,"window_t_end":67,"Data":"2020-03-65","R_e_median":0.850967365139111,"R_e_q0084":0.81559739011276,"R_e_q1034":0.887165085521495,"fit":0.85,"lwr":0.82,"upr":0.89,"low":0.82,"high":0.89},{"window_index":61,"window_t_start":62,"window_t_end":68,"Data":"2020-03-66","R_e_median":0.844880932734535,"R_e_q0085":0.808742225468182,"R_e_q1035":0.881380566208825,"fit":0.84,"lwr":0.81,"upr":0.88,"low":0.81,"high":0.88},{"window_index":62,"window_t_start":63,"window_t_end":69,"Data":"2020-03-67","R_e_median":0.834705576679221,"R_e_q0086":0.798004239705573,"R_e_q1036":0.871312810530394,"fit":0.83,"lwr":0.8,"upr":0.87,"low":0.8,"high":0.87},{"window_index":63,"window_t_start":64,"window_t_end":70,"Data":"2020-03-68","R_e_median":0.835031989530476,"R_e_q0087":0.797599672067102,"R_e_q1037":0.873837456944792,"fit":0.84,"lwr":0.8,"upr":0.87,"low":0.8,"high":0.87},{"window_index":64,"window_t_start":65,"window_t_end":71,"Data":"2020-03-69","R_e_median":0.818677185537666,"R_e_q0088":0.78132727613626,"R_e_q1038":0.858808583999945,"fit":0.82,"lwr":0.78,"upr":0.86,"low":0.78,"high":0.86},{"window_index":65,"window_t_start":66,"window_t_end":72,"Data":"2020-03-70","R_e_median":0.813493566962375,"R_e_q0089":0.775085862939549,"R_e_q1039":0.852433129701959,"fit":0.81,"lwr":0.78,"upr":0.85,"low":0.78,"high":0.85},{"window_index":66,"window_t_start":67,"window_t_end":73,"Data":"2020-03-71","R_e_median":0.841112158256741,"R_e_q0090":0.800122323406816,"R_e_q1040":0.883711881117227,"fit":0.84,"lwr":0.8,"upr":0.88,"low":0.8,"high":0.88},{"window_index":67,"window_t_start":68,"window_t_end":74,"Data":"2020-03-72","R_e_median":0.850181031477558,"R_e_q0091":0.807935759547985,"R_e_q1041":0.89138912408113,"fit":0.85,"lwr":0.81,"upr":0.89,"low":0.81,"high":0.89},{"window_index":68,"window_t_start":69,"window_t_end":75,"Data":"2020-03-73","R_e_median":0.885260332276835,"R_e_q0092":0.843921199058608,"R_e_q1042":0.928362616015357,"fit":0.89,"lwr":0.84,"upr":0.93,"low":0.84,"high":0.93},{"window_index":69,"window_t_start":70,"window_t_end":76,"Data":"2020-03-74","R_e_median":0.903059148625672,"R_e_q0093":0.860483958139052,"R_e_q1043":0.946121517836673,"fit":0.9,"lwr":0.86,"upr":0.95,"low":0.86,"high":0.95},{"window_index":70,"window_t_start":71,"window_t_end":77,"Data":"2020-03-75","R_e_median":0.909182079439369,"R_e_q0094":0.866417243381005,"R_e_q1044":0.953174224260143,"fit":0.91,"lwr":0.87,"upr":0.95,"low":0.87,"high":0.95},{"window_index":71,"window_t_start":72,"window_t_end":78,"Data":"2020-03-76","R_e_median":0.931576883494804,"R_e_q0095":0.88763877543586,"R_e_q1045":0.977176606140676,"fit":0.93,"lwr":0.89,"upr":0.98,"low":0.89,"high":0.98},{"window_index":72,"window_t_start":73,"window_t_end":79,"Data":"2020-03-77","R_e_median":0.948189062153615,"R_e_q0096":0.90471860555303,"R_e_q1046":0.99079306602706,"fit":0.95,"lwr":0.9,"upr":0.99,"low":0.9,"high":0.99},{"window_index":73,"window_t_start":74,"window_t_end":80,"Data":"2020-03-78","R_e_median":0.954037531004385,"R_e_q0097":0.910450268347398,"R_e_q1047":0.997758294894265,"fit":0.95,"lwr":0.91,"upr":1,"low":0.91,"high":1},{"window_index":74,"window_t_start":75,"window_t_end":81,"Data":"2020-03-79","R_e_median":0.965424854427261,"R_e_q0098":0.922494745398547,"R_e_q1048":1.01097062380098,"fit":0.97,"lwr":0.92,"upr":1.01,"low":0.92,"high":1.01},{"window_index":75,"window_t_start":76,"window_t_end":82,"Data":"2020-03-80","R_e_median":0.942810853333045,"R_e_q0099":0.899418424909201,"R_e_q1049":0.986855354890201,"fit":0.94,"lwr":0.9,"upr":0.99,"low":0.9,"high":0.99},{"window_index":76,"window_t_start":77,"window_t_end":83,"Data":"2020-03-81","R_e_median":0.960122444251138,"R_e_q0100":0.916528252510309,"R_e_q1050":1.00398686638583,"fit":0.96,"lwr":0.92,"upr":1,"low":0.92,"high":1},{"window_index":77,"window_t_start":78,"window_t_end":84,"Data":"2020-03-82","R_e_median":0.955944126624578,"R_e_q0101":0.912857600761045,"R_e_q1051":1.00043726160482,"fit":0.96,"lwr":0.91,"upr":1,"low":0.91,"high":1},{"window_index":78,"window_t_start":79,"window_t_end":85,"Data":"2020-03-83","R_e_median":0.939154868977258,"R_e_q0102":0.895429710801206,"R_e_q1052":0.984005749534267,"fit":0.94,"lwr":0.9,"upr":0.98,"low":0.9,"high":0.98},{"window_index":79,"window_t_start":80,"window_t_end":86,"Data":"2020-03-84","R_e_median":0.926884718826763,"R_e_q0103":0.883387099246267,"R_e_q1053":0.971673579643918,"fit":0.93,"lwr":0.88,"upr":0.97,"low":0.88,"high":0.97},{"window_index":80,"window_t_start":81,"window_t_end":87,"Data":"2020-03-85","R_e_median":0.936551505566936,"R_e_q0104":0.891902710440221,"R_e_q1054":0.983518967566999,"fit":0.94,"lwr":0.89,"upr":0.98,"low":0.89,"high":0.98},{"window_index":81,"window_t_start":82,"window_t_end":88,"Data":"2020-03-86","R_e_median":0.941222378924667,"R_e_q0105":0.896618082961868,"R_e_q1055":0.986695638442464,"fit":0.94,"lwr":0.9,"upr":0.99,"low":0.9,"high":0.99},{"window_index":82,"window_t_start":83,"window_t_end":89,"Data":"2020-03-87","R_e_median":0.96317851704425,"R_e_q0106":0.917132602440316,"R_e_q1056":1.0102149304346,"fit":0.96,"lwr":0.92,"upr":1.01,"low":0.92,"high":1.01},{"window_index":83,"window_t_start":84,"window_t_end":90,"Data":"2020-03-88","R_e_median":0.968729114106023,"R_e_q0107":0.922149033982214,"R_e_q1057":1.01657020607942,"fit":0.97,"lwr":0.92,"upr":1.02,"low":0.92,"high":1.02},{"window_index":84,"window_t_start":85,"window_t_end":91,"Data":"2020-03-89","R_e_median":0.974794623280236,"R_e_q0108":0.927730559617238,"R_e_q1058":1.02220360468654,"fit":0.97,"lwr":0.93,"upr":1.02,"low":0.93,"high":1.02},{"window_index":85,"window_t_start":86,"window_t_end":92,"Data":"2020-03-90","R_e_median":0.983630667768984,"R_e_q0109":0.939194269680152,"R_e_q1059":1.02993709491155,"fit":0.98,"lwr":0.94,"upr":1.03,"low":0.94,"high":1.03},{"window_index":86,"window_t_start":87,"window_t_end":93,"Data":"2020-03-91","R_e_median":0.993433013412925,"R_e_q0110":0.947113858221796,"R_e_q1060":1.03990448560369,"fit":0.99,"lwr":0.95,"upr":1.04,"low":0.95,"high":1.04},{"window_index":87,"window_t_start":88,"window_t_end":94,"Data":"2020-03-92","R_e_median":0.996917642073794,"R_e_q0111":0.950761578437571,"R_e_q1061":1.04631733145213,"fit":1,"lwr":0.95,"upr":1.05,"low":0.95,"high":1.05},{"window_index":88,"window_t_start":89,"window_t_end":95,"Data":"2020-03-93","R_e_median":1.00887620034994,"R_e_q0112":0.961692493534618,"R_e_q1062":1.0567007492166,"fit":1.01,"lwr":0.96,"upr":1.06,"low":0.96,"high":1.06},{"window_index":89,"window_t_start":90,"window_t_end":96,"Data":"2020-03-94","R_e_median":0.988994595140372,"R_e_q0113":0.942713614416313,"R_e_q1063":1.0376008308879,"fit":0.99,"lwr":0.94,"upr":1.04,"low":0.94,"high":1.04},{"window_index":90,"window_t_start":91,"window_t_end":97,"Data":"2020-03-95","R_e_median":1.01613396488237,"R_e_q0114":0.969005450476644,"R_e_q1064":1.06265512453015,"fit":1.02,"lwr":0.97,"upr":1.06,"low":0.97,"high":1.06},{"window_index":91,"window_t_start":92,"window_t_end":98,"Data":"2020-03-96","R_e_median":1.02919265805708,"R_e_q0115":0.981752714778161,"R_e_q1065":1.07863435778367,"fit":1.03,"lwr":0.98,"upr":1.08,"low":0.98,"high":1.08},{"window_index":92,"window_t_start":93,"window_t_end":99,"Data":"2020-03-97","R_e_median":1.04263087768578,"R_e_q0116":0.996849290184196,"R_e_q1066":1.0921475324155,"fit":1.04,"lwr":1,"upr":1.09,"low":1,"high":1.09},{"window_index":93,"window_t_start":94,"window_t_end":100,"Data":"2020-03-98","R_e_median":1.07076797966773,"R_e_q0117":1.02468278341627,"R_e_q1067":1.11876666480985,"fit":1.07,"lwr":1.02,"upr":1.12,"low":1.02,"high":1.12},{"window_index":94,"window_t_start":95,"window_t_end":101,"Data":"2020-03-99","R_e_median":1.05672695322024,"R_e_q0118":1.00700037183912,"R_e_q1068":1.10435088822314,"fit":1.06,"lwr":1.01,"upr":1.1,"low":1.01,"high":1.1},{"window_index":95,"window_t_start":96,"window_t_end":102,"Data":"2020-03-100","R_e_median":1.04792556661838,"R_e_q0119":1.00108551211927,"R_e_q1069":1.09553189280192,"fit":1.05,"lwr":1,"upr":1.1,"low":1,"high":1.1},{"window_index":96,"window_t_start":97,"window_t_end":103,"Data":"2020-03-101","R_e_median":1.05839674244408,"R_e_q0120":1.01071678310357,"R_e_q1070":1.10602377946019,"fit":1.06,"lwr":1.01,"upr":1.11,"low":1.01,"high":1.11},{"window_index":97,"window_t_start":98,"window_t_end":104,"Data":"2020-03-102","R_e_median":1.06933342780012,"R_e_q0121":1.02147833905828,"R_e_q1071":1.11786024111638,"fit":1.07,"lwr":1.02,"upr":1.12,"low":1.02,"high":1.12},{"window_index":98,"window_t_start":99,"window_t_end":105,"Data":"2020-03-103","R_e_median":1.06037261985692,"R_e_q0122":1.01473275375014,"R_e_q1072":1.10647905700969,"fit":1.06,"lwr":1.01,"upr":1.11,"low":1.01,"high":1.11},{"window_index":99,"window_t_start":100,"window_t_end":106,"Data":"2020-03-104","R_e_median":1.08392547106851,"R_e_q0123":1.039254487601,"R_e_q1073":1.13103512928953,"fit":1.08,"lwr":1.04,"upr":1.13,"low":1.04,"high":1.13},{"window_index":100,"window_t_start":101,"window_t_end":107,"Data":"2020-03-105","R_e_median":1.10504123301701,"R_e_q0124":1.05869213704598,"R_e_q1074":1.15206159856605,"fit":1.11,"lwr":1.06,"upr":1.15,"low":1.06,"high":1.15},{"window_index":101,"window_t_start":102,"window_t_end":108,"Data":"2020-03-106","R_e_median":1.10726257466141,"R_e_q0125":1.06212145025426,"R_e_q1075":1.15490598584223,"fit":1.11,"lwr":1.06,"upr":1.15,"low":1.06,"high":1.15},{"window_index":102,"window_t_start":103,"window_t_end":109,"Data":"2020-03-107","R_e_median":1.10435713410002,"R_e_q0126":1.05894431390652,"R_e_q1076":1.15058961770889,"fit":1.1,"lwr":1.06,"upr":1.15,"low":1.06,"high":1.15},{"window_index":103,"window_t_start":104,"window_t_end":110,"Data":"2020-03-108","R_e_median":1.09925206793695,"R_e_q0127":1.055295591019,"R_e_q1077":1.1448719978886,"fit":1.1,"lwr":1.06,"upr":1.14,"low":1.06,"high":1.14},{"window_index":104,"window_t_start":105,"window_t_end":111,"Data":"2020-03-109","R_e_median":1.070043434019,"R_e_q0128":1.02686725287031,"R_e_q1078":1.11257668652533,"fit":1.07,"lwr":1.03,"upr":1.11,"low":1.03,"high":1.11},{"window_index":105,"window_t_start":106,"window_t_end":112,"Data":"2020-03-110","R_e_median":1.07647259871221,"R_e_q0129":1.03355855380544,"R_e_q1079":1.12003784573324,"fit":1.08,"lwr":1.03,"upr":1.12,"low":1.03,"high":1.12},{"window_index":106,"window_t_start":107,"window_t_end":113,"Data":"2020-03-111","R_e_median":1.02975004179291,"R_e_q0130":0.988643449443174,"R_e_q1080":1.07256955094684,"fit":1.03,"lwr":0.99,"upr":1.07,"low":0.99,"high":1.07},{"window_index":107,"window_t_start":108,"window_t_end":114,"Data":"2020-03-112","R_e_median":0.98864471924479,"R_e_q0131":0.948230175723459,"R_e_q1081":1.02817073363363,"fit":0.99,"lwr":0.95,"upr":1.03,"low":0.95,"high":1.03},{"window_index":108,"window_t_start":109,"window_t_end":115,"Data":"2020-03-113","R_e_median":0.982711559340125,"R_e_q0132":0.941559671811709,"R_e_q1082":1.02397061807093,"fit":0.98,"lwr":0.94,"upr":1.02,"low":0.94,"high":1.02},{"window_index":109,"window_t_start":110,"window_t_end":116,"Data":"2020-03-114","R_e_median":0.97925621689007,"R_e_q0133":0.940129846737087,"R_e_q1083":1.01944001832949,"fit":0.98,"lwr":0.94,"upr":1.02,"low":0.94,"high":1.02},{"window_index":110,"window_t_start":111,"window_t_end":117,"Data":"2020-03-115","R_e_median":0.979312199570732,"R_e_q0134":0.939161370119841,"R_e_q1084":1.02110360164262,"fit":0.98,"lwr":0.94,"upr":1.02,"low":0.94,"high":1.02},{"window_index":111,"window_t_start":112,"window_t_end":118,"Data":"2020-03-116","R_e_median":0.970779030471869,"R_e_q0135":0.929819225739011,"R_e_q1085":1.01272380102686,"fit":0.97,"lwr":0.93,"upr":1.01,"low":0.93,"high":1.01},{"window_index":112,"window_t_start":113,"window_t_end":119,"Data":"2020-03-117","R_e_median":0.979037199613634,"R_e_q0136":0.938851144532094,"R_e_q1086":1.02009723167378,"fit":0.98,"lwr":0.94,"upr":1.02,"low":0.94,"high":1.02},{"window_index":113,"window_t_start":114,"window_t_end":120,"Data":"2020-03-118","R_e_median":0.983257580886748,"R_e_q0137":0.94110257464531,"R_e_q1087":1.02510848525777,"fit":0.98,"lwr":0.94,"upr":1.03,"low":0.94,"high":1.03},{"window_index":114,"window_t_start":115,"window_t_end":121,"Data":"2020-03-119","R_e_median":0.994223617396118,"R_e_q0138":0.95414837809839,"R_e_q1088":1.0360037347837,"fit":0.99,"lwr":0.95,"upr":1.04,"low":0.95,"high":1.04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1.2330572227890699</v>
      </c>
      <c r="F3">
        <v>1.8889937517884301</v>
      </c>
      <c r="G3">
        <v>2.6862628553624002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1.8889937517884301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1.2330572227890699</v>
      </c>
      <c r="AV3" t="s">
        <v>102</v>
      </c>
      <c r="AW3" t="s">
        <v>99</v>
      </c>
      <c r="AX3" t="s">
        <v>188</v>
      </c>
      <c r="AY3" t="s">
        <v>99</v>
      </c>
      <c r="AZ3" t="s">
        <v>101</v>
      </c>
      <c r="BA3">
        <f t="shared" ref="BA3:BA66" si="13">G3</f>
        <v>2.6862628553624002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1.89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1.23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2.69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1.23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2.69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{"window_index":2,"window_t_start":3,"window_t_end":9,"Data":"2020-03-07","R_e_median":1.88899375178843,"R_e_q0026":1.23305722278907,"R_e_q0976":2.6862628553624,"fit":1.89,"lwr":1.23,"upr":2.69,"low":1.23,"high":2.69},</v>
      </c>
      <c r="DA3" t="str">
        <f>_xlfn.TEXTJOIN(",",TRUE,BG2:BG132)</f>
        <v>2.12,1.89,1.92,2.38,2.01,1.86,1.8,1.92,1.92,1.75,1.58,1.54,1.5,1.63,1.57,1.68,1.83,1.78,1.8,1.86,1.83,1.83,1.79,1.67,1.66,1.57,1.54,1.42,1.37,1.36,1.31,1.27,1.22,1.16,1.13,1.08,1.04,1,0.98,0.96,0.95,0.96,0.98,0.97,0.97,0.94,0.96,0.94,0.93,0.91,0.89,0.91,0.9,0.9,0.89,0.89,0.89,0.89,0.86,0.85,0.84,0.83,0.84,0.82,0.81,0.84,0.85,0.89,0.9,0.91,0.93,0.95,0.95,0.97,0.94,0.96,0.96,0.94,0.93,0.94,0.94,0.96,0.97,0.97,0.98,0.99,1,1.01,0.99,1.02,1.03,1.04,1.07,1.06,1.05,1.06,1.07,1.06,1.08,1.11,1.11,1.1,1.1,1.07,1.08,1.03,0.99,0.98,0.98,0.98,0.97,0.98,0.98,0.99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1.30954739231308</v>
      </c>
      <c r="F4">
        <v>1.91802226819009</v>
      </c>
      <c r="G4">
        <v>2.62387993959489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1.91802226819009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1.30954739231308</v>
      </c>
      <c r="AV4" t="s">
        <v>102</v>
      </c>
      <c r="AW4" t="s">
        <v>99</v>
      </c>
      <c r="AX4" t="s">
        <v>189</v>
      </c>
      <c r="AY4" t="s">
        <v>99</v>
      </c>
      <c r="AZ4" t="s">
        <v>101</v>
      </c>
      <c r="BA4">
        <f t="shared" si="13"/>
        <v>2.62387993959489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1.92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1.31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2.62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1.31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2.62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{"window_index":3,"window_t_start":4,"window_t_end":10,"Data":"2020-03-08","R_e_median":1.91802226819009,"R_e_q0027":1.30954739231308,"R_e_q0977":2.62387993959489,"fit":1.92,"lwr":1.31,"upr":2.62,"low":1.31,"high":2.62},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1.7660019179272799</v>
      </c>
      <c r="F5">
        <v>2.3775242884435599</v>
      </c>
      <c r="G5">
        <v>3.0988337590147101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2.3775242884435599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1.7660019179272799</v>
      </c>
      <c r="AV5" t="s">
        <v>102</v>
      </c>
      <c r="AW5" t="s">
        <v>99</v>
      </c>
      <c r="AX5" t="s">
        <v>190</v>
      </c>
      <c r="AY5" t="s">
        <v>99</v>
      </c>
      <c r="AZ5" t="s">
        <v>101</v>
      </c>
      <c r="BA5">
        <f t="shared" si="13"/>
        <v>3.0988337590147101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2.38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1.77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3.1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1.77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3.1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{"window_index":4,"window_t_start":5,"window_t_end":11,"Data":"2020-03-09","R_e_median":2.37752428844356,"R_e_q0028":1.76600191792728,"R_e_q0978":3.09883375901471,"fit":2.38,"lwr":1.77,"upr":3.1,"low":1.77,"high":3.1},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1.5255986217220801</v>
      </c>
      <c r="F6">
        <v>2.00924677918688</v>
      </c>
      <c r="G6">
        <v>2.5632294632329402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2.00924677918688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1.5255986217220801</v>
      </c>
      <c r="AV6" t="s">
        <v>102</v>
      </c>
      <c r="AW6" t="s">
        <v>99</v>
      </c>
      <c r="AX6" t="s">
        <v>191</v>
      </c>
      <c r="AY6" t="s">
        <v>99</v>
      </c>
      <c r="AZ6" t="s">
        <v>101</v>
      </c>
      <c r="BA6">
        <f t="shared" si="13"/>
        <v>2.5632294632329402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2.0099999999999998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1.53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2.56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1.53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2.56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{"window_index":5,"window_t_start":6,"window_t_end":12,"Data":"2020-03-10","R_e_median":2.00924677918688,"R_e_q0029":1.52559862172208,"R_e_q0979":2.56322946323294,"fit":2.01,"lwr":1.53,"upr":2.56,"low":1.53,"high":2.56},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1.4595273112631</v>
      </c>
      <c r="F7">
        <v>1.8617785558244999</v>
      </c>
      <c r="G7">
        <v>2.3286386292448098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1.8617785558244999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1.4595273112631</v>
      </c>
      <c r="AV7" t="s">
        <v>102</v>
      </c>
      <c r="AW7" t="s">
        <v>99</v>
      </c>
      <c r="AX7" t="s">
        <v>192</v>
      </c>
      <c r="AY7" t="s">
        <v>99</v>
      </c>
      <c r="AZ7" t="s">
        <v>101</v>
      </c>
      <c r="BA7">
        <f t="shared" si="13"/>
        <v>2.3286386292448098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1.86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1.46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2.33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1.46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2.33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{"window_index":6,"window_t_start":7,"window_t_end":13,"Data":"2020-03-11","R_e_median":1.8617785558245,"R_e_q0030":1.4595273112631,"R_e_q0980":2.32863862924481,"fit":1.86,"lwr":1.46,"upr":2.33,"low":1.46,"high":2.33},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1.4407431214018001</v>
      </c>
      <c r="F8">
        <v>1.8012087049585901</v>
      </c>
      <c r="G8">
        <v>2.2124123851154902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1.8012087049585901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1.4407431214018001</v>
      </c>
      <c r="AV8" t="s">
        <v>102</v>
      </c>
      <c r="AW8" t="s">
        <v>99</v>
      </c>
      <c r="AX8" t="s">
        <v>193</v>
      </c>
      <c r="AY8" t="s">
        <v>99</v>
      </c>
      <c r="AZ8" t="s">
        <v>101</v>
      </c>
      <c r="BA8">
        <f t="shared" si="13"/>
        <v>2.2124123851154902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1.44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2.21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1.44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2.21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{"window_index":7,"window_t_start":8,"window_t_end":14,"Data":"2020-03-12","R_e_median":1.80120870495859,"R_e_q0031":1.4407431214018,"R_e_q0981":2.21241238511549,"fit":1.8,"lwr":1.44,"upr":2.21,"low":1.44,"high":2.21},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1.58466422883763</v>
      </c>
      <c r="F9">
        <v>1.9231326276212299</v>
      </c>
      <c r="G9">
        <v>2.2962516582243402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1.9231326276212299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1.58466422883763</v>
      </c>
      <c r="AV9" t="s">
        <v>102</v>
      </c>
      <c r="AW9" t="s">
        <v>99</v>
      </c>
      <c r="AX9" t="s">
        <v>194</v>
      </c>
      <c r="AY9" t="s">
        <v>99</v>
      </c>
      <c r="AZ9" t="s">
        <v>101</v>
      </c>
      <c r="BA9">
        <f t="shared" si="13"/>
        <v>2.2962516582243402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1.92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1.58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2.2999999999999998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1.58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2.2999999999999998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{"window_index":8,"window_t_start":9,"window_t_end":15,"Data":"2020-03-13","R_e_median":1.92313262762123,"R_e_q0032":1.58466422883763,"R_e_q0982":2.29625165822434,"fit":1.92,"lwr":1.58,"upr":2.3,"low":1.58,"high":2.3},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1.60525000330963</v>
      </c>
      <c r="F10">
        <v>1.92224161181235</v>
      </c>
      <c r="G10">
        <v>2.2707991221244201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1.92224161181235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1.60525000330963</v>
      </c>
      <c r="AV10" t="s">
        <v>102</v>
      </c>
      <c r="AW10" t="s">
        <v>99</v>
      </c>
      <c r="AX10" t="s">
        <v>195</v>
      </c>
      <c r="AY10" t="s">
        <v>99</v>
      </c>
      <c r="AZ10" t="s">
        <v>101</v>
      </c>
      <c r="BA10">
        <f t="shared" si="13"/>
        <v>2.2707991221244201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1.92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1.61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2.27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1.61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2.27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{"window_index":9,"window_t_start":10,"window_t_end":16,"Data":"2020-03-14","R_e_median":1.92224161181235,"R_e_q0033":1.60525000330963,"R_e_q0983":2.27079912212442,"fit":1.92,"lwr":1.61,"upr":2.27,"low":1.61,"high":2.27},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1.4783836588852</v>
      </c>
      <c r="F11">
        <v>1.7470523125536801</v>
      </c>
      <c r="G11">
        <v>2.05452738906411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1.7470523125536801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1.4783836588852</v>
      </c>
      <c r="AV11" t="s">
        <v>102</v>
      </c>
      <c r="AW11" t="s">
        <v>99</v>
      </c>
      <c r="AX11" t="s">
        <v>196</v>
      </c>
      <c r="AY11" t="s">
        <v>99</v>
      </c>
      <c r="AZ11" t="s">
        <v>101</v>
      </c>
      <c r="BA11">
        <f t="shared" si="13"/>
        <v>2.05452738906411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1.75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1.48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2.0499999999999998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1.48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2.0499999999999998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{"window_index":10,"window_t_start":11,"window_t_end":17,"Data":"2020-03-15","R_e_median":1.74705231255368,"R_e_q0034":1.4783836588852,"R_e_q0984":2.05452738906411,"fit":1.75,"lwr":1.48,"upr":2.05,"low":1.48,"high":2.05},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1.3467309822481901</v>
      </c>
      <c r="F12">
        <v>1.5811775634149901</v>
      </c>
      <c r="G12">
        <v>1.8373468751035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1.5811775634149901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1.3467309822481901</v>
      </c>
      <c r="AV12" t="s">
        <v>102</v>
      </c>
      <c r="AW12" t="s">
        <v>99</v>
      </c>
      <c r="AX12" t="s">
        <v>197</v>
      </c>
      <c r="AY12" t="s">
        <v>99</v>
      </c>
      <c r="AZ12" t="s">
        <v>101</v>
      </c>
      <c r="BA12">
        <f t="shared" si="13"/>
        <v>1.8373468751035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1.58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1.35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1.84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1.35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1.84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{"window_index":11,"window_t_start":12,"window_t_end":18,"Data":"2020-03-16","R_e_median":1.58117756341499,"R_e_q0035":1.34673098224819,"R_e_q0985":1.8373468751035,"fit":1.58,"lwr":1.35,"upr":1.84,"low":1.35,"high":1.84},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1.3233384322237001</v>
      </c>
      <c r="F13">
        <v>1.5377208551814401</v>
      </c>
      <c r="G13">
        <v>1.7648101546696999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1.5377208551814401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1.3233384322237001</v>
      </c>
      <c r="AV13" t="s">
        <v>102</v>
      </c>
      <c r="AW13" t="s">
        <v>99</v>
      </c>
      <c r="AX13" t="s">
        <v>198</v>
      </c>
      <c r="AY13" t="s">
        <v>99</v>
      </c>
      <c r="AZ13" t="s">
        <v>101</v>
      </c>
      <c r="BA13">
        <f t="shared" si="13"/>
        <v>1.7648101546696999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1.54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1.32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1.76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1.32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1.76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{"window_index":12,"window_t_start":13,"window_t_end":19,"Data":"2020-03-17","R_e_median":1.53772085518144,"R_e_q0036":1.3233384322237,"R_e_q0986":1.7648101546697,"fit":1.54,"lwr":1.32,"upr":1.76,"low":1.32,"high":1.76},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1.3053115090182299</v>
      </c>
      <c r="F14">
        <v>1.49731832590086</v>
      </c>
      <c r="G14">
        <v>1.7105180541653799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1.49731832590086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1.3053115090182299</v>
      </c>
      <c r="AV14" t="s">
        <v>102</v>
      </c>
      <c r="AW14" t="s">
        <v>99</v>
      </c>
      <c r="AX14" t="s">
        <v>199</v>
      </c>
      <c r="AY14" t="s">
        <v>99</v>
      </c>
      <c r="AZ14" t="s">
        <v>101</v>
      </c>
      <c r="BA14">
        <f t="shared" si="13"/>
        <v>1.7105180541653799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1.5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1.31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1.71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1.31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1.71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{"window_index":13,"window_t_start":14,"window_t_end":20,"Data":"2020-03-18","R_e_median":1.49731832590086,"R_e_q0037":1.30531150901823,"R_e_q0987":1.71051805416538,"fit":1.5,"lwr":1.31,"upr":1.71,"low":1.31,"high":1.71},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1.44086732766796</v>
      </c>
      <c r="F15">
        <v>1.6346764760986601</v>
      </c>
      <c r="G15">
        <v>1.84235205214766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1.6346764760986601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1.44086732766796</v>
      </c>
      <c r="AV15" t="s">
        <v>102</v>
      </c>
      <c r="AW15" t="s">
        <v>99</v>
      </c>
      <c r="AX15" t="s">
        <v>200</v>
      </c>
      <c r="AY15" t="s">
        <v>99</v>
      </c>
      <c r="AZ15" t="s">
        <v>101</v>
      </c>
      <c r="BA15">
        <f t="shared" si="13"/>
        <v>1.84235205214766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1.63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1.44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1.84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1.44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1.84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{"window_index":14,"window_t_start":15,"window_t_end":21,"Data":"2020-03-19","R_e_median":1.63467647609866,"R_e_q0038":1.44086732766796,"R_e_q0988":1.84235205214766,"fit":1.63,"lwr":1.44,"upr":1.84,"low":1.44,"high":1.84},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1.3952770346394501</v>
      </c>
      <c r="F16">
        <v>1.5743262467083201</v>
      </c>
      <c r="G16">
        <v>1.76078994839588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1.5743262467083201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1.3952770346394501</v>
      </c>
      <c r="AV16" t="s">
        <v>102</v>
      </c>
      <c r="AW16" t="s">
        <v>99</v>
      </c>
      <c r="AX16" t="s">
        <v>201</v>
      </c>
      <c r="AY16" t="s">
        <v>99</v>
      </c>
      <c r="AZ16" t="s">
        <v>101</v>
      </c>
      <c r="BA16">
        <f t="shared" si="13"/>
        <v>1.76078994839588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1.57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1.4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1.76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1.4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1.76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{"window_index":15,"window_t_start":16,"window_t_end":22,"Data":"2020-03-20","R_e_median":1.57432624670832,"R_e_q0039":1.39527703463945,"R_e_q0989":1.76078994839588,"fit":1.57,"lwr":1.4,"upr":1.76,"low":1.4,"high":1.76},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1.50847771594474</v>
      </c>
      <c r="F17">
        <v>1.6759792222032199</v>
      </c>
      <c r="G17">
        <v>1.8630585049770401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1.6759792222032199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1.50847771594474</v>
      </c>
      <c r="AV17" t="s">
        <v>102</v>
      </c>
      <c r="AW17" t="s">
        <v>99</v>
      </c>
      <c r="AX17" t="s">
        <v>202</v>
      </c>
      <c r="AY17" t="s">
        <v>99</v>
      </c>
      <c r="AZ17" t="s">
        <v>101</v>
      </c>
      <c r="BA17">
        <f t="shared" si="13"/>
        <v>1.8630585049770401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1.68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1.51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1.86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1.51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1.86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{"window_index":16,"window_t_start":17,"window_t_end":23,"Data":"2020-03-21","R_e_median":1.67597922220322,"R_e_q0040":1.50847771594474,"R_e_q0990":1.86305850497704,"fit":1.68,"lwr":1.51,"upr":1.86,"low":1.51,"high":1.86},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1.6633549151634599</v>
      </c>
      <c r="F18">
        <v>1.83350620153899</v>
      </c>
      <c r="G18">
        <v>2.02668473275493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1.83350620153899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1.6633549151634599</v>
      </c>
      <c r="AV18" t="s">
        <v>102</v>
      </c>
      <c r="AW18" t="s">
        <v>99</v>
      </c>
      <c r="AX18" t="s">
        <v>203</v>
      </c>
      <c r="AY18" t="s">
        <v>99</v>
      </c>
      <c r="AZ18" t="s">
        <v>101</v>
      </c>
      <c r="BA18">
        <f t="shared" si="13"/>
        <v>2.02668473275493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1.83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1.66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2.0299999999999998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1.66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2.0299999999999998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{"window_index":17,"window_t_start":18,"window_t_end":24,"Data":"2020-03-22","R_e_median":1.83350620153899,"R_e_q0041":1.66335491516346,"R_e_q0991":2.02668473275493,"fit":1.83,"lwr":1.66,"upr":2.03,"low":1.66,"high":2.03},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1.6155114720554999</v>
      </c>
      <c r="F19">
        <v>1.7801463239927999</v>
      </c>
      <c r="G19">
        <v>1.9671006866719001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1.7801463239927999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1.6155114720554999</v>
      </c>
      <c r="AV19" t="s">
        <v>102</v>
      </c>
      <c r="AW19" t="s">
        <v>99</v>
      </c>
      <c r="AX19" t="s">
        <v>204</v>
      </c>
      <c r="AY19" t="s">
        <v>99</v>
      </c>
      <c r="AZ19" t="s">
        <v>101</v>
      </c>
      <c r="BA19">
        <f t="shared" si="13"/>
        <v>1.9671006866719001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1.78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1.62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1.97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1.62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1.97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{"window_index":18,"window_t_start":19,"window_t_end":25,"Data":"2020-03-23","R_e_median":1.7801463239928,"R_e_q0042":1.6155114720555,"R_e_q0992":1.9671006866719,"fit":1.78,"lwr":1.62,"upr":1.97,"low":1.62,"high":1.97},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1.64332643533679</v>
      </c>
      <c r="F20">
        <v>1.80190738118098</v>
      </c>
      <c r="G20">
        <v>1.9779194735021901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1.80190738118098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1.64332643533679</v>
      </c>
      <c r="AV20" t="s">
        <v>102</v>
      </c>
      <c r="AW20" t="s">
        <v>99</v>
      </c>
      <c r="AX20" t="s">
        <v>205</v>
      </c>
      <c r="AY20" t="s">
        <v>99</v>
      </c>
      <c r="AZ20" t="s">
        <v>101</v>
      </c>
      <c r="BA20">
        <f t="shared" si="13"/>
        <v>1.9779194735021901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1.8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1.64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1.98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1.64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1.98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{"window_index":19,"window_t_start":20,"window_t_end":26,"Data":"2020-03-24","R_e_median":1.80190738118098,"R_e_q0043":1.64332643533679,"R_e_q0993":1.97791947350219,"fit":1.8,"lwr":1.64,"upr":1.98,"low":1.64,"high":1.98},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1.7028988345954299</v>
      </c>
      <c r="F21">
        <v>1.8559071591482701</v>
      </c>
      <c r="G21">
        <v>2.0275128215572802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1.8559071591482701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1.7028988345954299</v>
      </c>
      <c r="AV21" t="s">
        <v>102</v>
      </c>
      <c r="AW21" t="s">
        <v>99</v>
      </c>
      <c r="AX21" t="s">
        <v>206</v>
      </c>
      <c r="AY21" t="s">
        <v>99</v>
      </c>
      <c r="AZ21" t="s">
        <v>101</v>
      </c>
      <c r="BA21">
        <f t="shared" si="13"/>
        <v>2.0275128215572802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1.7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2.0299999999999998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1.7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2.0299999999999998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{"window_index":20,"window_t_start":21,"window_t_end":27,"Data":"2020-03-25","R_e_median":1.85590715914827,"R_e_q0044":1.70289883459543,"R_e_q0994":2.02751282155728,"fit":1.86,"lwr":1.7,"upr":2.03,"low":1.7,"high":2.03},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1.6861912489869999</v>
      </c>
      <c r="F22">
        <v>1.83067312654979</v>
      </c>
      <c r="G22">
        <v>1.9965788603594701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1.83067312654979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1.6861912489869999</v>
      </c>
      <c r="AV22" t="s">
        <v>102</v>
      </c>
      <c r="AW22" t="s">
        <v>99</v>
      </c>
      <c r="AX22" t="s">
        <v>207</v>
      </c>
      <c r="AY22" t="s">
        <v>99</v>
      </c>
      <c r="AZ22" t="s">
        <v>101</v>
      </c>
      <c r="BA22">
        <f t="shared" si="13"/>
        <v>1.9965788603594701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1.83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1.69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2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1.69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2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{"window_index":21,"window_t_start":22,"window_t_end":28,"Data":"2020-03-26","R_e_median":1.83067312654979,"R_e_q0045":1.686191248987,"R_e_q0995":1.99657886035947,"fit":1.83,"lwr":1.69,"upr":2,"low":1.69,"high":2},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1.6873032794209599</v>
      </c>
      <c r="F23">
        <v>1.82943986219153</v>
      </c>
      <c r="G23">
        <v>1.98527942863523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1.82943986219153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1.6873032794209599</v>
      </c>
      <c r="AV23" t="s">
        <v>102</v>
      </c>
      <c r="AW23" t="s">
        <v>99</v>
      </c>
      <c r="AX23" t="s">
        <v>208</v>
      </c>
      <c r="AY23" t="s">
        <v>99</v>
      </c>
      <c r="AZ23" t="s">
        <v>101</v>
      </c>
      <c r="BA23">
        <f t="shared" si="13"/>
        <v>1.98527942863523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1.83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1.69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1.99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1.69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1.99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{"window_index":22,"window_t_start":23,"window_t_end":29,"Data":"2020-03-27","R_e_median":1.82943986219153,"R_e_q0046":1.68730327942096,"R_e_q0996":1.98527942863523,"fit":1.83,"lwr":1.69,"upr":1.99,"low":1.69,"high":1.99},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1.6536540685718599</v>
      </c>
      <c r="F24">
        <v>1.7856570368379301</v>
      </c>
      <c r="G24">
        <v>1.9419102779861399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1.7856570368379301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1.6536540685718599</v>
      </c>
      <c r="AV24" t="s">
        <v>102</v>
      </c>
      <c r="AW24" t="s">
        <v>99</v>
      </c>
      <c r="AX24" t="s">
        <v>209</v>
      </c>
      <c r="AY24" t="s">
        <v>99</v>
      </c>
      <c r="AZ24" t="s">
        <v>101</v>
      </c>
      <c r="BA24">
        <f t="shared" si="13"/>
        <v>1.9419102779861399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1.79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1.65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1.94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1.65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1.94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{"window_index":23,"window_t_start":24,"window_t_end":30,"Data":"2020-03-28","R_e_median":1.78565703683793,"R_e_q0047":1.65365406857186,"R_e_q0997":1.94191027798614,"fit":1.79,"lwr":1.65,"upr":1.94,"low":1.65,"high":1.94},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1.55802883351428</v>
      </c>
      <c r="F25">
        <v>1.67492714371908</v>
      </c>
      <c r="G25">
        <v>1.8157418862239301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1.67492714371908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1.55802883351428</v>
      </c>
      <c r="AV25" t="s">
        <v>102</v>
      </c>
      <c r="AW25" t="s">
        <v>99</v>
      </c>
      <c r="AX25" t="s">
        <v>210</v>
      </c>
      <c r="AY25" t="s">
        <v>99</v>
      </c>
      <c r="AZ25" t="s">
        <v>101</v>
      </c>
      <c r="BA25">
        <f t="shared" si="13"/>
        <v>1.8157418862239301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1.67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1.56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1.82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1.56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1.82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{"window_index":24,"window_t_start":25,"window_t_end":31,"Data":"2020-03-29","R_e_median":1.67492714371908,"R_e_q0048":1.55802883351428,"R_e_q0998":1.81574188622393,"fit":1.67,"lwr":1.56,"upr":1.82,"low":1.56,"high":1.82},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1.54817147895262</v>
      </c>
      <c r="F26">
        <v>1.65534741058601</v>
      </c>
      <c r="G26">
        <v>1.77878366076531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1.65534741058601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1.54817147895262</v>
      </c>
      <c r="AV26" t="s">
        <v>102</v>
      </c>
      <c r="AW26" t="s">
        <v>99</v>
      </c>
      <c r="AX26" t="s">
        <v>211</v>
      </c>
      <c r="AY26" t="s">
        <v>99</v>
      </c>
      <c r="AZ26" t="s">
        <v>101</v>
      </c>
      <c r="BA26">
        <f t="shared" si="13"/>
        <v>1.77878366076531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1.66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1.55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1.55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{"window_index":25,"window_t_start":26,"window_t_end":32,"Data":"2020-03-30","R_e_median":1.65534741058601,"R_e_q0049":1.54817147895262,"R_e_q0999":1.77878366076531,"fit":1.66,"lwr":1.55,"upr":1.78,"low":1.55,"high":1.78},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1.47607545773133</v>
      </c>
      <c r="F27">
        <v>1.5725535768335099</v>
      </c>
      <c r="G27">
        <v>1.69004395555641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1.5725535768335099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1.47607545773133</v>
      </c>
      <c r="AV27" t="s">
        <v>102</v>
      </c>
      <c r="AW27" t="s">
        <v>99</v>
      </c>
      <c r="AX27" t="s">
        <v>212</v>
      </c>
      <c r="AY27" t="s">
        <v>99</v>
      </c>
      <c r="AZ27" t="s">
        <v>101</v>
      </c>
      <c r="BA27">
        <f t="shared" si="13"/>
        <v>1.69004395555641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1.57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1.48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1.69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1.48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1.69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{"window_index":26,"window_t_start":27,"window_t_end":33,"Data":"2020-03-31","R_e_median":1.57255357683351,"R_e_q0050":1.47607545773133,"R_e_q1000":1.69004395555641,"fit":1.57,"lwr":1.48,"upr":1.69,"low":1.48,"high":1.69},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1.4525406034853401</v>
      </c>
      <c r="F28">
        <v>1.53762674816677</v>
      </c>
      <c r="G28">
        <v>1.63982123520129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481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1.53762674816677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1.4525406034853401</v>
      </c>
      <c r="AV28" t="s">
        <v>102</v>
      </c>
      <c r="AW28" t="s">
        <v>99</v>
      </c>
      <c r="AX28" t="s">
        <v>213</v>
      </c>
      <c r="AY28" t="s">
        <v>99</v>
      </c>
      <c r="AZ28" t="s">
        <v>101</v>
      </c>
      <c r="BA28">
        <f t="shared" si="13"/>
        <v>1.63982123520129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1.54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1.45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1.64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1.45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1.64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{"window_index":27,"window_t_start":28,"window_t_end":34,"Data":"2020-03-32","R_e_median":1.53762674816677,"R_e_q0051":1.45254060348534,"R_e_q1001":1.63982123520129,"fit":1.54,"lwr":1.45,"upr":1.64,"low":1.45,"high":1.64},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1.3403083205486199</v>
      </c>
      <c r="F29">
        <v>1.4162378075442099</v>
      </c>
      <c r="G29">
        <v>1.5061057493865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482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1.4162378075442099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1.3403083205486199</v>
      </c>
      <c r="AV29" t="s">
        <v>102</v>
      </c>
      <c r="AW29" t="s">
        <v>99</v>
      </c>
      <c r="AX29" t="s">
        <v>214</v>
      </c>
      <c r="AY29" t="s">
        <v>99</v>
      </c>
      <c r="AZ29" t="s">
        <v>101</v>
      </c>
      <c r="BA29">
        <f t="shared" si="13"/>
        <v>1.5061057493865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1.42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1.34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1.51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1.34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1.51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{"window_index":28,"window_t_start":29,"window_t_end":35,"Data":"2020-03-33","R_e_median":1.41623780754421,"R_e_q0052":1.34030832054862,"R_e_q1002":1.5061057493865,"fit":1.42,"lwr":1.34,"upr":1.51,"low":1.34,"high":1.51},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1.30170613288346</v>
      </c>
      <c r="F30">
        <v>1.36793759241658</v>
      </c>
      <c r="G30">
        <v>1.44180149584813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483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1.36793759241658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1.30170613288346</v>
      </c>
      <c r="AV30" t="s">
        <v>102</v>
      </c>
      <c r="AW30" t="s">
        <v>99</v>
      </c>
      <c r="AX30" t="s">
        <v>215</v>
      </c>
      <c r="AY30" t="s">
        <v>99</v>
      </c>
      <c r="AZ30" t="s">
        <v>101</v>
      </c>
      <c r="BA30">
        <f t="shared" si="13"/>
        <v>1.44180149584813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1.37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1.3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1.44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1.3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1.44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{"window_index":29,"window_t_start":30,"window_t_end":36,"Data":"2020-03-34","R_e_median":1.36793759241658,"R_e_q0053":1.30170613288346,"R_e_q1003":1.44180149584813,"fit":1.37,"lwr":1.3,"upr":1.44,"low":1.3,"high":1.44},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1.3035608658171001</v>
      </c>
      <c r="F31">
        <v>1.36220841103399</v>
      </c>
      <c r="G31">
        <v>1.4278936279088299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484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1.36220841103399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1.3035608658171001</v>
      </c>
      <c r="AV31" t="s">
        <v>102</v>
      </c>
      <c r="AW31" t="s">
        <v>99</v>
      </c>
      <c r="AX31" t="s">
        <v>216</v>
      </c>
      <c r="AY31" t="s">
        <v>99</v>
      </c>
      <c r="AZ31" t="s">
        <v>101</v>
      </c>
      <c r="BA31">
        <f t="shared" si="13"/>
        <v>1.4278936279088299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1.36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1.3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1.43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1.3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1.43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{"window_index":30,"window_t_start":31,"window_t_end":37,"Data":"2020-03-35","R_e_median":1.36220841103399,"R_e_q0054":1.3035608658171,"R_e_q1004":1.42789362790883,"fit":1.36,"lwr":1.3,"upr":1.43,"low":1.3,"high":1.43},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1.2537430118671899</v>
      </c>
      <c r="F32">
        <v>1.307136564049</v>
      </c>
      <c r="G32">
        <v>1.3671926298133299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485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1.307136564049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1.2537430118671899</v>
      </c>
      <c r="AV32" t="s">
        <v>102</v>
      </c>
      <c r="AW32" t="s">
        <v>99</v>
      </c>
      <c r="AX32" t="s">
        <v>217</v>
      </c>
      <c r="AY32" t="s">
        <v>99</v>
      </c>
      <c r="AZ32" t="s">
        <v>101</v>
      </c>
      <c r="BA32">
        <f t="shared" si="13"/>
        <v>1.3671926298133299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1.31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1.25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1.37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1.25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1.37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{"window_index":31,"window_t_start":32,"window_t_end":38,"Data":"2020-03-36","R_e_median":1.307136564049,"R_e_q0055":1.25374301186719,"R_e_q1005":1.36719262981333,"fit":1.31,"lwr":1.25,"upr":1.37,"low":1.25,"high":1.37},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1.2253152886938801</v>
      </c>
      <c r="F33">
        <v>1.27392402638005</v>
      </c>
      <c r="G33">
        <v>1.3288964686606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486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1.27392402638005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1.2253152886938801</v>
      </c>
      <c r="AV33" t="s">
        <v>102</v>
      </c>
      <c r="AW33" t="s">
        <v>99</v>
      </c>
      <c r="AX33" t="s">
        <v>218</v>
      </c>
      <c r="AY33" t="s">
        <v>99</v>
      </c>
      <c r="AZ33" t="s">
        <v>101</v>
      </c>
      <c r="BA33">
        <f t="shared" si="13"/>
        <v>1.3288964686606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1.27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1.23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1.33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1.23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1.33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{"window_index":32,"window_t_start":33,"window_t_end":39,"Data":"2020-03-37","R_e_median":1.27392402638005,"R_e_q0056":1.22531528869388,"R_e_q1006":1.3288964686606,"fit":1.27,"lwr":1.23,"upr":1.33,"low":1.23,"high":1.33},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1.1736090471776299</v>
      </c>
      <c r="F34">
        <v>1.2178503938942999</v>
      </c>
      <c r="G34">
        <v>1.26505915992592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487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1.2178503938942999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1.1736090471776299</v>
      </c>
      <c r="AV34" t="s">
        <v>102</v>
      </c>
      <c r="AW34" t="s">
        <v>99</v>
      </c>
      <c r="AX34" t="s">
        <v>219</v>
      </c>
      <c r="AY34" t="s">
        <v>99</v>
      </c>
      <c r="AZ34" t="s">
        <v>101</v>
      </c>
      <c r="BA34">
        <f t="shared" si="13"/>
        <v>1.26505915992592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1.22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1.17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1.27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1.17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1.27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{"window_index":33,"window_t_start":34,"window_t_end":40,"Data":"2020-03-38","R_e_median":1.2178503938943,"R_e_q0057":1.17360904717763,"R_e_q1007":1.26505915992592,"fit":1.22,"lwr":1.17,"upr":1.27,"low":1.17,"high":1.27},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1.12519071387041</v>
      </c>
      <c r="F35">
        <v>1.1643293838030899</v>
      </c>
      <c r="G35">
        <v>1.20571113132938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488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1.1643293838030899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1.12519071387041</v>
      </c>
      <c r="AV35" t="s">
        <v>102</v>
      </c>
      <c r="AW35" t="s">
        <v>99</v>
      </c>
      <c r="AX35" t="s">
        <v>220</v>
      </c>
      <c r="AY35" t="s">
        <v>99</v>
      </c>
      <c r="AZ35" t="s">
        <v>101</v>
      </c>
      <c r="BA35">
        <f t="shared" si="13"/>
        <v>1.20571113132938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1.1599999999999999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1.1299999999999999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1.21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1.1299999999999999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1.21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{"window_index":34,"window_t_start":35,"window_t_end":41,"Data":"2020-03-39","R_e_median":1.16432938380309,"R_e_q0058":1.12519071387041,"R_e_q1008":1.20571113132938,"fit":1.16,"lwr":1.13,"upr":1.21,"low":1.13,"high":1.21},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1.09108236082859</v>
      </c>
      <c r="F36">
        <v>1.1265493485672899</v>
      </c>
      <c r="G36">
        <v>1.1630081891792701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489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1.1265493485672899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1.09108236082859</v>
      </c>
      <c r="AV36" t="s">
        <v>102</v>
      </c>
      <c r="AW36" t="s">
        <v>99</v>
      </c>
      <c r="AX36" t="s">
        <v>221</v>
      </c>
      <c r="AY36" t="s">
        <v>99</v>
      </c>
      <c r="AZ36" t="s">
        <v>101</v>
      </c>
      <c r="BA36">
        <f t="shared" si="13"/>
        <v>1.1630081891792701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1.1299999999999999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1.0900000000000001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1.1599999999999999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1.0900000000000001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1.1599999999999999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{"window_index":35,"window_t_start":36,"window_t_end":42,"Data":"2020-03-40","R_e_median":1.12654934856729,"R_e_q0059":1.09108236082859,"R_e_q1009":1.16300818917927,"fit":1.13,"lwr":1.09,"upr":1.16,"low":1.09,"high":1.16},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1.0476959938388399</v>
      </c>
      <c r="F37">
        <v>1.08015738863721</v>
      </c>
      <c r="G37">
        <v>1.11319486978585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490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1.08015738863721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1.0476959938388399</v>
      </c>
      <c r="AV37" t="s">
        <v>102</v>
      </c>
      <c r="AW37" t="s">
        <v>99</v>
      </c>
      <c r="AX37" t="s">
        <v>222</v>
      </c>
      <c r="AY37" t="s">
        <v>99</v>
      </c>
      <c r="AZ37" t="s">
        <v>101</v>
      </c>
      <c r="BA37">
        <f t="shared" si="13"/>
        <v>1.11319486978585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1.08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1.05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1.1100000000000001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1.05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1.1100000000000001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{"window_index":36,"window_t_start":37,"window_t_end":43,"Data":"2020-03-41","R_e_median":1.08015738863721,"R_e_q0060":1.04769599383884,"R_e_q1010":1.11319486978585,"fit":1.08,"lwr":1.05,"upr":1.11,"low":1.05,"high":1.11},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1.01042627229188</v>
      </c>
      <c r="F38">
        <v>1.0410424315151701</v>
      </c>
      <c r="G38">
        <v>1.0712807790286001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491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1.0410424315151701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1.01042627229188</v>
      </c>
      <c r="AV38" t="s">
        <v>102</v>
      </c>
      <c r="AW38" t="s">
        <v>99</v>
      </c>
      <c r="AX38" t="s">
        <v>223</v>
      </c>
      <c r="AY38" t="s">
        <v>99</v>
      </c>
      <c r="AZ38" t="s">
        <v>101</v>
      </c>
      <c r="BA38">
        <f t="shared" si="13"/>
        <v>1.0712807790286001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1.04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1.01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1.07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1.01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1.07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{"window_index":37,"window_t_start":38,"window_t_end":44,"Data":"2020-03-42","R_e_median":1.04104243151517,"R_e_q0061":1.01042627229188,"R_e_q1011":1.0712807790286,"fit":1.04,"lwr":1.01,"upr":1.07,"low":1.01,"high":1.07},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0.97573899450101498</v>
      </c>
      <c r="F39">
        <v>1.0044909105890301</v>
      </c>
      <c r="G39">
        <v>1.03332239157724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492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1.0044909105890301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0.97573899450101498</v>
      </c>
      <c r="AV39" t="s">
        <v>102</v>
      </c>
      <c r="AW39" t="s">
        <v>99</v>
      </c>
      <c r="AX39" t="s">
        <v>224</v>
      </c>
      <c r="AY39" t="s">
        <v>99</v>
      </c>
      <c r="AZ39" t="s">
        <v>101</v>
      </c>
      <c r="BA39">
        <f t="shared" si="13"/>
        <v>1.03332239157724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1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0.98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1.03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0.98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1.03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{"window_index":38,"window_t_start":39,"window_t_end":45,"Data":"2020-03-43","R_e_median":1.00449091058903,"R_e_q0062":0.975738994501015,"R_e_q1012":1.03332239157724,"fit":1,"lwr":0.98,"upr":1.03,"low":0.98,"high":1.03},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0.954155533160715</v>
      </c>
      <c r="F40">
        <v>0.983063529434267</v>
      </c>
      <c r="G40">
        <v>1.0133787772279801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493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0.983063529434267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0.954155533160715</v>
      </c>
      <c r="AV40" t="s">
        <v>102</v>
      </c>
      <c r="AW40" t="s">
        <v>99</v>
      </c>
      <c r="AX40" t="s">
        <v>225</v>
      </c>
      <c r="AY40" t="s">
        <v>99</v>
      </c>
      <c r="AZ40" t="s">
        <v>101</v>
      </c>
      <c r="BA40">
        <f t="shared" si="13"/>
        <v>1.0133787772279801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0.98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0.95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1.01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0.95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1.01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{"window_index":39,"window_t_start":40,"window_t_end":46,"Data":"2020-03-44","R_e_median":0.983063529434267,"R_e_q0063":0.954155533160715,"R_e_q1013":1.01337877722798,"fit":0.98,"lwr":0.95,"upr":1.01,"low":0.95,"high":1.01},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0.93238624613335297</v>
      </c>
      <c r="F41">
        <v>0.96012074639993505</v>
      </c>
      <c r="G41">
        <v>0.98865773286282999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494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0.96012074639993505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0.93238624613335297</v>
      </c>
      <c r="AV41" t="s">
        <v>102</v>
      </c>
      <c r="AW41" t="s">
        <v>99</v>
      </c>
      <c r="AX41" t="s">
        <v>226</v>
      </c>
      <c r="AY41" t="s">
        <v>99</v>
      </c>
      <c r="AZ41" t="s">
        <v>101</v>
      </c>
      <c r="BA41">
        <f t="shared" si="13"/>
        <v>0.98865773286282999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0.96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0.93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0.99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0.93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0.99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{"window_index":40,"window_t_start":41,"window_t_end":47,"Data":"2020-03-45","R_e_median":0.960120746399935,"R_e_q0064":0.932386246133353,"R_e_q1014":0.98865773286283,"fit":0.96,"lwr":0.93,"upr":0.99,"low":0.93,"high":0.99},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0.91685618990220696</v>
      </c>
      <c r="F42">
        <v>0.94582135226350605</v>
      </c>
      <c r="G42">
        <v>0.97540039335621698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495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0.94582135226350605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0.91685618990220696</v>
      </c>
      <c r="AV42" t="s">
        <v>102</v>
      </c>
      <c r="AW42" t="s">
        <v>99</v>
      </c>
      <c r="AX42" t="s">
        <v>227</v>
      </c>
      <c r="AY42" t="s">
        <v>99</v>
      </c>
      <c r="AZ42" t="s">
        <v>101</v>
      </c>
      <c r="BA42">
        <f t="shared" si="13"/>
        <v>0.97540039335621698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0.95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0.92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0.98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0.92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0.98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{"window_index":41,"window_t_start":42,"window_t_end":48,"Data":"2020-03-46","R_e_median":0.945821352263506,"R_e_q0065":0.916856189902207,"R_e_q1015":0.975400393356217,"fit":0.95,"lwr":0.92,"upr":0.98,"low":0.92,"high":0.98},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0.92786286218990999</v>
      </c>
      <c r="F43">
        <v>0.95824185427847197</v>
      </c>
      <c r="G43">
        <v>0.98944831211476902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496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0.95824185427847197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0.92786286218990999</v>
      </c>
      <c r="AV43" t="s">
        <v>102</v>
      </c>
      <c r="AW43" t="s">
        <v>99</v>
      </c>
      <c r="AX43" t="s">
        <v>228</v>
      </c>
      <c r="AY43" t="s">
        <v>99</v>
      </c>
      <c r="AZ43" t="s">
        <v>101</v>
      </c>
      <c r="BA43">
        <f t="shared" si="13"/>
        <v>0.98944831211476902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0.96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0.93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0.99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0.93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0.99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{"window_index":42,"window_t_start":43,"window_t_end":49,"Data":"2020-03-47","R_e_median":0.958241854278472,"R_e_q0066":0.92786286218991,"R_e_q1016":0.989448312114769,"fit":0.96,"lwr":0.93,"upr":0.99,"low":0.93,"high":0.99},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0.94456858278475997</v>
      </c>
      <c r="F44">
        <v>0.97534161016655796</v>
      </c>
      <c r="G44">
        <v>1.0063476158457501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497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0.97534161016655796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0.94456858278475997</v>
      </c>
      <c r="AV44" t="s">
        <v>102</v>
      </c>
      <c r="AW44" t="s">
        <v>99</v>
      </c>
      <c r="AX44" t="s">
        <v>229</v>
      </c>
      <c r="AY44" t="s">
        <v>99</v>
      </c>
      <c r="AZ44" t="s">
        <v>101</v>
      </c>
      <c r="BA44">
        <f t="shared" si="13"/>
        <v>1.0063476158457501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0.98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0.94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1.01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0.94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1.01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{"window_index":43,"window_t_start":44,"window_t_end":50,"Data":"2020-03-48","R_e_median":0.975341610166558,"R_e_q0067":0.94456858278476,"R_e_q1017":1.00634761584575,"fit":0.98,"lwr":0.94,"upr":1.01,"low":0.94,"high":1.01},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0.93817429895781301</v>
      </c>
      <c r="F45">
        <v>0.96802585805099195</v>
      </c>
      <c r="G45">
        <v>0.99815715665879201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498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0.96802585805099195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0.93817429895781301</v>
      </c>
      <c r="AV45" t="s">
        <v>102</v>
      </c>
      <c r="AW45" t="s">
        <v>99</v>
      </c>
      <c r="AX45" t="s">
        <v>230</v>
      </c>
      <c r="AY45" t="s">
        <v>99</v>
      </c>
      <c r="AZ45" t="s">
        <v>101</v>
      </c>
      <c r="BA45">
        <f t="shared" si="13"/>
        <v>0.99815715665879201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0.97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0.94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0.94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{"window_index":44,"window_t_start":45,"window_t_end":51,"Data":"2020-03-49","R_e_median":0.968025858050992,"R_e_q0068":0.938174298957813,"R_e_q1018":0.998157156658792,"fit":0.97,"lwr":0.94,"upr":1,"low":0.94,"high":1},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0.93499536845082998</v>
      </c>
      <c r="F46">
        <v>0.96534868571702104</v>
      </c>
      <c r="G46">
        <v>0.99512395067660198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499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0.96534868571702104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0.93499536845082998</v>
      </c>
      <c r="AV46" t="s">
        <v>102</v>
      </c>
      <c r="AW46" t="s">
        <v>99</v>
      </c>
      <c r="AX46" t="s">
        <v>231</v>
      </c>
      <c r="AY46" t="s">
        <v>99</v>
      </c>
      <c r="AZ46" t="s">
        <v>101</v>
      </c>
      <c r="BA46">
        <f t="shared" si="13"/>
        <v>0.99512395067660198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0.97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0.93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0.93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{"window_index":45,"window_t_start":46,"window_t_end":52,"Data":"2020-03-50","R_e_median":0.965348685717021,"R_e_q0069":0.93499536845083,"R_e_q1019":0.995123950676602,"fit":0.97,"lwr":0.93,"upr":1,"low":0.93,"high":1},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0.91405833550653703</v>
      </c>
      <c r="F47">
        <v>0.94452285228660104</v>
      </c>
      <c r="G47">
        <v>0.97424627436518396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500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0.94452285228660104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0.91405833550653703</v>
      </c>
      <c r="AV47" t="s">
        <v>102</v>
      </c>
      <c r="AW47" t="s">
        <v>99</v>
      </c>
      <c r="AX47" t="s">
        <v>232</v>
      </c>
      <c r="AY47" t="s">
        <v>99</v>
      </c>
      <c r="AZ47" t="s">
        <v>101</v>
      </c>
      <c r="BA47">
        <f t="shared" si="13"/>
        <v>0.97424627436518396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0.94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0.91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0.97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0.91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0.97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{"window_index":46,"window_t_start":47,"window_t_end":53,"Data":"2020-03-51","R_e_median":0.944522852286601,"R_e_q0070":0.914058335506537,"R_e_q1020":0.974246274365184,"fit":0.94,"lwr":0.91,"upr":0.97,"low":0.91,"high":0.97},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0.92723876268115002</v>
      </c>
      <c r="F48">
        <v>0.958092784554053</v>
      </c>
      <c r="G48">
        <v>0.99011331960789295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501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0.958092784554053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0.92723876268115002</v>
      </c>
      <c r="AV48" t="s">
        <v>102</v>
      </c>
      <c r="AW48" t="s">
        <v>99</v>
      </c>
      <c r="AX48" t="s">
        <v>233</v>
      </c>
      <c r="AY48" t="s">
        <v>99</v>
      </c>
      <c r="AZ48" t="s">
        <v>101</v>
      </c>
      <c r="BA48">
        <f t="shared" si="13"/>
        <v>0.99011331960789295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0.96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0.93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0.99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0.93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0.99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{"window_index":47,"window_t_start":48,"window_t_end":54,"Data":"2020-03-52","R_e_median":0.958092784554053,"R_e_q0071":0.92723876268115,"R_e_q1021":0.990113319607893,"fit":0.96,"lwr":0.93,"upr":0.99,"low":0.93,"high":0.99},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0.91280383936138598</v>
      </c>
      <c r="F49">
        <v>0.94285698843816601</v>
      </c>
      <c r="G49">
        <v>0.97345513846452503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502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0.94285698843816601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0.91280383936138598</v>
      </c>
      <c r="AV49" t="s">
        <v>102</v>
      </c>
      <c r="AW49" t="s">
        <v>99</v>
      </c>
      <c r="AX49" t="s">
        <v>234</v>
      </c>
      <c r="AY49" t="s">
        <v>99</v>
      </c>
      <c r="AZ49" t="s">
        <v>101</v>
      </c>
      <c r="BA49">
        <f t="shared" si="13"/>
        <v>0.97345513846452503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0.94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0.91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0.97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0.91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0.97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{"window_index":48,"window_t_start":49,"window_t_end":55,"Data":"2020-03-53","R_e_median":0.942856988438166,"R_e_q0072":0.912803839361386,"R_e_q1022":0.973455138464525,"fit":0.94,"lwr":0.91,"upr":0.97,"low":0.91,"high":0.97},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0.90286002171525204</v>
      </c>
      <c r="F50">
        <v>0.933256531155225</v>
      </c>
      <c r="G50">
        <v>0.96465090485817895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503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0.933256531155225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0.90286002171525204</v>
      </c>
      <c r="AV50" t="s">
        <v>102</v>
      </c>
      <c r="AW50" t="s">
        <v>99</v>
      </c>
      <c r="AX50" t="s">
        <v>235</v>
      </c>
      <c r="AY50" t="s">
        <v>99</v>
      </c>
      <c r="AZ50" t="s">
        <v>101</v>
      </c>
      <c r="BA50">
        <f t="shared" si="13"/>
        <v>0.96465090485817895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0.93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0.9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0.96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0.9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0.96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{"window_index":49,"window_t_start":50,"window_t_end":56,"Data":"2020-03-54","R_e_median":0.933256531155225,"R_e_q0073":0.902860021715252,"R_e_q1023":0.964650904858179,"fit":0.93,"lwr":0.9,"upr":0.96,"low":0.9,"high":0.96},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0.88019757392325704</v>
      </c>
      <c r="F51">
        <v>0.91102980283903701</v>
      </c>
      <c r="G51">
        <v>0.94129821587390705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504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0.91102980283903701</v>
      </c>
      <c r="AP51" t="s">
        <v>102</v>
      </c>
      <c r="AQ51" t="s">
        <v>99</v>
      </c>
      <c r="AR51" t="s">
        <v>505</v>
      </c>
      <c r="AS51" t="s">
        <v>99</v>
      </c>
      <c r="AT51" t="s">
        <v>101</v>
      </c>
      <c r="AU51">
        <f t="shared" si="12"/>
        <v>0.88019757392325704</v>
      </c>
      <c r="AV51" t="s">
        <v>102</v>
      </c>
      <c r="AW51" t="s">
        <v>99</v>
      </c>
      <c r="AX51" t="s">
        <v>236</v>
      </c>
      <c r="AY51" t="s">
        <v>99</v>
      </c>
      <c r="AZ51" t="s">
        <v>101</v>
      </c>
      <c r="BA51">
        <f t="shared" si="13"/>
        <v>0.94129821587390705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0.91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0.88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0.94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0.88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0.94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{"window_index":50,"window_t_start":51,"window_t_end":57,"Data":"2020-03-55","R_e_median":0.911029802839037,"R_e_q0074":0.880197573923257,"R_e_q1024":0.941298215873907,"fit":0.91,"lwr":0.88,"upr":0.94,"low":0.88,"high":0.94},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0.85866098867428298</v>
      </c>
      <c r="F52">
        <v>0.88971654068453698</v>
      </c>
      <c r="G52">
        <v>0.921116167039568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506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0.88971654068453698</v>
      </c>
      <c r="AP52" t="s">
        <v>102</v>
      </c>
      <c r="AQ52" t="s">
        <v>99</v>
      </c>
      <c r="AR52" t="s">
        <v>187</v>
      </c>
      <c r="AS52" t="s">
        <v>99</v>
      </c>
      <c r="AT52" t="s">
        <v>101</v>
      </c>
      <c r="AU52">
        <f t="shared" si="12"/>
        <v>0.85866098867428298</v>
      </c>
      <c r="AV52" t="s">
        <v>102</v>
      </c>
      <c r="AW52" t="s">
        <v>99</v>
      </c>
      <c r="AX52" t="s">
        <v>237</v>
      </c>
      <c r="AY52" t="s">
        <v>99</v>
      </c>
      <c r="AZ52" t="s">
        <v>101</v>
      </c>
      <c r="BA52">
        <f t="shared" si="13"/>
        <v>0.921116167039568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0.89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0.86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0.92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0.86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0.92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{"window_index":51,"window_t_start":52,"window_t_end":58,"Data":"2020-03-56","R_e_median":0.889716540684537,"R_e_q0075":0.858660988674283,"R_e_q1025":0.921116167039568,"fit":0.89,"lwr":0.86,"upr":0.92,"low":0.86,"high":0.92},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0.87314138955785903</v>
      </c>
      <c r="F53">
        <v>0.90522950131581104</v>
      </c>
      <c r="G53">
        <v>0.93841403121816203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507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0.90522950131581104</v>
      </c>
      <c r="AP53" t="s">
        <v>102</v>
      </c>
      <c r="AQ53" t="s">
        <v>99</v>
      </c>
      <c r="AR53" t="s">
        <v>508</v>
      </c>
      <c r="AS53" t="s">
        <v>99</v>
      </c>
      <c r="AT53" t="s">
        <v>101</v>
      </c>
      <c r="AU53">
        <f t="shared" si="12"/>
        <v>0.87314138955785903</v>
      </c>
      <c r="AV53" t="s">
        <v>102</v>
      </c>
      <c r="AW53" t="s">
        <v>99</v>
      </c>
      <c r="AX53" t="s">
        <v>238</v>
      </c>
      <c r="AY53" t="s">
        <v>99</v>
      </c>
      <c r="AZ53" t="s">
        <v>101</v>
      </c>
      <c r="BA53">
        <f t="shared" si="13"/>
        <v>0.93841403121816203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0.91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0.87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0.94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0.87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0.94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{"window_index":52,"window_t_start":53,"window_t_end":59,"Data":"2020-03-57","R_e_median":0.905229501315811,"R_e_q0076":0.873141389557859,"R_e_q1026":0.938414031218162,"fit":0.91,"lwr":0.87,"upr":0.94,"low":0.87,"high":0.94},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0.86732772107651401</v>
      </c>
      <c r="F54">
        <v>0.90058209209219198</v>
      </c>
      <c r="G54">
        <v>0.93419422059948398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509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0.90058209209219198</v>
      </c>
      <c r="AP54" t="s">
        <v>102</v>
      </c>
      <c r="AQ54" t="s">
        <v>99</v>
      </c>
      <c r="AR54" t="s">
        <v>510</v>
      </c>
      <c r="AS54" t="s">
        <v>99</v>
      </c>
      <c r="AT54" t="s">
        <v>101</v>
      </c>
      <c r="AU54">
        <f t="shared" si="12"/>
        <v>0.86732772107651401</v>
      </c>
      <c r="AV54" t="s">
        <v>102</v>
      </c>
      <c r="AW54" t="s">
        <v>99</v>
      </c>
      <c r="AX54" t="s">
        <v>239</v>
      </c>
      <c r="AY54" t="s">
        <v>99</v>
      </c>
      <c r="AZ54" t="s">
        <v>101</v>
      </c>
      <c r="BA54">
        <f t="shared" si="13"/>
        <v>0.93419422059948398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0.9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0.87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0.93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0.87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0.93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{"window_index":53,"window_t_start":54,"window_t_end":60,"Data":"2020-03-58","R_e_median":0.900582092092192,"R_e_q0077":0.867327721076514,"R_e_q1027":0.934194220599484,"fit":0.9,"lwr":0.87,"upr":0.93,"low":0.87,"high":0.93},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0.86255930628133803</v>
      </c>
      <c r="F55">
        <v>0.89534108648921096</v>
      </c>
      <c r="G55">
        <v>0.929144206691497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511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0.89534108648921096</v>
      </c>
      <c r="AP55" t="s">
        <v>102</v>
      </c>
      <c r="AQ55" t="s">
        <v>99</v>
      </c>
      <c r="AR55" t="s">
        <v>512</v>
      </c>
      <c r="AS55" t="s">
        <v>99</v>
      </c>
      <c r="AT55" t="s">
        <v>101</v>
      </c>
      <c r="AU55">
        <f t="shared" si="12"/>
        <v>0.86255930628133803</v>
      </c>
      <c r="AV55" t="s">
        <v>102</v>
      </c>
      <c r="AW55" t="s">
        <v>99</v>
      </c>
      <c r="AX55" t="s">
        <v>240</v>
      </c>
      <c r="AY55" t="s">
        <v>99</v>
      </c>
      <c r="AZ55" t="s">
        <v>101</v>
      </c>
      <c r="BA55">
        <f t="shared" si="13"/>
        <v>0.929144206691497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0.9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0.86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0.93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0.86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0.93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{"window_index":54,"window_t_start":55,"window_t_end":61,"Data":"2020-03-59","R_e_median":0.895341086489211,"R_e_q0078":0.862559306281338,"R_e_q1028":0.929144206691497,"fit":0.9,"lwr":0.86,"upr":0.93,"low":0.86,"high":0.93},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0.858430108445144</v>
      </c>
      <c r="F56">
        <v>0.89178352635717295</v>
      </c>
      <c r="G56">
        <v>0.92625161194442895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513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0.89178352635717295</v>
      </c>
      <c r="AP56" t="s">
        <v>102</v>
      </c>
      <c r="AQ56" t="s">
        <v>99</v>
      </c>
      <c r="AR56" t="s">
        <v>514</v>
      </c>
      <c r="AS56" t="s">
        <v>99</v>
      </c>
      <c r="AT56" t="s">
        <v>101</v>
      </c>
      <c r="AU56">
        <f t="shared" si="12"/>
        <v>0.858430108445144</v>
      </c>
      <c r="AV56" t="s">
        <v>102</v>
      </c>
      <c r="AW56" t="s">
        <v>99</v>
      </c>
      <c r="AX56" t="s">
        <v>241</v>
      </c>
      <c r="AY56" t="s">
        <v>99</v>
      </c>
      <c r="AZ56" t="s">
        <v>101</v>
      </c>
      <c r="BA56">
        <f t="shared" si="13"/>
        <v>0.92625161194442895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0.89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0.86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0.93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0.86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0.93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{"window_index":55,"window_t_start":56,"window_t_end":62,"Data":"2020-03-60","R_e_median":0.891783526357173,"R_e_q0079":0.858430108445144,"R_e_q1029":0.926251611944429,"fit":0.89,"lwr":0.86,"upr":0.93,"low":0.86,"high":0.93},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0.85529033827428802</v>
      </c>
      <c r="F57">
        <v>0.88802134324091597</v>
      </c>
      <c r="G57">
        <v>0.92182327361363003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515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0.88802134324091597</v>
      </c>
      <c r="AP57" t="s">
        <v>102</v>
      </c>
      <c r="AQ57" t="s">
        <v>99</v>
      </c>
      <c r="AR57" t="s">
        <v>516</v>
      </c>
      <c r="AS57" t="s">
        <v>99</v>
      </c>
      <c r="AT57" t="s">
        <v>101</v>
      </c>
      <c r="AU57">
        <f t="shared" si="12"/>
        <v>0.85529033827428802</v>
      </c>
      <c r="AV57" t="s">
        <v>102</v>
      </c>
      <c r="AW57" t="s">
        <v>99</v>
      </c>
      <c r="AX57" t="s">
        <v>242</v>
      </c>
      <c r="AY57" t="s">
        <v>99</v>
      </c>
      <c r="AZ57" t="s">
        <v>101</v>
      </c>
      <c r="BA57">
        <f t="shared" si="13"/>
        <v>0.92182327361363003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0.89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0.86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0.92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0.86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0.92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{"window_index":56,"window_t_start":57,"window_t_end":63,"Data":"2020-03-61","R_e_median":0.888021343240916,"R_e_q0080":0.855290338274288,"R_e_q1030":0.92182327361363,"fit":0.89,"lwr":0.86,"upr":0.92,"low":0.86,"high":0.92},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0.85887019534471398</v>
      </c>
      <c r="F58">
        <v>0.89218744317450105</v>
      </c>
      <c r="G58">
        <v>0.92568625259551396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517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0.89218744317450105</v>
      </c>
      <c r="AP58" t="s">
        <v>102</v>
      </c>
      <c r="AQ58" t="s">
        <v>99</v>
      </c>
      <c r="AR58" t="s">
        <v>518</v>
      </c>
      <c r="AS58" t="s">
        <v>99</v>
      </c>
      <c r="AT58" t="s">
        <v>101</v>
      </c>
      <c r="AU58">
        <f t="shared" si="12"/>
        <v>0.85887019534471398</v>
      </c>
      <c r="AV58" t="s">
        <v>102</v>
      </c>
      <c r="AW58" t="s">
        <v>99</v>
      </c>
      <c r="AX58" t="s">
        <v>243</v>
      </c>
      <c r="AY58" t="s">
        <v>99</v>
      </c>
      <c r="AZ58" t="s">
        <v>101</v>
      </c>
      <c r="BA58">
        <f t="shared" si="13"/>
        <v>0.92568625259551396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0.89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0.86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0.93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0.86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0.93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{"window_index":57,"window_t_start":58,"window_t_end":64,"Data":"2020-03-62","R_e_median":0.892187443174501,"R_e_q0081":0.858870195344714,"R_e_q1031":0.925686252595514,"fit":0.89,"lwr":0.86,"upr":0.93,"low":0.86,"high":0.93},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0.852596052346418</v>
      </c>
      <c r="F59">
        <v>0.88691532089120595</v>
      </c>
      <c r="G59">
        <v>0.92229781989111403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519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0.88691532089120595</v>
      </c>
      <c r="AP59" t="s">
        <v>102</v>
      </c>
      <c r="AQ59" t="s">
        <v>99</v>
      </c>
      <c r="AR59" t="s">
        <v>520</v>
      </c>
      <c r="AS59" t="s">
        <v>99</v>
      </c>
      <c r="AT59" t="s">
        <v>101</v>
      </c>
      <c r="AU59">
        <f t="shared" si="12"/>
        <v>0.852596052346418</v>
      </c>
      <c r="AV59" t="s">
        <v>102</v>
      </c>
      <c r="AW59" t="s">
        <v>99</v>
      </c>
      <c r="AX59" t="s">
        <v>244</v>
      </c>
      <c r="AY59" t="s">
        <v>99</v>
      </c>
      <c r="AZ59" t="s">
        <v>101</v>
      </c>
      <c r="BA59">
        <f t="shared" si="13"/>
        <v>0.92229781989111403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0.89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0.85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0.92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0.85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0.92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{"window_index":58,"window_t_start":59,"window_t_end":65,"Data":"2020-03-63","R_e_median":0.886915320891206,"R_e_q0082":0.852596052346418,"R_e_q1032":0.922297819891114,"fit":0.89,"lwr":0.85,"upr":0.92,"low":0.85,"high":0.92},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0.82991421142669197</v>
      </c>
      <c r="F60">
        <v>0.86365472221256701</v>
      </c>
      <c r="G60">
        <v>0.89756730126574102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521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0.86365472221256701</v>
      </c>
      <c r="AP60" t="s">
        <v>102</v>
      </c>
      <c r="AQ60" t="s">
        <v>99</v>
      </c>
      <c r="AR60" t="s">
        <v>522</v>
      </c>
      <c r="AS60" t="s">
        <v>99</v>
      </c>
      <c r="AT60" t="s">
        <v>101</v>
      </c>
      <c r="AU60">
        <f t="shared" si="12"/>
        <v>0.82991421142669197</v>
      </c>
      <c r="AV60" t="s">
        <v>102</v>
      </c>
      <c r="AW60" t="s">
        <v>99</v>
      </c>
      <c r="AX60" t="s">
        <v>245</v>
      </c>
      <c r="AY60" t="s">
        <v>99</v>
      </c>
      <c r="AZ60" t="s">
        <v>101</v>
      </c>
      <c r="BA60">
        <f t="shared" si="13"/>
        <v>0.89756730126574102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0.86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0.83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0.9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0.83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0.9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{"window_index":59,"window_t_start":60,"window_t_end":66,"Data":"2020-03-64","R_e_median":0.863654722212567,"R_e_q0083":0.829914211426692,"R_e_q1033":0.897567301265741,"fit":0.86,"lwr":0.83,"upr":0.9,"low":0.83,"high":0.9},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0.81559739011276</v>
      </c>
      <c r="F61">
        <v>0.85096736513911098</v>
      </c>
      <c r="G61">
        <v>0.88716508552149498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523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0.85096736513911098</v>
      </c>
      <c r="AP61" t="s">
        <v>102</v>
      </c>
      <c r="AQ61" t="s">
        <v>99</v>
      </c>
      <c r="AR61" t="s">
        <v>524</v>
      </c>
      <c r="AS61" t="s">
        <v>99</v>
      </c>
      <c r="AT61" t="s">
        <v>101</v>
      </c>
      <c r="AU61">
        <f t="shared" si="12"/>
        <v>0.81559739011276</v>
      </c>
      <c r="AV61" t="s">
        <v>102</v>
      </c>
      <c r="AW61" t="s">
        <v>99</v>
      </c>
      <c r="AX61" t="s">
        <v>246</v>
      </c>
      <c r="AY61" t="s">
        <v>99</v>
      </c>
      <c r="AZ61" t="s">
        <v>101</v>
      </c>
      <c r="BA61">
        <f t="shared" si="13"/>
        <v>0.88716508552149498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0.85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0.82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0.89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0.82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0.89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{"window_index":60,"window_t_start":61,"window_t_end":67,"Data":"2020-03-65","R_e_median":0.850967365139111,"R_e_q0084":0.81559739011276,"R_e_q1034":0.887165085521495,"fit":0.85,"lwr":0.82,"upr":0.89,"low":0.82,"high":0.89},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0.80874222546818197</v>
      </c>
      <c r="F62">
        <v>0.84488093273453502</v>
      </c>
      <c r="G62">
        <v>0.88138056620882499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525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0.84488093273453502</v>
      </c>
      <c r="AP62" t="s">
        <v>102</v>
      </c>
      <c r="AQ62" t="s">
        <v>99</v>
      </c>
      <c r="AR62" t="s">
        <v>526</v>
      </c>
      <c r="AS62" t="s">
        <v>99</v>
      </c>
      <c r="AT62" t="s">
        <v>101</v>
      </c>
      <c r="AU62">
        <f t="shared" si="12"/>
        <v>0.80874222546818197</v>
      </c>
      <c r="AV62" t="s">
        <v>102</v>
      </c>
      <c r="AW62" t="s">
        <v>99</v>
      </c>
      <c r="AX62" t="s">
        <v>247</v>
      </c>
      <c r="AY62" t="s">
        <v>99</v>
      </c>
      <c r="AZ62" t="s">
        <v>101</v>
      </c>
      <c r="BA62">
        <f t="shared" si="13"/>
        <v>0.88138056620882499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0.84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0.81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0.88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0.81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0.88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{"window_index":61,"window_t_start":62,"window_t_end":68,"Data":"2020-03-66","R_e_median":0.844880932734535,"R_e_q0085":0.808742225468182,"R_e_q1035":0.881380566208825,"fit":0.84,"lwr":0.81,"upr":0.88,"low":0.81,"high":0.88},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0.79800423970557299</v>
      </c>
      <c r="F63">
        <v>0.83470557667922096</v>
      </c>
      <c r="G63">
        <v>0.871312810530394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527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0.83470557667922096</v>
      </c>
      <c r="AP63" t="s">
        <v>102</v>
      </c>
      <c r="AQ63" t="s">
        <v>99</v>
      </c>
      <c r="AR63" t="s">
        <v>528</v>
      </c>
      <c r="AS63" t="s">
        <v>99</v>
      </c>
      <c r="AT63" t="s">
        <v>101</v>
      </c>
      <c r="AU63">
        <f t="shared" si="12"/>
        <v>0.79800423970557299</v>
      </c>
      <c r="AV63" t="s">
        <v>102</v>
      </c>
      <c r="AW63" t="s">
        <v>99</v>
      </c>
      <c r="AX63" t="s">
        <v>248</v>
      </c>
      <c r="AY63" t="s">
        <v>99</v>
      </c>
      <c r="AZ63" t="s">
        <v>101</v>
      </c>
      <c r="BA63">
        <f t="shared" si="13"/>
        <v>0.871312810530394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0.83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0.8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0.87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0.8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0.87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{"window_index":62,"window_t_start":63,"window_t_end":69,"Data":"2020-03-67","R_e_median":0.834705576679221,"R_e_q0086":0.798004239705573,"R_e_q1036":0.871312810530394,"fit":0.83,"lwr":0.8,"upr":0.87,"low":0.8,"high":0.87},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0.79759967206710203</v>
      </c>
      <c r="F64">
        <v>0.83503198953047597</v>
      </c>
      <c r="G64">
        <v>0.87383745694479198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529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0.83503198953047597</v>
      </c>
      <c r="AP64" t="s">
        <v>102</v>
      </c>
      <c r="AQ64" t="s">
        <v>99</v>
      </c>
      <c r="AR64" t="s">
        <v>530</v>
      </c>
      <c r="AS64" t="s">
        <v>99</v>
      </c>
      <c r="AT64" t="s">
        <v>101</v>
      </c>
      <c r="AU64">
        <f t="shared" si="12"/>
        <v>0.79759967206710203</v>
      </c>
      <c r="AV64" t="s">
        <v>102</v>
      </c>
      <c r="AW64" t="s">
        <v>99</v>
      </c>
      <c r="AX64" t="s">
        <v>249</v>
      </c>
      <c r="AY64" t="s">
        <v>99</v>
      </c>
      <c r="AZ64" t="s">
        <v>101</v>
      </c>
      <c r="BA64">
        <f t="shared" si="13"/>
        <v>0.87383745694479198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0.84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0.8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0.87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0.8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0.87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{"window_index":63,"window_t_start":64,"window_t_end":70,"Data":"2020-03-68","R_e_median":0.835031989530476,"R_e_q0087":0.797599672067102,"R_e_q1037":0.873837456944792,"fit":0.84,"lwr":0.8,"upr":0.87,"low":0.8,"high":0.87},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0.78132727613625996</v>
      </c>
      <c r="F65">
        <v>0.818677185537666</v>
      </c>
      <c r="G65">
        <v>0.85880858399994497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531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0.818677185537666</v>
      </c>
      <c r="AP65" t="s">
        <v>102</v>
      </c>
      <c r="AQ65" t="s">
        <v>99</v>
      </c>
      <c r="AR65" t="s">
        <v>532</v>
      </c>
      <c r="AS65" t="s">
        <v>99</v>
      </c>
      <c r="AT65" t="s">
        <v>101</v>
      </c>
      <c r="AU65">
        <f t="shared" si="12"/>
        <v>0.78132727613625996</v>
      </c>
      <c r="AV65" t="s">
        <v>102</v>
      </c>
      <c r="AW65" t="s">
        <v>99</v>
      </c>
      <c r="AX65" t="s">
        <v>250</v>
      </c>
      <c r="AY65" t="s">
        <v>99</v>
      </c>
      <c r="AZ65" t="s">
        <v>101</v>
      </c>
      <c r="BA65">
        <f t="shared" si="13"/>
        <v>0.85880858399994497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0.82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0.78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0.86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0.78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0.86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{"window_index":64,"window_t_start":65,"window_t_end":71,"Data":"2020-03-69","R_e_median":0.818677185537666,"R_e_q0088":0.78132727613626,"R_e_q1038":0.858808583999945,"fit":0.82,"lwr":0.78,"upr":0.86,"low":0.78,"high":0.86},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0.77508586293954895</v>
      </c>
      <c r="F66">
        <v>0.81349356696237496</v>
      </c>
      <c r="G66">
        <v>0.85243312970195895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533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0.81349356696237496</v>
      </c>
      <c r="AP66" t="s">
        <v>102</v>
      </c>
      <c r="AQ66" t="s">
        <v>99</v>
      </c>
      <c r="AR66" t="s">
        <v>534</v>
      </c>
      <c r="AS66" t="s">
        <v>99</v>
      </c>
      <c r="AT66" t="s">
        <v>101</v>
      </c>
      <c r="AU66">
        <f t="shared" si="12"/>
        <v>0.77508586293954895</v>
      </c>
      <c r="AV66" t="s">
        <v>102</v>
      </c>
      <c r="AW66" t="s">
        <v>99</v>
      </c>
      <c r="AX66" t="s">
        <v>251</v>
      </c>
      <c r="AY66" t="s">
        <v>99</v>
      </c>
      <c r="AZ66" t="s">
        <v>101</v>
      </c>
      <c r="BA66">
        <f t="shared" si="13"/>
        <v>0.85243312970195895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0.81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0.78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0.85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0.78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0.85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{"window_index":65,"window_t_start":66,"window_t_end":72,"Data":"2020-03-70","R_e_median":0.813493566962375,"R_e_q0089":0.775085862939549,"R_e_q1039":0.852433129701959,"fit":0.81,"lwr":0.78,"upr":0.85,"low":0.78,"high":0.85},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0.80012232340681599</v>
      </c>
      <c r="F67">
        <v>0.84111215825674102</v>
      </c>
      <c r="G67">
        <v>0.88371188111722698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535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0.84111215825674102</v>
      </c>
      <c r="AP67" t="s">
        <v>102</v>
      </c>
      <c r="AQ67" t="s">
        <v>99</v>
      </c>
      <c r="AR67" t="s">
        <v>536</v>
      </c>
      <c r="AS67" t="s">
        <v>99</v>
      </c>
      <c r="AT67" t="s">
        <v>101</v>
      </c>
      <c r="AU67">
        <f t="shared" ref="AU67:AU130" si="30">E67</f>
        <v>0.80012232340681599</v>
      </c>
      <c r="AV67" t="s">
        <v>102</v>
      </c>
      <c r="AW67" t="s">
        <v>99</v>
      </c>
      <c r="AX67" t="s">
        <v>252</v>
      </c>
      <c r="AY67" t="s">
        <v>99</v>
      </c>
      <c r="AZ67" t="s">
        <v>101</v>
      </c>
      <c r="BA67">
        <f t="shared" ref="BA67:BA130" si="31">G67</f>
        <v>0.88371188111722698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0.84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0.8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0.88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0.8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0.88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{"window_index":66,"window_t_start":67,"window_t_end":73,"Data":"2020-03-71","R_e_median":0.841112158256741,"R_e_q0090":0.800122323406816,"R_e_q1040":0.883711881117227,"fit":0.84,"lwr":0.8,"upr":0.88,"low":0.8,"high":0.88},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0.80793575954798502</v>
      </c>
      <c r="F68">
        <v>0.85018103147755797</v>
      </c>
      <c r="G68">
        <v>0.89138912408113002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537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0.85018103147755797</v>
      </c>
      <c r="AP68" t="s">
        <v>102</v>
      </c>
      <c r="AQ68" t="s">
        <v>99</v>
      </c>
      <c r="AR68" t="s">
        <v>538</v>
      </c>
      <c r="AS68" t="s">
        <v>99</v>
      </c>
      <c r="AT68" t="s">
        <v>101</v>
      </c>
      <c r="AU68">
        <f t="shared" si="30"/>
        <v>0.80793575954798502</v>
      </c>
      <c r="AV68" t="s">
        <v>102</v>
      </c>
      <c r="AW68" t="s">
        <v>99</v>
      </c>
      <c r="AX68" t="s">
        <v>253</v>
      </c>
      <c r="AY68" t="s">
        <v>99</v>
      </c>
      <c r="AZ68" t="s">
        <v>101</v>
      </c>
      <c r="BA68">
        <f t="shared" si="31"/>
        <v>0.89138912408113002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0.85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0.81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0.89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0.81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0.89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{"window_index":67,"window_t_start":68,"window_t_end":74,"Data":"2020-03-72","R_e_median":0.850181031477558,"R_e_q0091":0.807935759547985,"R_e_q1041":0.89138912408113,"fit":0.85,"lwr":0.81,"upr":0.89,"low":0.81,"high":0.89},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0.84392119905860796</v>
      </c>
      <c r="F69">
        <v>0.88526033227683498</v>
      </c>
      <c r="G69">
        <v>0.92836261601535697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539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0.88526033227683498</v>
      </c>
      <c r="AP69" t="s">
        <v>102</v>
      </c>
      <c r="AQ69" t="s">
        <v>99</v>
      </c>
      <c r="AR69" t="s">
        <v>540</v>
      </c>
      <c r="AS69" t="s">
        <v>99</v>
      </c>
      <c r="AT69" t="s">
        <v>101</v>
      </c>
      <c r="AU69">
        <f t="shared" si="30"/>
        <v>0.84392119905860796</v>
      </c>
      <c r="AV69" t="s">
        <v>102</v>
      </c>
      <c r="AW69" t="s">
        <v>99</v>
      </c>
      <c r="AX69" t="s">
        <v>254</v>
      </c>
      <c r="AY69" t="s">
        <v>99</v>
      </c>
      <c r="AZ69" t="s">
        <v>101</v>
      </c>
      <c r="BA69">
        <f t="shared" si="31"/>
        <v>0.92836261601535697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0.89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0.84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0.93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0.84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0.93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{"window_index":68,"window_t_start":69,"window_t_end":75,"Data":"2020-03-73","R_e_median":0.885260332276835,"R_e_q0092":0.843921199058608,"R_e_q1042":0.928362616015357,"fit":0.89,"lwr":0.84,"upr":0.93,"low":0.84,"high":0.93},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0.86048395813905199</v>
      </c>
      <c r="F70">
        <v>0.90305914862567205</v>
      </c>
      <c r="G70">
        <v>0.94612151783667298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541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0.90305914862567205</v>
      </c>
      <c r="AP70" t="s">
        <v>102</v>
      </c>
      <c r="AQ70" t="s">
        <v>99</v>
      </c>
      <c r="AR70" t="s">
        <v>542</v>
      </c>
      <c r="AS70" t="s">
        <v>99</v>
      </c>
      <c r="AT70" t="s">
        <v>101</v>
      </c>
      <c r="AU70">
        <f t="shared" si="30"/>
        <v>0.86048395813905199</v>
      </c>
      <c r="AV70" t="s">
        <v>102</v>
      </c>
      <c r="AW70" t="s">
        <v>99</v>
      </c>
      <c r="AX70" t="s">
        <v>255</v>
      </c>
      <c r="AY70" t="s">
        <v>99</v>
      </c>
      <c r="AZ70" t="s">
        <v>101</v>
      </c>
      <c r="BA70">
        <f t="shared" si="31"/>
        <v>0.94612151783667298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0.9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0.86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0.95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0.86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0.95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{"window_index":69,"window_t_start":70,"window_t_end":76,"Data":"2020-03-74","R_e_median":0.903059148625672,"R_e_q0093":0.860483958139052,"R_e_q1043":0.946121517836673,"fit":0.9,"lwr":0.86,"upr":0.95,"low":0.86,"high":0.95},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0.86641724338100501</v>
      </c>
      <c r="F71">
        <v>0.90918207943936902</v>
      </c>
      <c r="G71">
        <v>0.95317422426014298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543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0.90918207943936902</v>
      </c>
      <c r="AP71" t="s">
        <v>102</v>
      </c>
      <c r="AQ71" t="s">
        <v>99</v>
      </c>
      <c r="AR71" t="s">
        <v>544</v>
      </c>
      <c r="AS71" t="s">
        <v>99</v>
      </c>
      <c r="AT71" t="s">
        <v>101</v>
      </c>
      <c r="AU71">
        <f t="shared" si="30"/>
        <v>0.86641724338100501</v>
      </c>
      <c r="AV71" t="s">
        <v>102</v>
      </c>
      <c r="AW71" t="s">
        <v>99</v>
      </c>
      <c r="AX71" t="s">
        <v>256</v>
      </c>
      <c r="AY71" t="s">
        <v>99</v>
      </c>
      <c r="AZ71" t="s">
        <v>101</v>
      </c>
      <c r="BA71">
        <f t="shared" si="31"/>
        <v>0.95317422426014298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0.87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0.95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0.87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0.95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{"window_index":70,"window_t_start":71,"window_t_end":77,"Data":"2020-03-75","R_e_median":0.909182079439369,"R_e_q0094":0.866417243381005,"R_e_q1044":0.953174224260143,"fit":0.91,"lwr":0.87,"upr":0.95,"low":0.87,"high":0.95},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0.88763877543586001</v>
      </c>
      <c r="F72">
        <v>0.93157688349480405</v>
      </c>
      <c r="G72">
        <v>0.97717660614067603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545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0.93157688349480405</v>
      </c>
      <c r="AP72" t="s">
        <v>102</v>
      </c>
      <c r="AQ72" t="s">
        <v>99</v>
      </c>
      <c r="AR72" t="s">
        <v>546</v>
      </c>
      <c r="AS72" t="s">
        <v>99</v>
      </c>
      <c r="AT72" t="s">
        <v>101</v>
      </c>
      <c r="AU72">
        <f t="shared" si="30"/>
        <v>0.88763877543586001</v>
      </c>
      <c r="AV72" t="s">
        <v>102</v>
      </c>
      <c r="AW72" t="s">
        <v>99</v>
      </c>
      <c r="AX72" t="s">
        <v>257</v>
      </c>
      <c r="AY72" t="s">
        <v>99</v>
      </c>
      <c r="AZ72" t="s">
        <v>101</v>
      </c>
      <c r="BA72">
        <f t="shared" si="31"/>
        <v>0.97717660614067603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0.93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0.89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0.89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{"window_index":71,"window_t_start":72,"window_t_end":78,"Data":"2020-03-76","R_e_median":0.931576883494804,"R_e_q0095":0.88763877543586,"R_e_q1045":0.977176606140676,"fit":0.93,"lwr":0.89,"upr":0.98,"low":0.89,"high":0.98},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0.90471860555302996</v>
      </c>
      <c r="F73">
        <v>0.94818906215361498</v>
      </c>
      <c r="G73">
        <v>0.99079306602705997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547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0.94818906215361498</v>
      </c>
      <c r="AP73" t="s">
        <v>102</v>
      </c>
      <c r="AQ73" t="s">
        <v>99</v>
      </c>
      <c r="AR73" t="s">
        <v>548</v>
      </c>
      <c r="AS73" t="s">
        <v>99</v>
      </c>
      <c r="AT73" t="s">
        <v>101</v>
      </c>
      <c r="AU73">
        <f t="shared" si="30"/>
        <v>0.90471860555302996</v>
      </c>
      <c r="AV73" t="s">
        <v>102</v>
      </c>
      <c r="AW73" t="s">
        <v>99</v>
      </c>
      <c r="AX73" t="s">
        <v>258</v>
      </c>
      <c r="AY73" t="s">
        <v>99</v>
      </c>
      <c r="AZ73" t="s">
        <v>101</v>
      </c>
      <c r="BA73">
        <f t="shared" si="31"/>
        <v>0.99079306602705997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0.95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0.99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0.99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{"window_index":72,"window_t_start":73,"window_t_end":79,"Data":"2020-03-77","R_e_median":0.948189062153615,"R_e_q0096":0.90471860555303,"R_e_q1046":0.99079306602706,"fit":0.95,"lwr":0.9,"upr":0.99,"low":0.9,"high":0.99},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0.91045026834739795</v>
      </c>
      <c r="F74">
        <v>0.95403753100438504</v>
      </c>
      <c r="G74">
        <v>0.99775829489426504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549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0.95403753100438504</v>
      </c>
      <c r="AP74" t="s">
        <v>102</v>
      </c>
      <c r="AQ74" t="s">
        <v>99</v>
      </c>
      <c r="AR74" t="s">
        <v>550</v>
      </c>
      <c r="AS74" t="s">
        <v>99</v>
      </c>
      <c r="AT74" t="s">
        <v>101</v>
      </c>
      <c r="AU74">
        <f t="shared" si="30"/>
        <v>0.91045026834739795</v>
      </c>
      <c r="AV74" t="s">
        <v>102</v>
      </c>
      <c r="AW74" t="s">
        <v>99</v>
      </c>
      <c r="AX74" t="s">
        <v>259</v>
      </c>
      <c r="AY74" t="s">
        <v>99</v>
      </c>
      <c r="AZ74" t="s">
        <v>101</v>
      </c>
      <c r="BA74">
        <f t="shared" si="31"/>
        <v>0.99775829489426504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0.95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0.91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0.91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{"window_index":73,"window_t_start":74,"window_t_end":80,"Data":"2020-03-78","R_e_median":0.954037531004385,"R_e_q0097":0.910450268347398,"R_e_q1047":0.997758294894265,"fit":0.95,"lwr":0.91,"upr":1,"low":0.91,"high":1},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0.92249474539854703</v>
      </c>
      <c r="F75">
        <v>0.965424854427261</v>
      </c>
      <c r="G75">
        <v>1.0109706238009799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551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0.965424854427261</v>
      </c>
      <c r="AP75" t="s">
        <v>102</v>
      </c>
      <c r="AQ75" t="s">
        <v>99</v>
      </c>
      <c r="AR75" t="s">
        <v>552</v>
      </c>
      <c r="AS75" t="s">
        <v>99</v>
      </c>
      <c r="AT75" t="s">
        <v>101</v>
      </c>
      <c r="AU75">
        <f t="shared" si="30"/>
        <v>0.92249474539854703</v>
      </c>
      <c r="AV75" t="s">
        <v>102</v>
      </c>
      <c r="AW75" t="s">
        <v>99</v>
      </c>
      <c r="AX75" t="s">
        <v>260</v>
      </c>
      <c r="AY75" t="s">
        <v>99</v>
      </c>
      <c r="AZ75" t="s">
        <v>101</v>
      </c>
      <c r="BA75">
        <f t="shared" si="31"/>
        <v>1.0109706238009799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0.97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0.92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1.01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0.92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1.01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{"window_index":74,"window_t_start":75,"window_t_end":81,"Data":"2020-03-79","R_e_median":0.965424854427261,"R_e_q0098":0.922494745398547,"R_e_q1048":1.01097062380098,"fit":0.97,"lwr":0.92,"upr":1.01,"low":0.92,"high":1.01},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0.89941842490920099</v>
      </c>
      <c r="F76">
        <v>0.94281085333304504</v>
      </c>
      <c r="G76">
        <v>0.98685535489020104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553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0.94281085333304504</v>
      </c>
      <c r="AP76" t="s">
        <v>102</v>
      </c>
      <c r="AQ76" t="s">
        <v>99</v>
      </c>
      <c r="AR76" t="s">
        <v>554</v>
      </c>
      <c r="AS76" t="s">
        <v>99</v>
      </c>
      <c r="AT76" t="s">
        <v>101</v>
      </c>
      <c r="AU76">
        <f t="shared" si="30"/>
        <v>0.89941842490920099</v>
      </c>
      <c r="AV76" t="s">
        <v>102</v>
      </c>
      <c r="AW76" t="s">
        <v>99</v>
      </c>
      <c r="AX76" t="s">
        <v>261</v>
      </c>
      <c r="AY76" t="s">
        <v>99</v>
      </c>
      <c r="AZ76" t="s">
        <v>101</v>
      </c>
      <c r="BA76">
        <f t="shared" si="31"/>
        <v>0.98685535489020104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0.94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0.9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0.99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0.9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0.99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{"window_index":75,"window_t_start":76,"window_t_end":82,"Data":"2020-03-80","R_e_median":0.942810853333045,"R_e_q0099":0.899418424909201,"R_e_q1049":0.986855354890201,"fit":0.94,"lwr":0.9,"upr":0.99,"low":0.9,"high":0.99},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0.916528252510309</v>
      </c>
      <c r="F77">
        <v>0.96012244425113802</v>
      </c>
      <c r="G77">
        <v>1.00398686638583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555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0.96012244425113802</v>
      </c>
      <c r="AP77" t="s">
        <v>102</v>
      </c>
      <c r="AQ77" t="s">
        <v>99</v>
      </c>
      <c r="AR77" t="s">
        <v>556</v>
      </c>
      <c r="AS77" t="s">
        <v>99</v>
      </c>
      <c r="AT77" t="s">
        <v>101</v>
      </c>
      <c r="AU77">
        <f t="shared" si="30"/>
        <v>0.916528252510309</v>
      </c>
      <c r="AV77" t="s">
        <v>102</v>
      </c>
      <c r="AW77" t="s">
        <v>99</v>
      </c>
      <c r="AX77" t="s">
        <v>262</v>
      </c>
      <c r="AY77" t="s">
        <v>99</v>
      </c>
      <c r="AZ77" t="s">
        <v>101</v>
      </c>
      <c r="BA77">
        <f t="shared" si="31"/>
        <v>1.00398686638583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0.96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0.92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0.92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{"window_index":76,"window_t_start":77,"window_t_end":83,"Data":"2020-03-81","R_e_median":0.960122444251138,"R_e_q0100":0.916528252510309,"R_e_q1050":1.00398686638583,"fit":0.96,"lwr":0.92,"upr":1,"low":0.92,"high":1},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0.91285760076104505</v>
      </c>
      <c r="F78">
        <v>0.95594412662457795</v>
      </c>
      <c r="G78">
        <v>1.00043726160482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557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0.95594412662457795</v>
      </c>
      <c r="AP78" t="s">
        <v>102</v>
      </c>
      <c r="AQ78" t="s">
        <v>99</v>
      </c>
      <c r="AR78" t="s">
        <v>558</v>
      </c>
      <c r="AS78" t="s">
        <v>99</v>
      </c>
      <c r="AT78" t="s">
        <v>101</v>
      </c>
      <c r="AU78">
        <f t="shared" si="30"/>
        <v>0.91285760076104505</v>
      </c>
      <c r="AV78" t="s">
        <v>102</v>
      </c>
      <c r="AW78" t="s">
        <v>99</v>
      </c>
      <c r="AX78" t="s">
        <v>263</v>
      </c>
      <c r="AY78" t="s">
        <v>99</v>
      </c>
      <c r="AZ78" t="s">
        <v>101</v>
      </c>
      <c r="BA78">
        <f t="shared" si="31"/>
        <v>1.00043726160482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0.96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0.91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0.91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{"window_index":77,"window_t_start":78,"window_t_end":84,"Data":"2020-03-82","R_e_median":0.955944126624578,"R_e_q0101":0.912857600761045,"R_e_q1051":1.00043726160482,"fit":0.96,"lwr":0.91,"upr":1,"low":0.91,"high":1},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0.89542971080120604</v>
      </c>
      <c r="F79">
        <v>0.93915486897725797</v>
      </c>
      <c r="G79">
        <v>0.984005749534267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559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0.93915486897725797</v>
      </c>
      <c r="AP79" t="s">
        <v>102</v>
      </c>
      <c r="AQ79" t="s">
        <v>99</v>
      </c>
      <c r="AR79" t="s">
        <v>560</v>
      </c>
      <c r="AS79" t="s">
        <v>99</v>
      </c>
      <c r="AT79" t="s">
        <v>101</v>
      </c>
      <c r="AU79">
        <f t="shared" si="30"/>
        <v>0.89542971080120604</v>
      </c>
      <c r="AV79" t="s">
        <v>102</v>
      </c>
      <c r="AW79" t="s">
        <v>99</v>
      </c>
      <c r="AX79" t="s">
        <v>264</v>
      </c>
      <c r="AY79" t="s">
        <v>99</v>
      </c>
      <c r="AZ79" t="s">
        <v>101</v>
      </c>
      <c r="BA79">
        <f t="shared" si="31"/>
        <v>0.984005749534267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0.94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0.9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0.98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0.9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0.98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{"window_index":78,"window_t_start":79,"window_t_end":85,"Data":"2020-03-83","R_e_median":0.939154868977258,"R_e_q0102":0.895429710801206,"R_e_q1052":0.984005749534267,"fit":0.94,"lwr":0.9,"upr":0.98,"low":0.9,"high":0.98},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0.88338709924626702</v>
      </c>
      <c r="F80">
        <v>0.92688471882676304</v>
      </c>
      <c r="G80">
        <v>0.97167357964391798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561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0.92688471882676304</v>
      </c>
      <c r="AP80" t="s">
        <v>102</v>
      </c>
      <c r="AQ80" t="s">
        <v>99</v>
      </c>
      <c r="AR80" t="s">
        <v>562</v>
      </c>
      <c r="AS80" t="s">
        <v>99</v>
      </c>
      <c r="AT80" t="s">
        <v>101</v>
      </c>
      <c r="AU80">
        <f t="shared" si="30"/>
        <v>0.88338709924626702</v>
      </c>
      <c r="AV80" t="s">
        <v>102</v>
      </c>
      <c r="AW80" t="s">
        <v>99</v>
      </c>
      <c r="AX80" t="s">
        <v>265</v>
      </c>
      <c r="AY80" t="s">
        <v>99</v>
      </c>
      <c r="AZ80" t="s">
        <v>101</v>
      </c>
      <c r="BA80">
        <f t="shared" si="31"/>
        <v>0.97167357964391798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0.93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0.88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0.97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0.88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0.97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{"window_index":79,"window_t_start":80,"window_t_end":86,"Data":"2020-03-84","R_e_median":0.926884718826763,"R_e_q0103":0.883387099246267,"R_e_q1053":0.971673579643918,"fit":0.93,"lwr":0.88,"upr":0.97,"low":0.88,"high":0.97},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0.89190271044022096</v>
      </c>
      <c r="F81">
        <v>0.936551505566936</v>
      </c>
      <c r="G81">
        <v>0.98351896756699897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563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0.936551505566936</v>
      </c>
      <c r="AP81" t="s">
        <v>102</v>
      </c>
      <c r="AQ81" t="s">
        <v>99</v>
      </c>
      <c r="AR81" t="s">
        <v>564</v>
      </c>
      <c r="AS81" t="s">
        <v>99</v>
      </c>
      <c r="AT81" t="s">
        <v>101</v>
      </c>
      <c r="AU81">
        <f t="shared" si="30"/>
        <v>0.89190271044022096</v>
      </c>
      <c r="AV81" t="s">
        <v>102</v>
      </c>
      <c r="AW81" t="s">
        <v>99</v>
      </c>
      <c r="AX81" t="s">
        <v>266</v>
      </c>
      <c r="AY81" t="s">
        <v>99</v>
      </c>
      <c r="AZ81" t="s">
        <v>101</v>
      </c>
      <c r="BA81">
        <f t="shared" si="31"/>
        <v>0.98351896756699897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0.94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0.89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0.98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0.89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0.98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{"window_index":80,"window_t_start":81,"window_t_end":87,"Data":"2020-03-85","R_e_median":0.936551505566936,"R_e_q0104":0.891902710440221,"R_e_q1054":0.983518967566999,"fit":0.94,"lwr":0.89,"upr":0.98,"low":0.89,"high":0.98},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0.89661808296186796</v>
      </c>
      <c r="F82">
        <v>0.94122237892466698</v>
      </c>
      <c r="G82">
        <v>0.986695638442464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565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0.94122237892466698</v>
      </c>
      <c r="AP82" t="s">
        <v>102</v>
      </c>
      <c r="AQ82" t="s">
        <v>99</v>
      </c>
      <c r="AR82" t="s">
        <v>566</v>
      </c>
      <c r="AS82" t="s">
        <v>99</v>
      </c>
      <c r="AT82" t="s">
        <v>101</v>
      </c>
      <c r="AU82">
        <f t="shared" si="30"/>
        <v>0.89661808296186796</v>
      </c>
      <c r="AV82" t="s">
        <v>102</v>
      </c>
      <c r="AW82" t="s">
        <v>99</v>
      </c>
      <c r="AX82" t="s">
        <v>267</v>
      </c>
      <c r="AY82" t="s">
        <v>99</v>
      </c>
      <c r="AZ82" t="s">
        <v>101</v>
      </c>
      <c r="BA82">
        <f t="shared" si="31"/>
        <v>0.986695638442464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0.94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0.9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0.99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0.9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0.99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{"window_index":81,"window_t_start":82,"window_t_end":88,"Data":"2020-03-86","R_e_median":0.941222378924667,"R_e_q0105":0.896618082961868,"R_e_q1055":0.986695638442464,"fit":0.94,"lwr":0.9,"upr":0.99,"low":0.9,"high":0.99},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0.91713260244031602</v>
      </c>
      <c r="F83">
        <v>0.96317851704424995</v>
      </c>
      <c r="G83">
        <v>1.0102149304346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567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0.96317851704424995</v>
      </c>
      <c r="AP83" t="s">
        <v>102</v>
      </c>
      <c r="AQ83" t="s">
        <v>99</v>
      </c>
      <c r="AR83" t="s">
        <v>568</v>
      </c>
      <c r="AS83" t="s">
        <v>99</v>
      </c>
      <c r="AT83" t="s">
        <v>101</v>
      </c>
      <c r="AU83">
        <f t="shared" si="30"/>
        <v>0.91713260244031602</v>
      </c>
      <c r="AV83" t="s">
        <v>102</v>
      </c>
      <c r="AW83" t="s">
        <v>99</v>
      </c>
      <c r="AX83" t="s">
        <v>268</v>
      </c>
      <c r="AY83" t="s">
        <v>99</v>
      </c>
      <c r="AZ83" t="s">
        <v>101</v>
      </c>
      <c r="BA83">
        <f t="shared" si="31"/>
        <v>1.0102149304346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0.96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0.92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1.01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0.92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1.01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{"window_index":82,"window_t_start":83,"window_t_end":89,"Data":"2020-03-87","R_e_median":0.96317851704425,"R_e_q0106":0.917132602440316,"R_e_q1056":1.0102149304346,"fit":0.96,"lwr":0.92,"upr":1.01,"low":0.92,"high":1.01},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0.92214903398221404</v>
      </c>
      <c r="F84">
        <v>0.96872911410602303</v>
      </c>
      <c r="G84">
        <v>1.0165702060794199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569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0.96872911410602303</v>
      </c>
      <c r="AP84" t="s">
        <v>102</v>
      </c>
      <c r="AQ84" t="s">
        <v>99</v>
      </c>
      <c r="AR84" t="s">
        <v>570</v>
      </c>
      <c r="AS84" t="s">
        <v>99</v>
      </c>
      <c r="AT84" t="s">
        <v>101</v>
      </c>
      <c r="AU84">
        <f t="shared" si="30"/>
        <v>0.92214903398221404</v>
      </c>
      <c r="AV84" t="s">
        <v>102</v>
      </c>
      <c r="AW84" t="s">
        <v>99</v>
      </c>
      <c r="AX84" t="s">
        <v>269</v>
      </c>
      <c r="AY84" t="s">
        <v>99</v>
      </c>
      <c r="AZ84" t="s">
        <v>101</v>
      </c>
      <c r="BA84">
        <f t="shared" si="31"/>
        <v>1.0165702060794199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0.97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0.92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1.02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0.92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1.02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{"window_index":83,"window_t_start":84,"window_t_end":90,"Data":"2020-03-88","R_e_median":0.968729114106023,"R_e_q0107":0.922149033982214,"R_e_q1057":1.01657020607942,"fit":0.97,"lwr":0.92,"upr":1.02,"low":0.92,"high":1.02},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0.92773055961723805</v>
      </c>
      <c r="F85">
        <v>0.97479462328023603</v>
      </c>
      <c r="G85">
        <v>1.0222036046865399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571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0.97479462328023603</v>
      </c>
      <c r="AP85" t="s">
        <v>102</v>
      </c>
      <c r="AQ85" t="s">
        <v>99</v>
      </c>
      <c r="AR85" t="s">
        <v>572</v>
      </c>
      <c r="AS85" t="s">
        <v>99</v>
      </c>
      <c r="AT85" t="s">
        <v>101</v>
      </c>
      <c r="AU85">
        <f t="shared" si="30"/>
        <v>0.92773055961723805</v>
      </c>
      <c r="AV85" t="s">
        <v>102</v>
      </c>
      <c r="AW85" t="s">
        <v>99</v>
      </c>
      <c r="AX85" t="s">
        <v>270</v>
      </c>
      <c r="AY85" t="s">
        <v>99</v>
      </c>
      <c r="AZ85" t="s">
        <v>101</v>
      </c>
      <c r="BA85">
        <f t="shared" si="31"/>
        <v>1.0222036046865399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0.97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0.93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1.02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0.93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1.02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{"window_index":84,"window_t_start":85,"window_t_end":91,"Data":"2020-03-89","R_e_median":0.974794623280236,"R_e_q0108":0.927730559617238,"R_e_q1058":1.02220360468654,"fit":0.97,"lwr":0.93,"upr":1.02,"low":0.93,"high":1.02},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0.93919426968015196</v>
      </c>
      <c r="F86">
        <v>0.983630667768984</v>
      </c>
      <c r="G86">
        <v>1.0299370949115501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573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0.983630667768984</v>
      </c>
      <c r="AP86" t="s">
        <v>102</v>
      </c>
      <c r="AQ86" t="s">
        <v>99</v>
      </c>
      <c r="AR86" t="s">
        <v>574</v>
      </c>
      <c r="AS86" t="s">
        <v>99</v>
      </c>
      <c r="AT86" t="s">
        <v>101</v>
      </c>
      <c r="AU86">
        <f t="shared" si="30"/>
        <v>0.93919426968015196</v>
      </c>
      <c r="AV86" t="s">
        <v>102</v>
      </c>
      <c r="AW86" t="s">
        <v>99</v>
      </c>
      <c r="AX86" t="s">
        <v>271</v>
      </c>
      <c r="AY86" t="s">
        <v>99</v>
      </c>
      <c r="AZ86" t="s">
        <v>101</v>
      </c>
      <c r="BA86">
        <f t="shared" si="31"/>
        <v>1.0299370949115501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0.98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0.94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1.03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0.94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1.03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{"window_index":85,"window_t_start":86,"window_t_end":92,"Data":"2020-03-90","R_e_median":0.983630667768984,"R_e_q0109":0.939194269680152,"R_e_q1059":1.02993709491155,"fit":0.98,"lwr":0.94,"upr":1.03,"low":0.94,"high":1.03},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0.94711385822179595</v>
      </c>
      <c r="F87">
        <v>0.993433013412925</v>
      </c>
      <c r="G87">
        <v>1.0399044856036901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575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0.993433013412925</v>
      </c>
      <c r="AP87" t="s">
        <v>102</v>
      </c>
      <c r="AQ87" t="s">
        <v>99</v>
      </c>
      <c r="AR87" t="s">
        <v>576</v>
      </c>
      <c r="AS87" t="s">
        <v>99</v>
      </c>
      <c r="AT87" t="s">
        <v>101</v>
      </c>
      <c r="AU87">
        <f t="shared" si="30"/>
        <v>0.94711385822179595</v>
      </c>
      <c r="AV87" t="s">
        <v>102</v>
      </c>
      <c r="AW87" t="s">
        <v>99</v>
      </c>
      <c r="AX87" t="s">
        <v>272</v>
      </c>
      <c r="AY87" t="s">
        <v>99</v>
      </c>
      <c r="AZ87" t="s">
        <v>101</v>
      </c>
      <c r="BA87">
        <f t="shared" si="31"/>
        <v>1.0399044856036901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0.99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0.95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1.04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0.95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1.04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{"window_index":86,"window_t_start":87,"window_t_end":93,"Data":"2020-03-91","R_e_median":0.993433013412925,"R_e_q0110":0.947113858221796,"R_e_q1060":1.03990448560369,"fit":0.99,"lwr":0.95,"upr":1.04,"low":0.95,"high":1.04},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0.95076157843757103</v>
      </c>
      <c r="F88">
        <v>0.99691764207379396</v>
      </c>
      <c r="G88">
        <v>1.0463173314521299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577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0.99691764207379396</v>
      </c>
      <c r="AP88" t="s">
        <v>102</v>
      </c>
      <c r="AQ88" t="s">
        <v>99</v>
      </c>
      <c r="AR88" t="s">
        <v>578</v>
      </c>
      <c r="AS88" t="s">
        <v>99</v>
      </c>
      <c r="AT88" t="s">
        <v>101</v>
      </c>
      <c r="AU88">
        <f t="shared" si="30"/>
        <v>0.95076157843757103</v>
      </c>
      <c r="AV88" t="s">
        <v>102</v>
      </c>
      <c r="AW88" t="s">
        <v>99</v>
      </c>
      <c r="AX88" t="s">
        <v>273</v>
      </c>
      <c r="AY88" t="s">
        <v>99</v>
      </c>
      <c r="AZ88" t="s">
        <v>101</v>
      </c>
      <c r="BA88">
        <f t="shared" si="31"/>
        <v>1.0463173314521299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0.95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1.05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0.95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1.05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{"window_index":87,"window_t_start":88,"window_t_end":94,"Data":"2020-03-92","R_e_median":0.996917642073794,"R_e_q0111":0.950761578437571,"R_e_q1061":1.04631733145213,"fit":1,"lwr":0.95,"upr":1.05,"low":0.95,"high":1.05},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0.96169249353461805</v>
      </c>
      <c r="F89">
        <v>1.0088762003499401</v>
      </c>
      <c r="G89">
        <v>1.0567007492166001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579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1.0088762003499401</v>
      </c>
      <c r="AP89" t="s">
        <v>102</v>
      </c>
      <c r="AQ89" t="s">
        <v>99</v>
      </c>
      <c r="AR89" t="s">
        <v>580</v>
      </c>
      <c r="AS89" t="s">
        <v>99</v>
      </c>
      <c r="AT89" t="s">
        <v>101</v>
      </c>
      <c r="AU89">
        <f t="shared" si="30"/>
        <v>0.96169249353461805</v>
      </c>
      <c r="AV89" t="s">
        <v>102</v>
      </c>
      <c r="AW89" t="s">
        <v>99</v>
      </c>
      <c r="AX89" t="s">
        <v>274</v>
      </c>
      <c r="AY89" t="s">
        <v>99</v>
      </c>
      <c r="AZ89" t="s">
        <v>101</v>
      </c>
      <c r="BA89">
        <f t="shared" si="31"/>
        <v>1.0567007492166001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1.01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0.96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1.06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0.96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1.06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{"window_index":88,"window_t_start":89,"window_t_end":95,"Data":"2020-03-93","R_e_median":1.00887620034994,"R_e_q0112":0.961692493534618,"R_e_q1062":1.0567007492166,"fit":1.01,"lwr":0.96,"upr":1.06,"low":0.96,"high":1.06},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0.94271361441631296</v>
      </c>
      <c r="F90">
        <v>0.98899459514037202</v>
      </c>
      <c r="G90">
        <v>1.0376008308878999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581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0.98899459514037202</v>
      </c>
      <c r="AP90" t="s">
        <v>102</v>
      </c>
      <c r="AQ90" t="s">
        <v>99</v>
      </c>
      <c r="AR90" t="s">
        <v>582</v>
      </c>
      <c r="AS90" t="s">
        <v>99</v>
      </c>
      <c r="AT90" t="s">
        <v>101</v>
      </c>
      <c r="AU90">
        <f t="shared" si="30"/>
        <v>0.94271361441631296</v>
      </c>
      <c r="AV90" t="s">
        <v>102</v>
      </c>
      <c r="AW90" t="s">
        <v>99</v>
      </c>
      <c r="AX90" t="s">
        <v>275</v>
      </c>
      <c r="AY90" t="s">
        <v>99</v>
      </c>
      <c r="AZ90" t="s">
        <v>101</v>
      </c>
      <c r="BA90">
        <f t="shared" si="31"/>
        <v>1.0376008308878999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0.99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0.94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1.04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0.94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1.04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{"window_index":89,"window_t_start":90,"window_t_end":96,"Data":"2020-03-94","R_e_median":0.988994595140372,"R_e_q0113":0.942713614416313,"R_e_q1063":1.0376008308879,"fit":0.99,"lwr":0.94,"upr":1.04,"low":0.94,"high":1.04},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0.96900545047664399</v>
      </c>
      <c r="F91">
        <v>1.01613396488237</v>
      </c>
      <c r="G91">
        <v>1.0626551245301501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583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1.01613396488237</v>
      </c>
      <c r="AP91" t="s">
        <v>102</v>
      </c>
      <c r="AQ91" t="s">
        <v>99</v>
      </c>
      <c r="AR91" t="s">
        <v>584</v>
      </c>
      <c r="AS91" t="s">
        <v>99</v>
      </c>
      <c r="AT91" t="s">
        <v>101</v>
      </c>
      <c r="AU91">
        <f t="shared" si="30"/>
        <v>0.96900545047664399</v>
      </c>
      <c r="AV91" t="s">
        <v>102</v>
      </c>
      <c r="AW91" t="s">
        <v>99</v>
      </c>
      <c r="AX91" t="s">
        <v>276</v>
      </c>
      <c r="AY91" t="s">
        <v>99</v>
      </c>
      <c r="AZ91" t="s">
        <v>101</v>
      </c>
      <c r="BA91">
        <f t="shared" si="31"/>
        <v>1.0626551245301501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1.02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0.97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1.06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0.97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1.06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{"window_index":90,"window_t_start":91,"window_t_end":97,"Data":"2020-03-95","R_e_median":1.01613396488237,"R_e_q0114":0.969005450476644,"R_e_q1064":1.06265512453015,"fit":1.02,"lwr":0.97,"upr":1.06,"low":0.97,"high":1.06},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0.98175271477816095</v>
      </c>
      <c r="F92">
        <v>1.02919265805708</v>
      </c>
      <c r="G92">
        <v>1.0786343577836699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585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1.02919265805708</v>
      </c>
      <c r="AP92" t="s">
        <v>102</v>
      </c>
      <c r="AQ92" t="s">
        <v>99</v>
      </c>
      <c r="AR92" t="s">
        <v>586</v>
      </c>
      <c r="AS92" t="s">
        <v>99</v>
      </c>
      <c r="AT92" t="s">
        <v>101</v>
      </c>
      <c r="AU92">
        <f t="shared" si="30"/>
        <v>0.98175271477816095</v>
      </c>
      <c r="AV92" t="s">
        <v>102</v>
      </c>
      <c r="AW92" t="s">
        <v>99</v>
      </c>
      <c r="AX92" t="s">
        <v>277</v>
      </c>
      <c r="AY92" t="s">
        <v>99</v>
      </c>
      <c r="AZ92" t="s">
        <v>101</v>
      </c>
      <c r="BA92">
        <f t="shared" si="31"/>
        <v>1.0786343577836699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1.03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0.98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1.08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0.98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1.08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{"window_index":91,"window_t_start":92,"window_t_end":98,"Data":"2020-03-96","R_e_median":1.02919265805708,"R_e_q0115":0.981752714778161,"R_e_q1065":1.07863435778367,"fit":1.03,"lwr":0.98,"upr":1.08,"low":0.98,"high":1.08},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0.99684929018419599</v>
      </c>
      <c r="F93">
        <v>1.04263087768578</v>
      </c>
      <c r="G93">
        <v>1.0921475324155001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587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1.04263087768578</v>
      </c>
      <c r="AP93" t="s">
        <v>102</v>
      </c>
      <c r="AQ93" t="s">
        <v>99</v>
      </c>
      <c r="AR93" t="s">
        <v>588</v>
      </c>
      <c r="AS93" t="s">
        <v>99</v>
      </c>
      <c r="AT93" t="s">
        <v>101</v>
      </c>
      <c r="AU93">
        <f t="shared" si="30"/>
        <v>0.99684929018419599</v>
      </c>
      <c r="AV93" t="s">
        <v>102</v>
      </c>
      <c r="AW93" t="s">
        <v>99</v>
      </c>
      <c r="AX93" t="s">
        <v>278</v>
      </c>
      <c r="AY93" t="s">
        <v>99</v>
      </c>
      <c r="AZ93" t="s">
        <v>101</v>
      </c>
      <c r="BA93">
        <f t="shared" si="31"/>
        <v>1.0921475324155001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1.04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1.0900000000000001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1.0900000000000001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{"window_index":92,"window_t_start":93,"window_t_end":99,"Data":"2020-03-97","R_e_median":1.04263087768578,"R_e_q0116":0.996849290184196,"R_e_q1066":1.0921475324155,"fit":1.04,"lwr":1,"upr":1.09,"low":1,"high":1.09},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1.0246827834162699</v>
      </c>
      <c r="F94">
        <v>1.0707679796677301</v>
      </c>
      <c r="G94">
        <v>1.11876666480985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589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1.0707679796677301</v>
      </c>
      <c r="AP94" t="s">
        <v>102</v>
      </c>
      <c r="AQ94" t="s">
        <v>99</v>
      </c>
      <c r="AR94" t="s">
        <v>590</v>
      </c>
      <c r="AS94" t="s">
        <v>99</v>
      </c>
      <c r="AT94" t="s">
        <v>101</v>
      </c>
      <c r="AU94">
        <f t="shared" si="30"/>
        <v>1.0246827834162699</v>
      </c>
      <c r="AV94" t="s">
        <v>102</v>
      </c>
      <c r="AW94" t="s">
        <v>99</v>
      </c>
      <c r="AX94" t="s">
        <v>279</v>
      </c>
      <c r="AY94" t="s">
        <v>99</v>
      </c>
      <c r="AZ94" t="s">
        <v>101</v>
      </c>
      <c r="BA94">
        <f t="shared" si="31"/>
        <v>1.11876666480985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1.07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1.02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1.1200000000000001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1.02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1.1200000000000001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{"window_index":93,"window_t_start":94,"window_t_end":100,"Data":"2020-03-98","R_e_median":1.07076797966773,"R_e_q0117":1.02468278341627,"R_e_q1067":1.11876666480985,"fit":1.07,"lwr":1.02,"upr":1.12,"low":1.02,"high":1.12},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1.0070003718391201</v>
      </c>
      <c r="F95">
        <v>1.0567269532202399</v>
      </c>
      <c r="G95">
        <v>1.1043508882231401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591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1.0567269532202399</v>
      </c>
      <c r="AP95" t="s">
        <v>102</v>
      </c>
      <c r="AQ95" t="s">
        <v>99</v>
      </c>
      <c r="AR95" t="s">
        <v>592</v>
      </c>
      <c r="AS95" t="s">
        <v>99</v>
      </c>
      <c r="AT95" t="s">
        <v>101</v>
      </c>
      <c r="AU95">
        <f t="shared" si="30"/>
        <v>1.0070003718391201</v>
      </c>
      <c r="AV95" t="s">
        <v>102</v>
      </c>
      <c r="AW95" t="s">
        <v>99</v>
      </c>
      <c r="AX95" t="s">
        <v>280</v>
      </c>
      <c r="AY95" t="s">
        <v>99</v>
      </c>
      <c r="AZ95" t="s">
        <v>101</v>
      </c>
      <c r="BA95">
        <f t="shared" si="31"/>
        <v>1.1043508882231401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1.06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1.01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1.1000000000000001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1.01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1.1000000000000001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{"window_index":94,"window_t_start":95,"window_t_end":101,"Data":"2020-03-99","R_e_median":1.05672695322024,"R_e_q0118":1.00700037183912,"R_e_q1068":1.10435088822314,"fit":1.06,"lwr":1.01,"upr":1.1,"low":1.01,"high":1.1},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1.0010855121192701</v>
      </c>
      <c r="F96">
        <v>1.04792556661838</v>
      </c>
      <c r="G96">
        <v>1.09553189280192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593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1.04792556661838</v>
      </c>
      <c r="AP96" t="s">
        <v>102</v>
      </c>
      <c r="AQ96" t="s">
        <v>99</v>
      </c>
      <c r="AR96" t="s">
        <v>594</v>
      </c>
      <c r="AS96" t="s">
        <v>99</v>
      </c>
      <c r="AT96" t="s">
        <v>101</v>
      </c>
      <c r="AU96">
        <f t="shared" si="30"/>
        <v>1.0010855121192701</v>
      </c>
      <c r="AV96" t="s">
        <v>102</v>
      </c>
      <c r="AW96" t="s">
        <v>99</v>
      </c>
      <c r="AX96" t="s">
        <v>281</v>
      </c>
      <c r="AY96" t="s">
        <v>99</v>
      </c>
      <c r="AZ96" t="s">
        <v>101</v>
      </c>
      <c r="BA96">
        <f t="shared" si="31"/>
        <v>1.09553189280192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1.05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1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1.1000000000000001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1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1.1000000000000001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{"window_index":95,"window_t_start":96,"window_t_end":102,"Data":"2020-03-100","R_e_median":1.04792556661838,"R_e_q0119":1.00108551211927,"R_e_q1069":1.09553189280192,"fit":1.05,"lwr":1,"upr":1.1,"low":1,"high":1.1},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1.0107167831035699</v>
      </c>
      <c r="F97">
        <v>1.0583967424440801</v>
      </c>
      <c r="G97">
        <v>1.1060237794601899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595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1.0583967424440801</v>
      </c>
      <c r="AP97" t="s">
        <v>102</v>
      </c>
      <c r="AQ97" t="s">
        <v>99</v>
      </c>
      <c r="AR97" t="s">
        <v>596</v>
      </c>
      <c r="AS97" t="s">
        <v>99</v>
      </c>
      <c r="AT97" t="s">
        <v>101</v>
      </c>
      <c r="AU97">
        <f t="shared" si="30"/>
        <v>1.0107167831035699</v>
      </c>
      <c r="AV97" t="s">
        <v>102</v>
      </c>
      <c r="AW97" t="s">
        <v>99</v>
      </c>
      <c r="AX97" t="s">
        <v>282</v>
      </c>
      <c r="AY97" t="s">
        <v>99</v>
      </c>
      <c r="AZ97" t="s">
        <v>101</v>
      </c>
      <c r="BA97">
        <f t="shared" si="31"/>
        <v>1.1060237794601899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1.06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1.01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1.1100000000000001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1.01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1.1100000000000001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{"window_index":96,"window_t_start":97,"window_t_end":103,"Data":"2020-03-101","R_e_median":1.05839674244408,"R_e_q0120":1.01071678310357,"R_e_q1070":1.10602377946019,"fit":1.06,"lwr":1.01,"upr":1.11,"low":1.01,"high":1.11},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1.02147833905828</v>
      </c>
      <c r="F98">
        <v>1.0693334278001201</v>
      </c>
      <c r="G98">
        <v>1.11786024111638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597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1.0693334278001201</v>
      </c>
      <c r="AP98" t="s">
        <v>102</v>
      </c>
      <c r="AQ98" t="s">
        <v>99</v>
      </c>
      <c r="AR98" t="s">
        <v>598</v>
      </c>
      <c r="AS98" t="s">
        <v>99</v>
      </c>
      <c r="AT98" t="s">
        <v>101</v>
      </c>
      <c r="AU98">
        <f t="shared" si="30"/>
        <v>1.02147833905828</v>
      </c>
      <c r="AV98" t="s">
        <v>102</v>
      </c>
      <c r="AW98" t="s">
        <v>99</v>
      </c>
      <c r="AX98" t="s">
        <v>283</v>
      </c>
      <c r="AY98" t="s">
        <v>99</v>
      </c>
      <c r="AZ98" t="s">
        <v>101</v>
      </c>
      <c r="BA98">
        <f t="shared" si="31"/>
        <v>1.11786024111638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1.07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1.02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1.1200000000000001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1.02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1.1200000000000001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{"window_index":97,"window_t_start":98,"window_t_end":104,"Data":"2020-03-102","R_e_median":1.06933342780012,"R_e_q0121":1.02147833905828,"R_e_q1071":1.11786024111638,"fit":1.07,"lwr":1.02,"upr":1.12,"low":1.02,"high":1.12},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1.01473275375014</v>
      </c>
      <c r="F99">
        <v>1.0603726198569201</v>
      </c>
      <c r="G99">
        <v>1.1064790570096901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599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1.0603726198569201</v>
      </c>
      <c r="AP99" t="s">
        <v>102</v>
      </c>
      <c r="AQ99" t="s">
        <v>99</v>
      </c>
      <c r="AR99" t="s">
        <v>600</v>
      </c>
      <c r="AS99" t="s">
        <v>99</v>
      </c>
      <c r="AT99" t="s">
        <v>101</v>
      </c>
      <c r="AU99">
        <f t="shared" si="30"/>
        <v>1.01473275375014</v>
      </c>
      <c r="AV99" t="s">
        <v>102</v>
      </c>
      <c r="AW99" t="s">
        <v>99</v>
      </c>
      <c r="AX99" t="s">
        <v>284</v>
      </c>
      <c r="AY99" t="s">
        <v>99</v>
      </c>
      <c r="AZ99" t="s">
        <v>101</v>
      </c>
      <c r="BA99">
        <f t="shared" si="31"/>
        <v>1.1064790570096901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1.06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1.01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1.1100000000000001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1.01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1.1100000000000001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{"window_index":98,"window_t_start":99,"window_t_end":105,"Data":"2020-03-103","R_e_median":1.06037261985692,"R_e_q0122":1.01473275375014,"R_e_q1072":1.10647905700969,"fit":1.06,"lwr":1.01,"upr":1.11,"low":1.01,"high":1.11},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1.0392544876009999</v>
      </c>
      <c r="F100">
        <v>1.08392547106851</v>
      </c>
      <c r="G100">
        <v>1.13103512928953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601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1.08392547106851</v>
      </c>
      <c r="AP100" t="s">
        <v>102</v>
      </c>
      <c r="AQ100" t="s">
        <v>99</v>
      </c>
      <c r="AR100" t="s">
        <v>602</v>
      </c>
      <c r="AS100" t="s">
        <v>99</v>
      </c>
      <c r="AT100" t="s">
        <v>101</v>
      </c>
      <c r="AU100">
        <f t="shared" si="30"/>
        <v>1.0392544876009999</v>
      </c>
      <c r="AV100" t="s">
        <v>102</v>
      </c>
      <c r="AW100" t="s">
        <v>99</v>
      </c>
      <c r="AX100" t="s">
        <v>285</v>
      </c>
      <c r="AY100" t="s">
        <v>99</v>
      </c>
      <c r="AZ100" t="s">
        <v>101</v>
      </c>
      <c r="BA100">
        <f t="shared" si="31"/>
        <v>1.13103512928953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1.08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1.04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1.1299999999999999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1.04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1.1299999999999999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{"window_index":99,"window_t_start":100,"window_t_end":106,"Data":"2020-03-104","R_e_median":1.08392547106851,"R_e_q0123":1.039254487601,"R_e_q1073":1.13103512928953,"fit":1.08,"lwr":1.04,"upr":1.13,"low":1.04,"high":1.13},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1.0586921370459801</v>
      </c>
      <c r="F101">
        <v>1.1050412330170101</v>
      </c>
      <c r="G101">
        <v>1.1520615985660501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603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1.1050412330170101</v>
      </c>
      <c r="AP101" t="s">
        <v>102</v>
      </c>
      <c r="AQ101" t="s">
        <v>99</v>
      </c>
      <c r="AR101" t="s">
        <v>604</v>
      </c>
      <c r="AS101" t="s">
        <v>99</v>
      </c>
      <c r="AT101" t="s">
        <v>101</v>
      </c>
      <c r="AU101">
        <f t="shared" si="30"/>
        <v>1.0586921370459801</v>
      </c>
      <c r="AV101" t="s">
        <v>102</v>
      </c>
      <c r="AW101" t="s">
        <v>99</v>
      </c>
      <c r="AX101" t="s">
        <v>286</v>
      </c>
      <c r="AY101" t="s">
        <v>99</v>
      </c>
      <c r="AZ101" t="s">
        <v>101</v>
      </c>
      <c r="BA101">
        <f t="shared" si="31"/>
        <v>1.1520615985660501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1.1100000000000001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1.06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1.1499999999999999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1.06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1.1499999999999999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{"window_index":100,"window_t_start":101,"window_t_end":107,"Data":"2020-03-105","R_e_median":1.10504123301701,"R_e_q0124":1.05869213704598,"R_e_q1074":1.15206159856605,"fit":1.11,"lwr":1.06,"upr":1.15,"low":1.06,"high":1.15},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1.06212145025426</v>
      </c>
      <c r="F102">
        <v>1.10726257466141</v>
      </c>
      <c r="G102">
        <v>1.1549059858422299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605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1.10726257466141</v>
      </c>
      <c r="AP102" t="s">
        <v>102</v>
      </c>
      <c r="AQ102" t="s">
        <v>99</v>
      </c>
      <c r="AR102" t="s">
        <v>606</v>
      </c>
      <c r="AS102" t="s">
        <v>99</v>
      </c>
      <c r="AT102" t="s">
        <v>101</v>
      </c>
      <c r="AU102">
        <f t="shared" si="30"/>
        <v>1.06212145025426</v>
      </c>
      <c r="AV102" t="s">
        <v>102</v>
      </c>
      <c r="AW102" t="s">
        <v>99</v>
      </c>
      <c r="AX102" t="s">
        <v>287</v>
      </c>
      <c r="AY102" t="s">
        <v>99</v>
      </c>
      <c r="AZ102" t="s">
        <v>101</v>
      </c>
      <c r="BA102">
        <f t="shared" si="31"/>
        <v>1.1549059858422299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1.1100000000000001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1.06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1.1499999999999999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1.06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1.1499999999999999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{"window_index":101,"window_t_start":102,"window_t_end":108,"Data":"2020-03-106","R_e_median":1.10726257466141,"R_e_q0125":1.06212145025426,"R_e_q1075":1.15490598584223,"fit":1.11,"lwr":1.06,"upr":1.15,"low":1.06,"high":1.15},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1.05894431390652</v>
      </c>
      <c r="F103">
        <v>1.10435713410002</v>
      </c>
      <c r="G103">
        <v>1.1505896177088899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607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1.10435713410002</v>
      </c>
      <c r="AP103" t="s">
        <v>102</v>
      </c>
      <c r="AQ103" t="s">
        <v>99</v>
      </c>
      <c r="AR103" t="s">
        <v>608</v>
      </c>
      <c r="AS103" t="s">
        <v>99</v>
      </c>
      <c r="AT103" t="s">
        <v>101</v>
      </c>
      <c r="AU103">
        <f t="shared" si="30"/>
        <v>1.05894431390652</v>
      </c>
      <c r="AV103" t="s">
        <v>102</v>
      </c>
      <c r="AW103" t="s">
        <v>99</v>
      </c>
      <c r="AX103" t="s">
        <v>288</v>
      </c>
      <c r="AY103" t="s">
        <v>99</v>
      </c>
      <c r="AZ103" t="s">
        <v>101</v>
      </c>
      <c r="BA103">
        <f t="shared" si="31"/>
        <v>1.1505896177088899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1.1000000000000001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1.06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1.1499999999999999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1.06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1.1499999999999999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{"window_index":102,"window_t_start":103,"window_t_end":109,"Data":"2020-03-107","R_e_median":1.10435713410002,"R_e_q0126":1.05894431390652,"R_e_q1076":1.15058961770889,"fit":1.1,"lwr":1.06,"upr":1.15,"low":1.06,"high":1.15},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1.0552955910190001</v>
      </c>
      <c r="F104">
        <v>1.09925206793695</v>
      </c>
      <c r="G104">
        <v>1.1448719978885999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609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1.09925206793695</v>
      </c>
      <c r="AP104" t="s">
        <v>102</v>
      </c>
      <c r="AQ104" t="s">
        <v>99</v>
      </c>
      <c r="AR104" t="s">
        <v>610</v>
      </c>
      <c r="AS104" t="s">
        <v>99</v>
      </c>
      <c r="AT104" t="s">
        <v>101</v>
      </c>
      <c r="AU104">
        <f t="shared" si="30"/>
        <v>1.0552955910190001</v>
      </c>
      <c r="AV104" t="s">
        <v>102</v>
      </c>
      <c r="AW104" t="s">
        <v>99</v>
      </c>
      <c r="AX104" t="s">
        <v>289</v>
      </c>
      <c r="AY104" t="s">
        <v>99</v>
      </c>
      <c r="AZ104" t="s">
        <v>101</v>
      </c>
      <c r="BA104">
        <f t="shared" si="31"/>
        <v>1.1448719978885999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1.1000000000000001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1.06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1.1399999999999999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1.06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1.1399999999999999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{"window_index":103,"window_t_start":104,"window_t_end":110,"Data":"2020-03-108","R_e_median":1.09925206793695,"R_e_q0127":1.055295591019,"R_e_q1077":1.1448719978886,"fit":1.1,"lwr":1.06,"upr":1.14,"low":1.06,"high":1.14},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1.02686725287031</v>
      </c>
      <c r="F105">
        <v>1.0700434340189999</v>
      </c>
      <c r="G105">
        <v>1.1125766865253299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611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1.0700434340189999</v>
      </c>
      <c r="AP105" t="s">
        <v>102</v>
      </c>
      <c r="AQ105" t="s">
        <v>99</v>
      </c>
      <c r="AR105" t="s">
        <v>612</v>
      </c>
      <c r="AS105" t="s">
        <v>99</v>
      </c>
      <c r="AT105" t="s">
        <v>101</v>
      </c>
      <c r="AU105">
        <f t="shared" si="30"/>
        <v>1.02686725287031</v>
      </c>
      <c r="AV105" t="s">
        <v>102</v>
      </c>
      <c r="AW105" t="s">
        <v>99</v>
      </c>
      <c r="AX105" t="s">
        <v>290</v>
      </c>
      <c r="AY105" t="s">
        <v>99</v>
      </c>
      <c r="AZ105" t="s">
        <v>101</v>
      </c>
      <c r="BA105">
        <f t="shared" si="31"/>
        <v>1.1125766865253299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1.07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1.03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1.1100000000000001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1.03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1.1100000000000001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{"window_index":104,"window_t_start":105,"window_t_end":111,"Data":"2020-03-109","R_e_median":1.070043434019,"R_e_q0128":1.02686725287031,"R_e_q1078":1.11257668652533,"fit":1.07,"lwr":1.03,"upr":1.11,"low":1.03,"high":1.11},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1.0335585538054399</v>
      </c>
      <c r="F106">
        <v>1.0764725987122099</v>
      </c>
      <c r="G106">
        <v>1.1200378457332401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613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1.0764725987122099</v>
      </c>
      <c r="AP106" t="s">
        <v>102</v>
      </c>
      <c r="AQ106" t="s">
        <v>99</v>
      </c>
      <c r="AR106" t="s">
        <v>614</v>
      </c>
      <c r="AS106" t="s">
        <v>99</v>
      </c>
      <c r="AT106" t="s">
        <v>101</v>
      </c>
      <c r="AU106">
        <f t="shared" si="30"/>
        <v>1.0335585538054399</v>
      </c>
      <c r="AV106" t="s">
        <v>102</v>
      </c>
      <c r="AW106" t="s">
        <v>99</v>
      </c>
      <c r="AX106" t="s">
        <v>291</v>
      </c>
      <c r="AY106" t="s">
        <v>99</v>
      </c>
      <c r="AZ106" t="s">
        <v>101</v>
      </c>
      <c r="BA106">
        <f t="shared" si="31"/>
        <v>1.1200378457332401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1.08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1.03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1.1200000000000001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1.03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1.1200000000000001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{"window_index":105,"window_t_start":106,"window_t_end":112,"Data":"2020-03-110","R_e_median":1.07647259871221,"R_e_q0129":1.03355855380544,"R_e_q1079":1.12003784573324,"fit":1.08,"lwr":1.03,"upr":1.12,"low":1.03,"high":1.12},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0.98864344944317395</v>
      </c>
      <c r="F107">
        <v>1.02975004179291</v>
      </c>
      <c r="G107">
        <v>1.07256955094684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615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1.02975004179291</v>
      </c>
      <c r="AP107" t="s">
        <v>102</v>
      </c>
      <c r="AQ107" t="s">
        <v>99</v>
      </c>
      <c r="AR107" t="s">
        <v>616</v>
      </c>
      <c r="AS107" t="s">
        <v>99</v>
      </c>
      <c r="AT107" t="s">
        <v>101</v>
      </c>
      <c r="AU107">
        <f t="shared" si="30"/>
        <v>0.98864344944317395</v>
      </c>
      <c r="AV107" t="s">
        <v>102</v>
      </c>
      <c r="AW107" t="s">
        <v>99</v>
      </c>
      <c r="AX107" t="s">
        <v>292</v>
      </c>
      <c r="AY107" t="s">
        <v>99</v>
      </c>
      <c r="AZ107" t="s">
        <v>101</v>
      </c>
      <c r="BA107">
        <f t="shared" si="31"/>
        <v>1.07256955094684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1.03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0.99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1.07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0.99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1.07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{"window_index":106,"window_t_start":107,"window_t_end":113,"Data":"2020-03-111","R_e_median":1.02975004179291,"R_e_q0130":0.988643449443174,"R_e_q1080":1.07256955094684,"fit":1.03,"lwr":0.99,"upr":1.07,"low":0.99,"high":1.07},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0.94823017572345902</v>
      </c>
      <c r="F108">
        <v>0.98864471924479003</v>
      </c>
      <c r="G108">
        <v>1.0281707336336301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617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0.98864471924479003</v>
      </c>
      <c r="AP108" t="s">
        <v>102</v>
      </c>
      <c r="AQ108" t="s">
        <v>99</v>
      </c>
      <c r="AR108" t="s">
        <v>618</v>
      </c>
      <c r="AS108" t="s">
        <v>99</v>
      </c>
      <c r="AT108" t="s">
        <v>101</v>
      </c>
      <c r="AU108">
        <f t="shared" si="30"/>
        <v>0.94823017572345902</v>
      </c>
      <c r="AV108" t="s">
        <v>102</v>
      </c>
      <c r="AW108" t="s">
        <v>99</v>
      </c>
      <c r="AX108" t="s">
        <v>293</v>
      </c>
      <c r="AY108" t="s">
        <v>99</v>
      </c>
      <c r="AZ108" t="s">
        <v>101</v>
      </c>
      <c r="BA108">
        <f t="shared" si="31"/>
        <v>1.0281707336336301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0.99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0.95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1.03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0.95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1.03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{"window_index":107,"window_t_start":108,"window_t_end":114,"Data":"2020-03-112","R_e_median":0.98864471924479,"R_e_q0131":0.948230175723459,"R_e_q1081":1.02817073363363,"fit":0.99,"lwr":0.95,"upr":1.03,"low":0.95,"high":1.03},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0.94155967181170896</v>
      </c>
      <c r="F109">
        <v>0.982711559340125</v>
      </c>
      <c r="G109">
        <v>1.02397061807093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619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0.982711559340125</v>
      </c>
      <c r="AP109" t="s">
        <v>102</v>
      </c>
      <c r="AQ109" t="s">
        <v>99</v>
      </c>
      <c r="AR109" t="s">
        <v>620</v>
      </c>
      <c r="AS109" t="s">
        <v>99</v>
      </c>
      <c r="AT109" t="s">
        <v>101</v>
      </c>
      <c r="AU109">
        <f t="shared" si="30"/>
        <v>0.94155967181170896</v>
      </c>
      <c r="AV109" t="s">
        <v>102</v>
      </c>
      <c r="AW109" t="s">
        <v>99</v>
      </c>
      <c r="AX109" t="s">
        <v>294</v>
      </c>
      <c r="AY109" t="s">
        <v>99</v>
      </c>
      <c r="AZ109" t="s">
        <v>101</v>
      </c>
      <c r="BA109">
        <f t="shared" si="31"/>
        <v>1.02397061807093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0.98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0.94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1.02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0.94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1.02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{"window_index":108,"window_t_start":109,"window_t_end":115,"Data":"2020-03-113","R_e_median":0.982711559340125,"R_e_q0132":0.941559671811709,"R_e_q1082":1.02397061807093,"fit":0.98,"lwr":0.94,"upr":1.02,"low":0.94,"high":1.02},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E110">
        <v>0.94012984673708699</v>
      </c>
      <c r="F110">
        <v>0.97925621689007003</v>
      </c>
      <c r="G110">
        <v>1.01944001832949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621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0.97925621689007003</v>
      </c>
      <c r="AP110" t="s">
        <v>102</v>
      </c>
      <c r="AQ110" t="s">
        <v>99</v>
      </c>
      <c r="AR110" t="s">
        <v>622</v>
      </c>
      <c r="AS110" t="s">
        <v>99</v>
      </c>
      <c r="AT110" t="s">
        <v>101</v>
      </c>
      <c r="AU110">
        <f t="shared" si="30"/>
        <v>0.94012984673708699</v>
      </c>
      <c r="AV110" t="s">
        <v>102</v>
      </c>
      <c r="AW110" t="s">
        <v>99</v>
      </c>
      <c r="AX110" t="s">
        <v>295</v>
      </c>
      <c r="AY110" t="s">
        <v>99</v>
      </c>
      <c r="AZ110" t="s">
        <v>101</v>
      </c>
      <c r="BA110">
        <f t="shared" si="31"/>
        <v>1.01944001832949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0.98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0.94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1.02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0.94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1.02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{"window_index":109,"window_t_start":110,"window_t_end":116,"Data":"2020-03-114","R_e_median":0.97925621689007,"R_e_q0133":0.940129846737087,"R_e_q1083":1.01944001832949,"fit":0.98,"lwr":0.94,"upr":1.02,"low":0.94,"high":1.02},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E111">
        <v>0.93916137011984102</v>
      </c>
      <c r="F111">
        <v>0.97931219957073201</v>
      </c>
      <c r="G111">
        <v>1.02110360164262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623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0.97931219957073201</v>
      </c>
      <c r="AP111" t="s">
        <v>102</v>
      </c>
      <c r="AQ111" t="s">
        <v>99</v>
      </c>
      <c r="AR111" t="s">
        <v>624</v>
      </c>
      <c r="AS111" t="s">
        <v>99</v>
      </c>
      <c r="AT111" t="s">
        <v>101</v>
      </c>
      <c r="AU111">
        <f t="shared" si="30"/>
        <v>0.93916137011984102</v>
      </c>
      <c r="AV111" t="s">
        <v>102</v>
      </c>
      <c r="AW111" t="s">
        <v>99</v>
      </c>
      <c r="AX111" t="s">
        <v>296</v>
      </c>
      <c r="AY111" t="s">
        <v>99</v>
      </c>
      <c r="AZ111" t="s">
        <v>101</v>
      </c>
      <c r="BA111">
        <f t="shared" si="31"/>
        <v>1.02110360164262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0.98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0.94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1.02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0.94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1.02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{"window_index":110,"window_t_start":111,"window_t_end":117,"Data":"2020-03-115","R_e_median":0.979312199570732,"R_e_q0134":0.939161370119841,"R_e_q1084":1.02110360164262,"fit":0.98,"lwr":0.94,"upr":1.02,"low":0.94,"high":1.02},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E112">
        <v>0.92981922573901099</v>
      </c>
      <c r="F112">
        <v>0.97077903047186898</v>
      </c>
      <c r="G112">
        <v>1.01272380102686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625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0.97077903047186898</v>
      </c>
      <c r="AP112" t="s">
        <v>102</v>
      </c>
      <c r="AQ112" t="s">
        <v>99</v>
      </c>
      <c r="AR112" t="s">
        <v>626</v>
      </c>
      <c r="AS112" t="s">
        <v>99</v>
      </c>
      <c r="AT112" t="s">
        <v>101</v>
      </c>
      <c r="AU112">
        <f t="shared" si="30"/>
        <v>0.92981922573901099</v>
      </c>
      <c r="AV112" t="s">
        <v>102</v>
      </c>
      <c r="AW112" t="s">
        <v>99</v>
      </c>
      <c r="AX112" t="s">
        <v>297</v>
      </c>
      <c r="AY112" t="s">
        <v>99</v>
      </c>
      <c r="AZ112" t="s">
        <v>101</v>
      </c>
      <c r="BA112">
        <f t="shared" si="31"/>
        <v>1.01272380102686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0.97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0.93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1.01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0.93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1.01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{"window_index":111,"window_t_start":112,"window_t_end":118,"Data":"2020-03-116","R_e_median":0.970779030471869,"R_e_q0135":0.929819225739011,"R_e_q1085":1.01272380102686,"fit":0.97,"lwr":0.93,"upr":1.01,"low":0.93,"high":1.01},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E113">
        <v>0.93885114453209395</v>
      </c>
      <c r="F113">
        <v>0.979037199613634</v>
      </c>
      <c r="G113">
        <v>1.02009723167378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627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0.979037199613634</v>
      </c>
      <c r="AP113" t="s">
        <v>102</v>
      </c>
      <c r="AQ113" t="s">
        <v>99</v>
      </c>
      <c r="AR113" t="s">
        <v>628</v>
      </c>
      <c r="AS113" t="s">
        <v>99</v>
      </c>
      <c r="AT113" t="s">
        <v>101</v>
      </c>
      <c r="AU113">
        <f t="shared" si="30"/>
        <v>0.93885114453209395</v>
      </c>
      <c r="AV113" t="s">
        <v>102</v>
      </c>
      <c r="AW113" t="s">
        <v>99</v>
      </c>
      <c r="AX113" t="s">
        <v>298</v>
      </c>
      <c r="AY113" t="s">
        <v>99</v>
      </c>
      <c r="AZ113" t="s">
        <v>101</v>
      </c>
      <c r="BA113">
        <f t="shared" si="31"/>
        <v>1.02009723167378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0.98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0.94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1.02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0.94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1.02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{"window_index":112,"window_t_start":113,"window_t_end":119,"Data":"2020-03-117","R_e_median":0.979037199613634,"R_e_q0136":0.938851144532094,"R_e_q1086":1.02009723167378,"fit":0.98,"lwr":0.94,"upr":1.02,"low":0.94,"high":1.02},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E114">
        <v>0.94110257464531</v>
      </c>
      <c r="F114">
        <v>0.98325758088674797</v>
      </c>
      <c r="G114">
        <v>1.0251084852577701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629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0.98325758088674797</v>
      </c>
      <c r="AP114" t="s">
        <v>102</v>
      </c>
      <c r="AQ114" t="s">
        <v>99</v>
      </c>
      <c r="AR114" t="s">
        <v>630</v>
      </c>
      <c r="AS114" t="s">
        <v>99</v>
      </c>
      <c r="AT114" t="s">
        <v>101</v>
      </c>
      <c r="AU114">
        <f t="shared" si="30"/>
        <v>0.94110257464531</v>
      </c>
      <c r="AV114" t="s">
        <v>102</v>
      </c>
      <c r="AW114" t="s">
        <v>99</v>
      </c>
      <c r="AX114" t="s">
        <v>299</v>
      </c>
      <c r="AY114" t="s">
        <v>99</v>
      </c>
      <c r="AZ114" t="s">
        <v>101</v>
      </c>
      <c r="BA114">
        <f t="shared" si="31"/>
        <v>1.0251084852577701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0.98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0.94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1.03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0.94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1.03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{"window_index":113,"window_t_start":114,"window_t_end":120,"Data":"2020-03-118","R_e_median":0.983257580886748,"R_e_q0137":0.94110257464531,"R_e_q1087":1.02510848525777,"fit":0.98,"lwr":0.94,"upr":1.03,"low":0.94,"high":1.03},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E115">
        <v>0.95414837809839004</v>
      </c>
      <c r="F115">
        <v>0.99422361739611798</v>
      </c>
      <c r="G115">
        <v>1.0360037347836999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631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0.99422361739611798</v>
      </c>
      <c r="AP115" t="s">
        <v>102</v>
      </c>
      <c r="AQ115" t="s">
        <v>99</v>
      </c>
      <c r="AR115" t="s">
        <v>632</v>
      </c>
      <c r="AS115" t="s">
        <v>99</v>
      </c>
      <c r="AT115" t="s">
        <v>101</v>
      </c>
      <c r="AU115">
        <f t="shared" si="30"/>
        <v>0.95414837809839004</v>
      </c>
      <c r="AV115" t="s">
        <v>102</v>
      </c>
      <c r="AW115" t="s">
        <v>99</v>
      </c>
      <c r="AX115" t="s">
        <v>300</v>
      </c>
      <c r="AY115" t="s">
        <v>99</v>
      </c>
      <c r="AZ115" t="s">
        <v>101</v>
      </c>
      <c r="BA115">
        <f t="shared" si="31"/>
        <v>1.0360037347836999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0.99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0.95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1.04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0.95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1.04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{"window_index":114,"window_t_start":115,"window_t_end":121,"Data":"2020-03-119","R_e_median":0.994223617396118,"R_e_q0138":0.95414837809839,"R_e_q1088":1.0360037347837,"fit":0.99,"lwr":0.95,"upr":1.04,"low":0.95,"high":1.04},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633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634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301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635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636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302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637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638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303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639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640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304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641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642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305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643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644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306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645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646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307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647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648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308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649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650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309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651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652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310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653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654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311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655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656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312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657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658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313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659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660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314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661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662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315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663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664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316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665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666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317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667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668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318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669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670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319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671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672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320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673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674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321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675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676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322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677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678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323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679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680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324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681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682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325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683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684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326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685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686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327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687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688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328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689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690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329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691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692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330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693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694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331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695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696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332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697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698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333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699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700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334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701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702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335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703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704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336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705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706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337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707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708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338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709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710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339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711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712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340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713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714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341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715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716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342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717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718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343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719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720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344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721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722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345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723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724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346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725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726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347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727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728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348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729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730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349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731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732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350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733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734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351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735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736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352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737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738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353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739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740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354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741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742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355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743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744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356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745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746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357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747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748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358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749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750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359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751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752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360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753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754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361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755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756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362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757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758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363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759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760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364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761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762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365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763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764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366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765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766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367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767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768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368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769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770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369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771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772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370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773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774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371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775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776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372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777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778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373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779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780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374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781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782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375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783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784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376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785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786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377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787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788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378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789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790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379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791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792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380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793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794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381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795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796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382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797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798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383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799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800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384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801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802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385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803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804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386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805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806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387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807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808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388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809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810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389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811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812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390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813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814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391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815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816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392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817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818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393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819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820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394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821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822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395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823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824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396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825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826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397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827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828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398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829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830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399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831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832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400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833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834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401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835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836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402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837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838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403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839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840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404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841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842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405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843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844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406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845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846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407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847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848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408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849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850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409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851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852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410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853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854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411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855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856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412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857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858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413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859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860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414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861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862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415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863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864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416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865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866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417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867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868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418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869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870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419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871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872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420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873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874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421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875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876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422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877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878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423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879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880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424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881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882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425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883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884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426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885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886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427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887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888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428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889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890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429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891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892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430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893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894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431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895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896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432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897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898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433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899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900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434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901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902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435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903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904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436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905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906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437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907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908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438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909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910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439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911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912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440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913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914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441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915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916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442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917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918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443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919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920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444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921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922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445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923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924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446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925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926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447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927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928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448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929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930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449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931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932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450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933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934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451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935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936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452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937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938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453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939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940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454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941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942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455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943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944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456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945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946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457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947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948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458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949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950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459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951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952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460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953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954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461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955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956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462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957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958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463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959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960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464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961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962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465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963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964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466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965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966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467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967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968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468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969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970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469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971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972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470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973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974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471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975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976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472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977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978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473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979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980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474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981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982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475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983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984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476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985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986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477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987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988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478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989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990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479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991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992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480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993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994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995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996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997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998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999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1000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1001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1002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1003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1004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1005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1006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1007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1008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1009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1010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1011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1012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1013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NACIONAL</vt:lpstr>
      <vt:lpstr>REGIÕES</vt:lpstr>
      <vt:lpstr>EKL - Rt-PT-7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2020-06-26T15:43:26Z</dcterms:modified>
</cp:coreProperties>
</file>