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8_{22BF9AD3-65B8-D94D-9BB8-1794C619F5B7}" xr6:coauthVersionLast="45" xr6:coauthVersionMax="45" xr10:uidLastSave="{00000000-0000-0000-0000-000000000000}"/>
  <bookViews>
    <workbookView xWindow="0" yWindow="460" windowWidth="28800" windowHeight="16720" activeTab="3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DGS - Rt-PT-7" sheetId="38" r:id="rId5"/>
    <sheet name="COMP" sheetId="31" state="hidden" r:id="rId6"/>
    <sheet name="BEAR PT - EKL" sheetId="6" state="hidden" r:id="rId7"/>
    <sheet name="EPIFORECASTS - Rt" sheetId="30" r:id="rId8"/>
    <sheet name="EKL - DE - Nowcast_R" sheetId="32" state="hidden" r:id="rId9"/>
    <sheet name="EKL - BEAR SIM" sheetId="10" state="hidden" r:id="rId10"/>
    <sheet name="Nowcast_R" sheetId="35" state="hidden" r:id="rId11"/>
    <sheet name="Rt - DGS" sheetId="36" r:id="rId12"/>
    <sheet name="Precision" sheetId="37" state="hidden" r:id="rId13"/>
    <sheet name="covid_de" sheetId="29" state="hidden" r:id="rId14"/>
  </sheets>
  <externalReferences>
    <externalReference r:id="rId15"/>
    <externalReference r:id="rId16"/>
  </externalReferences>
  <definedNames>
    <definedName name="_xlnm._FilterDatabase" localSheetId="12" hidden="1">Precision!$U$1:$V$1</definedName>
    <definedName name="_xlnm._FilterDatabase" localSheetId="11" hidden="1">'Rt - DGS'!$C$5:$F$69</definedName>
    <definedName name="_xlchart.v1.0" hidden="1">'Rt - DGS'!$L$5:$L$39</definedName>
    <definedName name="_xlchart.v1.1" hidden="1">'Rt - DGS'!$N$5:$N$39</definedName>
    <definedName name="_xlchart.v1.2" hidden="1">'Rt - DGS'!$L$5:$L$39</definedName>
    <definedName name="_xlchart.v1.3" hidden="1">'Rt - DGS'!$N$5:$N$39</definedName>
    <definedName name="_xlchart.v1.4" hidden="1">'Rt - DGS'!$L$5:$L$39</definedName>
    <definedName name="_xlchart.v1.5" hidden="1">'Rt - DGS'!$N$5:$N$39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3">covid_de!#REF!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6" l="1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H46" i="26"/>
  <c r="I46" i="26"/>
  <c r="H47" i="26"/>
  <c r="I47" i="26"/>
  <c r="H48" i="26"/>
  <c r="I48" i="26"/>
  <c r="H49" i="26"/>
  <c r="I49" i="26"/>
  <c r="H50" i="26"/>
  <c r="I50" i="26"/>
  <c r="H51" i="26"/>
  <c r="I51" i="26"/>
  <c r="H52" i="26"/>
  <c r="I52" i="26"/>
  <c r="H53" i="26"/>
  <c r="I53" i="26"/>
  <c r="H54" i="26"/>
  <c r="I54" i="26"/>
  <c r="H55" i="26"/>
  <c r="I55" i="26"/>
  <c r="H56" i="26"/>
  <c r="I56" i="26"/>
  <c r="H57" i="26"/>
  <c r="I57" i="26"/>
  <c r="H58" i="26"/>
  <c r="I58" i="26"/>
  <c r="H59" i="26"/>
  <c r="I59" i="26"/>
  <c r="H60" i="26"/>
  <c r="I60" i="26"/>
  <c r="H61" i="26"/>
  <c r="I61" i="26"/>
  <c r="H62" i="26"/>
  <c r="I62" i="26"/>
  <c r="H63" i="26"/>
  <c r="I63" i="26"/>
  <c r="H64" i="26"/>
  <c r="I64" i="26"/>
  <c r="H65" i="26"/>
  <c r="I65" i="26"/>
  <c r="H66" i="26"/>
  <c r="I66" i="26"/>
  <c r="H67" i="26"/>
  <c r="I67" i="26"/>
  <c r="H68" i="26"/>
  <c r="I68" i="26"/>
  <c r="H69" i="26"/>
  <c r="I69" i="26"/>
  <c r="H70" i="26"/>
  <c r="I70" i="26"/>
  <c r="H71" i="26"/>
  <c r="I71" i="26"/>
  <c r="H72" i="26"/>
  <c r="I72" i="26"/>
  <c r="H73" i="26"/>
  <c r="I73" i="26"/>
  <c r="H74" i="26"/>
  <c r="I74" i="26"/>
  <c r="H75" i="26"/>
  <c r="I75" i="26"/>
  <c r="H76" i="26"/>
  <c r="I76" i="26"/>
  <c r="H77" i="26"/>
  <c r="I77" i="26"/>
  <c r="H78" i="26"/>
  <c r="I78" i="26"/>
  <c r="H79" i="26"/>
  <c r="I79" i="26"/>
  <c r="H2" i="26"/>
  <c r="H3" i="26"/>
  <c r="I5" i="26"/>
  <c r="I6" i="26"/>
  <c r="I7" i="26"/>
  <c r="I8" i="26"/>
  <c r="H5" i="26"/>
  <c r="H6" i="26"/>
  <c r="H7" i="26"/>
  <c r="H8" i="26"/>
  <c r="I4" i="26"/>
  <c r="J4" i="26"/>
  <c r="H4" i="26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U84" i="2"/>
  <c r="S84" i="2"/>
  <c r="O84" i="2"/>
  <c r="K84" i="2"/>
  <c r="I84" i="2"/>
  <c r="G84" i="2"/>
  <c r="D84" i="2"/>
  <c r="O83" i="2"/>
  <c r="K83" i="2"/>
  <c r="I83" i="2"/>
  <c r="G83" i="2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J6" i="36"/>
  <c r="I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6" i="36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N50" i="36"/>
  <c r="N51" i="36"/>
  <c r="N52" i="36"/>
  <c r="N53" i="36"/>
  <c r="N54" i="36"/>
  <c r="N55" i="36"/>
  <c r="N56" i="36"/>
  <c r="N57" i="36"/>
  <c r="N58" i="36"/>
  <c r="N59" i="36"/>
  <c r="N60" i="36"/>
  <c r="N61" i="36"/>
  <c r="N62" i="36"/>
  <c r="N63" i="36"/>
  <c r="N64" i="36"/>
  <c r="N65" i="36"/>
  <c r="N66" i="36"/>
  <c r="N67" i="36"/>
  <c r="N68" i="36"/>
  <c r="N69" i="36"/>
  <c r="U83" i="2"/>
  <c r="S83" i="2"/>
  <c r="D83" i="2"/>
  <c r="N6" i="36"/>
  <c r="N7" i="36"/>
  <c r="N5" i="36"/>
  <c r="M19" i="37"/>
  <c r="L19" i="37"/>
  <c r="K19" i="37"/>
  <c r="M18" i="37"/>
  <c r="L18" i="37"/>
  <c r="K18" i="37"/>
  <c r="M17" i="37"/>
  <c r="M16" i="37"/>
  <c r="L17" i="37"/>
  <c r="K17" i="37"/>
  <c r="L16" i="37"/>
  <c r="K16" i="37"/>
  <c r="M15" i="37"/>
  <c r="L15" i="37"/>
  <c r="K15" i="37"/>
  <c r="M14" i="37"/>
  <c r="L14" i="37"/>
  <c r="K14" i="37"/>
  <c r="O82" i="2"/>
  <c r="K82" i="2"/>
  <c r="I82" i="2"/>
  <c r="G82" i="2"/>
  <c r="U82" i="2" l="1"/>
  <c r="S82" i="2"/>
  <c r="D82" i="2"/>
  <c r="O81" i="2"/>
  <c r="G81" i="2"/>
  <c r="I81" i="2"/>
  <c r="K81" i="2"/>
  <c r="S81" i="2"/>
  <c r="U81" i="2"/>
  <c r="D81" i="2"/>
  <c r="X9" i="35" l="1"/>
  <c r="Y9" i="35"/>
  <c r="Z9" i="35"/>
  <c r="X10" i="35"/>
  <c r="Y10" i="35"/>
  <c r="Z10" i="35"/>
  <c r="X11" i="35"/>
  <c r="Y11" i="35"/>
  <c r="Z11" i="35"/>
  <c r="X12" i="35"/>
  <c r="Y12" i="35"/>
  <c r="Z12" i="35"/>
  <c r="X13" i="35"/>
  <c r="Y13" i="35"/>
  <c r="Z13" i="35"/>
  <c r="X14" i="35"/>
  <c r="Y14" i="35"/>
  <c r="Z14" i="35"/>
  <c r="X15" i="35"/>
  <c r="Y15" i="35"/>
  <c r="Z15" i="35"/>
  <c r="X16" i="35"/>
  <c r="Y16" i="35"/>
  <c r="Z16" i="35"/>
  <c r="X17" i="35"/>
  <c r="Y17" i="35"/>
  <c r="Z17" i="35"/>
  <c r="X18" i="35"/>
  <c r="Y18" i="35"/>
  <c r="Z18" i="35"/>
  <c r="X19" i="35"/>
  <c r="Y19" i="35"/>
  <c r="Z19" i="35"/>
  <c r="X20" i="35"/>
  <c r="Y20" i="35"/>
  <c r="Z20" i="35"/>
  <c r="X21" i="35"/>
  <c r="Y21" i="35"/>
  <c r="Z21" i="35"/>
  <c r="X22" i="35"/>
  <c r="Y22" i="35"/>
  <c r="Z22" i="35"/>
  <c r="X23" i="35"/>
  <c r="Y23" i="35"/>
  <c r="Z23" i="35"/>
  <c r="X25" i="35"/>
  <c r="Y25" i="35"/>
  <c r="Z25" i="35"/>
  <c r="X26" i="35"/>
  <c r="Y26" i="35"/>
  <c r="Z26" i="35"/>
  <c r="X27" i="35"/>
  <c r="Y27" i="35"/>
  <c r="Z27" i="35"/>
  <c r="X28" i="35"/>
  <c r="Y28" i="35"/>
  <c r="Z28" i="35"/>
  <c r="X29" i="35"/>
  <c r="Y29" i="35"/>
  <c r="Z29" i="35"/>
  <c r="X30" i="35"/>
  <c r="Y30" i="35"/>
  <c r="Z30" i="35"/>
  <c r="X31" i="35"/>
  <c r="Y31" i="35"/>
  <c r="Z31" i="35"/>
  <c r="X32" i="35"/>
  <c r="Y32" i="35"/>
  <c r="Z32" i="35"/>
  <c r="X33" i="35"/>
  <c r="Y33" i="35"/>
  <c r="Z33" i="35"/>
  <c r="X34" i="35"/>
  <c r="Y34" i="35"/>
  <c r="Z34" i="35"/>
  <c r="Z24" i="35"/>
  <c r="Y24" i="35"/>
  <c r="X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S24" i="35"/>
  <c r="R24" i="35"/>
  <c r="S23" i="35"/>
  <c r="R23" i="35"/>
  <c r="V24" i="35"/>
  <c r="U24" i="35"/>
  <c r="D80" i="2"/>
  <c r="U80" i="2"/>
  <c r="S80" i="2"/>
  <c r="O80" i="2"/>
  <c r="K80" i="2"/>
  <c r="I80" i="2"/>
  <c r="G80" i="2"/>
  <c r="AG111" i="35"/>
  <c r="AG110" i="35"/>
  <c r="AG109" i="35"/>
  <c r="AG108" i="35"/>
  <c r="AG107" i="35"/>
  <c r="AG106" i="35"/>
  <c r="AG105" i="35"/>
  <c r="AG104" i="35"/>
  <c r="AG103" i="35"/>
  <c r="AG102" i="35"/>
  <c r="AG101" i="35"/>
  <c r="AG100" i="35"/>
  <c r="AG99" i="35"/>
  <c r="AG98" i="35"/>
  <c r="AG97" i="35"/>
  <c r="AG96" i="35"/>
  <c r="AG95" i="35"/>
  <c r="AG94" i="35"/>
  <c r="AG93" i="35"/>
  <c r="AG92" i="35"/>
  <c r="AG91" i="35"/>
  <c r="AG90" i="35"/>
  <c r="AG89" i="35"/>
  <c r="AG88" i="35"/>
  <c r="AG87" i="35"/>
  <c r="AG86" i="35"/>
  <c r="AG85" i="35"/>
  <c r="AG84" i="35"/>
  <c r="AG83" i="35"/>
  <c r="AG82" i="35"/>
  <c r="AG81" i="35"/>
  <c r="AG80" i="35"/>
  <c r="AG79" i="35"/>
  <c r="AG78" i="35"/>
  <c r="AG77" i="35"/>
  <c r="AG76" i="35"/>
  <c r="AG75" i="35"/>
  <c r="AG74" i="35"/>
  <c r="AG73" i="35"/>
  <c r="AG72" i="35"/>
  <c r="AG71" i="35"/>
  <c r="AG70" i="35"/>
  <c r="AG69" i="35"/>
  <c r="AG68" i="35"/>
  <c r="AG67" i="35"/>
  <c r="AG66" i="35"/>
  <c r="AG65" i="35"/>
  <c r="AG64" i="35"/>
  <c r="AG63" i="35"/>
  <c r="AG62" i="35"/>
  <c r="AG61" i="35"/>
  <c r="T61" i="35"/>
  <c r="Q61" i="35"/>
  <c r="M61" i="35" s="1"/>
  <c r="K61" i="35"/>
  <c r="AG60" i="35"/>
  <c r="T60" i="35"/>
  <c r="Q60" i="35"/>
  <c r="M60" i="35" s="1"/>
  <c r="K60" i="35"/>
  <c r="AG59" i="35"/>
  <c r="T59" i="35"/>
  <c r="Q59" i="35"/>
  <c r="M59" i="35"/>
  <c r="K59" i="35"/>
  <c r="AG58" i="35"/>
  <c r="T58" i="35"/>
  <c r="Q58" i="35"/>
  <c r="M58" i="35"/>
  <c r="K58" i="35"/>
  <c r="AG57" i="35"/>
  <c r="T57" i="35"/>
  <c r="Q57" i="35"/>
  <c r="M57" i="35" s="1"/>
  <c r="K57" i="35"/>
  <c r="AG56" i="35"/>
  <c r="T56" i="35"/>
  <c r="Q56" i="35"/>
  <c r="M56" i="35" s="1"/>
  <c r="K56" i="35"/>
  <c r="AG55" i="35"/>
  <c r="T55" i="35"/>
  <c r="Q55" i="35"/>
  <c r="M55" i="35"/>
  <c r="K55" i="35"/>
  <c r="AG54" i="35"/>
  <c r="T54" i="35"/>
  <c r="Q54" i="35"/>
  <c r="M54" i="35" s="1"/>
  <c r="K54" i="35"/>
  <c r="AG53" i="35"/>
  <c r="T53" i="35"/>
  <c r="Q53" i="35"/>
  <c r="M53" i="35" s="1"/>
  <c r="K53" i="35"/>
  <c r="AG52" i="35"/>
  <c r="T52" i="35"/>
  <c r="Q52" i="35"/>
  <c r="M52" i="35" s="1"/>
  <c r="K52" i="35"/>
  <c r="AG51" i="35"/>
  <c r="T51" i="35"/>
  <c r="Q51" i="35"/>
  <c r="M51" i="35"/>
  <c r="K51" i="35"/>
  <c r="AG50" i="35"/>
  <c r="T50" i="35"/>
  <c r="Q50" i="35"/>
  <c r="M50" i="35"/>
  <c r="K50" i="35"/>
  <c r="AG49" i="35"/>
  <c r="T49" i="35"/>
  <c r="Q49" i="35"/>
  <c r="M49" i="35" s="1"/>
  <c r="K49" i="35"/>
  <c r="AG48" i="35"/>
  <c r="T48" i="35"/>
  <c r="Q48" i="35"/>
  <c r="M48" i="35" s="1"/>
  <c r="K48" i="35"/>
  <c r="AG47" i="35"/>
  <c r="T47" i="35"/>
  <c r="Q47" i="35"/>
  <c r="M47" i="35"/>
  <c r="K47" i="35"/>
  <c r="AG46" i="35"/>
  <c r="T46" i="35"/>
  <c r="Q46" i="35"/>
  <c r="M46" i="35" s="1"/>
  <c r="K46" i="35"/>
  <c r="AG45" i="35"/>
  <c r="T45" i="35"/>
  <c r="Q45" i="35"/>
  <c r="M45" i="35" s="1"/>
  <c r="K45" i="35"/>
  <c r="AG44" i="35"/>
  <c r="T44" i="35"/>
  <c r="Q44" i="35"/>
  <c r="M44" i="35" s="1"/>
  <c r="K44" i="35"/>
  <c r="AG43" i="35"/>
  <c r="T43" i="35"/>
  <c r="Q43" i="35"/>
  <c r="M43" i="35"/>
  <c r="K43" i="35"/>
  <c r="AG42" i="35"/>
  <c r="T42" i="35"/>
  <c r="Q42" i="35"/>
  <c r="M42" i="35"/>
  <c r="K42" i="35"/>
  <c r="AG41" i="35"/>
  <c r="T41" i="35"/>
  <c r="Q41" i="35"/>
  <c r="M41" i="35" s="1"/>
  <c r="K41" i="35"/>
  <c r="AG40" i="35"/>
  <c r="T40" i="35"/>
  <c r="Q40" i="35"/>
  <c r="M40" i="35"/>
  <c r="K40" i="35"/>
  <c r="AG39" i="35"/>
  <c r="T39" i="35"/>
  <c r="Q39" i="35"/>
  <c r="M39" i="35" s="1"/>
  <c r="K39" i="35"/>
  <c r="AG38" i="35"/>
  <c r="T38" i="35"/>
  <c r="Q38" i="35"/>
  <c r="M38" i="35"/>
  <c r="K38" i="35"/>
  <c r="AG37" i="35"/>
  <c r="T37" i="35"/>
  <c r="Q37" i="35"/>
  <c r="M37" i="35" s="1"/>
  <c r="K37" i="35"/>
  <c r="AG36" i="35"/>
  <c r="T36" i="35"/>
  <c r="Q36" i="35"/>
  <c r="M36" i="35"/>
  <c r="K36" i="35"/>
  <c r="AG35" i="35"/>
  <c r="T35" i="35"/>
  <c r="Q35" i="35"/>
  <c r="M35" i="35"/>
  <c r="K35" i="35"/>
  <c r="AG34" i="35"/>
  <c r="T34" i="35"/>
  <c r="Q34" i="35"/>
  <c r="M34" i="35" s="1"/>
  <c r="K34" i="35"/>
  <c r="AG33" i="35"/>
  <c r="T33" i="35"/>
  <c r="Q33" i="35"/>
  <c r="M33" i="35" s="1"/>
  <c r="K33" i="35"/>
  <c r="AG32" i="35"/>
  <c r="T32" i="35"/>
  <c r="Q32" i="35"/>
  <c r="M32" i="35" s="1"/>
  <c r="K32" i="35"/>
  <c r="AG31" i="35"/>
  <c r="T31" i="35"/>
  <c r="Q31" i="35"/>
  <c r="M31" i="35"/>
  <c r="K31" i="35"/>
  <c r="AG30" i="35"/>
  <c r="T30" i="35"/>
  <c r="Q30" i="35"/>
  <c r="M30" i="35"/>
  <c r="K30" i="35"/>
  <c r="AG29" i="35"/>
  <c r="T29" i="35"/>
  <c r="Q29" i="35"/>
  <c r="M29" i="35" s="1"/>
  <c r="K29" i="35"/>
  <c r="AG28" i="35"/>
  <c r="T28" i="35"/>
  <c r="Q28" i="35"/>
  <c r="M28" i="35" s="1"/>
  <c r="K28" i="35"/>
  <c r="AG27" i="35"/>
  <c r="T27" i="35"/>
  <c r="Q27" i="35"/>
  <c r="M27" i="35"/>
  <c r="K27" i="35"/>
  <c r="AG26" i="35"/>
  <c r="T26" i="35"/>
  <c r="Q26" i="35"/>
  <c r="M26" i="35" s="1"/>
  <c r="K26" i="35"/>
  <c r="AG25" i="35"/>
  <c r="T25" i="35"/>
  <c r="Q25" i="35"/>
  <c r="M25" i="35" s="1"/>
  <c r="K25" i="35"/>
  <c r="AG24" i="35"/>
  <c r="T24" i="35"/>
  <c r="Q24" i="35"/>
  <c r="M24" i="35" s="1"/>
  <c r="K24" i="35"/>
  <c r="AG23" i="35"/>
  <c r="T23" i="35"/>
  <c r="Q23" i="35"/>
  <c r="M23" i="35"/>
  <c r="K23" i="35"/>
  <c r="AG22" i="35"/>
  <c r="T22" i="35"/>
  <c r="Q22" i="35"/>
  <c r="M22" i="35"/>
  <c r="K22" i="35"/>
  <c r="AG21" i="35"/>
  <c r="T21" i="35"/>
  <c r="Q21" i="35"/>
  <c r="M21" i="35" s="1"/>
  <c r="K21" i="35"/>
  <c r="AG20" i="35"/>
  <c r="T20" i="35"/>
  <c r="Q20" i="35"/>
  <c r="M20" i="35" s="1"/>
  <c r="K20" i="35"/>
  <c r="AG19" i="35"/>
  <c r="T19" i="35"/>
  <c r="Q19" i="35"/>
  <c r="M19" i="35"/>
  <c r="K19" i="35"/>
  <c r="AG18" i="35"/>
  <c r="T18" i="35"/>
  <c r="Q18" i="35"/>
  <c r="M18" i="35" s="1"/>
  <c r="K18" i="35"/>
  <c r="AG17" i="35"/>
  <c r="T17" i="35"/>
  <c r="Q17" i="35"/>
  <c r="M17" i="35" s="1"/>
  <c r="K17" i="35"/>
  <c r="AG16" i="35"/>
  <c r="T16" i="35"/>
  <c r="Q16" i="35"/>
  <c r="M16" i="35" s="1"/>
  <c r="K16" i="35"/>
  <c r="AG15" i="35"/>
  <c r="T15" i="35"/>
  <c r="Q15" i="35"/>
  <c r="M15" i="35"/>
  <c r="K15" i="35"/>
  <c r="AG14" i="35"/>
  <c r="T14" i="35"/>
  <c r="Q14" i="35"/>
  <c r="M14" i="35"/>
  <c r="K14" i="35"/>
  <c r="AG13" i="35"/>
  <c r="T13" i="35"/>
  <c r="Q13" i="35"/>
  <c r="M13" i="35" s="1"/>
  <c r="K13" i="35"/>
  <c r="AG12" i="35"/>
  <c r="T12" i="35"/>
  <c r="Q12" i="35"/>
  <c r="M12" i="35" s="1"/>
  <c r="K12" i="35"/>
  <c r="AG11" i="35"/>
  <c r="T11" i="35"/>
  <c r="Q11" i="35"/>
  <c r="M11" i="35"/>
  <c r="K11" i="35"/>
  <c r="AG10" i="35"/>
  <c r="T10" i="35"/>
  <c r="Q10" i="35"/>
  <c r="M10" i="35" s="1"/>
  <c r="K10" i="35"/>
  <c r="AG9" i="35"/>
  <c r="T9" i="35"/>
  <c r="Q9" i="35"/>
  <c r="M9" i="35" s="1"/>
  <c r="K9" i="35"/>
  <c r="AG8" i="35"/>
  <c r="Q8" i="35"/>
  <c r="M8" i="35" s="1"/>
  <c r="K8" i="35"/>
  <c r="AG7" i="35"/>
  <c r="Q7" i="35"/>
  <c r="M7" i="35" s="1"/>
  <c r="Q6" i="35"/>
  <c r="M6" i="35"/>
  <c r="T65" i="4" l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13" i="2"/>
  <c r="O12" i="2"/>
  <c r="U79" i="2"/>
  <c r="S79" i="2"/>
  <c r="K79" i="2"/>
  <c r="I79" i="2"/>
  <c r="G79" i="2"/>
  <c r="D79" i="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G78" i="2"/>
  <c r="K78" i="2"/>
  <c r="I78" i="2"/>
  <c r="D78" i="2"/>
  <c r="U78" i="2"/>
  <c r="S78" i="2"/>
  <c r="U77" i="2" l="1"/>
  <c r="S77" i="2"/>
  <c r="K77" i="2"/>
  <c r="I77" i="2"/>
  <c r="G77" i="2"/>
  <c r="D77" i="2"/>
  <c r="U76" i="2" l="1"/>
  <c r="S76" i="2"/>
  <c r="K76" i="2"/>
  <c r="I76" i="2"/>
  <c r="G76" i="2"/>
  <c r="D76" i="2"/>
  <c r="I75" i="2" l="1"/>
  <c r="U75" i="2"/>
  <c r="S75" i="2"/>
  <c r="G75" i="2"/>
  <c r="K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W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M72" i="2"/>
  <c r="Q72" i="2" s="1"/>
  <c r="M73" i="2"/>
  <c r="Q73" i="2" s="1"/>
  <c r="M74" i="2"/>
  <c r="Q74" i="2" s="1"/>
  <c r="M75" i="2"/>
  <c r="Q75" i="2" s="1"/>
  <c r="M76" i="2"/>
  <c r="Q76" i="2" s="1"/>
  <c r="M77" i="2"/>
  <c r="Q77" i="2" s="1"/>
  <c r="M78" i="2"/>
  <c r="Q78" i="2" s="1"/>
  <c r="M79" i="2"/>
  <c r="Q79" i="2" s="1"/>
  <c r="M80" i="2"/>
  <c r="Q80" i="2" s="1"/>
  <c r="M81" i="2"/>
  <c r="Q81" i="2" s="1"/>
  <c r="M82" i="2"/>
  <c r="Q82" i="2" s="1"/>
  <c r="M83" i="2"/>
  <c r="Q83" i="2" s="1"/>
  <c r="M84" i="2"/>
  <c r="Q84" i="2" s="1"/>
  <c r="M85" i="2"/>
  <c r="Q85" i="2" s="1"/>
  <c r="M86" i="2"/>
  <c r="Q86" i="2" s="1"/>
  <c r="M87" i="2"/>
  <c r="Q87" i="2" s="1"/>
  <c r="M88" i="2"/>
  <c r="Q88" i="2" s="1"/>
  <c r="M89" i="2"/>
  <c r="Q89" i="2" s="1"/>
  <c r="M90" i="2"/>
  <c r="Q90" i="2" s="1"/>
  <c r="M91" i="2"/>
  <c r="Q91" i="2" s="1"/>
  <c r="M92" i="2"/>
  <c r="Q92" i="2" s="1"/>
  <c r="M93" i="2"/>
  <c r="Q93" i="2" s="1"/>
  <c r="M94" i="2"/>
  <c r="Q94" i="2" s="1"/>
  <c r="M95" i="2"/>
  <c r="Q95" i="2" s="1"/>
  <c r="M96" i="2"/>
  <c r="Q96" i="2" s="1"/>
  <c r="M97" i="2"/>
  <c r="Q97" i="2" s="1"/>
  <c r="M98" i="2"/>
  <c r="Q98" i="2" s="1"/>
  <c r="M99" i="2"/>
  <c r="Q99" i="2" s="1"/>
  <c r="M100" i="2"/>
  <c r="Q100" i="2" s="1"/>
  <c r="M101" i="2"/>
  <c r="Q101" i="2" s="1"/>
  <c r="M102" i="2"/>
  <c r="Q102" i="2" s="1"/>
  <c r="M103" i="2"/>
  <c r="Q103" i="2" s="1"/>
  <c r="M104" i="2"/>
  <c r="Q104" i="2" s="1"/>
  <c r="M105" i="2"/>
  <c r="Q105" i="2" s="1"/>
  <c r="M106" i="2"/>
  <c r="Q106" i="2" s="1"/>
  <c r="M107" i="2"/>
  <c r="Q107" i="2" s="1"/>
  <c r="M108" i="2"/>
  <c r="Q108" i="2" s="1"/>
  <c r="M109" i="2"/>
  <c r="Q109" i="2" s="1"/>
  <c r="M110" i="2"/>
  <c r="Q110" i="2" s="1"/>
  <c r="M111" i="2"/>
  <c r="Q111" i="2" s="1"/>
  <c r="M112" i="2"/>
  <c r="Q112" i="2" s="1"/>
  <c r="M113" i="2"/>
  <c r="Q113" i="2" s="1"/>
  <c r="M114" i="2"/>
  <c r="Q114" i="2" s="1"/>
  <c r="M115" i="2"/>
  <c r="Q115" i="2" s="1"/>
  <c r="M116" i="2"/>
  <c r="Q116" i="2" s="1"/>
  <c r="M117" i="2"/>
  <c r="Q117" i="2" s="1"/>
  <c r="M118" i="2"/>
  <c r="Q118" i="2" s="1"/>
  <c r="M119" i="2"/>
  <c r="Q119" i="2" s="1"/>
  <c r="M120" i="2"/>
  <c r="Q120" i="2" s="1"/>
  <c r="M121" i="2"/>
  <c r="Q121" i="2" s="1"/>
  <c r="M122" i="2"/>
  <c r="Q122" i="2" s="1"/>
  <c r="M123" i="2"/>
  <c r="Q123" i="2" s="1"/>
  <c r="M124" i="2"/>
  <c r="Q124" i="2" s="1"/>
  <c r="M125" i="2"/>
  <c r="Q125" i="2" s="1"/>
  <c r="M126" i="2"/>
  <c r="Q126" i="2" s="1"/>
  <c r="M127" i="2"/>
  <c r="Q127" i="2" s="1"/>
  <c r="M128" i="2"/>
  <c r="Q128" i="2" s="1"/>
  <c r="M129" i="2"/>
  <c r="Q129" i="2" s="1"/>
  <c r="M130" i="2"/>
  <c r="Q130" i="2" s="1"/>
  <c r="M131" i="2"/>
  <c r="Q131" i="2" s="1"/>
  <c r="M132" i="2"/>
  <c r="Q132" i="2" s="1"/>
  <c r="M133" i="2"/>
  <c r="Q133" i="2" s="1"/>
  <c r="M134" i="2"/>
  <c r="Q134" i="2" s="1"/>
  <c r="M135" i="2"/>
  <c r="Q135" i="2" s="1"/>
  <c r="M136" i="2"/>
  <c r="Q136" i="2" s="1"/>
  <c r="M137" i="2"/>
  <c r="Q137" i="2" s="1"/>
  <c r="M138" i="2"/>
  <c r="Q138" i="2" s="1"/>
  <c r="M139" i="2"/>
  <c r="Q139" i="2" s="1"/>
  <c r="M140" i="2"/>
  <c r="Q140" i="2" s="1"/>
  <c r="M141" i="2"/>
  <c r="Q141" i="2" s="1"/>
  <c r="M142" i="2"/>
  <c r="Q142" i="2" s="1"/>
  <c r="M143" i="2"/>
  <c r="Q143" i="2" s="1"/>
  <c r="M144" i="2"/>
  <c r="Q144" i="2" s="1"/>
  <c r="M145" i="2"/>
  <c r="Q145" i="2" s="1"/>
  <c r="M146" i="2"/>
  <c r="Q146" i="2" s="1"/>
  <c r="M147" i="2"/>
  <c r="Q147" i="2" s="1"/>
  <c r="M148" i="2"/>
  <c r="Q148" i="2" s="1"/>
  <c r="M149" i="2"/>
  <c r="Q149" i="2" s="1"/>
  <c r="M150" i="2"/>
  <c r="Q150" i="2" s="1"/>
  <c r="M151" i="2"/>
  <c r="Q151" i="2" s="1"/>
  <c r="M152" i="2"/>
  <c r="Q152" i="2" s="1"/>
  <c r="M153" i="2"/>
  <c r="Q153" i="2" s="1"/>
  <c r="M154" i="2"/>
  <c r="Q154" i="2" s="1"/>
  <c r="M155" i="2"/>
  <c r="Q155" i="2" s="1"/>
  <c r="M156" i="2"/>
  <c r="Q156" i="2" s="1"/>
  <c r="M157" i="2"/>
  <c r="Q157" i="2" s="1"/>
  <c r="M158" i="2"/>
  <c r="Q158" i="2" s="1"/>
  <c r="M159" i="2"/>
  <c r="Q159" i="2" s="1"/>
  <c r="M160" i="2"/>
  <c r="Q160" i="2" s="1"/>
  <c r="M161" i="2"/>
  <c r="Q161" i="2" s="1"/>
  <c r="M162" i="2"/>
  <c r="Q162" i="2" s="1"/>
  <c r="M163" i="2"/>
  <c r="Q163" i="2" s="1"/>
  <c r="M164" i="2"/>
  <c r="Q164" i="2" s="1"/>
  <c r="M165" i="2"/>
  <c r="Q165" i="2" s="1"/>
  <c r="M166" i="2"/>
  <c r="Q166" i="2" s="1"/>
  <c r="M167" i="2"/>
  <c r="Q167" i="2" s="1"/>
  <c r="M168" i="2"/>
  <c r="Q168" i="2" s="1"/>
  <c r="M169" i="2"/>
  <c r="Q169" i="2" s="1"/>
  <c r="M170" i="2"/>
  <c r="Q170" i="2" s="1"/>
  <c r="M171" i="2"/>
  <c r="Q171" i="2" s="1"/>
  <c r="M172" i="2"/>
  <c r="Q172" i="2" s="1"/>
  <c r="M173" i="2"/>
  <c r="Q173" i="2" s="1"/>
  <c r="M174" i="2"/>
  <c r="Q174" i="2" s="1"/>
  <c r="M175" i="2"/>
  <c r="Q175" i="2" s="1"/>
  <c r="M176" i="2"/>
  <c r="Q176" i="2" s="1"/>
  <c r="M177" i="2"/>
  <c r="Q177" i="2" s="1"/>
  <c r="M178" i="2"/>
  <c r="Q178" i="2" s="1"/>
  <c r="M179" i="2"/>
  <c r="Q179" i="2" s="1"/>
  <c r="M180" i="2"/>
  <c r="Q180" i="2" s="1"/>
  <c r="M181" i="2"/>
  <c r="Q181" i="2" s="1"/>
  <c r="M182" i="2"/>
  <c r="Q182" i="2" s="1"/>
  <c r="M183" i="2"/>
  <c r="Q183" i="2" s="1"/>
  <c r="M184" i="2"/>
  <c r="Q184" i="2" s="1"/>
  <c r="M185" i="2"/>
  <c r="Q185" i="2" s="1"/>
  <c r="M186" i="2"/>
  <c r="Q186" i="2" s="1"/>
  <c r="M187" i="2"/>
  <c r="Q187" i="2" s="1"/>
  <c r="M188" i="2"/>
  <c r="Q188" i="2" s="1"/>
  <c r="M189" i="2"/>
  <c r="Q189" i="2" s="1"/>
  <c r="M190" i="2"/>
  <c r="Q190" i="2" s="1"/>
  <c r="M191" i="2"/>
  <c r="Q191" i="2" s="1"/>
  <c r="M192" i="2"/>
  <c r="Q192" i="2" s="1"/>
  <c r="M193" i="2"/>
  <c r="Q193" i="2" s="1"/>
  <c r="M194" i="2"/>
  <c r="Q194" i="2" s="1"/>
  <c r="M195" i="2"/>
  <c r="Q195" i="2" s="1"/>
  <c r="M196" i="2"/>
  <c r="Q196" i="2" s="1"/>
  <c r="M197" i="2"/>
  <c r="Q197" i="2" s="1"/>
  <c r="M198" i="2"/>
  <c r="Q198" i="2" s="1"/>
  <c r="M199" i="2"/>
  <c r="Q199" i="2" s="1"/>
  <c r="M200" i="2"/>
  <c r="Q200" i="2" s="1"/>
  <c r="M201" i="2"/>
  <c r="Q201" i="2" s="1"/>
  <c r="M202" i="2"/>
  <c r="Q202" i="2" s="1"/>
  <c r="M203" i="2"/>
  <c r="Q203" i="2" s="1"/>
  <c r="M204" i="2"/>
  <c r="Q204" i="2" s="1"/>
  <c r="M205" i="2"/>
  <c r="Q205" i="2" s="1"/>
  <c r="M206" i="2"/>
  <c r="Q206" i="2" s="1"/>
  <c r="M207" i="2"/>
  <c r="Q207" i="2" s="1"/>
  <c r="M208" i="2"/>
  <c r="Q208" i="2" s="1"/>
  <c r="M209" i="2"/>
  <c r="Q209" i="2" s="1"/>
  <c r="M210" i="2"/>
  <c r="Q210" i="2" s="1"/>
  <c r="M211" i="2"/>
  <c r="Q211" i="2" s="1"/>
  <c r="M212" i="2"/>
  <c r="Q212" i="2" s="1"/>
  <c r="M213" i="2"/>
  <c r="Q213" i="2" s="1"/>
  <c r="M214" i="2"/>
  <c r="Q214" i="2" s="1"/>
  <c r="M215" i="2"/>
  <c r="Q215" i="2" s="1"/>
  <c r="M216" i="2"/>
  <c r="Q216" i="2" s="1"/>
  <c r="M217" i="2"/>
  <c r="Q217" i="2" s="1"/>
  <c r="M218" i="2"/>
  <c r="Q218" i="2" s="1"/>
  <c r="M219" i="2"/>
  <c r="Q219" i="2" s="1"/>
  <c r="M220" i="2"/>
  <c r="Q220" i="2" s="1"/>
  <c r="M221" i="2"/>
  <c r="Q221" i="2" s="1"/>
  <c r="M222" i="2"/>
  <c r="Q222" i="2" s="1"/>
  <c r="M223" i="2"/>
  <c r="Q223" i="2" s="1"/>
  <c r="M224" i="2"/>
  <c r="Q224" i="2" s="1"/>
  <c r="M225" i="2"/>
  <c r="Q225" i="2" s="1"/>
  <c r="M226" i="2"/>
  <c r="Q226" i="2" s="1"/>
  <c r="M227" i="2"/>
  <c r="Q227" i="2" s="1"/>
  <c r="M228" i="2"/>
  <c r="Q228" i="2" s="1"/>
  <c r="M229" i="2"/>
  <c r="Q229" i="2" s="1"/>
  <c r="M230" i="2"/>
  <c r="Q230" i="2" s="1"/>
  <c r="M231" i="2"/>
  <c r="Q231" i="2" s="1"/>
  <c r="M232" i="2"/>
  <c r="Q232" i="2" s="1"/>
  <c r="M233" i="2"/>
  <c r="Q233" i="2" s="1"/>
  <c r="M234" i="2"/>
  <c r="Q234" i="2" s="1"/>
  <c r="M235" i="2"/>
  <c r="Q235" i="2" s="1"/>
  <c r="M236" i="2"/>
  <c r="Q236" i="2" s="1"/>
  <c r="M237" i="2"/>
  <c r="Q237" i="2" s="1"/>
  <c r="M238" i="2"/>
  <c r="Q238" i="2" s="1"/>
  <c r="M239" i="2"/>
  <c r="Q239" i="2" s="1"/>
  <c r="M240" i="2"/>
  <c r="Q240" i="2" s="1"/>
  <c r="M241" i="2"/>
  <c r="Q241" i="2" s="1"/>
  <c r="M242" i="2"/>
  <c r="Q242" i="2" s="1"/>
  <c r="M243" i="2"/>
  <c r="Q243" i="2" s="1"/>
  <c r="M244" i="2"/>
  <c r="Q244" i="2" s="1"/>
  <c r="M245" i="2"/>
  <c r="Q245" i="2" s="1"/>
  <c r="M246" i="2"/>
  <c r="Q246" i="2" s="1"/>
  <c r="M247" i="2"/>
  <c r="Q247" i="2" s="1"/>
  <c r="M248" i="2"/>
  <c r="Q248" i="2" s="1"/>
  <c r="M249" i="2"/>
  <c r="Q249" i="2" s="1"/>
  <c r="M250" i="2"/>
  <c r="Q250" i="2" s="1"/>
  <c r="M251" i="2"/>
  <c r="Q251" i="2" s="1"/>
  <c r="M252" i="2"/>
  <c r="Q252" i="2" s="1"/>
  <c r="M253" i="2"/>
  <c r="Q253" i="2" s="1"/>
  <c r="M254" i="2"/>
  <c r="Q254" i="2" s="1"/>
  <c r="M255" i="2"/>
  <c r="Q255" i="2" s="1"/>
  <c r="M256" i="2"/>
  <c r="Q256" i="2" s="1"/>
  <c r="M257" i="2"/>
  <c r="Q257" i="2" s="1"/>
  <c r="M258" i="2"/>
  <c r="Q258" i="2" s="1"/>
  <c r="M259" i="2"/>
  <c r="Q259" i="2" s="1"/>
  <c r="M260" i="2"/>
  <c r="Q260" i="2" s="1"/>
  <c r="M261" i="2"/>
  <c r="Q261" i="2" s="1"/>
  <c r="M262" i="2"/>
  <c r="Q262" i="2" s="1"/>
  <c r="M263" i="2"/>
  <c r="Q263" i="2" s="1"/>
  <c r="M264" i="2"/>
  <c r="Q264" i="2" s="1"/>
  <c r="M265" i="2"/>
  <c r="Q265" i="2" s="1"/>
  <c r="M266" i="2"/>
  <c r="Q266" i="2" s="1"/>
  <c r="M267" i="2"/>
  <c r="Q267" i="2" s="1"/>
  <c r="M268" i="2"/>
  <c r="Q268" i="2" s="1"/>
  <c r="M269" i="2"/>
  <c r="Q269" i="2" s="1"/>
  <c r="M270" i="2"/>
  <c r="Q270" i="2" s="1"/>
  <c r="M271" i="2"/>
  <c r="Q271" i="2" s="1"/>
  <c r="M272" i="2"/>
  <c r="Q272" i="2" s="1"/>
  <c r="M273" i="2"/>
  <c r="Q273" i="2" s="1"/>
  <c r="M274" i="2"/>
  <c r="Q274" i="2" s="1"/>
  <c r="M275" i="2"/>
  <c r="Q275" i="2" s="1"/>
  <c r="M276" i="2"/>
  <c r="Q276" i="2" s="1"/>
  <c r="M277" i="2"/>
  <c r="Q277" i="2" s="1"/>
  <c r="M278" i="2"/>
  <c r="Q278" i="2" s="1"/>
  <c r="M279" i="2"/>
  <c r="Q279" i="2" s="1"/>
  <c r="M280" i="2"/>
  <c r="Q280" i="2" s="1"/>
  <c r="M281" i="2"/>
  <c r="Q281" i="2" s="1"/>
  <c r="M282" i="2"/>
  <c r="Q282" i="2" s="1"/>
  <c r="M283" i="2"/>
  <c r="Q283" i="2" s="1"/>
  <c r="M284" i="2"/>
  <c r="Q284" i="2" s="1"/>
  <c r="M285" i="2"/>
  <c r="Q285" i="2" s="1"/>
  <c r="M286" i="2"/>
  <c r="Q286" i="2" s="1"/>
  <c r="M287" i="2"/>
  <c r="Q287" i="2" s="1"/>
  <c r="M288" i="2"/>
  <c r="Q288" i="2" s="1"/>
  <c r="M289" i="2"/>
  <c r="Q289" i="2" s="1"/>
  <c r="M290" i="2"/>
  <c r="Q290" i="2" s="1"/>
  <c r="M291" i="2"/>
  <c r="Q291" i="2" s="1"/>
  <c r="M292" i="2"/>
  <c r="Q292" i="2" s="1"/>
  <c r="M293" i="2"/>
  <c r="Q293" i="2" s="1"/>
  <c r="M294" i="2"/>
  <c r="Q294" i="2" s="1"/>
  <c r="M295" i="2"/>
  <c r="Q295" i="2" s="1"/>
  <c r="M296" i="2"/>
  <c r="Q296" i="2" s="1"/>
  <c r="M297" i="2"/>
  <c r="Q297" i="2" s="1"/>
  <c r="M298" i="2"/>
  <c r="Q298" i="2" s="1"/>
  <c r="M299" i="2"/>
  <c r="Q299" i="2" s="1"/>
  <c r="M300" i="2"/>
  <c r="Q300" i="2" s="1"/>
  <c r="M301" i="2"/>
  <c r="Q301" i="2" s="1"/>
  <c r="M302" i="2"/>
  <c r="Q302" i="2" s="1"/>
  <c r="M303" i="2"/>
  <c r="Q303" i="2" s="1"/>
  <c r="M304" i="2"/>
  <c r="Q304" i="2" s="1"/>
  <c r="M305" i="2"/>
  <c r="Q305" i="2" s="1"/>
  <c r="M306" i="2"/>
  <c r="Q306" i="2" s="1"/>
  <c r="M307" i="2"/>
  <c r="Q307" i="2" s="1"/>
  <c r="M308" i="2"/>
  <c r="Q308" i="2" s="1"/>
  <c r="M309" i="2"/>
  <c r="Q309" i="2" s="1"/>
  <c r="M310" i="2"/>
  <c r="Q310" i="2" s="1"/>
  <c r="M311" i="2"/>
  <c r="Q311" i="2" s="1"/>
  <c r="M312" i="2"/>
  <c r="Q312" i="2" s="1"/>
  <c r="M313" i="2"/>
  <c r="Q313" i="2" s="1"/>
</calcChain>
</file>

<file path=xl/sharedStrings.xml><?xml version="1.0" encoding="utf-8"?>
<sst xmlns="http://schemas.openxmlformats.org/spreadsheetml/2006/main" count="539" uniqueCount="207">
  <si>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</si>
  <si>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</si>
  <si>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</si>
  <si>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</si>
  <si>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</si>
  <si>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</si>
  <si>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</si>
  <si>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</si>
  <si>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</si>
  <si>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</si>
  <si>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</si>
  <si>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</si>
  <si>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</si>
  <si>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</si>
  <si>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</si>
  <si>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</si>
  <si>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</si>
  <si>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</si>
  <si>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</si>
  <si>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</si>
  <si>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</si>
  <si>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</si>
  <si>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</si>
  <si>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</si>
  <si>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</si>
  <si>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</si>
  <si>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</si>
  <si>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</si>
  <si>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</si>
  <si>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</si>
  <si>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</si>
  <si>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</si>
  <si>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</si>
  <si>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</si>
  <si>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</si>
  <si>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</si>
  <si>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</si>
  <si>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</si>
  <si>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</si>
  <si>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</si>
  <si>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</si>
  <si>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</si>
  <si>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</si>
  <si>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</si>
  <si>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</si>
  <si>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</si>
  <si>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</si>
  <si>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</si>
  <si>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</si>
  <si>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</si>
  <si>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</si>
  <si>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</si>
  <si>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</si>
  <si>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</si>
  <si>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</si>
  <si>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</si>
  <si>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</si>
  <si>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</si>
  <si>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</si>
  <si>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</si>
  <si>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</si>
  <si>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</si>
  <si>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</si>
  <si>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</si>
  <si>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</si>
  <si>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</si>
  <si>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</si>
  <si>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</si>
  <si>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</si>
  <si>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</si>
  <si>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</si>
  <si>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</si>
  <si>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</si>
  <si>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</si>
  <si>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</si>
  <si>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</si>
  <si>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</si>
  <si>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</si>
  <si>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</si>
  <si>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</si>
  <si>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</si>
  <si>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</si>
  <si>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</si>
  <si>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</si>
  <si>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</si>
  <si>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</si>
  <si>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</si>
  <si>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</si>
  <si>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</si>
  <si>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</si>
  <si>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</si>
  <si>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</si>
  <si>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</si>
  <si>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</si>
  <si>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</si>
  <si>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</si>
  <si>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</si>
  <si>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</si>
  <si>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</si>
  <si>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</si>
  <si>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</si>
  <si>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</si>
  <si>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</si>
  <si>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</si>
  <si>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</si>
  <si>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</si>
  <si>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</si>
  <si>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</si>
  <si>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</si>
  <si>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</si>
  <si>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</si>
  <si>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</si>
  <si>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</si>
  <si>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</si>
  <si>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</si>
  <si>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</si>
  <si>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</si>
  <si>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</si>
  <si>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</si>
  <si>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</si>
  <si>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</si>
  <si>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</si>
  <si>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</si>
  <si>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</si>
  <si>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</si>
  <si>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</si>
  <si>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</si>
  <si>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</si>
  <si>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</si>
  <si>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</si>
  <si>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</si>
  <si>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</si>
  <si>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</si>
  <si>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</si>
  <si>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</si>
  <si>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OBS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</si>
  <si>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</si>
  <si>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</si>
  <si>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</si>
  <si>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</si>
  <si>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</si>
  <si>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</si>
  <si>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</si>
  <si>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</si>
  <si>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</si>
  <si>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</si>
  <si>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</si>
  <si>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</si>
  <si>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</si>
  <si>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</si>
  <si>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</si>
  <si>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</si>
  <si>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</si>
  <si>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</si>
  <si>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</si>
  <si>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</si>
  <si>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</si>
  <si>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</si>
  <si>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</si>
  <si>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</si>
  <si>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</si>
  <si>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</si>
  <si>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</si>
  <si>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</si>
  <si>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</si>
  <si>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</si>
  <si>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</si>
  <si>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</si>
  <si>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</si>
  <si>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</si>
  <si>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</si>
  <si>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</si>
  <si>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</si>
  <si>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</si>
  <si>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</si>
  <si>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</si>
  <si>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4 '</t>
  </si>
  <si>
    <t>57 ""</t>
  </si>
  <si>
    <t xml:space="preserve">Point estimate of the number of new cases (without smoothing) </t>
  </si>
  <si>
    <t>Point estimator of the number of new cases</t>
  </si>
  <si>
    <t>Berechnung 1 von R (Formel in Excel hinterlegt)</t>
  </si>
  <si>
    <t>Berechnung 2 von R (Formel in Excel hinterlegt)</t>
  </si>
  <si>
    <t>Mean</t>
  </si>
  <si>
    <t>16 medicoes anteriores walling</t>
  </si>
  <si>
    <t>Incluir de 24/03 - 07/03</t>
  </si>
  <si>
    <t>Implica</t>
  </si>
  <si>
    <t>Investigar metodo RKI</t>
  </si>
  <si>
    <t>u</t>
  </si>
  <si>
    <t>m</t>
  </si>
  <si>
    <t>l</t>
  </si>
  <si>
    <t>x</t>
  </si>
  <si>
    <t>y</t>
  </si>
  <si>
    <t>z</t>
  </si>
  <si>
    <t>Error</t>
  </si>
  <si>
    <t>upper</t>
  </si>
  <si>
    <t>mean</t>
  </si>
  <si>
    <t>lower</t>
  </si>
  <si>
    <t>day</t>
  </si>
  <si>
    <t>Calculus Day</t>
  </si>
  <si>
    <t>NA</t>
  </si>
  <si>
    <t>confirmados_var</t>
  </si>
  <si>
    <t>Reffect</t>
  </si>
  <si>
    <t>Rlow</t>
  </si>
  <si>
    <t>Rhigh</t>
  </si>
  <si>
    <t>%</t>
  </si>
  <si>
    <t>Confirmados_var2</t>
  </si>
  <si>
    <t>Confirmados_perc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</si>
</sst>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000%"/>
  </numFmts>
  <fonts count="2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9"/>
      <color rgb="FF595959"/>
      <name val="Calibri"/>
      <family val="2"/>
      <scheme val="minor"/>
    </font>
    <font>
      <sz val="11"/>
      <color rgb="FF595959"/>
      <name val="Calibri"/>
      <family val="2"/>
      <scheme val="minor"/>
    </font>
    <font>
      <i/>
      <sz val="11"/>
      <color rgb="FFB0B0B0"/>
      <name val="DejaVu Sans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9" fillId="0" borderId="0" xfId="0" applyFont="1"/>
    <xf numFmtId="14" fontId="19" fillId="0" borderId="0" xfId="0" applyNumberFormat="1" applyFont="1"/>
    <xf numFmtId="0" fontId="20" fillId="0" borderId="0" xfId="0" applyFont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0" fillId="3" borderId="10" xfId="0" applyFill="1" applyBorder="1" applyAlignment="1">
      <alignment horizontal="center" vertical="center" wrapText="1"/>
    </xf>
    <xf numFmtId="0" fontId="16" fillId="3" borderId="0" xfId="4" applyFill="1" applyAlignment="1">
      <alignment horizontal="center" vertical="center" wrapText="1"/>
    </xf>
    <xf numFmtId="0" fontId="16" fillId="3" borderId="0" xfId="3" applyFill="1"/>
    <xf numFmtId="2" fontId="16" fillId="0" borderId="0" xfId="3" applyNumberFormat="1"/>
    <xf numFmtId="0" fontId="16" fillId="14" borderId="0" xfId="4" applyFill="1" applyAlignment="1">
      <alignment horizontal="center" vertical="center" wrapText="1"/>
    </xf>
    <xf numFmtId="0" fontId="16" fillId="15" borderId="0" xfId="4" applyFill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3" borderId="0" xfId="0" applyNumberFormat="1" applyFill="1"/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23" fillId="0" borderId="0" xfId="0" applyFont="1"/>
    <xf numFmtId="170" fontId="24" fillId="7" borderId="28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23</xdr:col>
      <xdr:colOff>0</xdr:colOff>
      <xdr:row>5</xdr:row>
      <xdr:rowOff>0</xdr:rowOff>
    </xdr:from>
    <xdr:to>
      <xdr:col>23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I313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baseColWidth="10" defaultRowHeight="16"/>
  <cols>
    <col min="1" max="1" width="16.6640625" style="2" bestFit="1" customWidth="1"/>
    <col min="2" max="2" width="4.5" style="2" customWidth="1"/>
    <col min="3" max="4" width="7.83203125" customWidth="1"/>
    <col min="5" max="5" width="12.33203125" customWidth="1"/>
    <col min="6" max="23" width="7.83203125" customWidth="1"/>
    <col min="26" max="26" width="18.33203125" bestFit="1" customWidth="1"/>
    <col min="34" max="34" width="16" bestFit="1" customWidth="1"/>
    <col min="35" max="35" width="16" customWidth="1"/>
  </cols>
  <sheetData>
    <row r="1" spans="1:35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35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50" t="s">
        <v>119</v>
      </c>
      <c r="F2" s="17" t="s">
        <v>18</v>
      </c>
      <c r="G2" s="50" t="s">
        <v>119</v>
      </c>
      <c r="H2" s="17" t="s">
        <v>17</v>
      </c>
      <c r="I2" s="50" t="s">
        <v>119</v>
      </c>
      <c r="J2" s="17" t="s">
        <v>25</v>
      </c>
      <c r="K2" s="50" t="s">
        <v>119</v>
      </c>
      <c r="L2" s="17" t="s">
        <v>26</v>
      </c>
      <c r="M2" s="17" t="s">
        <v>22</v>
      </c>
      <c r="N2" s="17" t="s">
        <v>114</v>
      </c>
      <c r="O2" s="50" t="s">
        <v>119</v>
      </c>
      <c r="P2" s="17" t="s">
        <v>19</v>
      </c>
      <c r="Q2" s="17" t="s">
        <v>117</v>
      </c>
      <c r="R2" s="17" t="s">
        <v>116</v>
      </c>
      <c r="S2" s="50" t="s">
        <v>119</v>
      </c>
      <c r="T2" s="17" t="s">
        <v>115</v>
      </c>
      <c r="U2" s="50" t="s">
        <v>119</v>
      </c>
      <c r="V2" s="17" t="s">
        <v>118</v>
      </c>
      <c r="W2" s="17" t="s">
        <v>23</v>
      </c>
    </row>
    <row r="3" spans="1:35" ht="18" thickBot="1">
      <c r="A3" s="103" t="s">
        <v>24</v>
      </c>
      <c r="B3" s="104"/>
      <c r="C3" s="15" t="s">
        <v>20</v>
      </c>
      <c r="D3" s="47" t="s">
        <v>13</v>
      </c>
      <c r="E3" s="47" t="s">
        <v>204</v>
      </c>
      <c r="F3" s="16" t="s">
        <v>20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13</v>
      </c>
      <c r="M3" s="16" t="s">
        <v>21</v>
      </c>
      <c r="N3" s="16" t="s">
        <v>13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13</v>
      </c>
      <c r="V3" s="16" t="s">
        <v>20</v>
      </c>
      <c r="W3" s="16" t="s">
        <v>20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ht="18" thickBot="1">
      <c r="A4" s="12">
        <v>43887</v>
      </c>
      <c r="B4" s="49">
        <v>1</v>
      </c>
      <c r="C4" s="48">
        <v>0</v>
      </c>
      <c r="D4" s="48">
        <v>0</v>
      </c>
      <c r="E4" s="48">
        <v>0</v>
      </c>
      <c r="F4" s="13">
        <v>25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ht="18" thickBot="1">
      <c r="A5" s="12">
        <v>43888</v>
      </c>
      <c r="B5" s="49">
        <v>2</v>
      </c>
      <c r="C5" s="48">
        <v>0</v>
      </c>
      <c r="D5" s="48">
        <f t="shared" ref="D5:E67" si="0">C5-C4</f>
        <v>0</v>
      </c>
      <c r="E5" s="48">
        <v>0</v>
      </c>
      <c r="F5" s="13">
        <v>51</v>
      </c>
      <c r="G5" s="13">
        <f t="shared" ref="G5:G67" si="1">F5-F4</f>
        <v>26</v>
      </c>
      <c r="H5" s="13">
        <v>0</v>
      </c>
      <c r="I5" s="13">
        <f t="shared" ref="I5:I67" si="2">H5-H4</f>
        <v>0</v>
      </c>
      <c r="J5" s="13">
        <v>0</v>
      </c>
      <c r="K5" s="13">
        <f t="shared" ref="K5:K67" si="3">J5-J4</f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f t="shared" ref="S5:S67" si="4">R5-R4</f>
        <v>0</v>
      </c>
      <c r="T5" s="13">
        <v>0</v>
      </c>
      <c r="U5" s="13">
        <f>T5-T4</f>
        <v>0</v>
      </c>
      <c r="V5" s="13">
        <v>0</v>
      </c>
      <c r="W5" s="13">
        <v>0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48">
        <v>0</v>
      </c>
      <c r="F6" s="13">
        <v>59</v>
      </c>
      <c r="G6" s="13">
        <f t="shared" si="1"/>
        <v>8</v>
      </c>
      <c r="H6" s="13">
        <v>0</v>
      </c>
      <c r="I6" s="13">
        <f t="shared" si="2"/>
        <v>0</v>
      </c>
      <c r="J6" s="13">
        <v>0</v>
      </c>
      <c r="K6" s="13">
        <f t="shared" si="3"/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f t="shared" si="4"/>
        <v>0</v>
      </c>
      <c r="T6" s="13">
        <v>0</v>
      </c>
      <c r="U6" s="13">
        <f t="shared" ref="U6:U69" si="5">T6-T5</f>
        <v>0</v>
      </c>
      <c r="V6" s="13">
        <v>0</v>
      </c>
      <c r="W6" s="13">
        <v>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48">
        <v>0</v>
      </c>
      <c r="F7" s="13">
        <v>70</v>
      </c>
      <c r="G7" s="13">
        <f t="shared" si="1"/>
        <v>11</v>
      </c>
      <c r="H7" s="13">
        <v>0</v>
      </c>
      <c r="I7" s="13">
        <f t="shared" si="2"/>
        <v>0</v>
      </c>
      <c r="J7" s="13">
        <v>0</v>
      </c>
      <c r="K7" s="13">
        <f t="shared" si="3"/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f t="shared" si="4"/>
        <v>0</v>
      </c>
      <c r="T7" s="13">
        <v>0</v>
      </c>
      <c r="U7" s="13">
        <f t="shared" si="5"/>
        <v>0</v>
      </c>
      <c r="V7" s="13">
        <v>0</v>
      </c>
      <c r="W7" s="13">
        <v>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48">
        <v>0</v>
      </c>
      <c r="F8" s="13">
        <v>85</v>
      </c>
      <c r="G8" s="13">
        <f t="shared" si="1"/>
        <v>15</v>
      </c>
      <c r="H8" s="13">
        <v>0</v>
      </c>
      <c r="I8" s="13">
        <f t="shared" si="2"/>
        <v>0</v>
      </c>
      <c r="J8" s="13">
        <v>0</v>
      </c>
      <c r="K8" s="13">
        <f t="shared" si="3"/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f t="shared" si="4"/>
        <v>0</v>
      </c>
      <c r="T8" s="13">
        <v>0</v>
      </c>
      <c r="U8" s="13">
        <f t="shared" si="5"/>
        <v>0</v>
      </c>
      <c r="V8" s="13">
        <v>0</v>
      </c>
      <c r="W8" s="13">
        <f>W9-45</f>
        <v>25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48">
        <v>0</v>
      </c>
      <c r="F9" s="13">
        <v>85</v>
      </c>
      <c r="G9" s="13">
        <f t="shared" si="1"/>
        <v>0</v>
      </c>
      <c r="H9" s="13">
        <v>2</v>
      </c>
      <c r="I9" s="13">
        <f t="shared" si="2"/>
        <v>2</v>
      </c>
      <c r="J9" s="13">
        <v>0</v>
      </c>
      <c r="K9" s="13">
        <f t="shared" si="3"/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f t="shared" si="4"/>
        <v>0</v>
      </c>
      <c r="T9" s="13">
        <v>0</v>
      </c>
      <c r="U9" s="13">
        <f t="shared" si="5"/>
        <v>0</v>
      </c>
      <c r="V9" s="13">
        <v>0</v>
      </c>
      <c r="W9" s="13">
        <v>70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28">
        <f t="shared" ref="E9:E72" si="6">(C10/C9)-1</f>
        <v>1</v>
      </c>
      <c r="F10" s="13">
        <v>101</v>
      </c>
      <c r="G10" s="13">
        <f t="shared" si="1"/>
        <v>16</v>
      </c>
      <c r="H10" s="13">
        <v>0</v>
      </c>
      <c r="I10" s="13">
        <f t="shared" si="2"/>
        <v>-2</v>
      </c>
      <c r="J10" s="13">
        <v>0</v>
      </c>
      <c r="K10" s="13">
        <f t="shared" si="3"/>
        <v>0</v>
      </c>
      <c r="L10" s="13">
        <v>2</v>
      </c>
      <c r="M10" s="13">
        <v>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f t="shared" si="4"/>
        <v>0</v>
      </c>
      <c r="T10" s="13">
        <v>0</v>
      </c>
      <c r="U10" s="13">
        <f t="shared" si="5"/>
        <v>0</v>
      </c>
      <c r="V10" s="13">
        <v>0</v>
      </c>
      <c r="W10" s="13">
        <v>131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28">
        <f t="shared" si="6"/>
        <v>0.5</v>
      </c>
      <c r="F11" s="13">
        <v>117</v>
      </c>
      <c r="G11" s="13">
        <f t="shared" si="1"/>
        <v>16</v>
      </c>
      <c r="H11" s="13">
        <v>0</v>
      </c>
      <c r="I11" s="13">
        <f t="shared" si="2"/>
        <v>0</v>
      </c>
      <c r="J11" s="13">
        <v>0</v>
      </c>
      <c r="K11" s="13">
        <f t="shared" si="3"/>
        <v>0</v>
      </c>
      <c r="L11" s="13">
        <v>4</v>
      </c>
      <c r="M11" s="13">
        <v>4</v>
      </c>
      <c r="N11" s="13">
        <v>81</v>
      </c>
      <c r="O11" s="13">
        <v>81</v>
      </c>
      <c r="P11" s="13">
        <v>0</v>
      </c>
      <c r="Q11" s="13">
        <v>0</v>
      </c>
      <c r="R11" s="13">
        <v>0</v>
      </c>
      <c r="S11" s="13">
        <f t="shared" si="4"/>
        <v>0</v>
      </c>
      <c r="T11" s="13">
        <v>0</v>
      </c>
      <c r="U11" s="13">
        <f t="shared" si="5"/>
        <v>0</v>
      </c>
      <c r="V11" s="13">
        <v>0</v>
      </c>
      <c r="W11" s="13">
        <v>171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28">
        <f t="shared" si="6"/>
        <v>0.5</v>
      </c>
      <c r="F12" s="13">
        <v>147</v>
      </c>
      <c r="G12" s="13">
        <f t="shared" si="1"/>
        <v>30</v>
      </c>
      <c r="H12" s="13">
        <v>9</v>
      </c>
      <c r="I12" s="13">
        <f t="shared" si="2"/>
        <v>9</v>
      </c>
      <c r="J12" s="13">
        <v>0</v>
      </c>
      <c r="K12" s="13">
        <f t="shared" si="3"/>
        <v>0</v>
      </c>
      <c r="L12" s="13">
        <v>6</v>
      </c>
      <c r="M12" s="13">
        <v>6</v>
      </c>
      <c r="N12" s="13">
        <v>213</v>
      </c>
      <c r="O12" s="13">
        <f>N12-N11</f>
        <v>132</v>
      </c>
      <c r="P12" s="13">
        <v>0</v>
      </c>
      <c r="Q12" s="13">
        <v>0</v>
      </c>
      <c r="R12" s="13">
        <v>0</v>
      </c>
      <c r="S12" s="13">
        <f t="shared" si="4"/>
        <v>0</v>
      </c>
      <c r="T12" s="13">
        <v>0</v>
      </c>
      <c r="U12" s="13">
        <f t="shared" si="5"/>
        <v>0</v>
      </c>
      <c r="V12" s="13">
        <v>0</v>
      </c>
      <c r="W12" s="13">
        <v>251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28">
        <f t="shared" si="6"/>
        <v>0.44444444444444442</v>
      </c>
      <c r="F13" s="13">
        <v>181</v>
      </c>
      <c r="G13" s="13">
        <f t="shared" si="1"/>
        <v>34</v>
      </c>
      <c r="H13" s="13">
        <v>13</v>
      </c>
      <c r="I13" s="13">
        <f t="shared" si="2"/>
        <v>4</v>
      </c>
      <c r="J13" s="13">
        <v>0</v>
      </c>
      <c r="K13" s="13">
        <f t="shared" si="3"/>
        <v>0</v>
      </c>
      <c r="L13" s="13">
        <v>9</v>
      </c>
      <c r="M13" s="13">
        <v>9</v>
      </c>
      <c r="N13" s="13">
        <v>354</v>
      </c>
      <c r="O13" s="13">
        <f>N13-N12</f>
        <v>141</v>
      </c>
      <c r="P13" s="13">
        <v>0</v>
      </c>
      <c r="Q13" s="13">
        <v>0</v>
      </c>
      <c r="R13" s="13">
        <v>0</v>
      </c>
      <c r="S13" s="13">
        <f t="shared" si="4"/>
        <v>0</v>
      </c>
      <c r="T13" s="13">
        <v>0</v>
      </c>
      <c r="U13" s="13">
        <f t="shared" si="5"/>
        <v>0</v>
      </c>
      <c r="V13" s="13">
        <v>30</v>
      </c>
      <c r="W13" s="13">
        <v>332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28">
        <f t="shared" si="6"/>
        <v>0.61538461538461542</v>
      </c>
      <c r="F14" s="13">
        <v>224</v>
      </c>
      <c r="G14" s="13">
        <f t="shared" si="1"/>
        <v>43</v>
      </c>
      <c r="H14" s="13">
        <v>21</v>
      </c>
      <c r="I14" s="13">
        <f t="shared" si="2"/>
        <v>8</v>
      </c>
      <c r="J14" s="13">
        <v>0</v>
      </c>
      <c r="K14" s="13">
        <f t="shared" si="3"/>
        <v>0</v>
      </c>
      <c r="L14" s="13">
        <v>13</v>
      </c>
      <c r="M14" s="13">
        <v>13</v>
      </c>
      <c r="N14" s="13">
        <v>412</v>
      </c>
      <c r="O14" s="13">
        <f t="shared" ref="O14:O77" si="7">N14-N13</f>
        <v>58</v>
      </c>
      <c r="P14" s="13">
        <v>0</v>
      </c>
      <c r="Q14" s="13">
        <v>0</v>
      </c>
      <c r="R14" s="13">
        <v>0</v>
      </c>
      <c r="S14" s="13">
        <f t="shared" si="4"/>
        <v>0</v>
      </c>
      <c r="T14" s="13">
        <v>0</v>
      </c>
      <c r="U14" s="13">
        <f t="shared" si="5"/>
        <v>0</v>
      </c>
      <c r="V14" s="13">
        <v>47</v>
      </c>
      <c r="W14" s="13">
        <v>411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28">
        <f t="shared" si="6"/>
        <v>0.4285714285714286</v>
      </c>
      <c r="F15" s="13">
        <v>281</v>
      </c>
      <c r="G15" s="13">
        <f t="shared" si="1"/>
        <v>57</v>
      </c>
      <c r="H15" s="13">
        <v>30</v>
      </c>
      <c r="I15" s="13">
        <f t="shared" si="2"/>
        <v>9</v>
      </c>
      <c r="J15" s="13">
        <v>0</v>
      </c>
      <c r="K15" s="13">
        <f t="shared" si="3"/>
        <v>0</v>
      </c>
      <c r="L15" s="13">
        <v>21</v>
      </c>
      <c r="M15" s="13">
        <v>21</v>
      </c>
      <c r="N15" s="13">
        <v>447</v>
      </c>
      <c r="O15" s="13">
        <f t="shared" si="7"/>
        <v>35</v>
      </c>
      <c r="P15" s="13">
        <v>0</v>
      </c>
      <c r="Q15" s="13">
        <v>0</v>
      </c>
      <c r="R15" s="13">
        <v>0</v>
      </c>
      <c r="S15" s="13">
        <f t="shared" si="4"/>
        <v>0</v>
      </c>
      <c r="T15" s="13">
        <v>0</v>
      </c>
      <c r="U15" s="13">
        <f t="shared" si="5"/>
        <v>0</v>
      </c>
      <c r="V15" s="13">
        <v>56</v>
      </c>
      <c r="W15" s="13">
        <v>495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28">
        <f t="shared" si="6"/>
        <v>0.30000000000000004</v>
      </c>
      <c r="F16" s="13">
        <v>339</v>
      </c>
      <c r="G16" s="13">
        <f t="shared" si="1"/>
        <v>58</v>
      </c>
      <c r="H16" s="13">
        <v>38</v>
      </c>
      <c r="I16" s="13">
        <f t="shared" si="2"/>
        <v>8</v>
      </c>
      <c r="J16" s="13">
        <v>0</v>
      </c>
      <c r="K16" s="13">
        <f t="shared" si="3"/>
        <v>0</v>
      </c>
      <c r="L16" s="13">
        <v>30</v>
      </c>
      <c r="M16" s="13">
        <v>30</v>
      </c>
      <c r="N16" s="13">
        <v>496</v>
      </c>
      <c r="O16" s="13">
        <f t="shared" si="7"/>
        <v>49</v>
      </c>
      <c r="P16" s="13">
        <v>0</v>
      </c>
      <c r="Q16" s="13">
        <v>0</v>
      </c>
      <c r="R16" s="13">
        <v>0</v>
      </c>
      <c r="S16" s="13">
        <f t="shared" si="4"/>
        <v>0</v>
      </c>
      <c r="T16" s="13">
        <v>0</v>
      </c>
      <c r="U16" s="13">
        <f t="shared" si="5"/>
        <v>0</v>
      </c>
      <c r="V16" s="13">
        <v>67</v>
      </c>
      <c r="W16" s="13">
        <v>670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28">
        <f t="shared" si="6"/>
        <v>5.1282051282051322E-2</v>
      </c>
      <c r="F17" s="13">
        <v>375</v>
      </c>
      <c r="G17" s="13">
        <f t="shared" si="1"/>
        <v>36</v>
      </c>
      <c r="H17" s="13">
        <v>40</v>
      </c>
      <c r="I17" s="13">
        <f t="shared" si="2"/>
        <v>2</v>
      </c>
      <c r="J17" s="13">
        <v>0</v>
      </c>
      <c r="K17" s="13">
        <f t="shared" si="3"/>
        <v>0</v>
      </c>
      <c r="L17" s="13">
        <v>39</v>
      </c>
      <c r="M17" s="13">
        <v>39</v>
      </c>
      <c r="N17" s="13">
        <v>667</v>
      </c>
      <c r="O17" s="13">
        <f t="shared" si="7"/>
        <v>171</v>
      </c>
      <c r="P17" s="13">
        <v>0</v>
      </c>
      <c r="Q17" s="13">
        <v>0</v>
      </c>
      <c r="R17" s="13">
        <v>0</v>
      </c>
      <c r="S17" s="13">
        <f t="shared" si="4"/>
        <v>0</v>
      </c>
      <c r="T17" s="13">
        <v>0</v>
      </c>
      <c r="U17" s="13">
        <f t="shared" si="5"/>
        <v>0</v>
      </c>
      <c r="V17" s="13">
        <v>83</v>
      </c>
      <c r="W17" s="13">
        <v>976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28">
        <f t="shared" si="6"/>
        <v>0.43902439024390238</v>
      </c>
      <c r="F18" s="13">
        <v>471</v>
      </c>
      <c r="G18" s="13">
        <f t="shared" si="1"/>
        <v>96</v>
      </c>
      <c r="H18" s="13">
        <v>57</v>
      </c>
      <c r="I18" s="13">
        <f t="shared" si="2"/>
        <v>17</v>
      </c>
      <c r="J18" s="13">
        <v>0</v>
      </c>
      <c r="K18" s="13">
        <f t="shared" si="3"/>
        <v>0</v>
      </c>
      <c r="L18" s="13">
        <v>40</v>
      </c>
      <c r="M18" s="13">
        <v>41</v>
      </c>
      <c r="N18" s="13">
        <v>3066</v>
      </c>
      <c r="O18" s="13">
        <f t="shared" si="7"/>
        <v>2399</v>
      </c>
      <c r="P18" s="13">
        <v>0</v>
      </c>
      <c r="Q18" s="13">
        <v>1</v>
      </c>
      <c r="R18" s="13">
        <v>0</v>
      </c>
      <c r="S18" s="13">
        <f t="shared" si="4"/>
        <v>0</v>
      </c>
      <c r="T18" s="13">
        <v>0</v>
      </c>
      <c r="U18" s="13">
        <f t="shared" si="5"/>
        <v>0</v>
      </c>
      <c r="V18" s="13">
        <v>83</v>
      </c>
      <c r="W18" s="13">
        <v>1556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28">
        <f t="shared" si="6"/>
        <v>0.32203389830508478</v>
      </c>
      <c r="F19" s="13">
        <v>637</v>
      </c>
      <c r="G19" s="13">
        <f t="shared" si="1"/>
        <v>166</v>
      </c>
      <c r="H19" s="13">
        <v>69</v>
      </c>
      <c r="I19" s="13">
        <f t="shared" si="2"/>
        <v>12</v>
      </c>
      <c r="J19" s="13">
        <v>0</v>
      </c>
      <c r="K19" s="13">
        <f t="shared" si="3"/>
        <v>0</v>
      </c>
      <c r="L19" s="13">
        <v>57</v>
      </c>
      <c r="M19" s="13">
        <v>59</v>
      </c>
      <c r="N19" s="13">
        <v>4923</v>
      </c>
      <c r="O19" s="13">
        <f t="shared" si="7"/>
        <v>1857</v>
      </c>
      <c r="P19" s="13">
        <v>0</v>
      </c>
      <c r="Q19" s="13">
        <v>2</v>
      </c>
      <c r="R19" s="13">
        <v>0</v>
      </c>
      <c r="S19" s="13">
        <f t="shared" si="4"/>
        <v>0</v>
      </c>
      <c r="T19" s="13">
        <v>0</v>
      </c>
      <c r="U19" s="13">
        <f t="shared" si="5"/>
        <v>0</v>
      </c>
      <c r="V19" s="13">
        <v>133</v>
      </c>
      <c r="W19" s="13">
        <v>2494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28">
        <f t="shared" si="6"/>
        <v>0.4358974358974359</v>
      </c>
      <c r="F20" s="13">
        <v>1308</v>
      </c>
      <c r="G20" s="13">
        <f t="shared" si="1"/>
        <v>671</v>
      </c>
      <c r="H20" s="13">
        <v>107</v>
      </c>
      <c r="I20" s="13">
        <f t="shared" si="2"/>
        <v>38</v>
      </c>
      <c r="J20" s="13">
        <v>0</v>
      </c>
      <c r="K20" s="13">
        <f t="shared" si="3"/>
        <v>0</v>
      </c>
      <c r="L20" s="13">
        <v>69</v>
      </c>
      <c r="M20" s="13">
        <v>78</v>
      </c>
      <c r="N20" s="13">
        <v>5674</v>
      </c>
      <c r="O20" s="13">
        <f t="shared" si="7"/>
        <v>751</v>
      </c>
      <c r="P20" s="13">
        <v>0</v>
      </c>
      <c r="Q20" s="13">
        <v>9</v>
      </c>
      <c r="R20" s="13">
        <v>0</v>
      </c>
      <c r="S20" s="13">
        <f t="shared" si="4"/>
        <v>0</v>
      </c>
      <c r="T20" s="13">
        <v>0</v>
      </c>
      <c r="U20" s="13">
        <f t="shared" si="5"/>
        <v>0</v>
      </c>
      <c r="V20" s="13">
        <v>172</v>
      </c>
      <c r="W20" s="13">
        <v>4045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28">
        <f t="shared" si="6"/>
        <v>0.5089285714285714</v>
      </c>
      <c r="F21" s="13">
        <v>1704</v>
      </c>
      <c r="G21" s="13">
        <f t="shared" si="1"/>
        <v>396</v>
      </c>
      <c r="H21" s="13">
        <v>114</v>
      </c>
      <c r="I21" s="13">
        <f t="shared" si="2"/>
        <v>7</v>
      </c>
      <c r="J21" s="13">
        <v>10</v>
      </c>
      <c r="K21" s="13">
        <f t="shared" si="3"/>
        <v>10</v>
      </c>
      <c r="L21" s="13">
        <v>107</v>
      </c>
      <c r="M21" s="13">
        <v>112</v>
      </c>
      <c r="N21" s="13">
        <v>5011</v>
      </c>
      <c r="O21" s="13">
        <f t="shared" si="7"/>
        <v>-663</v>
      </c>
      <c r="P21" s="13">
        <v>0</v>
      </c>
      <c r="Q21" s="13">
        <v>5</v>
      </c>
      <c r="R21" s="13">
        <v>0</v>
      </c>
      <c r="S21" s="13">
        <f t="shared" si="4"/>
        <v>0</v>
      </c>
      <c r="T21" s="13">
        <v>1</v>
      </c>
      <c r="U21" s="13">
        <f t="shared" si="5"/>
        <v>1</v>
      </c>
      <c r="V21" s="13">
        <v>126</v>
      </c>
      <c r="W21" s="13">
        <v>5298</v>
      </c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28">
        <f t="shared" si="6"/>
        <v>0.4497041420118344</v>
      </c>
      <c r="F22" s="13">
        <v>2271</v>
      </c>
      <c r="G22" s="13">
        <f t="shared" si="1"/>
        <v>567</v>
      </c>
      <c r="H22" s="13">
        <v>139</v>
      </c>
      <c r="I22" s="13">
        <f t="shared" si="2"/>
        <v>25</v>
      </c>
      <c r="J22" s="13">
        <v>9</v>
      </c>
      <c r="K22" s="13">
        <f t="shared" si="3"/>
        <v>-1</v>
      </c>
      <c r="L22" s="13">
        <v>124</v>
      </c>
      <c r="M22" s="13">
        <v>168</v>
      </c>
      <c r="N22" s="13">
        <v>4592</v>
      </c>
      <c r="O22" s="13">
        <f t="shared" si="7"/>
        <v>-419</v>
      </c>
      <c r="P22" s="13">
        <v>0</v>
      </c>
      <c r="Q22" s="13">
        <v>44</v>
      </c>
      <c r="R22" s="13">
        <v>0</v>
      </c>
      <c r="S22" s="13">
        <f t="shared" si="4"/>
        <v>0</v>
      </c>
      <c r="T22" s="13">
        <v>2</v>
      </c>
      <c r="U22" s="13">
        <f t="shared" si="5"/>
        <v>1</v>
      </c>
      <c r="V22" s="13">
        <v>281</v>
      </c>
      <c r="W22" s="13">
        <v>6249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28">
        <f t="shared" si="6"/>
        <v>0.3510204081632653</v>
      </c>
      <c r="F23" s="13">
        <v>2908</v>
      </c>
      <c r="G23" s="13">
        <f t="shared" si="1"/>
        <v>637</v>
      </c>
      <c r="H23" s="13">
        <v>139</v>
      </c>
      <c r="I23" s="13">
        <f t="shared" si="2"/>
        <v>0</v>
      </c>
      <c r="J23" s="13">
        <v>18</v>
      </c>
      <c r="K23" s="13">
        <f t="shared" si="3"/>
        <v>9</v>
      </c>
      <c r="L23" s="13">
        <v>148</v>
      </c>
      <c r="M23" s="13">
        <v>252</v>
      </c>
      <c r="N23" s="13">
        <v>4592</v>
      </c>
      <c r="O23" s="13">
        <f t="shared" si="7"/>
        <v>0</v>
      </c>
      <c r="P23" s="13">
        <v>2203</v>
      </c>
      <c r="Q23" s="13">
        <v>104</v>
      </c>
      <c r="R23" s="13">
        <v>0</v>
      </c>
      <c r="S23" s="13">
        <f t="shared" si="4"/>
        <v>0</v>
      </c>
      <c r="T23" s="13">
        <v>3</v>
      </c>
      <c r="U23" s="13">
        <f t="shared" si="5"/>
        <v>1</v>
      </c>
      <c r="V23" s="13">
        <v>374</v>
      </c>
      <c r="W23" s="13">
        <v>7926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28">
        <f t="shared" si="6"/>
        <v>0.3534743202416919</v>
      </c>
      <c r="F24" s="13">
        <v>4030</v>
      </c>
      <c r="G24" s="13">
        <f t="shared" si="1"/>
        <v>1122</v>
      </c>
      <c r="H24" s="13">
        <v>206</v>
      </c>
      <c r="I24" s="13">
        <f t="shared" si="2"/>
        <v>67</v>
      </c>
      <c r="J24" s="13">
        <v>17</v>
      </c>
      <c r="K24" s="13">
        <f t="shared" si="3"/>
        <v>-1</v>
      </c>
      <c r="L24" s="13">
        <v>157</v>
      </c>
      <c r="M24" s="13">
        <v>328</v>
      </c>
      <c r="N24" s="13">
        <v>6852</v>
      </c>
      <c r="O24" s="13">
        <f t="shared" si="7"/>
        <v>2260</v>
      </c>
      <c r="P24" s="13">
        <v>3259</v>
      </c>
      <c r="Q24" s="13">
        <v>171</v>
      </c>
      <c r="R24" s="13">
        <v>1</v>
      </c>
      <c r="S24" s="13">
        <f t="shared" si="4"/>
        <v>1</v>
      </c>
      <c r="T24" s="13">
        <v>3</v>
      </c>
      <c r="U24" s="13">
        <f t="shared" si="5"/>
        <v>0</v>
      </c>
      <c r="V24" s="13">
        <v>323</v>
      </c>
      <c r="W24" s="13">
        <v>10230</v>
      </c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5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28">
        <f t="shared" si="6"/>
        <v>0.43303571428571419</v>
      </c>
      <c r="F25" s="13">
        <v>5067</v>
      </c>
      <c r="G25" s="13">
        <f t="shared" si="1"/>
        <v>1037</v>
      </c>
      <c r="H25" s="13">
        <v>89</v>
      </c>
      <c r="I25" s="13">
        <f t="shared" si="2"/>
        <v>-117</v>
      </c>
      <c r="J25" s="13">
        <v>20</v>
      </c>
      <c r="K25" s="13">
        <f t="shared" si="3"/>
        <v>3</v>
      </c>
      <c r="L25" s="13">
        <v>223</v>
      </c>
      <c r="M25" s="13">
        <v>444</v>
      </c>
      <c r="N25" s="13">
        <v>6656</v>
      </c>
      <c r="O25" s="13">
        <f t="shared" si="7"/>
        <v>-196</v>
      </c>
      <c r="P25" s="13">
        <v>4074</v>
      </c>
      <c r="Q25" s="13">
        <v>221</v>
      </c>
      <c r="R25" s="13">
        <v>1</v>
      </c>
      <c r="S25" s="13">
        <f t="shared" si="4"/>
        <v>0</v>
      </c>
      <c r="T25" s="13">
        <v>3</v>
      </c>
      <c r="U25" s="13">
        <f t="shared" si="5"/>
        <v>0</v>
      </c>
      <c r="V25" s="13">
        <v>351</v>
      </c>
      <c r="W25" s="13">
        <v>12688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28">
        <f t="shared" si="6"/>
        <v>0.22274143302180693</v>
      </c>
      <c r="F26" s="13">
        <v>6061</v>
      </c>
      <c r="G26" s="13">
        <f t="shared" si="1"/>
        <v>994</v>
      </c>
      <c r="H26" s="13">
        <v>89</v>
      </c>
      <c r="I26" s="13">
        <f t="shared" si="2"/>
        <v>0</v>
      </c>
      <c r="J26" s="13">
        <v>20</v>
      </c>
      <c r="K26" s="13">
        <f t="shared" si="3"/>
        <v>0</v>
      </c>
      <c r="L26" s="13">
        <v>109</v>
      </c>
      <c r="M26" s="13">
        <v>637</v>
      </c>
      <c r="N26" s="13">
        <v>8091</v>
      </c>
      <c r="O26" s="13">
        <f t="shared" si="7"/>
        <v>1435</v>
      </c>
      <c r="P26" s="13">
        <v>4788</v>
      </c>
      <c r="Q26" s="13">
        <v>528</v>
      </c>
      <c r="R26" s="13">
        <v>3</v>
      </c>
      <c r="S26" s="13">
        <f t="shared" si="4"/>
        <v>2</v>
      </c>
      <c r="T26" s="13">
        <v>3</v>
      </c>
      <c r="U26" s="13">
        <f t="shared" si="5"/>
        <v>0</v>
      </c>
      <c r="V26" s="13">
        <v>488</v>
      </c>
      <c r="W26" s="13">
        <v>15178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28">
        <f t="shared" si="6"/>
        <v>0.2993630573248407</v>
      </c>
      <c r="F27" s="13">
        <v>7732</v>
      </c>
      <c r="G27" s="13">
        <f t="shared" si="1"/>
        <v>1671</v>
      </c>
      <c r="H27" s="13">
        <v>126</v>
      </c>
      <c r="I27" s="13">
        <f t="shared" si="2"/>
        <v>37</v>
      </c>
      <c r="J27" s="13">
        <v>26</v>
      </c>
      <c r="K27" s="13">
        <f t="shared" si="3"/>
        <v>6</v>
      </c>
      <c r="L27" s="13">
        <v>109</v>
      </c>
      <c r="M27" s="13">
        <v>779</v>
      </c>
      <c r="N27" s="13">
        <v>9008</v>
      </c>
      <c r="O27" s="13">
        <f t="shared" si="7"/>
        <v>917</v>
      </c>
      <c r="P27" s="13">
        <v>5862</v>
      </c>
      <c r="Q27" s="13">
        <v>670</v>
      </c>
      <c r="R27" s="13">
        <v>6</v>
      </c>
      <c r="S27" s="13">
        <f t="shared" si="4"/>
        <v>3</v>
      </c>
      <c r="T27" s="13">
        <v>5</v>
      </c>
      <c r="U27" s="13">
        <f t="shared" si="5"/>
        <v>2</v>
      </c>
      <c r="V27" s="13">
        <v>850</v>
      </c>
      <c r="W27" s="13">
        <v>18393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28">
        <f t="shared" si="6"/>
        <v>0.25490196078431371</v>
      </c>
      <c r="F28" s="13">
        <v>9854</v>
      </c>
      <c r="G28" s="13">
        <f t="shared" si="1"/>
        <v>2122</v>
      </c>
      <c r="H28" s="13">
        <v>156</v>
      </c>
      <c r="I28" s="13">
        <f t="shared" si="2"/>
        <v>30</v>
      </c>
      <c r="J28" s="13">
        <v>35</v>
      </c>
      <c r="K28" s="13">
        <f t="shared" si="3"/>
        <v>9</v>
      </c>
      <c r="L28" s="13">
        <v>152</v>
      </c>
      <c r="M28" s="13">
        <v>1009</v>
      </c>
      <c r="N28" s="13">
        <v>13155</v>
      </c>
      <c r="O28" s="13">
        <f t="shared" si="7"/>
        <v>4147</v>
      </c>
      <c r="P28" s="13">
        <v>7515</v>
      </c>
      <c r="Q28" s="13">
        <v>857</v>
      </c>
      <c r="R28" s="13">
        <v>12</v>
      </c>
      <c r="S28" s="13">
        <f t="shared" si="4"/>
        <v>6</v>
      </c>
      <c r="T28" s="13">
        <v>5</v>
      </c>
      <c r="U28" s="13">
        <f t="shared" si="5"/>
        <v>0</v>
      </c>
      <c r="V28" s="13">
        <v>1059</v>
      </c>
      <c r="W28" s="13">
        <v>20909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28">
        <f t="shared" si="6"/>
        <v>0.25</v>
      </c>
      <c r="F29" s="13">
        <v>11779</v>
      </c>
      <c r="G29" s="13">
        <f t="shared" si="1"/>
        <v>1925</v>
      </c>
      <c r="H29" s="13">
        <v>169</v>
      </c>
      <c r="I29" s="13">
        <f t="shared" si="2"/>
        <v>13</v>
      </c>
      <c r="J29" s="13">
        <v>41</v>
      </c>
      <c r="K29" s="13">
        <f t="shared" si="3"/>
        <v>6</v>
      </c>
      <c r="L29" s="13">
        <v>191</v>
      </c>
      <c r="M29" s="13">
        <v>1263</v>
      </c>
      <c r="N29" s="13">
        <v>12562</v>
      </c>
      <c r="O29" s="13">
        <f t="shared" si="7"/>
        <v>-593</v>
      </c>
      <c r="P29" s="13">
        <v>9027</v>
      </c>
      <c r="Q29" s="13">
        <v>1072</v>
      </c>
      <c r="R29" s="13">
        <v>14</v>
      </c>
      <c r="S29" s="13">
        <f t="shared" si="4"/>
        <v>2</v>
      </c>
      <c r="T29" s="13">
        <v>5</v>
      </c>
      <c r="U29" s="13">
        <f t="shared" si="5"/>
        <v>0</v>
      </c>
      <c r="V29" s="13">
        <v>1152</v>
      </c>
      <c r="W29" s="13">
        <v>23018</v>
      </c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pans="1:35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28">
        <f t="shared" si="6"/>
        <v>0.28750000000000009</v>
      </c>
      <c r="F30" s="13">
        <v>13674</v>
      </c>
      <c r="G30" s="13">
        <f t="shared" si="1"/>
        <v>1895</v>
      </c>
      <c r="H30" s="13">
        <v>201</v>
      </c>
      <c r="I30" s="13">
        <f t="shared" si="2"/>
        <v>32</v>
      </c>
      <c r="J30" s="13">
        <v>47</v>
      </c>
      <c r="K30" s="13">
        <f t="shared" si="3"/>
        <v>6</v>
      </c>
      <c r="L30" s="13">
        <v>210</v>
      </c>
      <c r="M30" s="13">
        <v>1581</v>
      </c>
      <c r="N30" s="13">
        <v>11842</v>
      </c>
      <c r="O30" s="13">
        <f t="shared" si="7"/>
        <v>-720</v>
      </c>
      <c r="P30" s="13">
        <v>10212</v>
      </c>
      <c r="Q30" s="13">
        <v>1371</v>
      </c>
      <c r="R30" s="13">
        <v>23</v>
      </c>
      <c r="S30" s="13">
        <f t="shared" si="4"/>
        <v>9</v>
      </c>
      <c r="T30" s="13">
        <v>14</v>
      </c>
      <c r="U30" s="13">
        <f t="shared" si="5"/>
        <v>9</v>
      </c>
      <c r="V30" s="13">
        <v>1402</v>
      </c>
      <c r="W30" s="13">
        <v>27199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28">
        <f t="shared" si="6"/>
        <v>0.14660194174757279</v>
      </c>
      <c r="F31" s="13">
        <v>15474</v>
      </c>
      <c r="G31" s="13">
        <f t="shared" si="1"/>
        <v>1800</v>
      </c>
      <c r="H31" s="13">
        <v>203</v>
      </c>
      <c r="I31" s="13">
        <f t="shared" si="2"/>
        <v>2</v>
      </c>
      <c r="J31" s="13">
        <v>48</v>
      </c>
      <c r="K31" s="13">
        <f t="shared" si="3"/>
        <v>1</v>
      </c>
      <c r="L31" s="13">
        <v>248</v>
      </c>
      <c r="M31" s="13">
        <v>2023</v>
      </c>
      <c r="N31" s="13">
        <v>11842</v>
      </c>
      <c r="O31" s="13">
        <f t="shared" si="7"/>
        <v>0</v>
      </c>
      <c r="P31" s="13">
        <v>11329</v>
      </c>
      <c r="Q31" s="13">
        <v>1775</v>
      </c>
      <c r="R31" s="13">
        <v>33</v>
      </c>
      <c r="S31" s="13">
        <f t="shared" si="4"/>
        <v>10</v>
      </c>
      <c r="T31" s="13">
        <v>22</v>
      </c>
      <c r="U31" s="13">
        <f t="shared" si="5"/>
        <v>8</v>
      </c>
      <c r="V31" s="13">
        <v>1783</v>
      </c>
      <c r="W31" s="13">
        <v>32214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28">
        <f t="shared" si="6"/>
        <v>0.26799322607959364</v>
      </c>
      <c r="F32" s="13">
        <v>21155</v>
      </c>
      <c r="G32" s="13">
        <f t="shared" si="1"/>
        <v>5681</v>
      </c>
      <c r="H32" s="13">
        <v>276</v>
      </c>
      <c r="I32" s="13">
        <f t="shared" si="2"/>
        <v>73</v>
      </c>
      <c r="J32" s="13">
        <v>61</v>
      </c>
      <c r="K32" s="13">
        <f t="shared" si="3"/>
        <v>13</v>
      </c>
      <c r="L32" s="13">
        <v>251</v>
      </c>
      <c r="M32" s="13">
        <v>2311</v>
      </c>
      <c r="N32" s="13">
        <v>13624</v>
      </c>
      <c r="O32" s="13">
        <f t="shared" si="7"/>
        <v>1782</v>
      </c>
      <c r="P32" s="13">
        <v>16569</v>
      </c>
      <c r="Q32" s="13">
        <v>2060</v>
      </c>
      <c r="R32" s="13">
        <v>43</v>
      </c>
      <c r="S32" s="13">
        <f t="shared" si="4"/>
        <v>10</v>
      </c>
      <c r="T32" s="13">
        <v>22</v>
      </c>
      <c r="U32" s="13">
        <f t="shared" si="5"/>
        <v>0</v>
      </c>
      <c r="V32" s="13">
        <v>1591</v>
      </c>
      <c r="W32" s="13">
        <v>37523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28">
        <f t="shared" si="6"/>
        <v>0.18330550918196997</v>
      </c>
      <c r="F33" s="13">
        <v>22257</v>
      </c>
      <c r="G33" s="13">
        <f t="shared" si="1"/>
        <v>1102</v>
      </c>
      <c r="H33" s="13">
        <v>191</v>
      </c>
      <c r="I33" s="13">
        <f t="shared" si="2"/>
        <v>-85</v>
      </c>
      <c r="J33" s="13">
        <v>61</v>
      </c>
      <c r="K33" s="13">
        <f t="shared" si="3"/>
        <v>0</v>
      </c>
      <c r="L33" s="13">
        <v>337</v>
      </c>
      <c r="M33" s="13">
        <v>2930</v>
      </c>
      <c r="N33" s="13">
        <v>14994</v>
      </c>
      <c r="O33" s="13">
        <f t="shared" si="7"/>
        <v>1370</v>
      </c>
      <c r="P33" s="13">
        <v>16718</v>
      </c>
      <c r="Q33" s="13">
        <v>2593</v>
      </c>
      <c r="R33" s="13">
        <v>60</v>
      </c>
      <c r="S33" s="13">
        <f t="shared" si="4"/>
        <v>17</v>
      </c>
      <c r="T33" s="13">
        <v>43</v>
      </c>
      <c r="U33" s="13">
        <f t="shared" si="5"/>
        <v>21</v>
      </c>
      <c r="V33" s="13">
        <v>1995</v>
      </c>
      <c r="W33" s="13">
        <v>44212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28">
        <f t="shared" si="6"/>
        <v>0.20428893905191869</v>
      </c>
      <c r="F34" s="13">
        <v>25431</v>
      </c>
      <c r="G34" s="13">
        <f t="shared" si="1"/>
        <v>3174</v>
      </c>
      <c r="H34" s="13">
        <v>354</v>
      </c>
      <c r="I34" s="13">
        <f t="shared" si="2"/>
        <v>163</v>
      </c>
      <c r="J34" s="13">
        <v>71</v>
      </c>
      <c r="K34" s="13">
        <f t="shared" si="3"/>
        <v>10</v>
      </c>
      <c r="L34" s="13">
        <v>252</v>
      </c>
      <c r="M34" s="13">
        <v>3441</v>
      </c>
      <c r="N34" s="13">
        <v>19816</v>
      </c>
      <c r="O34" s="13">
        <f t="shared" si="7"/>
        <v>4822</v>
      </c>
      <c r="P34" s="13">
        <v>17168</v>
      </c>
      <c r="Q34" s="13">
        <v>3189</v>
      </c>
      <c r="R34" s="13">
        <v>76</v>
      </c>
      <c r="S34" s="13">
        <f t="shared" si="4"/>
        <v>16</v>
      </c>
      <c r="T34" s="13">
        <v>43</v>
      </c>
      <c r="U34" s="13">
        <f t="shared" si="5"/>
        <v>0</v>
      </c>
      <c r="V34" s="13">
        <v>3995</v>
      </c>
      <c r="W34" s="13">
        <v>52089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28">
        <f t="shared" si="6"/>
        <v>0.21134020618556693</v>
      </c>
      <c r="F35" s="13">
        <v>32754</v>
      </c>
      <c r="G35" s="13">
        <f t="shared" si="1"/>
        <v>7323</v>
      </c>
      <c r="H35" s="13">
        <v>418</v>
      </c>
      <c r="I35" s="13">
        <f t="shared" si="2"/>
        <v>64</v>
      </c>
      <c r="J35" s="13">
        <v>89</v>
      </c>
      <c r="K35" s="13">
        <f t="shared" si="3"/>
        <v>18</v>
      </c>
      <c r="L35" s="13">
        <v>425</v>
      </c>
      <c r="M35" s="13">
        <v>4149</v>
      </c>
      <c r="N35" s="13">
        <v>19927</v>
      </c>
      <c r="O35" s="13">
        <f t="shared" si="7"/>
        <v>111</v>
      </c>
      <c r="P35" s="13">
        <v>22646</v>
      </c>
      <c r="Q35" s="13">
        <v>3724</v>
      </c>
      <c r="R35" s="13">
        <v>100</v>
      </c>
      <c r="S35" s="13">
        <f t="shared" si="4"/>
        <v>24</v>
      </c>
      <c r="T35" s="13">
        <v>43</v>
      </c>
      <c r="U35" s="13">
        <f t="shared" si="5"/>
        <v>0</v>
      </c>
      <c r="V35" s="13">
        <v>4938</v>
      </c>
      <c r="W35" s="13">
        <v>58982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28">
        <f t="shared" si="6"/>
        <v>0.15319148936170213</v>
      </c>
      <c r="F36" s="13">
        <v>38042</v>
      </c>
      <c r="G36" s="13">
        <f t="shared" si="1"/>
        <v>5288</v>
      </c>
      <c r="H36" s="13">
        <v>486</v>
      </c>
      <c r="I36" s="13">
        <f t="shared" si="2"/>
        <v>68</v>
      </c>
      <c r="J36" s="13">
        <v>138</v>
      </c>
      <c r="K36" s="13">
        <f t="shared" si="3"/>
        <v>49</v>
      </c>
      <c r="L36" s="13">
        <v>507</v>
      </c>
      <c r="M36" s="13">
        <v>5027</v>
      </c>
      <c r="N36" s="13">
        <v>17785</v>
      </c>
      <c r="O36" s="13">
        <f t="shared" si="7"/>
        <v>-2142</v>
      </c>
      <c r="P36" s="13">
        <v>26572</v>
      </c>
      <c r="Q36" s="13">
        <v>4520</v>
      </c>
      <c r="R36" s="13">
        <v>119</v>
      </c>
      <c r="S36" s="13">
        <f t="shared" si="4"/>
        <v>19</v>
      </c>
      <c r="T36" s="13">
        <v>43</v>
      </c>
      <c r="U36" s="13">
        <f t="shared" si="5"/>
        <v>0</v>
      </c>
      <c r="V36" s="13">
        <v>5508</v>
      </c>
      <c r="W36" s="13">
        <v>64014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28">
        <f t="shared" si="6"/>
        <v>7.4807111707480667E-2</v>
      </c>
      <c r="F37" s="13">
        <v>44206</v>
      </c>
      <c r="G37" s="13">
        <f t="shared" si="1"/>
        <v>6164</v>
      </c>
      <c r="H37" s="13">
        <v>571</v>
      </c>
      <c r="I37" s="13">
        <f t="shared" si="2"/>
        <v>85</v>
      </c>
      <c r="J37" s="13">
        <v>164</v>
      </c>
      <c r="K37" s="13">
        <f t="shared" si="3"/>
        <v>26</v>
      </c>
      <c r="L37" s="13">
        <v>624</v>
      </c>
      <c r="M37" s="13">
        <v>5800</v>
      </c>
      <c r="N37" s="13">
        <v>11482</v>
      </c>
      <c r="O37" s="13">
        <f t="shared" si="7"/>
        <v>-6303</v>
      </c>
      <c r="P37" s="13">
        <v>32953</v>
      </c>
      <c r="Q37" s="13">
        <v>5176</v>
      </c>
      <c r="R37" s="13">
        <v>140</v>
      </c>
      <c r="S37" s="13">
        <f t="shared" si="4"/>
        <v>21</v>
      </c>
      <c r="T37" s="13">
        <v>43</v>
      </c>
      <c r="U37" s="13">
        <f t="shared" si="5"/>
        <v>0</v>
      </c>
      <c r="V37" s="13">
        <v>4845</v>
      </c>
      <c r="W37" s="13">
        <v>71967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28">
        <f t="shared" si="6"/>
        <v>0.16151685393258419</v>
      </c>
      <c r="F38" s="13">
        <v>52086</v>
      </c>
      <c r="G38" s="13">
        <f t="shared" si="1"/>
        <v>7880</v>
      </c>
      <c r="H38" s="13">
        <v>627</v>
      </c>
      <c r="I38" s="13">
        <f t="shared" si="2"/>
        <v>56</v>
      </c>
      <c r="J38" s="13">
        <v>188</v>
      </c>
      <c r="K38" s="13">
        <f t="shared" si="3"/>
        <v>24</v>
      </c>
      <c r="L38" s="13">
        <v>735</v>
      </c>
      <c r="M38" s="13">
        <v>6225</v>
      </c>
      <c r="N38" s="13">
        <v>19260</v>
      </c>
      <c r="O38" s="13">
        <f t="shared" si="7"/>
        <v>7778</v>
      </c>
      <c r="P38" s="13">
        <v>40033</v>
      </c>
      <c r="Q38" s="13">
        <v>5490</v>
      </c>
      <c r="R38" s="13">
        <v>160</v>
      </c>
      <c r="S38" s="13">
        <f t="shared" si="4"/>
        <v>20</v>
      </c>
      <c r="T38" s="13">
        <v>43</v>
      </c>
      <c r="U38" s="13">
        <f t="shared" si="5"/>
        <v>0</v>
      </c>
      <c r="V38" s="13">
        <v>4610</v>
      </c>
      <c r="W38" s="13">
        <v>79909</v>
      </c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28">
        <f t="shared" si="6"/>
        <v>0.10855837699852211</v>
      </c>
      <c r="F39" s="13">
        <v>59457</v>
      </c>
      <c r="G39" s="13">
        <f t="shared" si="1"/>
        <v>7371</v>
      </c>
      <c r="H39" s="13">
        <v>726</v>
      </c>
      <c r="I39" s="13">
        <f t="shared" si="2"/>
        <v>99</v>
      </c>
      <c r="J39" s="13">
        <v>230</v>
      </c>
      <c r="K39" s="13">
        <f t="shared" si="3"/>
        <v>42</v>
      </c>
      <c r="L39" s="13">
        <v>815</v>
      </c>
      <c r="M39" s="13">
        <v>7240</v>
      </c>
      <c r="N39" s="13">
        <v>20275</v>
      </c>
      <c r="O39" s="13">
        <f t="shared" si="7"/>
        <v>1015</v>
      </c>
      <c r="P39" s="13">
        <v>46249</v>
      </c>
      <c r="Q39" s="13">
        <v>6425</v>
      </c>
      <c r="R39" s="13">
        <v>187</v>
      </c>
      <c r="S39" s="13">
        <f t="shared" si="4"/>
        <v>27</v>
      </c>
      <c r="T39" s="13">
        <v>43</v>
      </c>
      <c r="U39" s="13">
        <f t="shared" si="5"/>
        <v>0</v>
      </c>
      <c r="V39" s="13">
        <v>4957</v>
      </c>
      <c r="W39" s="13">
        <v>88539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28">
        <f t="shared" si="6"/>
        <v>9.4897588171130698E-2</v>
      </c>
      <c r="F40" s="13">
        <v>66895</v>
      </c>
      <c r="G40" s="13">
        <f t="shared" si="1"/>
        <v>7438</v>
      </c>
      <c r="H40" s="13">
        <v>1042</v>
      </c>
      <c r="I40" s="13">
        <f t="shared" si="2"/>
        <v>316</v>
      </c>
      <c r="J40" s="13">
        <v>240</v>
      </c>
      <c r="K40" s="13">
        <f t="shared" si="3"/>
        <v>10</v>
      </c>
      <c r="L40" s="13">
        <v>956</v>
      </c>
      <c r="M40" s="13">
        <v>8021</v>
      </c>
      <c r="N40" s="13">
        <v>21798</v>
      </c>
      <c r="O40" s="13">
        <f t="shared" si="7"/>
        <v>1523</v>
      </c>
      <c r="P40" s="13">
        <v>52903</v>
      </c>
      <c r="Q40" s="13">
        <v>7065</v>
      </c>
      <c r="R40" s="13">
        <v>209</v>
      </c>
      <c r="S40" s="13">
        <f t="shared" si="4"/>
        <v>22</v>
      </c>
      <c r="T40" s="13">
        <v>68</v>
      </c>
      <c r="U40" s="13">
        <f t="shared" si="5"/>
        <v>25</v>
      </c>
      <c r="V40" s="13">
        <v>4958</v>
      </c>
      <c r="W40" s="13">
        <v>97796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28">
        <f t="shared" si="6"/>
        <v>9.4310382997564668E-2</v>
      </c>
      <c r="F41" s="13">
        <v>74377</v>
      </c>
      <c r="G41" s="13">
        <f t="shared" si="1"/>
        <v>7482</v>
      </c>
      <c r="H41" s="13">
        <v>1058</v>
      </c>
      <c r="I41" s="13">
        <f t="shared" si="2"/>
        <v>16</v>
      </c>
      <c r="J41" s="13">
        <v>245</v>
      </c>
      <c r="K41" s="13">
        <f t="shared" si="3"/>
        <v>5</v>
      </c>
      <c r="L41" s="13">
        <v>1282</v>
      </c>
      <c r="M41" s="13">
        <v>8757</v>
      </c>
      <c r="N41" s="13">
        <v>22559</v>
      </c>
      <c r="O41" s="13">
        <f t="shared" si="7"/>
        <v>761</v>
      </c>
      <c r="P41" s="13">
        <v>59099</v>
      </c>
      <c r="Q41" s="13">
        <v>7475</v>
      </c>
      <c r="R41" s="13">
        <v>246</v>
      </c>
      <c r="S41" s="13">
        <f t="shared" si="4"/>
        <v>37</v>
      </c>
      <c r="T41" s="13">
        <v>68</v>
      </c>
      <c r="U41" s="13">
        <f t="shared" si="5"/>
        <v>0</v>
      </c>
      <c r="V41" s="13">
        <v>5392</v>
      </c>
      <c r="W41" s="13">
        <v>107234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28">
        <f t="shared" si="6"/>
        <v>6.45357070604895E-2</v>
      </c>
      <c r="F42" s="13">
        <v>81087</v>
      </c>
      <c r="G42" s="13">
        <f t="shared" si="1"/>
        <v>6710</v>
      </c>
      <c r="H42" s="13">
        <v>1075</v>
      </c>
      <c r="I42" s="13">
        <f t="shared" si="2"/>
        <v>17</v>
      </c>
      <c r="J42" s="13">
        <v>251</v>
      </c>
      <c r="K42" s="13">
        <f t="shared" si="3"/>
        <v>6</v>
      </c>
      <c r="L42" s="13">
        <v>1303</v>
      </c>
      <c r="M42" s="13">
        <v>9572</v>
      </c>
      <c r="N42" s="13">
        <v>22858</v>
      </c>
      <c r="O42" s="13">
        <f t="shared" si="7"/>
        <v>299</v>
      </c>
      <c r="P42" s="13">
        <v>65045</v>
      </c>
      <c r="Q42" s="13">
        <v>8269</v>
      </c>
      <c r="R42" s="13">
        <v>266</v>
      </c>
      <c r="S42" s="13">
        <f t="shared" si="4"/>
        <v>20</v>
      </c>
      <c r="T42" s="13">
        <v>75</v>
      </c>
      <c r="U42" s="13">
        <f t="shared" si="5"/>
        <v>7</v>
      </c>
      <c r="V42" s="13">
        <v>5518</v>
      </c>
      <c r="W42" s="13">
        <v>116289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28">
        <f t="shared" si="6"/>
        <v>7.1645762067654939E-2</v>
      </c>
      <c r="F43" s="13">
        <v>86370</v>
      </c>
      <c r="G43" s="13">
        <f t="shared" si="1"/>
        <v>5283</v>
      </c>
      <c r="H43" s="13">
        <v>1084</v>
      </c>
      <c r="I43" s="13">
        <f t="shared" si="2"/>
        <v>9</v>
      </c>
      <c r="J43" s="13">
        <v>267</v>
      </c>
      <c r="K43" s="13">
        <f t="shared" si="3"/>
        <v>16</v>
      </c>
      <c r="L43" s="13">
        <v>1326</v>
      </c>
      <c r="M43" s="13">
        <v>10183</v>
      </c>
      <c r="N43" s="13">
        <v>23209</v>
      </c>
      <c r="O43" s="13">
        <f t="shared" si="7"/>
        <v>351</v>
      </c>
      <c r="P43" s="13">
        <v>70130</v>
      </c>
      <c r="Q43" s="13">
        <v>8857</v>
      </c>
      <c r="R43" s="13">
        <v>295</v>
      </c>
      <c r="S43" s="13">
        <f t="shared" si="4"/>
        <v>29</v>
      </c>
      <c r="T43" s="13">
        <v>75</v>
      </c>
      <c r="U43" s="13">
        <f t="shared" si="5"/>
        <v>0</v>
      </c>
      <c r="V43" s="13">
        <v>4962</v>
      </c>
      <c r="W43" s="13">
        <v>123005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28">
        <f t="shared" si="6"/>
        <v>4.007802801915239E-2</v>
      </c>
      <c r="F44" s="13">
        <v>91794</v>
      </c>
      <c r="G44" s="13">
        <f t="shared" si="1"/>
        <v>5424</v>
      </c>
      <c r="H44" s="13">
        <v>1099</v>
      </c>
      <c r="I44" s="13">
        <f t="shared" si="2"/>
        <v>15</v>
      </c>
      <c r="J44" s="13">
        <v>270</v>
      </c>
      <c r="K44" s="13">
        <f t="shared" si="3"/>
        <v>3</v>
      </c>
      <c r="L44" s="13">
        <v>1351</v>
      </c>
      <c r="M44" s="13">
        <v>10908</v>
      </c>
      <c r="N44" s="13">
        <v>23470</v>
      </c>
      <c r="O44" s="13">
        <f t="shared" si="7"/>
        <v>261</v>
      </c>
      <c r="P44" s="13">
        <v>75564</v>
      </c>
      <c r="Q44" s="13">
        <v>9557</v>
      </c>
      <c r="R44" s="13">
        <v>311</v>
      </c>
      <c r="S44" s="13">
        <f t="shared" si="4"/>
        <v>16</v>
      </c>
      <c r="T44" s="13">
        <v>140</v>
      </c>
      <c r="U44" s="13">
        <f t="shared" si="5"/>
        <v>65</v>
      </c>
      <c r="V44" s="13">
        <v>4500</v>
      </c>
      <c r="W44" s="13">
        <v>132191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28">
        <f t="shared" si="6"/>
        <v>6.0699062233589007E-2</v>
      </c>
      <c r="F45" s="13">
        <v>99730</v>
      </c>
      <c r="G45" s="13">
        <f t="shared" si="1"/>
        <v>7936</v>
      </c>
      <c r="H45" s="13">
        <v>1180</v>
      </c>
      <c r="I45" s="13">
        <f t="shared" si="2"/>
        <v>81</v>
      </c>
      <c r="J45" s="13">
        <v>271</v>
      </c>
      <c r="K45" s="13">
        <f t="shared" si="3"/>
        <v>1</v>
      </c>
      <c r="L45" s="13">
        <v>1369</v>
      </c>
      <c r="M45" s="13">
        <v>11279</v>
      </c>
      <c r="N45" s="13">
        <v>25070</v>
      </c>
      <c r="O45" s="13">
        <f t="shared" si="7"/>
        <v>1600</v>
      </c>
      <c r="P45" s="13">
        <v>82846</v>
      </c>
      <c r="Q45" s="13">
        <v>9910</v>
      </c>
      <c r="R45" s="13">
        <v>345</v>
      </c>
      <c r="S45" s="13">
        <f t="shared" si="4"/>
        <v>34</v>
      </c>
      <c r="T45" s="13">
        <v>184</v>
      </c>
      <c r="U45" s="13">
        <f t="shared" si="5"/>
        <v>44</v>
      </c>
      <c r="V45" s="13">
        <v>4442</v>
      </c>
      <c r="W45" s="13">
        <v>142748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28">
        <f t="shared" si="6"/>
        <v>5.6180678347532487E-2</v>
      </c>
      <c r="F46" s="13">
        <v>104886</v>
      </c>
      <c r="G46" s="13">
        <f t="shared" si="1"/>
        <v>5156</v>
      </c>
      <c r="H46" s="13">
        <v>1211</v>
      </c>
      <c r="I46" s="13">
        <f t="shared" si="2"/>
        <v>31</v>
      </c>
      <c r="J46" s="13">
        <v>245</v>
      </c>
      <c r="K46" s="13">
        <f t="shared" si="3"/>
        <v>-26</v>
      </c>
      <c r="L46" s="13">
        <v>1451</v>
      </c>
      <c r="M46" s="13">
        <v>11913</v>
      </c>
      <c r="N46" s="13">
        <v>24481</v>
      </c>
      <c r="O46" s="13">
        <f t="shared" si="7"/>
        <v>-589</v>
      </c>
      <c r="P46" s="13">
        <v>85842</v>
      </c>
      <c r="Q46" s="13">
        <v>10462</v>
      </c>
      <c r="R46" s="13">
        <v>380</v>
      </c>
      <c r="S46" s="13">
        <f t="shared" si="4"/>
        <v>35</v>
      </c>
      <c r="T46" s="13">
        <v>196</v>
      </c>
      <c r="U46" s="13">
        <f t="shared" si="5"/>
        <v>12</v>
      </c>
      <c r="V46" s="13">
        <v>5903</v>
      </c>
      <c r="W46" s="13">
        <v>154150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28">
        <f t="shared" si="6"/>
        <v>6.2019633209040359E-2</v>
      </c>
      <c r="F47" s="13">
        <v>115158</v>
      </c>
      <c r="G47" s="13">
        <f t="shared" si="1"/>
        <v>10272</v>
      </c>
      <c r="H47" s="13">
        <v>1173</v>
      </c>
      <c r="I47" s="13">
        <f t="shared" si="2"/>
        <v>-38</v>
      </c>
      <c r="J47" s="13">
        <v>241</v>
      </c>
      <c r="K47" s="13">
        <f t="shared" si="3"/>
        <v>-4</v>
      </c>
      <c r="L47" s="13">
        <v>1456</v>
      </c>
      <c r="M47" s="13">
        <v>12565</v>
      </c>
      <c r="N47" s="13">
        <v>24708</v>
      </c>
      <c r="O47" s="13">
        <f t="shared" si="7"/>
        <v>227</v>
      </c>
      <c r="P47" s="13">
        <v>97401</v>
      </c>
      <c r="Q47" s="13">
        <v>11109</v>
      </c>
      <c r="R47" s="13">
        <v>409</v>
      </c>
      <c r="S47" s="13">
        <f t="shared" si="4"/>
        <v>29</v>
      </c>
      <c r="T47" s="13">
        <v>205</v>
      </c>
      <c r="U47" s="13">
        <f t="shared" si="5"/>
        <v>9</v>
      </c>
      <c r="V47" s="13">
        <v>3801</v>
      </c>
      <c r="W47" s="13">
        <v>166359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28">
        <f t="shared" si="6"/>
        <v>0.10862711378618517</v>
      </c>
      <c r="F48" s="13">
        <v>123564</v>
      </c>
      <c r="G48" s="13">
        <f t="shared" si="1"/>
        <v>8406</v>
      </c>
      <c r="H48" s="13">
        <v>1179</v>
      </c>
      <c r="I48" s="13">
        <f t="shared" si="2"/>
        <v>6</v>
      </c>
      <c r="J48" s="13">
        <v>226</v>
      </c>
      <c r="K48" s="13">
        <f t="shared" si="3"/>
        <v>-15</v>
      </c>
      <c r="L48" s="13">
        <v>1414</v>
      </c>
      <c r="M48" s="13">
        <v>13342</v>
      </c>
      <c r="N48" s="13">
        <v>25914</v>
      </c>
      <c r="O48" s="13">
        <f t="shared" si="7"/>
        <v>1206</v>
      </c>
      <c r="P48" s="13">
        <v>123583</v>
      </c>
      <c r="Q48" s="13">
        <v>11928</v>
      </c>
      <c r="R48" s="13">
        <v>435</v>
      </c>
      <c r="S48" s="13">
        <f t="shared" si="4"/>
        <v>26</v>
      </c>
      <c r="T48" s="13">
        <v>233</v>
      </c>
      <c r="U48" s="13">
        <f t="shared" si="5"/>
        <v>28</v>
      </c>
      <c r="V48" s="13">
        <v>4509</v>
      </c>
      <c r="W48" s="13">
        <v>176546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23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28">
        <f t="shared" si="6"/>
        <v>3.3285935884177942E-2</v>
      </c>
      <c r="F49" s="13">
        <v>130300</v>
      </c>
      <c r="G49" s="13">
        <f t="shared" si="1"/>
        <v>6736</v>
      </c>
      <c r="H49" s="13">
        <v>1175</v>
      </c>
      <c r="I49" s="13">
        <f t="shared" si="2"/>
        <v>-4</v>
      </c>
      <c r="J49" s="13">
        <v>233</v>
      </c>
      <c r="K49" s="13">
        <f t="shared" si="3"/>
        <v>7</v>
      </c>
      <c r="L49" s="13">
        <v>1405</v>
      </c>
      <c r="M49" s="13">
        <v>15074</v>
      </c>
      <c r="N49" s="13">
        <v>25432</v>
      </c>
      <c r="O49" s="13">
        <f t="shared" si="7"/>
        <v>-482</v>
      </c>
      <c r="P49" s="13">
        <v>110352</v>
      </c>
      <c r="Q49" s="13">
        <v>13669</v>
      </c>
      <c r="R49" s="13">
        <v>470</v>
      </c>
      <c r="S49" s="13">
        <f t="shared" si="4"/>
        <v>35</v>
      </c>
      <c r="T49" s="13">
        <v>266</v>
      </c>
      <c r="U49" s="13">
        <f t="shared" si="5"/>
        <v>33</v>
      </c>
      <c r="V49" s="13">
        <v>3961</v>
      </c>
      <c r="W49" s="13">
        <v>185647</v>
      </c>
    </row>
    <row r="50" spans="1:23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28">
        <f t="shared" si="6"/>
        <v>3.7405391880903194E-2</v>
      </c>
      <c r="F50" s="13">
        <v>136243</v>
      </c>
      <c r="G50" s="13">
        <f t="shared" si="1"/>
        <v>5943</v>
      </c>
      <c r="H50" s="13">
        <v>1177</v>
      </c>
      <c r="I50" s="13">
        <f t="shared" si="2"/>
        <v>2</v>
      </c>
      <c r="J50" s="13">
        <v>228</v>
      </c>
      <c r="K50" s="13">
        <f t="shared" si="3"/>
        <v>-5</v>
      </c>
      <c r="L50" s="13">
        <v>1408</v>
      </c>
      <c r="M50" s="13">
        <v>15251</v>
      </c>
      <c r="N50" s="13">
        <v>25041</v>
      </c>
      <c r="O50" s="13">
        <f t="shared" si="7"/>
        <v>-391</v>
      </c>
      <c r="P50" s="13">
        <v>116047</v>
      </c>
      <c r="Q50" s="13">
        <v>13843</v>
      </c>
      <c r="R50" s="13">
        <v>504</v>
      </c>
      <c r="S50" s="13">
        <f t="shared" si="4"/>
        <v>34</v>
      </c>
      <c r="T50" s="13">
        <v>277</v>
      </c>
      <c r="U50" s="13">
        <f t="shared" si="5"/>
        <v>11</v>
      </c>
      <c r="V50" s="13">
        <v>3611</v>
      </c>
      <c r="W50" s="13">
        <v>190857</v>
      </c>
    </row>
    <row r="51" spans="1:23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28">
        <f t="shared" si="6"/>
        <v>2.1043111245101054E-2</v>
      </c>
      <c r="F51" s="13">
        <v>139184</v>
      </c>
      <c r="G51" s="13">
        <f t="shared" si="1"/>
        <v>2941</v>
      </c>
      <c r="H51" s="13">
        <v>1187</v>
      </c>
      <c r="I51" s="13">
        <f t="shared" si="2"/>
        <v>10</v>
      </c>
      <c r="J51" s="13">
        <v>188</v>
      </c>
      <c r="K51" s="13">
        <f t="shared" si="3"/>
        <v>-40</v>
      </c>
      <c r="L51" s="13">
        <v>1405</v>
      </c>
      <c r="M51" s="13">
        <v>15804</v>
      </c>
      <c r="N51" s="13">
        <v>26989</v>
      </c>
      <c r="O51" s="13">
        <f t="shared" si="7"/>
        <v>1948</v>
      </c>
      <c r="P51" s="13">
        <v>118986</v>
      </c>
      <c r="Q51" s="13">
        <v>14399</v>
      </c>
      <c r="R51" s="13">
        <v>535</v>
      </c>
      <c r="S51" s="13">
        <f t="shared" si="4"/>
        <v>31</v>
      </c>
      <c r="T51" s="13">
        <v>277</v>
      </c>
      <c r="U51" s="13">
        <f t="shared" si="5"/>
        <v>0</v>
      </c>
      <c r="V51" s="13">
        <v>3264</v>
      </c>
      <c r="W51" s="13">
        <v>199743</v>
      </c>
    </row>
    <row r="52" spans="1:23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28">
        <f t="shared" si="6"/>
        <v>3.0353135703318657E-2</v>
      </c>
      <c r="F52" s="13">
        <v>142514</v>
      </c>
      <c r="G52" s="13">
        <f t="shared" si="1"/>
        <v>3330</v>
      </c>
      <c r="H52" s="13">
        <v>1227</v>
      </c>
      <c r="I52" s="13">
        <f t="shared" si="2"/>
        <v>40</v>
      </c>
      <c r="J52" s="13">
        <v>218</v>
      </c>
      <c r="K52" s="13">
        <f t="shared" si="3"/>
        <v>30</v>
      </c>
      <c r="L52" s="13">
        <v>1375</v>
      </c>
      <c r="M52" s="13">
        <v>16137</v>
      </c>
      <c r="N52" s="13">
        <v>23265</v>
      </c>
      <c r="O52" s="13">
        <f t="shared" si="7"/>
        <v>-3724</v>
      </c>
      <c r="P52" s="13">
        <v>122592</v>
      </c>
      <c r="Q52" s="13">
        <v>14762</v>
      </c>
      <c r="R52" s="13">
        <v>567</v>
      </c>
      <c r="S52" s="13">
        <f t="shared" si="4"/>
        <v>32</v>
      </c>
      <c r="T52" s="13">
        <v>347</v>
      </c>
      <c r="U52" s="13">
        <f t="shared" si="5"/>
        <v>70</v>
      </c>
      <c r="V52" s="13">
        <v>2474</v>
      </c>
      <c r="W52" s="13">
        <v>211663</v>
      </c>
    </row>
    <row r="53" spans="1:23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28">
        <f t="shared" si="6"/>
        <v>3.6852361302154968E-2</v>
      </c>
      <c r="F53" s="13">
        <v>150804</v>
      </c>
      <c r="G53" s="13">
        <f t="shared" si="1"/>
        <v>8290</v>
      </c>
      <c r="H53" s="13">
        <v>1200</v>
      </c>
      <c r="I53" s="13">
        <f t="shared" si="2"/>
        <v>-27</v>
      </c>
      <c r="J53" s="13">
        <v>208</v>
      </c>
      <c r="K53" s="13">
        <f t="shared" si="3"/>
        <v>-10</v>
      </c>
      <c r="L53" s="13">
        <v>1445</v>
      </c>
      <c r="M53" s="13">
        <v>16534</v>
      </c>
      <c r="N53" s="13">
        <v>26144</v>
      </c>
      <c r="O53" s="13">
        <f t="shared" si="7"/>
        <v>2879</v>
      </c>
      <c r="P53" s="13">
        <v>128653</v>
      </c>
      <c r="Q53" s="13">
        <v>15089</v>
      </c>
      <c r="R53" s="13">
        <v>599</v>
      </c>
      <c r="S53" s="13">
        <f t="shared" si="4"/>
        <v>32</v>
      </c>
      <c r="T53" s="13">
        <v>383</v>
      </c>
      <c r="U53" s="13">
        <f t="shared" si="5"/>
        <v>36</v>
      </c>
      <c r="V53" s="13">
        <v>4060</v>
      </c>
      <c r="W53" s="13">
        <v>225291</v>
      </c>
    </row>
    <row r="54" spans="1:23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28">
        <f t="shared" si="6"/>
        <v>4.1457078105135103E-2</v>
      </c>
      <c r="F54" s="13">
        <v>154727</v>
      </c>
      <c r="G54" s="13">
        <f t="shared" si="1"/>
        <v>3923</v>
      </c>
      <c r="H54" s="13">
        <v>1302</v>
      </c>
      <c r="I54" s="13">
        <f t="shared" si="2"/>
        <v>102</v>
      </c>
      <c r="J54" s="13">
        <v>229</v>
      </c>
      <c r="K54" s="13">
        <f t="shared" si="3"/>
        <v>21</v>
      </c>
      <c r="L54" s="13">
        <v>1408</v>
      </c>
      <c r="M54" s="13">
        <v>17109</v>
      </c>
      <c r="N54" s="13">
        <v>26065</v>
      </c>
      <c r="O54" s="13">
        <f t="shared" si="7"/>
        <v>-79</v>
      </c>
      <c r="P54" s="13">
        <v>131976</v>
      </c>
      <c r="Q54" s="13">
        <v>15701</v>
      </c>
      <c r="R54" s="13">
        <v>629</v>
      </c>
      <c r="S54" s="13">
        <f t="shared" si="4"/>
        <v>30</v>
      </c>
      <c r="T54" s="13">
        <v>493</v>
      </c>
      <c r="U54" s="13">
        <f t="shared" si="5"/>
        <v>110</v>
      </c>
      <c r="V54" s="13">
        <v>3910</v>
      </c>
      <c r="W54" s="13">
        <v>238691</v>
      </c>
    </row>
    <row r="55" spans="1:23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28">
        <f t="shared" si="6"/>
        <v>9.6067087734197365E-3</v>
      </c>
      <c r="F55" s="13">
        <v>158940</v>
      </c>
      <c r="G55" s="13">
        <f t="shared" si="1"/>
        <v>4213</v>
      </c>
      <c r="H55" s="13">
        <v>1284</v>
      </c>
      <c r="I55" s="13">
        <f t="shared" si="2"/>
        <v>-18</v>
      </c>
      <c r="J55" s="13">
        <v>222</v>
      </c>
      <c r="K55" s="13">
        <f t="shared" si="3"/>
        <v>-7</v>
      </c>
      <c r="L55" s="13">
        <v>1531</v>
      </c>
      <c r="M55" s="13">
        <v>17793</v>
      </c>
      <c r="N55" s="13">
        <v>25456</v>
      </c>
      <c r="O55" s="13">
        <f t="shared" si="7"/>
        <v>-609</v>
      </c>
      <c r="P55" s="13">
        <v>135113</v>
      </c>
      <c r="Q55" s="13">
        <v>16262</v>
      </c>
      <c r="R55" s="13">
        <v>657</v>
      </c>
      <c r="S55" s="13">
        <f t="shared" si="4"/>
        <v>28</v>
      </c>
      <c r="T55" s="13">
        <v>519</v>
      </c>
      <c r="U55" s="13">
        <f t="shared" si="5"/>
        <v>26</v>
      </c>
      <c r="V55" s="13">
        <v>4805</v>
      </c>
      <c r="W55" s="13">
        <v>253408</v>
      </c>
    </row>
    <row r="56" spans="1:23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28">
        <f t="shared" si="6"/>
        <v>3.4854379139943159E-2</v>
      </c>
      <c r="F56" s="13">
        <v>162711</v>
      </c>
      <c r="G56" s="13">
        <f t="shared" si="1"/>
        <v>3771</v>
      </c>
      <c r="H56" s="13">
        <v>1253</v>
      </c>
      <c r="I56" s="13">
        <f t="shared" si="2"/>
        <v>-31</v>
      </c>
      <c r="J56" s="13">
        <v>228</v>
      </c>
      <c r="K56" s="13">
        <f t="shared" si="3"/>
        <v>6</v>
      </c>
      <c r="L56" s="13">
        <v>1506</v>
      </c>
      <c r="M56" s="13">
        <v>17846</v>
      </c>
      <c r="N56" s="13">
        <v>25456</v>
      </c>
      <c r="O56" s="13">
        <f t="shared" si="7"/>
        <v>0</v>
      </c>
      <c r="P56" s="13">
        <v>137860</v>
      </c>
      <c r="Q56" s="13">
        <v>16340</v>
      </c>
      <c r="R56" s="13">
        <v>687</v>
      </c>
      <c r="S56" s="13">
        <f t="shared" si="4"/>
        <v>30</v>
      </c>
      <c r="T56" s="13">
        <v>610</v>
      </c>
      <c r="U56" s="13">
        <f t="shared" si="5"/>
        <v>91</v>
      </c>
      <c r="V56" s="13">
        <v>5166</v>
      </c>
      <c r="W56" s="13">
        <v>266187</v>
      </c>
    </row>
    <row r="57" spans="1:23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28">
        <f t="shared" si="6"/>
        <v>2.6466852933705765E-2</v>
      </c>
      <c r="F57" s="13">
        <v>187604</v>
      </c>
      <c r="G57" s="13">
        <f t="shared" si="1"/>
        <v>24893</v>
      </c>
      <c r="H57" s="13">
        <v>1243</v>
      </c>
      <c r="I57" s="13">
        <f t="shared" si="2"/>
        <v>-10</v>
      </c>
      <c r="J57" s="13">
        <v>224</v>
      </c>
      <c r="K57" s="13">
        <f t="shared" si="3"/>
        <v>-4</v>
      </c>
      <c r="L57" s="13">
        <v>1481</v>
      </c>
      <c r="M57" s="13">
        <v>18388</v>
      </c>
      <c r="N57" s="13">
        <v>27847</v>
      </c>
      <c r="O57" s="13">
        <f t="shared" si="7"/>
        <v>2391</v>
      </c>
      <c r="P57" s="13">
        <v>162439</v>
      </c>
      <c r="Q57" s="13">
        <v>16907</v>
      </c>
      <c r="R57" s="13">
        <v>714</v>
      </c>
      <c r="S57" s="13">
        <f t="shared" si="4"/>
        <v>27</v>
      </c>
      <c r="T57" s="13">
        <v>610</v>
      </c>
      <c r="U57" s="13">
        <f t="shared" si="5"/>
        <v>0</v>
      </c>
      <c r="V57" s="13">
        <v>4959</v>
      </c>
      <c r="W57" s="13">
        <v>275689</v>
      </c>
    </row>
    <row r="58" spans="1:23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28">
        <f t="shared" si="6"/>
        <v>3.2515094526378352E-2</v>
      </c>
      <c r="F58" s="13">
        <v>198353</v>
      </c>
      <c r="G58" s="13">
        <f t="shared" si="1"/>
        <v>10749</v>
      </c>
      <c r="H58" s="13">
        <v>1208</v>
      </c>
      <c r="I58" s="13">
        <f t="shared" si="2"/>
        <v>-35</v>
      </c>
      <c r="J58" s="13">
        <v>215</v>
      </c>
      <c r="K58" s="13">
        <f t="shared" si="3"/>
        <v>-9</v>
      </c>
      <c r="L58" s="13">
        <v>1467</v>
      </c>
      <c r="M58" s="13">
        <v>18882</v>
      </c>
      <c r="N58" s="13">
        <v>30805</v>
      </c>
      <c r="O58" s="13">
        <f t="shared" si="7"/>
        <v>2958</v>
      </c>
      <c r="P58" s="13">
        <v>172751</v>
      </c>
      <c r="Q58" s="13">
        <v>17415</v>
      </c>
      <c r="R58" s="13">
        <v>735</v>
      </c>
      <c r="S58" s="13">
        <f t="shared" si="4"/>
        <v>21</v>
      </c>
      <c r="T58" s="13">
        <v>610</v>
      </c>
      <c r="U58" s="13">
        <f t="shared" si="5"/>
        <v>0</v>
      </c>
      <c r="V58" s="13">
        <v>4739</v>
      </c>
      <c r="W58" s="13">
        <v>286690</v>
      </c>
    </row>
    <row r="59" spans="1:23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28">
        <f t="shared" si="6"/>
        <v>2.4732780520538844E-2</v>
      </c>
      <c r="F59" s="13">
        <v>202769</v>
      </c>
      <c r="G59" s="13">
        <f t="shared" si="1"/>
        <v>4416</v>
      </c>
      <c r="H59" s="13">
        <v>1172</v>
      </c>
      <c r="I59" s="13">
        <f t="shared" si="2"/>
        <v>-36</v>
      </c>
      <c r="J59" s="13">
        <v>213</v>
      </c>
      <c r="K59" s="13">
        <f t="shared" si="3"/>
        <v>-2</v>
      </c>
      <c r="L59" s="13">
        <v>1423</v>
      </c>
      <c r="M59" s="13">
        <v>19518</v>
      </c>
      <c r="N59" s="13">
        <v>30646</v>
      </c>
      <c r="O59" s="13">
        <f t="shared" si="7"/>
        <v>-159</v>
      </c>
      <c r="P59" s="13">
        <v>176381</v>
      </c>
      <c r="Q59" s="13">
        <v>18095</v>
      </c>
      <c r="R59" s="13">
        <v>762</v>
      </c>
      <c r="S59" s="13">
        <f t="shared" si="4"/>
        <v>27</v>
      </c>
      <c r="T59" s="13">
        <v>917</v>
      </c>
      <c r="U59" s="13">
        <f t="shared" si="5"/>
        <v>307</v>
      </c>
      <c r="V59" s="13">
        <v>5009</v>
      </c>
      <c r="W59" s="13">
        <v>301519</v>
      </c>
    </row>
    <row r="60" spans="1:23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28">
        <f t="shared" si="6"/>
        <v>2.8205248140698913E-2</v>
      </c>
      <c r="F60" s="13">
        <v>210302</v>
      </c>
      <c r="G60" s="13">
        <f t="shared" si="1"/>
        <v>7533</v>
      </c>
      <c r="H60" s="13">
        <v>1146</v>
      </c>
      <c r="I60" s="13">
        <f t="shared" si="2"/>
        <v>-26</v>
      </c>
      <c r="J60" s="13">
        <v>207</v>
      </c>
      <c r="K60" s="13">
        <f t="shared" si="3"/>
        <v>-6</v>
      </c>
      <c r="L60" s="13">
        <v>1385</v>
      </c>
      <c r="M60" s="13">
        <v>19700</v>
      </c>
      <c r="N60" s="13">
        <v>30646</v>
      </c>
      <c r="O60" s="13">
        <f t="shared" si="7"/>
        <v>0</v>
      </c>
      <c r="P60" s="13">
        <v>185101</v>
      </c>
      <c r="Q60" s="13">
        <v>18315</v>
      </c>
      <c r="R60" s="13">
        <v>785</v>
      </c>
      <c r="S60" s="13">
        <f t="shared" si="4"/>
        <v>23</v>
      </c>
      <c r="T60" s="13">
        <v>1143</v>
      </c>
      <c r="U60" s="13">
        <f t="shared" si="5"/>
        <v>226</v>
      </c>
      <c r="V60" s="13">
        <v>3219</v>
      </c>
      <c r="W60" s="13">
        <v>316951</v>
      </c>
    </row>
    <row r="61" spans="1:23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28">
        <f t="shared" si="6"/>
        <v>1.6877445182422068E-2</v>
      </c>
      <c r="F61" s="13">
        <v>219848</v>
      </c>
      <c r="G61" s="13">
        <f t="shared" si="1"/>
        <v>9546</v>
      </c>
      <c r="H61" s="13">
        <v>1095</v>
      </c>
      <c r="I61" s="13">
        <f t="shared" si="2"/>
        <v>-51</v>
      </c>
      <c r="J61" s="13">
        <v>204</v>
      </c>
      <c r="K61" s="13">
        <f t="shared" si="3"/>
        <v>-3</v>
      </c>
      <c r="L61" s="13">
        <v>1353</v>
      </c>
      <c r="M61" s="13">
        <v>20054</v>
      </c>
      <c r="N61" s="13">
        <v>30342</v>
      </c>
      <c r="O61" s="13">
        <f t="shared" si="7"/>
        <v>-304</v>
      </c>
      <c r="P61" s="13">
        <v>193447</v>
      </c>
      <c r="Q61" s="13">
        <v>18701</v>
      </c>
      <c r="R61" s="13">
        <v>820</v>
      </c>
      <c r="S61" s="13">
        <f t="shared" si="4"/>
        <v>35</v>
      </c>
      <c r="T61" s="13">
        <v>1201</v>
      </c>
      <c r="U61" s="13">
        <f t="shared" si="5"/>
        <v>58</v>
      </c>
      <c r="V61" s="13">
        <v>4048</v>
      </c>
      <c r="W61" s="13">
        <v>332041</v>
      </c>
    </row>
    <row r="62" spans="1:23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28">
        <f t="shared" si="6"/>
        <v>1.9863105623406208E-2</v>
      </c>
      <c r="F62" s="13">
        <v>227393</v>
      </c>
      <c r="G62" s="13">
        <f t="shared" si="1"/>
        <v>7545</v>
      </c>
      <c r="H62" s="13">
        <v>1068</v>
      </c>
      <c r="I62" s="13">
        <f t="shared" si="2"/>
        <v>-27</v>
      </c>
      <c r="J62" s="13">
        <v>188</v>
      </c>
      <c r="K62" s="13">
        <f t="shared" si="3"/>
        <v>-16</v>
      </c>
      <c r="L62" s="13">
        <v>1299</v>
      </c>
      <c r="M62" s="13">
        <v>20332</v>
      </c>
      <c r="N62" s="13">
        <v>29621</v>
      </c>
      <c r="O62" s="13">
        <f t="shared" si="7"/>
        <v>-721</v>
      </c>
      <c r="P62" s="13">
        <v>200219</v>
      </c>
      <c r="Q62" s="13">
        <v>19033</v>
      </c>
      <c r="R62" s="13">
        <v>854</v>
      </c>
      <c r="S62" s="13">
        <f t="shared" si="4"/>
        <v>34</v>
      </c>
      <c r="T62" s="13">
        <v>1228</v>
      </c>
      <c r="U62" s="13">
        <f t="shared" si="5"/>
        <v>27</v>
      </c>
      <c r="V62" s="13">
        <v>4377</v>
      </c>
      <c r="W62" s="13">
        <v>346762</v>
      </c>
    </row>
    <row r="63" spans="1:23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28">
        <f t="shared" si="6"/>
        <v>2.0792209501250269E-2</v>
      </c>
      <c r="F63" s="13">
        <v>231616</v>
      </c>
      <c r="G63" s="13">
        <f t="shared" si="1"/>
        <v>4223</v>
      </c>
      <c r="H63" s="13">
        <v>1040</v>
      </c>
      <c r="I63" s="13">
        <f t="shared" si="2"/>
        <v>-28</v>
      </c>
      <c r="J63" s="13">
        <v>186</v>
      </c>
      <c r="K63" s="13">
        <f t="shared" si="3"/>
        <v>-2</v>
      </c>
      <c r="L63" s="13">
        <v>1256</v>
      </c>
      <c r="M63" s="13">
        <v>20715</v>
      </c>
      <c r="N63" s="13">
        <v>29932</v>
      </c>
      <c r="O63" s="13">
        <f t="shared" si="7"/>
        <v>311</v>
      </c>
      <c r="P63" s="13">
        <v>203562</v>
      </c>
      <c r="Q63" s="13">
        <v>19459</v>
      </c>
      <c r="R63" s="13">
        <v>880</v>
      </c>
      <c r="S63" s="13">
        <f t="shared" si="4"/>
        <v>26</v>
      </c>
      <c r="T63" s="13">
        <v>1277</v>
      </c>
      <c r="U63" s="13">
        <f t="shared" si="5"/>
        <v>49</v>
      </c>
      <c r="V63" s="13">
        <v>4783</v>
      </c>
      <c r="W63" s="13">
        <v>360195</v>
      </c>
    </row>
    <row r="64" spans="1:23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28">
        <f t="shared" si="6"/>
        <v>1.7704439001332117E-2</v>
      </c>
      <c r="F64" s="13">
        <v>236229</v>
      </c>
      <c r="G64" s="13">
        <f t="shared" si="1"/>
        <v>4613</v>
      </c>
      <c r="H64" s="13">
        <v>1005</v>
      </c>
      <c r="I64" s="13">
        <f t="shared" si="2"/>
        <v>-35</v>
      </c>
      <c r="J64" s="13">
        <v>182</v>
      </c>
      <c r="K64" s="13">
        <f t="shared" si="3"/>
        <v>-4</v>
      </c>
      <c r="L64" s="13">
        <v>1226</v>
      </c>
      <c r="M64" s="13">
        <v>21235</v>
      </c>
      <c r="N64" s="13">
        <v>30453</v>
      </c>
      <c r="O64" s="13">
        <f t="shared" si="7"/>
        <v>521</v>
      </c>
      <c r="P64" s="13">
        <v>207873</v>
      </c>
      <c r="Q64" s="13">
        <v>20009</v>
      </c>
      <c r="R64" s="13">
        <v>903</v>
      </c>
      <c r="S64" s="13">
        <f t="shared" si="4"/>
        <v>23</v>
      </c>
      <c r="T64" s="13">
        <v>1329</v>
      </c>
      <c r="U64" s="13">
        <f t="shared" si="5"/>
        <v>52</v>
      </c>
      <c r="V64" s="13">
        <v>4673</v>
      </c>
      <c r="W64" s="13">
        <v>368428</v>
      </c>
    </row>
    <row r="65" spans="1:23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28">
        <f t="shared" si="6"/>
        <v>6.8825739982265599E-3</v>
      </c>
      <c r="F65" s="13">
        <v>237390</v>
      </c>
      <c r="G65" s="13">
        <f t="shared" si="1"/>
        <v>1161</v>
      </c>
      <c r="H65" s="13">
        <v>995</v>
      </c>
      <c r="I65" s="13">
        <f t="shared" si="2"/>
        <v>-10</v>
      </c>
      <c r="J65" s="13">
        <v>176</v>
      </c>
      <c r="K65" s="13">
        <f t="shared" si="3"/>
        <v>-6</v>
      </c>
      <c r="L65" s="13">
        <v>1187</v>
      </c>
      <c r="M65" s="13">
        <v>21451</v>
      </c>
      <c r="N65" s="13">
        <v>30703</v>
      </c>
      <c r="O65" s="13">
        <f t="shared" si="7"/>
        <v>250</v>
      </c>
      <c r="P65" s="13">
        <v>208453</v>
      </c>
      <c r="Q65" s="13">
        <v>20264</v>
      </c>
      <c r="R65" s="13">
        <v>928</v>
      </c>
      <c r="S65" s="13">
        <f t="shared" si="4"/>
        <v>25</v>
      </c>
      <c r="T65" s="13">
        <v>1357</v>
      </c>
      <c r="U65" s="13">
        <f t="shared" si="5"/>
        <v>28</v>
      </c>
      <c r="V65" s="13">
        <v>5091</v>
      </c>
      <c r="W65" s="13">
        <v>380572</v>
      </c>
    </row>
    <row r="66" spans="1:23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28">
        <f t="shared" si="6"/>
        <v>1.2371047555145509E-2</v>
      </c>
      <c r="F66" s="13">
        <v>238884</v>
      </c>
      <c r="G66" s="13">
        <f t="shared" si="1"/>
        <v>1494</v>
      </c>
      <c r="H66" s="13">
        <v>936</v>
      </c>
      <c r="I66" s="13">
        <f t="shared" si="2"/>
        <v>-59</v>
      </c>
      <c r="J66" s="13">
        <v>172</v>
      </c>
      <c r="K66" s="13">
        <f t="shared" si="3"/>
        <v>-4</v>
      </c>
      <c r="L66" s="13">
        <v>1171</v>
      </c>
      <c r="M66" s="13">
        <v>21561</v>
      </c>
      <c r="N66" s="13">
        <v>29559</v>
      </c>
      <c r="O66" s="13">
        <f t="shared" si="7"/>
        <v>-1144</v>
      </c>
      <c r="P66" s="13">
        <v>211180</v>
      </c>
      <c r="Q66" s="13">
        <v>20390</v>
      </c>
      <c r="R66" s="13">
        <v>948</v>
      </c>
      <c r="S66" s="13">
        <f t="shared" si="4"/>
        <v>20</v>
      </c>
      <c r="T66" s="13">
        <v>1389</v>
      </c>
      <c r="U66" s="13">
        <f t="shared" si="5"/>
        <v>32</v>
      </c>
      <c r="V66" s="13">
        <v>3563</v>
      </c>
      <c r="W66" s="13">
        <v>396061</v>
      </c>
    </row>
    <row r="67" spans="1:23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28">
        <f t="shared" si="6"/>
        <v>7.5804647694792671E-3</v>
      </c>
      <c r="F67" s="13">
        <v>243474</v>
      </c>
      <c r="G67" s="13">
        <f t="shared" si="1"/>
        <v>4590</v>
      </c>
      <c r="H67" s="13">
        <v>980</v>
      </c>
      <c r="I67" s="13">
        <f t="shared" si="2"/>
        <v>44</v>
      </c>
      <c r="J67" s="13">
        <v>169</v>
      </c>
      <c r="K67" s="13">
        <f t="shared" si="3"/>
        <v>-3</v>
      </c>
      <c r="L67" s="13">
        <v>1149</v>
      </c>
      <c r="M67" s="13">
        <v>21827</v>
      </c>
      <c r="N67" s="13">
        <v>29568</v>
      </c>
      <c r="O67" s="13">
        <f t="shared" si="7"/>
        <v>9</v>
      </c>
      <c r="P67" s="13">
        <v>215325</v>
      </c>
      <c r="Q67" s="13">
        <v>20913</v>
      </c>
      <c r="R67" s="13">
        <v>973</v>
      </c>
      <c r="S67" s="13">
        <f t="shared" si="4"/>
        <v>25</v>
      </c>
      <c r="T67" s="13">
        <v>1470</v>
      </c>
      <c r="U67" s="13">
        <f t="shared" si="5"/>
        <v>81</v>
      </c>
      <c r="V67" s="13">
        <v>3825</v>
      </c>
      <c r="W67" s="13">
        <v>410775</v>
      </c>
    </row>
    <row r="68" spans="1:23" ht="17" thickBot="1">
      <c r="A68" s="12">
        <v>43951</v>
      </c>
      <c r="B68" s="49">
        <v>65</v>
      </c>
      <c r="C68" s="13">
        <v>24692</v>
      </c>
      <c r="D68" s="48">
        <f t="shared" ref="D68:D73" si="8">C68-C67</f>
        <v>368</v>
      </c>
      <c r="E68" s="128">
        <f t="shared" si="6"/>
        <v>1.5129090610096929E-2</v>
      </c>
      <c r="F68" s="13">
        <v>247343</v>
      </c>
      <c r="G68" s="13">
        <f t="shared" ref="G68:G73" si="9">F68-F67</f>
        <v>3869</v>
      </c>
      <c r="H68" s="13">
        <v>968</v>
      </c>
      <c r="I68" s="13">
        <f t="shared" ref="I68:I73" si="10">H68-H67</f>
        <v>-12</v>
      </c>
      <c r="J68" s="13">
        <v>172</v>
      </c>
      <c r="K68" s="13">
        <f t="shared" ref="K68:K73" si="11">J68-J67</f>
        <v>3</v>
      </c>
      <c r="L68" s="13">
        <v>1140</v>
      </c>
      <c r="M68" s="13">
        <v>22062</v>
      </c>
      <c r="N68" s="13">
        <v>29467</v>
      </c>
      <c r="O68" s="13">
        <f t="shared" si="7"/>
        <v>-101</v>
      </c>
      <c r="P68" s="13">
        <v>218857</v>
      </c>
      <c r="Q68" s="13">
        <v>21397</v>
      </c>
      <c r="R68" s="13">
        <v>989</v>
      </c>
      <c r="S68" s="13">
        <f t="shared" ref="S68:S73" si="12">R68-R67</f>
        <v>16</v>
      </c>
      <c r="T68" s="13">
        <v>1519</v>
      </c>
      <c r="U68" s="13">
        <f t="shared" si="5"/>
        <v>49</v>
      </c>
      <c r="V68" s="13">
        <v>3794</v>
      </c>
      <c r="W68" s="13">
        <v>427169</v>
      </c>
    </row>
    <row r="69" spans="1:23" ht="17" thickBot="1">
      <c r="A69" s="12">
        <v>43952</v>
      </c>
      <c r="B69" s="49">
        <v>66</v>
      </c>
      <c r="C69" s="13">
        <v>24987</v>
      </c>
      <c r="D69" s="48">
        <f t="shared" si="8"/>
        <v>295</v>
      </c>
      <c r="E69" s="128">
        <f t="shared" si="6"/>
        <v>1.1947189373076261E-2</v>
      </c>
      <c r="F69" s="13">
        <v>250905</v>
      </c>
      <c r="G69" s="13">
        <f t="shared" si="9"/>
        <v>3562</v>
      </c>
      <c r="H69" s="13">
        <v>892</v>
      </c>
      <c r="I69" s="13">
        <f t="shared" si="10"/>
        <v>-76</v>
      </c>
      <c r="J69" s="13">
        <v>154</v>
      </c>
      <c r="K69" s="13">
        <f t="shared" si="11"/>
        <v>-18</v>
      </c>
      <c r="L69" s="13">
        <v>1046</v>
      </c>
      <c r="M69" s="13">
        <v>22333</v>
      </c>
      <c r="N69" s="13">
        <v>29756</v>
      </c>
      <c r="O69" s="13">
        <f t="shared" si="7"/>
        <v>289</v>
      </c>
      <c r="P69" s="13">
        <v>222090</v>
      </c>
      <c r="Q69" s="13">
        <v>21287</v>
      </c>
      <c r="R69" s="13">
        <v>1007</v>
      </c>
      <c r="S69" s="13">
        <f t="shared" si="12"/>
        <v>18</v>
      </c>
      <c r="T69" s="13">
        <v>1647</v>
      </c>
      <c r="U69" s="13">
        <f t="shared" si="5"/>
        <v>128</v>
      </c>
      <c r="V69" s="13">
        <v>3828</v>
      </c>
      <c r="W69" s="13">
        <v>439717</v>
      </c>
    </row>
    <row r="70" spans="1:23" ht="17" thickBot="1">
      <c r="A70" s="12">
        <v>43953</v>
      </c>
      <c r="B70" s="49">
        <v>67</v>
      </c>
      <c r="C70" s="14">
        <v>25190</v>
      </c>
      <c r="D70" s="48">
        <f t="shared" si="8"/>
        <v>203</v>
      </c>
      <c r="E70" s="128">
        <f t="shared" si="6"/>
        <v>8.1242245967902971E-3</v>
      </c>
      <c r="F70" s="13">
        <v>252728</v>
      </c>
      <c r="G70" s="13">
        <f t="shared" si="9"/>
        <v>1823</v>
      </c>
      <c r="H70" s="13">
        <v>855</v>
      </c>
      <c r="I70" s="13">
        <f t="shared" si="10"/>
        <v>-37</v>
      </c>
      <c r="J70" s="13">
        <v>150</v>
      </c>
      <c r="K70" s="13">
        <f t="shared" si="11"/>
        <v>-4</v>
      </c>
      <c r="L70" s="13">
        <v>1005</v>
      </c>
      <c r="M70" s="13">
        <v>22476</v>
      </c>
      <c r="N70" s="13">
        <v>27895</v>
      </c>
      <c r="O70" s="13">
        <f t="shared" si="7"/>
        <v>-1861</v>
      </c>
      <c r="P70" s="13">
        <v>223777</v>
      </c>
      <c r="Q70" s="13">
        <v>21471</v>
      </c>
      <c r="R70" s="13">
        <v>1023</v>
      </c>
      <c r="S70" s="13">
        <f t="shared" si="12"/>
        <v>16</v>
      </c>
      <c r="T70" s="13">
        <v>1671</v>
      </c>
      <c r="U70" s="13">
        <f t="shared" ref="U70:U84" si="13">T70-T69</f>
        <v>24</v>
      </c>
      <c r="V70" s="13">
        <v>3761</v>
      </c>
      <c r="W70" s="13">
        <v>450244</v>
      </c>
    </row>
    <row r="71" spans="1:23" ht="17" thickBot="1">
      <c r="A71" s="12">
        <v>43954</v>
      </c>
      <c r="B71" s="49">
        <v>68</v>
      </c>
      <c r="C71" s="14">
        <v>25282</v>
      </c>
      <c r="D71" s="48">
        <f t="shared" si="8"/>
        <v>92</v>
      </c>
      <c r="E71" s="128">
        <f t="shared" si="6"/>
        <v>3.6522429535530421E-3</v>
      </c>
      <c r="F71" s="13">
        <v>252889</v>
      </c>
      <c r="G71" s="13">
        <f t="shared" si="9"/>
        <v>161</v>
      </c>
      <c r="H71" s="13">
        <v>856</v>
      </c>
      <c r="I71" s="13">
        <f t="shared" si="10"/>
        <v>1</v>
      </c>
      <c r="J71" s="13">
        <v>144</v>
      </c>
      <c r="K71" s="13">
        <f t="shared" si="11"/>
        <v>-6</v>
      </c>
      <c r="L71" s="13">
        <v>1000</v>
      </c>
      <c r="M71" s="13">
        <v>22550</v>
      </c>
      <c r="N71" s="13">
        <v>25324</v>
      </c>
      <c r="O71" s="13">
        <f t="shared" si="7"/>
        <v>-2571</v>
      </c>
      <c r="P71" s="13">
        <v>223916</v>
      </c>
      <c r="Q71" s="13">
        <v>21550</v>
      </c>
      <c r="R71" s="13">
        <v>1043</v>
      </c>
      <c r="S71" s="13">
        <f t="shared" si="12"/>
        <v>20</v>
      </c>
      <c r="T71" s="13">
        <v>1689</v>
      </c>
      <c r="U71" s="13">
        <f t="shared" si="13"/>
        <v>18</v>
      </c>
      <c r="V71" s="13">
        <v>3691</v>
      </c>
      <c r="W71" s="13">
        <v>458702</v>
      </c>
    </row>
    <row r="72" spans="1:23" ht="17" thickBot="1">
      <c r="A72" s="12">
        <v>43955</v>
      </c>
      <c r="B72" s="49">
        <v>69</v>
      </c>
      <c r="C72" s="14">
        <v>25524</v>
      </c>
      <c r="D72" s="48">
        <f t="shared" si="8"/>
        <v>242</v>
      </c>
      <c r="E72" s="128">
        <f t="shared" si="6"/>
        <v>9.5720275294675083E-3</v>
      </c>
      <c r="F72" s="13">
        <v>254510</v>
      </c>
      <c r="G72" s="13">
        <f t="shared" si="9"/>
        <v>1621</v>
      </c>
      <c r="H72" s="13">
        <v>813</v>
      </c>
      <c r="I72" s="13">
        <f t="shared" si="10"/>
        <v>-43</v>
      </c>
      <c r="J72" s="13">
        <v>143</v>
      </c>
      <c r="K72" s="13">
        <f t="shared" si="11"/>
        <v>-1</v>
      </c>
      <c r="L72" s="13">
        <f t="shared" ref="L72:L135" si="14">H72+J72</f>
        <v>956</v>
      </c>
      <c r="M72" s="13">
        <f t="shared" ref="M72:M135" si="15">C72-R72-T72</f>
        <v>22749</v>
      </c>
      <c r="N72" s="13">
        <v>25081</v>
      </c>
      <c r="O72" s="13">
        <f t="shared" si="7"/>
        <v>-243</v>
      </c>
      <c r="P72" s="13">
        <v>226226</v>
      </c>
      <c r="Q72" s="13">
        <f t="shared" ref="Q72:Q135" si="16">M72-H72-J72</f>
        <v>21793</v>
      </c>
      <c r="R72" s="13">
        <v>1063</v>
      </c>
      <c r="S72" s="13">
        <f t="shared" si="12"/>
        <v>20</v>
      </c>
      <c r="T72" s="13">
        <v>1712</v>
      </c>
      <c r="U72" s="13">
        <f t="shared" si="13"/>
        <v>23</v>
      </c>
      <c r="V72" s="13">
        <v>2760</v>
      </c>
      <c r="W72" s="13">
        <v>470412</v>
      </c>
    </row>
    <row r="73" spans="1:23" ht="17" thickBot="1">
      <c r="A73" s="12">
        <v>43956</v>
      </c>
      <c r="B73" s="49">
        <v>70</v>
      </c>
      <c r="C73" s="14">
        <v>25702</v>
      </c>
      <c r="D73" s="48">
        <f t="shared" si="8"/>
        <v>178</v>
      </c>
      <c r="E73" s="128">
        <f t="shared" ref="E73:E83" si="17">(C73/C72)-1</f>
        <v>6.9738285535183575E-3</v>
      </c>
      <c r="F73" s="13">
        <v>258488</v>
      </c>
      <c r="G73" s="13">
        <f t="shared" si="9"/>
        <v>3978</v>
      </c>
      <c r="H73" s="13">
        <v>818</v>
      </c>
      <c r="I73" s="13">
        <f t="shared" si="10"/>
        <v>5</v>
      </c>
      <c r="J73" s="13">
        <v>134</v>
      </c>
      <c r="K73" s="13">
        <f t="shared" si="11"/>
        <v>-9</v>
      </c>
      <c r="L73" s="13">
        <f t="shared" si="14"/>
        <v>952</v>
      </c>
      <c r="M73" s="13">
        <f t="shared" si="15"/>
        <v>22885</v>
      </c>
      <c r="N73" s="13">
        <v>25066</v>
      </c>
      <c r="O73" s="13">
        <f t="shared" si="7"/>
        <v>-15</v>
      </c>
      <c r="P73" s="13">
        <v>230115</v>
      </c>
      <c r="Q73" s="13">
        <f t="shared" si="16"/>
        <v>21933</v>
      </c>
      <c r="R73" s="13">
        <v>1074</v>
      </c>
      <c r="S73" s="13">
        <f t="shared" si="12"/>
        <v>11</v>
      </c>
      <c r="T73" s="13">
        <v>1743</v>
      </c>
      <c r="U73" s="13">
        <f t="shared" si="13"/>
        <v>31</v>
      </c>
      <c r="V73" s="13">
        <v>2671</v>
      </c>
      <c r="W73" s="13">
        <v>486403</v>
      </c>
    </row>
    <row r="74" spans="1:23" ht="17" thickBot="1">
      <c r="A74" s="12">
        <v>43957</v>
      </c>
      <c r="B74" s="49">
        <v>71</v>
      </c>
      <c r="C74" s="14">
        <v>26182</v>
      </c>
      <c r="D74" s="48">
        <f t="shared" ref="D74:D84" si="18">C74-C73</f>
        <v>480</v>
      </c>
      <c r="E74" s="128">
        <f t="shared" si="17"/>
        <v>1.8675589448291952E-2</v>
      </c>
      <c r="F74" s="13">
        <v>262041</v>
      </c>
      <c r="G74" s="13">
        <f t="shared" ref="G74:G84" si="19">F74-F73</f>
        <v>3553</v>
      </c>
      <c r="H74" s="13">
        <v>838</v>
      </c>
      <c r="I74" s="13">
        <f t="shared" ref="I74:I84" si="20">H74-H73</f>
        <v>20</v>
      </c>
      <c r="J74" s="13">
        <v>136</v>
      </c>
      <c r="K74" s="13">
        <f t="shared" ref="K74:K84" si="21">J74-J73</f>
        <v>2</v>
      </c>
      <c r="L74" s="13">
        <f t="shared" si="14"/>
        <v>974</v>
      </c>
      <c r="M74" s="13">
        <f t="shared" si="15"/>
        <v>23017</v>
      </c>
      <c r="N74" s="13">
        <v>24579</v>
      </c>
      <c r="O74" s="13">
        <f t="shared" si="7"/>
        <v>-487</v>
      </c>
      <c r="P74" s="13">
        <v>233367</v>
      </c>
      <c r="Q74" s="13">
        <f t="shared" si="16"/>
        <v>22043</v>
      </c>
      <c r="R74" s="13">
        <v>1089</v>
      </c>
      <c r="S74" s="13">
        <f t="shared" ref="S74:S84" si="22">R74-R73</f>
        <v>15</v>
      </c>
      <c r="T74" s="13">
        <v>2076</v>
      </c>
      <c r="U74" s="13">
        <f t="shared" si="13"/>
        <v>333</v>
      </c>
      <c r="V74" s="13">
        <v>2492</v>
      </c>
      <c r="W74" s="13">
        <v>501855</v>
      </c>
    </row>
    <row r="75" spans="1:23" ht="17" thickBot="1">
      <c r="A75" s="12">
        <v>43958</v>
      </c>
      <c r="B75" s="49">
        <v>72</v>
      </c>
      <c r="C75" s="14">
        <v>26715</v>
      </c>
      <c r="D75" s="48">
        <f t="shared" si="18"/>
        <v>533</v>
      </c>
      <c r="E75" s="128">
        <f t="shared" si="17"/>
        <v>2.0357497517378365E-2</v>
      </c>
      <c r="F75" s="13">
        <v>265572</v>
      </c>
      <c r="G75" s="13">
        <f t="shared" si="19"/>
        <v>3531</v>
      </c>
      <c r="H75" s="13">
        <v>874</v>
      </c>
      <c r="I75" s="13">
        <f t="shared" si="20"/>
        <v>36</v>
      </c>
      <c r="J75" s="13">
        <v>135</v>
      </c>
      <c r="K75" s="13">
        <f t="shared" si="21"/>
        <v>-1</v>
      </c>
      <c r="L75" s="13">
        <f t="shared" si="14"/>
        <v>1009</v>
      </c>
      <c r="M75" s="13">
        <f t="shared" si="15"/>
        <v>23352</v>
      </c>
      <c r="N75" s="13">
        <v>27318</v>
      </c>
      <c r="O75" s="13">
        <f t="shared" si="7"/>
        <v>2739</v>
      </c>
      <c r="P75" s="13">
        <v>236191</v>
      </c>
      <c r="Q75" s="13">
        <f t="shared" si="16"/>
        <v>22343</v>
      </c>
      <c r="R75" s="13">
        <v>1105</v>
      </c>
      <c r="S75" s="13">
        <f t="shared" si="22"/>
        <v>16</v>
      </c>
      <c r="T75" s="13">
        <v>2258</v>
      </c>
      <c r="U75" s="13">
        <f t="shared" si="13"/>
        <v>182</v>
      </c>
      <c r="V75" s="13">
        <v>2666</v>
      </c>
      <c r="W75" s="13">
        <v>517660</v>
      </c>
    </row>
    <row r="76" spans="1:23" ht="17" thickBot="1">
      <c r="A76" s="12">
        <v>43959</v>
      </c>
      <c r="B76" s="49">
        <v>73</v>
      </c>
      <c r="C76" s="14">
        <v>27268</v>
      </c>
      <c r="D76" s="48">
        <f t="shared" si="18"/>
        <v>553</v>
      </c>
      <c r="E76" s="128">
        <f t="shared" si="17"/>
        <v>2.0699981283922808E-2</v>
      </c>
      <c r="F76" s="13">
        <v>269266</v>
      </c>
      <c r="G76" s="13">
        <f t="shared" si="19"/>
        <v>3694</v>
      </c>
      <c r="H76" s="13">
        <v>842</v>
      </c>
      <c r="I76" s="13">
        <f t="shared" si="20"/>
        <v>-32</v>
      </c>
      <c r="J76" s="13">
        <v>127</v>
      </c>
      <c r="K76" s="13">
        <f t="shared" si="21"/>
        <v>-8</v>
      </c>
      <c r="L76" s="13">
        <f t="shared" si="14"/>
        <v>969</v>
      </c>
      <c r="M76" s="13">
        <f t="shared" si="15"/>
        <v>23732</v>
      </c>
      <c r="N76" s="13">
        <v>26829</v>
      </c>
      <c r="O76" s="13">
        <f t="shared" si="7"/>
        <v>-489</v>
      </c>
      <c r="P76" s="13">
        <v>239014</v>
      </c>
      <c r="Q76" s="13">
        <f t="shared" si="16"/>
        <v>22763</v>
      </c>
      <c r="R76" s="13">
        <v>1114</v>
      </c>
      <c r="S76" s="13">
        <f t="shared" si="22"/>
        <v>9</v>
      </c>
      <c r="T76" s="13">
        <v>2422</v>
      </c>
      <c r="U76" s="13">
        <f t="shared" si="13"/>
        <v>164</v>
      </c>
      <c r="V76" s="13">
        <v>2984</v>
      </c>
      <c r="W76" s="13"/>
    </row>
    <row r="77" spans="1:23" ht="17" thickBot="1">
      <c r="A77" s="12">
        <v>43960</v>
      </c>
      <c r="B77" s="49">
        <v>74</v>
      </c>
      <c r="C77" s="14">
        <v>27406</v>
      </c>
      <c r="D77" s="48">
        <f t="shared" si="18"/>
        <v>138</v>
      </c>
      <c r="E77" s="128">
        <f t="shared" si="17"/>
        <v>5.0608772187179518E-3</v>
      </c>
      <c r="F77" s="13">
        <v>272443</v>
      </c>
      <c r="G77" s="13">
        <f t="shared" si="19"/>
        <v>3177</v>
      </c>
      <c r="H77" s="13">
        <v>815</v>
      </c>
      <c r="I77" s="13">
        <f t="shared" si="20"/>
        <v>-27</v>
      </c>
      <c r="J77" s="13">
        <v>120</v>
      </c>
      <c r="K77" s="13">
        <f t="shared" si="21"/>
        <v>-7</v>
      </c>
      <c r="L77" s="13">
        <f t="shared" si="14"/>
        <v>935</v>
      </c>
      <c r="M77" s="13">
        <f t="shared" si="15"/>
        <v>23781</v>
      </c>
      <c r="N77" s="13">
        <v>26667</v>
      </c>
      <c r="O77" s="13">
        <f t="shared" si="7"/>
        <v>-162</v>
      </c>
      <c r="P77" s="13">
        <v>242082</v>
      </c>
      <c r="Q77" s="13">
        <f t="shared" si="16"/>
        <v>22846</v>
      </c>
      <c r="R77" s="13">
        <v>1126</v>
      </c>
      <c r="S77" s="13">
        <f t="shared" si="22"/>
        <v>12</v>
      </c>
      <c r="T77" s="13">
        <v>2499</v>
      </c>
      <c r="U77" s="13">
        <f t="shared" si="13"/>
        <v>77</v>
      </c>
      <c r="V77" s="13">
        <v>2955</v>
      </c>
      <c r="W77" s="13"/>
    </row>
    <row r="78" spans="1:23" ht="17" thickBot="1">
      <c r="A78" s="12">
        <v>43961</v>
      </c>
      <c r="B78" s="49">
        <v>75</v>
      </c>
      <c r="C78" s="14">
        <v>27581</v>
      </c>
      <c r="D78" s="48">
        <f t="shared" si="18"/>
        <v>175</v>
      </c>
      <c r="E78" s="128">
        <f t="shared" si="17"/>
        <v>6.3854630372910393E-3</v>
      </c>
      <c r="F78" s="13">
        <v>274536</v>
      </c>
      <c r="G78" s="13">
        <f t="shared" si="19"/>
        <v>2093</v>
      </c>
      <c r="H78" s="13">
        <v>797</v>
      </c>
      <c r="I78" s="13">
        <f t="shared" si="20"/>
        <v>-18</v>
      </c>
      <c r="J78" s="13">
        <v>112</v>
      </c>
      <c r="K78" s="13">
        <f t="shared" si="21"/>
        <v>-8</v>
      </c>
      <c r="L78" s="13">
        <f t="shared" si="14"/>
        <v>909</v>
      </c>
      <c r="M78" s="13">
        <f t="shared" si="15"/>
        <v>23897</v>
      </c>
      <c r="N78" s="13">
        <v>27581</v>
      </c>
      <c r="O78" s="13">
        <f>N78-N77</f>
        <v>914</v>
      </c>
      <c r="P78" s="13">
        <v>244201</v>
      </c>
      <c r="Q78" s="13">
        <f t="shared" si="16"/>
        <v>22988</v>
      </c>
      <c r="R78" s="13">
        <v>1135</v>
      </c>
      <c r="S78" s="13">
        <f t="shared" si="22"/>
        <v>9</v>
      </c>
      <c r="T78" s="13">
        <v>2549</v>
      </c>
      <c r="U78" s="13">
        <f t="shared" si="13"/>
        <v>50</v>
      </c>
      <c r="V78" s="13">
        <v>2754</v>
      </c>
      <c r="W78" s="13"/>
    </row>
    <row r="79" spans="1:23" ht="17" thickBot="1">
      <c r="A79" s="12">
        <v>43962</v>
      </c>
      <c r="B79" s="49">
        <v>76</v>
      </c>
      <c r="C79" s="14">
        <v>27679</v>
      </c>
      <c r="D79" s="48">
        <f t="shared" si="18"/>
        <v>98</v>
      </c>
      <c r="E79" s="128">
        <f t="shared" si="17"/>
        <v>3.5531706609621683E-3</v>
      </c>
      <c r="F79" s="13">
        <v>276153</v>
      </c>
      <c r="G79" s="13">
        <f t="shared" si="19"/>
        <v>1617</v>
      </c>
      <c r="H79" s="13">
        <v>805</v>
      </c>
      <c r="I79" s="13">
        <f t="shared" si="20"/>
        <v>8</v>
      </c>
      <c r="J79" s="13">
        <v>112</v>
      </c>
      <c r="K79" s="13">
        <f t="shared" si="21"/>
        <v>0</v>
      </c>
      <c r="L79" s="13">
        <f t="shared" si="14"/>
        <v>917</v>
      </c>
      <c r="M79" s="13">
        <f t="shared" si="15"/>
        <v>23986</v>
      </c>
      <c r="N79" s="13">
        <v>28307</v>
      </c>
      <c r="O79" s="13">
        <f>N79-N78</f>
        <v>726</v>
      </c>
      <c r="P79" s="13">
        <v>245832</v>
      </c>
      <c r="Q79" s="13">
        <f t="shared" si="16"/>
        <v>23069</v>
      </c>
      <c r="R79" s="13">
        <v>1144</v>
      </c>
      <c r="S79" s="13">
        <f t="shared" si="22"/>
        <v>9</v>
      </c>
      <c r="T79" s="13">
        <v>2549</v>
      </c>
      <c r="U79" s="13">
        <f t="shared" si="13"/>
        <v>0</v>
      </c>
      <c r="V79" s="13">
        <v>2643</v>
      </c>
      <c r="W79" s="13"/>
    </row>
    <row r="80" spans="1:23" ht="17" thickBot="1">
      <c r="A80" s="12">
        <v>43963</v>
      </c>
      <c r="B80" s="49">
        <v>77</v>
      </c>
      <c r="C80" s="14">
        <v>27913</v>
      </c>
      <c r="D80" s="48">
        <f t="shared" si="18"/>
        <v>234</v>
      </c>
      <c r="E80" s="128">
        <f t="shared" si="17"/>
        <v>8.4540626467719537E-3</v>
      </c>
      <c r="F80" s="13">
        <v>279933</v>
      </c>
      <c r="G80" s="13">
        <f t="shared" si="19"/>
        <v>3780</v>
      </c>
      <c r="H80" s="13">
        <v>709</v>
      </c>
      <c r="I80" s="13">
        <f t="shared" si="20"/>
        <v>-96</v>
      </c>
      <c r="J80" s="13">
        <v>113</v>
      </c>
      <c r="K80" s="13">
        <f t="shared" si="21"/>
        <v>1</v>
      </c>
      <c r="L80" s="13">
        <f t="shared" si="14"/>
        <v>822</v>
      </c>
      <c r="M80" s="13">
        <f t="shared" si="15"/>
        <v>23737</v>
      </c>
      <c r="N80" s="13">
        <v>27054</v>
      </c>
      <c r="O80" s="13">
        <f>N80-N79</f>
        <v>-1253</v>
      </c>
      <c r="P80" s="13">
        <v>249301</v>
      </c>
      <c r="Q80" s="13">
        <f t="shared" si="16"/>
        <v>22915</v>
      </c>
      <c r="R80" s="13">
        <v>1163</v>
      </c>
      <c r="S80" s="13">
        <f t="shared" si="22"/>
        <v>19</v>
      </c>
      <c r="T80" s="13">
        <v>3013</v>
      </c>
      <c r="U80" s="13">
        <f t="shared" si="13"/>
        <v>464</v>
      </c>
      <c r="V80" s="13">
        <v>2719</v>
      </c>
      <c r="W80" s="13"/>
    </row>
    <row r="81" spans="1:35" ht="17" thickBot="1">
      <c r="A81" s="12">
        <v>43964</v>
      </c>
      <c r="B81" s="49">
        <v>78</v>
      </c>
      <c r="C81" s="14">
        <v>28132</v>
      </c>
      <c r="D81" s="48">
        <f t="shared" si="18"/>
        <v>219</v>
      </c>
      <c r="E81" s="128">
        <f t="shared" si="17"/>
        <v>7.8458066134059479E-3</v>
      </c>
      <c r="F81" s="13">
        <v>282961</v>
      </c>
      <c r="G81" s="13">
        <f t="shared" si="19"/>
        <v>3028</v>
      </c>
      <c r="H81" s="13">
        <v>692</v>
      </c>
      <c r="I81" s="13">
        <f t="shared" si="20"/>
        <v>-17</v>
      </c>
      <c r="J81" s="13">
        <v>103</v>
      </c>
      <c r="K81" s="13">
        <f t="shared" si="21"/>
        <v>-10</v>
      </c>
      <c r="L81" s="13">
        <f t="shared" si="14"/>
        <v>795</v>
      </c>
      <c r="M81" s="13">
        <f t="shared" si="15"/>
        <v>23775</v>
      </c>
      <c r="N81" s="13">
        <v>26278</v>
      </c>
      <c r="O81" s="13">
        <f>N81-N80</f>
        <v>-776</v>
      </c>
      <c r="P81" s="13">
        <v>252143</v>
      </c>
      <c r="Q81" s="13">
        <f t="shared" si="16"/>
        <v>22980</v>
      </c>
      <c r="R81" s="13">
        <v>1175</v>
      </c>
      <c r="S81" s="13">
        <f t="shared" si="22"/>
        <v>12</v>
      </c>
      <c r="T81" s="13">
        <v>3182</v>
      </c>
      <c r="U81" s="13">
        <f t="shared" si="13"/>
        <v>169</v>
      </c>
      <c r="V81" s="13">
        <v>2686</v>
      </c>
      <c r="W81" s="13"/>
    </row>
    <row r="82" spans="1:35" ht="17" thickBot="1">
      <c r="A82" s="12">
        <v>43965</v>
      </c>
      <c r="B82" s="49">
        <v>79</v>
      </c>
      <c r="C82" s="14">
        <v>28319</v>
      </c>
      <c r="D82" s="48">
        <f t="shared" si="18"/>
        <v>187</v>
      </c>
      <c r="E82" s="128">
        <f t="shared" si="17"/>
        <v>6.647234466088392E-3</v>
      </c>
      <c r="F82" s="13">
        <v>286285</v>
      </c>
      <c r="G82" s="13">
        <f t="shared" si="19"/>
        <v>3324</v>
      </c>
      <c r="H82" s="13">
        <v>680</v>
      </c>
      <c r="I82" s="13">
        <f t="shared" si="20"/>
        <v>-12</v>
      </c>
      <c r="J82" s="13">
        <v>108</v>
      </c>
      <c r="K82" s="13">
        <f t="shared" si="21"/>
        <v>5</v>
      </c>
      <c r="L82" s="13">
        <f t="shared" si="14"/>
        <v>788</v>
      </c>
      <c r="M82" s="13">
        <f t="shared" si="15"/>
        <v>23937</v>
      </c>
      <c r="N82" s="13">
        <v>26082</v>
      </c>
      <c r="O82" s="13">
        <f>N82-N81</f>
        <v>-196</v>
      </c>
      <c r="P82" s="13">
        <v>255209</v>
      </c>
      <c r="Q82" s="13">
        <f t="shared" si="16"/>
        <v>23149</v>
      </c>
      <c r="R82" s="13">
        <v>1184</v>
      </c>
      <c r="S82" s="13">
        <f t="shared" si="22"/>
        <v>9</v>
      </c>
      <c r="T82" s="13">
        <v>3198</v>
      </c>
      <c r="U82" s="13">
        <f t="shared" si="13"/>
        <v>16</v>
      </c>
      <c r="V82" s="13">
        <v>2676</v>
      </c>
      <c r="W82" s="13"/>
    </row>
    <row r="83" spans="1:35" ht="17" thickBot="1">
      <c r="A83" s="12">
        <v>43966</v>
      </c>
      <c r="B83" s="49">
        <v>80</v>
      </c>
      <c r="C83" s="14">
        <v>28583</v>
      </c>
      <c r="D83" s="48">
        <f t="shared" si="18"/>
        <v>264</v>
      </c>
      <c r="E83" s="128">
        <f t="shared" si="17"/>
        <v>9.3223630777923283E-3</v>
      </c>
      <c r="F83" s="13">
        <v>289309</v>
      </c>
      <c r="G83" s="13">
        <f t="shared" si="19"/>
        <v>3024</v>
      </c>
      <c r="H83" s="13">
        <v>673</v>
      </c>
      <c r="I83" s="13">
        <f t="shared" si="20"/>
        <v>-7</v>
      </c>
      <c r="J83" s="13">
        <v>112</v>
      </c>
      <c r="K83" s="13">
        <f t="shared" si="21"/>
        <v>4</v>
      </c>
      <c r="L83" s="13">
        <f t="shared" si="14"/>
        <v>785</v>
      </c>
      <c r="M83" s="13">
        <f t="shared" si="15"/>
        <v>24065</v>
      </c>
      <c r="N83" s="13">
        <v>25792</v>
      </c>
      <c r="O83" s="13">
        <f>N83-N82</f>
        <v>-290</v>
      </c>
      <c r="P83" s="13">
        <v>258004</v>
      </c>
      <c r="Q83" s="13">
        <f t="shared" si="16"/>
        <v>23280</v>
      </c>
      <c r="R83" s="13">
        <v>1190</v>
      </c>
      <c r="S83" s="13">
        <f t="shared" si="22"/>
        <v>6</v>
      </c>
      <c r="T83" s="13">
        <v>3328</v>
      </c>
      <c r="U83" s="13">
        <f t="shared" si="13"/>
        <v>130</v>
      </c>
      <c r="V83" s="13">
        <v>2722</v>
      </c>
      <c r="W83" s="13"/>
    </row>
    <row r="84" spans="1:35" ht="17" thickBot="1">
      <c r="A84" s="12">
        <v>43967</v>
      </c>
      <c r="B84" s="49">
        <v>81</v>
      </c>
      <c r="C84" s="14">
        <v>28810</v>
      </c>
      <c r="D84" s="48">
        <f t="shared" si="18"/>
        <v>227</v>
      </c>
      <c r="E84" s="128">
        <f>(C84/C83)-1</f>
        <v>7.9417835776509627E-3</v>
      </c>
      <c r="F84" s="13">
        <v>292249</v>
      </c>
      <c r="G84" s="13">
        <f t="shared" si="19"/>
        <v>2940</v>
      </c>
      <c r="H84" s="13">
        <v>657</v>
      </c>
      <c r="I84" s="13">
        <f t="shared" si="20"/>
        <v>-16</v>
      </c>
      <c r="J84" s="13">
        <v>115</v>
      </c>
      <c r="K84" s="13">
        <f t="shared" si="21"/>
        <v>3</v>
      </c>
      <c r="L84" s="13">
        <f t="shared" si="14"/>
        <v>772</v>
      </c>
      <c r="M84" s="13">
        <f t="shared" si="15"/>
        <v>23785</v>
      </c>
      <c r="N84" s="13">
        <v>25419</v>
      </c>
      <c r="O84" s="13">
        <f>N84-N83</f>
        <v>-373</v>
      </c>
      <c r="P84" s="13">
        <v>260499</v>
      </c>
      <c r="Q84" s="13">
        <f t="shared" si="16"/>
        <v>23013</v>
      </c>
      <c r="R84" s="13">
        <v>1203</v>
      </c>
      <c r="S84" s="13">
        <f t="shared" si="22"/>
        <v>13</v>
      </c>
      <c r="T84" s="13">
        <v>3822</v>
      </c>
      <c r="U84" s="13">
        <f t="shared" si="13"/>
        <v>494</v>
      </c>
      <c r="V84" s="13">
        <v>2940</v>
      </c>
      <c r="W84" s="13"/>
    </row>
    <row r="85" spans="1:35" ht="17" thickBot="1">
      <c r="A85" s="12">
        <v>43968</v>
      </c>
      <c r="B85" s="49">
        <v>82</v>
      </c>
      <c r="C85" s="14"/>
      <c r="D85" s="48"/>
      <c r="E85" s="48"/>
      <c r="F85" s="13"/>
      <c r="G85" s="13"/>
      <c r="H85" s="13"/>
      <c r="I85" s="13"/>
      <c r="J85" s="13"/>
      <c r="K85" s="13"/>
      <c r="L85" s="13">
        <f t="shared" si="14"/>
        <v>0</v>
      </c>
      <c r="M85" s="13">
        <f t="shared" si="15"/>
        <v>0</v>
      </c>
      <c r="N85" s="13"/>
      <c r="O85" s="13"/>
      <c r="P85" s="13"/>
      <c r="Q85" s="13">
        <f t="shared" si="16"/>
        <v>0</v>
      </c>
      <c r="R85" s="13"/>
      <c r="S85" s="13"/>
      <c r="T85" s="13"/>
      <c r="U85" s="13"/>
      <c r="V85" s="13"/>
      <c r="W85" s="13"/>
    </row>
    <row r="86" spans="1:35" ht="17" thickBot="1">
      <c r="A86" s="12">
        <v>43969</v>
      </c>
      <c r="B86" s="49">
        <v>83</v>
      </c>
      <c r="C86" s="14"/>
      <c r="D86" s="48"/>
      <c r="E86" s="48"/>
      <c r="F86" s="13"/>
      <c r="G86" s="13"/>
      <c r="H86" s="13"/>
      <c r="I86" s="13"/>
      <c r="J86" s="13"/>
      <c r="K86" s="13"/>
      <c r="L86" s="13">
        <f t="shared" si="14"/>
        <v>0</v>
      </c>
      <c r="M86" s="13">
        <f t="shared" si="15"/>
        <v>0</v>
      </c>
      <c r="N86" s="13"/>
      <c r="O86" s="13"/>
      <c r="P86" s="13"/>
      <c r="Q86" s="13">
        <f t="shared" si="16"/>
        <v>0</v>
      </c>
      <c r="R86" s="13"/>
      <c r="S86" s="13"/>
      <c r="T86" s="13"/>
      <c r="U86" s="13"/>
      <c r="V86" s="13"/>
      <c r="W86" s="13"/>
    </row>
    <row r="87" spans="1:35" ht="17" thickBot="1">
      <c r="A87" s="12">
        <v>43970</v>
      </c>
      <c r="B87" s="49">
        <v>84</v>
      </c>
      <c r="C87" s="14"/>
      <c r="D87" s="48"/>
      <c r="E87" s="48"/>
      <c r="F87" s="13"/>
      <c r="G87" s="13"/>
      <c r="H87" s="13"/>
      <c r="I87" s="13"/>
      <c r="J87" s="13"/>
      <c r="K87" s="13"/>
      <c r="L87" s="13">
        <f t="shared" si="14"/>
        <v>0</v>
      </c>
      <c r="M87" s="13">
        <f t="shared" si="15"/>
        <v>0</v>
      </c>
      <c r="N87" s="13"/>
      <c r="O87" s="13"/>
      <c r="P87" s="13"/>
      <c r="Q87" s="13">
        <f t="shared" si="16"/>
        <v>0</v>
      </c>
      <c r="R87" s="13"/>
      <c r="S87" s="13"/>
      <c r="T87" s="13"/>
      <c r="U87" s="13"/>
      <c r="V87" s="13"/>
      <c r="W87" s="13"/>
    </row>
    <row r="88" spans="1:35" ht="17" thickBot="1">
      <c r="A88" s="12">
        <v>43971</v>
      </c>
      <c r="B88" s="49">
        <v>85</v>
      </c>
      <c r="C88" s="14"/>
      <c r="D88" s="48"/>
      <c r="E88" s="48"/>
      <c r="F88" s="13"/>
      <c r="G88" s="13"/>
      <c r="H88" s="13"/>
      <c r="I88" s="13"/>
      <c r="J88" s="13"/>
      <c r="K88" s="13"/>
      <c r="L88" s="13">
        <f t="shared" si="14"/>
        <v>0</v>
      </c>
      <c r="M88" s="13">
        <f t="shared" si="15"/>
        <v>0</v>
      </c>
      <c r="N88" s="13"/>
      <c r="O88" s="13"/>
      <c r="P88" s="13"/>
      <c r="Q88" s="13">
        <f t="shared" si="16"/>
        <v>0</v>
      </c>
      <c r="R88" s="13"/>
      <c r="S88" s="13"/>
      <c r="T88" s="13"/>
      <c r="U88" s="13"/>
      <c r="V88" s="13"/>
      <c r="W88" s="13"/>
    </row>
    <row r="89" spans="1:35" ht="17" thickBot="1">
      <c r="A89" s="12">
        <v>43972</v>
      </c>
      <c r="B89" s="49">
        <v>86</v>
      </c>
      <c r="C89" s="14"/>
      <c r="D89" s="48"/>
      <c r="E89" s="48"/>
      <c r="F89" s="13"/>
      <c r="G89" s="13"/>
      <c r="H89" s="13"/>
      <c r="I89" s="13"/>
      <c r="J89" s="13"/>
      <c r="K89" s="13"/>
      <c r="L89" s="13">
        <f t="shared" si="14"/>
        <v>0</v>
      </c>
      <c r="M89" s="13">
        <f t="shared" si="15"/>
        <v>0</v>
      </c>
      <c r="N89" s="13"/>
      <c r="O89" s="13"/>
      <c r="P89" s="13"/>
      <c r="Q89" s="13">
        <f t="shared" si="16"/>
        <v>0</v>
      </c>
      <c r="R89" s="13"/>
      <c r="S89" s="13"/>
      <c r="T89" s="13"/>
      <c r="U89" s="13"/>
      <c r="V89" s="13"/>
      <c r="W89" s="13"/>
    </row>
    <row r="90" spans="1:35" ht="17" thickBot="1">
      <c r="A90" s="12">
        <v>43973</v>
      </c>
      <c r="B90" s="49">
        <v>87</v>
      </c>
      <c r="C90" s="14"/>
      <c r="D90" s="48"/>
      <c r="E90" s="48"/>
      <c r="F90" s="13"/>
      <c r="G90" s="13"/>
      <c r="H90" s="13"/>
      <c r="I90" s="13"/>
      <c r="J90" s="13"/>
      <c r="K90" s="13"/>
      <c r="L90" s="13">
        <f t="shared" si="14"/>
        <v>0</v>
      </c>
      <c r="M90" s="13">
        <f t="shared" si="15"/>
        <v>0</v>
      </c>
      <c r="N90" s="13"/>
      <c r="O90" s="13"/>
      <c r="P90" s="13"/>
      <c r="Q90" s="13">
        <f t="shared" si="16"/>
        <v>0</v>
      </c>
      <c r="R90" s="13"/>
      <c r="S90" s="13"/>
      <c r="T90" s="13"/>
      <c r="U90" s="13"/>
      <c r="V90" s="13"/>
      <c r="W90" s="13"/>
    </row>
    <row r="91" spans="1:35" ht="17" thickBot="1">
      <c r="A91" s="12">
        <v>43974</v>
      </c>
      <c r="B91" s="49">
        <v>88</v>
      </c>
      <c r="C91" s="14"/>
      <c r="D91" s="48"/>
      <c r="E91" s="48"/>
      <c r="F91" s="13"/>
      <c r="G91" s="13"/>
      <c r="H91" s="13"/>
      <c r="I91" s="13"/>
      <c r="J91" s="13"/>
      <c r="K91" s="13"/>
      <c r="L91" s="13">
        <f t="shared" si="14"/>
        <v>0</v>
      </c>
      <c r="M91" s="13">
        <f t="shared" si="15"/>
        <v>0</v>
      </c>
      <c r="N91" s="13"/>
      <c r="O91" s="13"/>
      <c r="P91" s="13"/>
      <c r="Q91" s="13">
        <f t="shared" si="16"/>
        <v>0</v>
      </c>
      <c r="R91" s="13"/>
      <c r="S91" s="13"/>
      <c r="T91" s="13"/>
      <c r="U91" s="13"/>
      <c r="V91" s="13"/>
      <c r="W91" s="13"/>
    </row>
    <row r="92" spans="1:35" ht="17" thickBot="1">
      <c r="A92" s="12">
        <v>43975</v>
      </c>
      <c r="B92" s="49">
        <v>89</v>
      </c>
      <c r="C92" s="14"/>
      <c r="D92" s="48"/>
      <c r="E92" s="48"/>
      <c r="F92" s="13"/>
      <c r="G92" s="13"/>
      <c r="H92" s="13"/>
      <c r="I92" s="13"/>
      <c r="J92" s="13"/>
      <c r="K92" s="13"/>
      <c r="L92" s="13">
        <f t="shared" si="14"/>
        <v>0</v>
      </c>
      <c r="M92" s="13">
        <f t="shared" si="15"/>
        <v>0</v>
      </c>
      <c r="N92" s="13"/>
      <c r="O92" s="13"/>
      <c r="P92" s="13"/>
      <c r="Q92" s="13">
        <f t="shared" si="16"/>
        <v>0</v>
      </c>
      <c r="R92" s="13"/>
      <c r="S92" s="13"/>
      <c r="T92" s="13"/>
      <c r="U92" s="13"/>
      <c r="V92" s="13"/>
      <c r="W92" s="13"/>
    </row>
    <row r="93" spans="1:35" ht="17" thickBot="1">
      <c r="A93" s="12">
        <v>43976</v>
      </c>
      <c r="B93" s="49">
        <v>90</v>
      </c>
      <c r="C93" s="14"/>
      <c r="D93" s="48"/>
      <c r="E93" s="48"/>
      <c r="F93" s="13"/>
      <c r="G93" s="13"/>
      <c r="H93" s="13"/>
      <c r="I93" s="13"/>
      <c r="J93" s="13"/>
      <c r="K93" s="13"/>
      <c r="L93" s="13">
        <f t="shared" si="14"/>
        <v>0</v>
      </c>
      <c r="M93" s="13">
        <f t="shared" si="15"/>
        <v>0</v>
      </c>
      <c r="N93" s="13"/>
      <c r="O93" s="13"/>
      <c r="P93" s="13"/>
      <c r="Q93" s="13">
        <f t="shared" si="16"/>
        <v>0</v>
      </c>
      <c r="R93" s="13"/>
      <c r="S93" s="13"/>
      <c r="T93" s="13"/>
      <c r="U93" s="13"/>
      <c r="V93" s="13"/>
      <c r="W93" s="13"/>
    </row>
    <row r="94" spans="1:35" ht="17" thickBot="1">
      <c r="A94" s="12">
        <v>43977</v>
      </c>
      <c r="B94" s="49">
        <v>91</v>
      </c>
      <c r="C94" s="14"/>
      <c r="D94" s="48"/>
      <c r="E94" s="48"/>
      <c r="F94" s="13"/>
      <c r="G94" s="13"/>
      <c r="H94" s="13"/>
      <c r="I94" s="13"/>
      <c r="J94" s="13"/>
      <c r="K94" s="13"/>
      <c r="L94" s="13">
        <f t="shared" si="14"/>
        <v>0</v>
      </c>
      <c r="M94" s="13">
        <f t="shared" si="15"/>
        <v>0</v>
      </c>
      <c r="N94" s="13"/>
      <c r="O94" s="13"/>
      <c r="P94" s="13"/>
      <c r="Q94" s="13">
        <f t="shared" si="16"/>
        <v>0</v>
      </c>
      <c r="R94" s="13"/>
      <c r="S94" s="13"/>
      <c r="T94" s="13"/>
      <c r="U94" s="13"/>
      <c r="V94" s="13"/>
      <c r="W94" s="13"/>
      <c r="Z94">
        <v>9.6703927070897998E-3</v>
      </c>
      <c r="AA94">
        <v>-1.4461848635235697E-2</v>
      </c>
      <c r="AB94">
        <v>8.0088170462894848E-2</v>
      </c>
      <c r="AC94">
        <v>1.0924369747899121E-2</v>
      </c>
      <c r="AD94">
        <v>0.1484375</v>
      </c>
      <c r="AE94">
        <v>1.0162144973021814E-2</v>
      </c>
      <c r="AF94">
        <v>7.9417835776509627E-3</v>
      </c>
      <c r="AG94">
        <v>-2.3774145616641928E-2</v>
      </c>
      <c r="AH94">
        <v>2.6785714285714191E-2</v>
      </c>
      <c r="AI94">
        <v>7.9417835776509627E-3</v>
      </c>
    </row>
    <row r="95" spans="1:35" ht="17" thickBot="1">
      <c r="A95" s="12">
        <v>43978</v>
      </c>
      <c r="B95" s="49">
        <v>92</v>
      </c>
      <c r="C95" s="14"/>
      <c r="D95" s="48"/>
      <c r="E95" s="48"/>
      <c r="F95" s="13"/>
      <c r="G95" s="13"/>
      <c r="H95" s="13"/>
      <c r="I95" s="13"/>
      <c r="J95" s="13"/>
      <c r="K95" s="13"/>
      <c r="L95" s="13">
        <f t="shared" si="14"/>
        <v>0</v>
      </c>
      <c r="M95" s="13">
        <f t="shared" si="15"/>
        <v>0</v>
      </c>
      <c r="N95" s="13"/>
      <c r="O95" s="13"/>
      <c r="P95" s="13"/>
      <c r="Q95" s="13">
        <f t="shared" si="16"/>
        <v>0</v>
      </c>
      <c r="R95" s="13"/>
      <c r="S95" s="13"/>
      <c r="T95" s="13"/>
      <c r="U95" s="13"/>
      <c r="V95" s="13"/>
      <c r="W95" s="13"/>
    </row>
    <row r="96" spans="1:35" ht="17" thickBot="1">
      <c r="A96" s="12">
        <v>43979</v>
      </c>
      <c r="B96" s="49">
        <v>93</v>
      </c>
      <c r="C96" s="14"/>
      <c r="D96" s="48"/>
      <c r="E96" s="48"/>
      <c r="F96" s="13"/>
      <c r="G96" s="13"/>
      <c r="H96" s="13"/>
      <c r="I96" s="13"/>
      <c r="J96" s="13"/>
      <c r="K96" s="13"/>
      <c r="L96" s="13">
        <f t="shared" si="14"/>
        <v>0</v>
      </c>
      <c r="M96" s="13">
        <f t="shared" si="15"/>
        <v>0</v>
      </c>
      <c r="N96" s="13"/>
      <c r="O96" s="13"/>
      <c r="P96" s="13"/>
      <c r="Q96" s="13">
        <f t="shared" si="16"/>
        <v>0</v>
      </c>
      <c r="R96" s="13"/>
      <c r="S96" s="13"/>
      <c r="T96" s="13"/>
      <c r="U96" s="13"/>
      <c r="V96" s="13"/>
      <c r="W96" s="13"/>
    </row>
    <row r="97" spans="1:23" ht="17" thickBot="1">
      <c r="A97" s="12">
        <v>43980</v>
      </c>
      <c r="B97" s="49">
        <v>94</v>
      </c>
      <c r="C97" s="14"/>
      <c r="D97" s="48"/>
      <c r="E97" s="48"/>
      <c r="F97" s="13"/>
      <c r="G97" s="13"/>
      <c r="H97" s="13"/>
      <c r="I97" s="13"/>
      <c r="J97" s="13"/>
      <c r="K97" s="13"/>
      <c r="L97" s="13">
        <f t="shared" si="14"/>
        <v>0</v>
      </c>
      <c r="M97" s="13">
        <f t="shared" si="15"/>
        <v>0</v>
      </c>
      <c r="N97" s="13"/>
      <c r="O97" s="13"/>
      <c r="P97" s="13"/>
      <c r="Q97" s="13">
        <f t="shared" si="16"/>
        <v>0</v>
      </c>
      <c r="R97" s="13"/>
      <c r="S97" s="13"/>
      <c r="T97" s="13"/>
      <c r="U97" s="13"/>
      <c r="V97" s="13"/>
      <c r="W97" s="13"/>
    </row>
    <row r="98" spans="1:23" ht="17" thickBot="1">
      <c r="A98" s="12">
        <v>43981</v>
      </c>
      <c r="B98" s="49">
        <v>95</v>
      </c>
      <c r="C98" s="14"/>
      <c r="D98" s="48"/>
      <c r="E98" s="48"/>
      <c r="F98" s="13"/>
      <c r="G98" s="13"/>
      <c r="H98" s="13"/>
      <c r="I98" s="13"/>
      <c r="J98" s="13"/>
      <c r="K98" s="13"/>
      <c r="L98" s="13">
        <f t="shared" si="14"/>
        <v>0</v>
      </c>
      <c r="M98" s="13">
        <f t="shared" si="15"/>
        <v>0</v>
      </c>
      <c r="N98" s="13"/>
      <c r="O98" s="13"/>
      <c r="P98" s="13"/>
      <c r="Q98" s="13">
        <f t="shared" si="16"/>
        <v>0</v>
      </c>
      <c r="R98" s="13"/>
      <c r="S98" s="13"/>
      <c r="T98" s="13"/>
      <c r="U98" s="13"/>
      <c r="V98" s="13"/>
      <c r="W98" s="13"/>
    </row>
    <row r="99" spans="1:23" ht="17" thickBot="1">
      <c r="A99" s="12">
        <v>43982</v>
      </c>
      <c r="B99" s="49">
        <v>96</v>
      </c>
      <c r="C99" s="14"/>
      <c r="D99" s="48"/>
      <c r="E99" s="48"/>
      <c r="F99" s="13"/>
      <c r="G99" s="13"/>
      <c r="H99" s="13"/>
      <c r="I99" s="13"/>
      <c r="J99" s="13"/>
      <c r="K99" s="13"/>
      <c r="L99" s="13">
        <f t="shared" si="14"/>
        <v>0</v>
      </c>
      <c r="M99" s="13">
        <f t="shared" si="15"/>
        <v>0</v>
      </c>
      <c r="N99" s="13"/>
      <c r="O99" s="13"/>
      <c r="P99" s="13"/>
      <c r="Q99" s="13">
        <f t="shared" si="16"/>
        <v>0</v>
      </c>
      <c r="R99" s="13"/>
      <c r="S99" s="13"/>
      <c r="T99" s="13"/>
      <c r="U99" s="13"/>
      <c r="V99" s="13"/>
      <c r="W99" s="13"/>
    </row>
    <row r="100" spans="1:23" ht="17" thickBot="1">
      <c r="A100" s="12">
        <v>43983</v>
      </c>
      <c r="B100" s="49">
        <v>97</v>
      </c>
      <c r="C100" s="14"/>
      <c r="D100" s="48"/>
      <c r="E100" s="48"/>
      <c r="F100" s="13"/>
      <c r="G100" s="13"/>
      <c r="H100" s="13"/>
      <c r="I100" s="13"/>
      <c r="J100" s="13"/>
      <c r="K100" s="13"/>
      <c r="L100" s="13">
        <f t="shared" si="14"/>
        <v>0</v>
      </c>
      <c r="M100" s="13">
        <f t="shared" si="15"/>
        <v>0</v>
      </c>
      <c r="N100" s="13"/>
      <c r="O100" s="13"/>
      <c r="P100" s="13"/>
      <c r="Q100" s="13">
        <f t="shared" si="16"/>
        <v>0</v>
      </c>
      <c r="R100" s="13"/>
      <c r="S100" s="13"/>
      <c r="T100" s="13"/>
      <c r="U100" s="13"/>
      <c r="V100" s="13"/>
      <c r="W100" s="13"/>
    </row>
    <row r="101" spans="1:23" ht="17" thickBot="1">
      <c r="A101" s="12">
        <v>43984</v>
      </c>
      <c r="B101" s="49">
        <v>98</v>
      </c>
      <c r="C101" s="14"/>
      <c r="D101" s="48"/>
      <c r="E101" s="48"/>
      <c r="F101" s="13"/>
      <c r="G101" s="13"/>
      <c r="H101" s="13"/>
      <c r="I101" s="13"/>
      <c r="J101" s="13"/>
      <c r="K101" s="13"/>
      <c r="L101" s="13">
        <f t="shared" si="14"/>
        <v>0</v>
      </c>
      <c r="M101" s="13">
        <f t="shared" si="15"/>
        <v>0</v>
      </c>
      <c r="N101" s="13"/>
      <c r="O101" s="13"/>
      <c r="P101" s="13"/>
      <c r="Q101" s="13">
        <f t="shared" si="16"/>
        <v>0</v>
      </c>
      <c r="R101" s="13"/>
      <c r="S101" s="13"/>
      <c r="T101" s="13"/>
      <c r="U101" s="13"/>
      <c r="V101" s="13"/>
      <c r="W101" s="13"/>
    </row>
    <row r="102" spans="1:23" ht="17" thickBot="1">
      <c r="A102" s="12">
        <v>43985</v>
      </c>
      <c r="B102" s="49">
        <v>99</v>
      </c>
      <c r="C102" s="14"/>
      <c r="D102" s="48"/>
      <c r="E102" s="48"/>
      <c r="F102" s="13"/>
      <c r="G102" s="13"/>
      <c r="H102" s="13"/>
      <c r="I102" s="13"/>
      <c r="J102" s="13"/>
      <c r="K102" s="13"/>
      <c r="L102" s="13">
        <f t="shared" si="14"/>
        <v>0</v>
      </c>
      <c r="M102" s="13">
        <f t="shared" si="15"/>
        <v>0</v>
      </c>
      <c r="N102" s="13"/>
      <c r="O102" s="13"/>
      <c r="P102" s="13"/>
      <c r="Q102" s="13">
        <f t="shared" si="16"/>
        <v>0</v>
      </c>
      <c r="R102" s="13"/>
      <c r="S102" s="13"/>
      <c r="T102" s="13"/>
      <c r="U102" s="13"/>
      <c r="V102" s="13"/>
      <c r="W102" s="13"/>
    </row>
    <row r="103" spans="1:23" ht="17" thickBot="1">
      <c r="A103" s="12">
        <v>43986</v>
      </c>
      <c r="B103" s="49">
        <v>100</v>
      </c>
      <c r="C103" s="14"/>
      <c r="D103" s="48"/>
      <c r="E103" s="48"/>
      <c r="F103" s="13"/>
      <c r="G103" s="13"/>
      <c r="H103" s="13"/>
      <c r="I103" s="13"/>
      <c r="J103" s="13"/>
      <c r="K103" s="13"/>
      <c r="L103" s="13">
        <f t="shared" si="14"/>
        <v>0</v>
      </c>
      <c r="M103" s="13">
        <f t="shared" si="15"/>
        <v>0</v>
      </c>
      <c r="N103" s="13"/>
      <c r="O103" s="13"/>
      <c r="P103" s="13"/>
      <c r="Q103" s="13">
        <f t="shared" si="16"/>
        <v>0</v>
      </c>
      <c r="R103" s="13"/>
      <c r="S103" s="13"/>
      <c r="T103" s="13"/>
      <c r="U103" s="13"/>
      <c r="V103" s="13"/>
      <c r="W103" s="13"/>
    </row>
    <row r="104" spans="1:23" ht="17" thickBot="1">
      <c r="A104" s="12">
        <v>43987</v>
      </c>
      <c r="B104" s="49">
        <v>101</v>
      </c>
      <c r="C104" s="14"/>
      <c r="D104" s="48"/>
      <c r="E104" s="48"/>
      <c r="F104" s="13"/>
      <c r="G104" s="13"/>
      <c r="H104" s="13"/>
      <c r="I104" s="13"/>
      <c r="J104" s="13"/>
      <c r="K104" s="13"/>
      <c r="L104" s="13">
        <f t="shared" si="14"/>
        <v>0</v>
      </c>
      <c r="M104" s="13">
        <f t="shared" si="15"/>
        <v>0</v>
      </c>
      <c r="N104" s="13"/>
      <c r="O104" s="13"/>
      <c r="P104" s="13"/>
      <c r="Q104" s="13">
        <f t="shared" si="16"/>
        <v>0</v>
      </c>
      <c r="R104" s="13"/>
      <c r="S104" s="13"/>
      <c r="T104" s="13"/>
      <c r="U104" s="13"/>
      <c r="V104" s="13"/>
      <c r="W104" s="13"/>
    </row>
    <row r="105" spans="1:23" ht="17" thickBot="1">
      <c r="A105" s="12">
        <v>43988</v>
      </c>
      <c r="B105" s="49">
        <v>102</v>
      </c>
      <c r="C105" s="14"/>
      <c r="D105" s="48"/>
      <c r="E105" s="48"/>
      <c r="F105" s="13"/>
      <c r="G105" s="13"/>
      <c r="H105" s="13"/>
      <c r="I105" s="13"/>
      <c r="J105" s="13"/>
      <c r="K105" s="13"/>
      <c r="L105" s="13">
        <f t="shared" si="14"/>
        <v>0</v>
      </c>
      <c r="M105" s="13">
        <f t="shared" si="15"/>
        <v>0</v>
      </c>
      <c r="N105" s="13"/>
      <c r="O105" s="13"/>
      <c r="P105" s="13"/>
      <c r="Q105" s="13">
        <f t="shared" si="16"/>
        <v>0</v>
      </c>
      <c r="R105" s="13"/>
      <c r="S105" s="13"/>
      <c r="T105" s="13"/>
      <c r="U105" s="13"/>
      <c r="V105" s="13"/>
      <c r="W105" s="13"/>
    </row>
    <row r="106" spans="1:23" ht="17" thickBot="1">
      <c r="A106" s="12">
        <v>43989</v>
      </c>
      <c r="B106" s="49">
        <v>103</v>
      </c>
      <c r="C106" s="14"/>
      <c r="D106" s="48"/>
      <c r="E106" s="48"/>
      <c r="F106" s="13"/>
      <c r="G106" s="13"/>
      <c r="H106" s="13"/>
      <c r="I106" s="13"/>
      <c r="J106" s="13"/>
      <c r="K106" s="13"/>
      <c r="L106" s="13">
        <f t="shared" si="14"/>
        <v>0</v>
      </c>
      <c r="M106" s="13">
        <f t="shared" si="15"/>
        <v>0</v>
      </c>
      <c r="N106" s="13"/>
      <c r="O106" s="13"/>
      <c r="P106" s="13"/>
      <c r="Q106" s="13">
        <f t="shared" si="16"/>
        <v>0</v>
      </c>
      <c r="R106" s="13"/>
      <c r="S106" s="13"/>
      <c r="T106" s="13"/>
      <c r="U106" s="13"/>
      <c r="V106" s="13"/>
      <c r="W106" s="13"/>
    </row>
    <row r="107" spans="1:23" ht="17" thickBot="1">
      <c r="A107" s="12">
        <v>43990</v>
      </c>
      <c r="B107" s="49">
        <v>104</v>
      </c>
      <c r="C107" s="14"/>
      <c r="D107" s="48"/>
      <c r="E107" s="48"/>
      <c r="F107" s="13"/>
      <c r="G107" s="13"/>
      <c r="H107" s="13"/>
      <c r="I107" s="13"/>
      <c r="J107" s="13"/>
      <c r="K107" s="13"/>
      <c r="L107" s="13">
        <f t="shared" si="14"/>
        <v>0</v>
      </c>
      <c r="M107" s="13">
        <f t="shared" si="15"/>
        <v>0</v>
      </c>
      <c r="N107" s="13"/>
      <c r="O107" s="13"/>
      <c r="P107" s="13"/>
      <c r="Q107" s="13">
        <f t="shared" si="16"/>
        <v>0</v>
      </c>
      <c r="R107" s="13"/>
      <c r="S107" s="13"/>
      <c r="T107" s="13"/>
      <c r="U107" s="13"/>
      <c r="V107" s="13"/>
      <c r="W107" s="13"/>
    </row>
    <row r="108" spans="1:23" ht="17" thickBot="1">
      <c r="A108" s="12">
        <v>43991</v>
      </c>
      <c r="B108" s="49">
        <v>105</v>
      </c>
      <c r="C108" s="14"/>
      <c r="D108" s="48"/>
      <c r="E108" s="48"/>
      <c r="F108" s="13"/>
      <c r="G108" s="13"/>
      <c r="H108" s="13"/>
      <c r="I108" s="13"/>
      <c r="J108" s="13"/>
      <c r="K108" s="13"/>
      <c r="L108" s="13">
        <f t="shared" si="14"/>
        <v>0</v>
      </c>
      <c r="M108" s="13">
        <f t="shared" si="15"/>
        <v>0</v>
      </c>
      <c r="N108" s="13"/>
      <c r="O108" s="13"/>
      <c r="P108" s="13"/>
      <c r="Q108" s="13">
        <f t="shared" si="16"/>
        <v>0</v>
      </c>
      <c r="R108" s="13"/>
      <c r="S108" s="13"/>
      <c r="T108" s="13"/>
      <c r="U108" s="13"/>
      <c r="V108" s="13"/>
      <c r="W108" s="13"/>
    </row>
    <row r="109" spans="1:23" ht="17" thickBot="1">
      <c r="A109" s="12">
        <v>43992</v>
      </c>
      <c r="B109" s="49">
        <v>106</v>
      </c>
      <c r="C109" s="14"/>
      <c r="D109" s="48"/>
      <c r="E109" s="48"/>
      <c r="F109" s="13"/>
      <c r="G109" s="13"/>
      <c r="H109" s="13"/>
      <c r="I109" s="13"/>
      <c r="J109" s="13"/>
      <c r="K109" s="13"/>
      <c r="L109" s="13">
        <f t="shared" si="14"/>
        <v>0</v>
      </c>
      <c r="M109" s="13">
        <f t="shared" si="15"/>
        <v>0</v>
      </c>
      <c r="N109" s="13"/>
      <c r="O109" s="13"/>
      <c r="P109" s="13"/>
      <c r="Q109" s="13">
        <f t="shared" si="16"/>
        <v>0</v>
      </c>
      <c r="R109" s="13"/>
      <c r="S109" s="13"/>
      <c r="T109" s="13"/>
      <c r="U109" s="13"/>
      <c r="V109" s="13"/>
      <c r="W109" s="13"/>
    </row>
    <row r="110" spans="1:23" ht="17" thickBot="1">
      <c r="A110" s="12">
        <v>43993</v>
      </c>
      <c r="B110" s="49">
        <v>107</v>
      </c>
      <c r="C110" s="14"/>
      <c r="D110" s="48"/>
      <c r="E110" s="48"/>
      <c r="F110" s="13"/>
      <c r="G110" s="13"/>
      <c r="H110" s="13"/>
      <c r="I110" s="13"/>
      <c r="J110" s="13"/>
      <c r="K110" s="13"/>
      <c r="L110" s="13">
        <f t="shared" si="14"/>
        <v>0</v>
      </c>
      <c r="M110" s="13">
        <f t="shared" si="15"/>
        <v>0</v>
      </c>
      <c r="N110" s="13"/>
      <c r="O110" s="13"/>
      <c r="P110" s="13"/>
      <c r="Q110" s="13">
        <f t="shared" si="16"/>
        <v>0</v>
      </c>
      <c r="R110" s="13"/>
      <c r="S110" s="13"/>
      <c r="T110" s="13"/>
      <c r="U110" s="13"/>
      <c r="V110" s="13"/>
      <c r="W110" s="13"/>
    </row>
    <row r="111" spans="1:23" ht="17" thickBot="1">
      <c r="A111" s="12">
        <v>43994</v>
      </c>
      <c r="B111" s="49">
        <v>108</v>
      </c>
      <c r="C111" s="14"/>
      <c r="D111" s="48"/>
      <c r="E111" s="48"/>
      <c r="F111" s="13"/>
      <c r="G111" s="13"/>
      <c r="H111" s="13"/>
      <c r="I111" s="13"/>
      <c r="J111" s="13"/>
      <c r="K111" s="13"/>
      <c r="L111" s="13">
        <f t="shared" si="14"/>
        <v>0</v>
      </c>
      <c r="M111" s="13">
        <f t="shared" si="15"/>
        <v>0</v>
      </c>
      <c r="N111" s="13"/>
      <c r="O111" s="13"/>
      <c r="P111" s="13"/>
      <c r="Q111" s="13">
        <f t="shared" si="16"/>
        <v>0</v>
      </c>
      <c r="R111" s="13"/>
      <c r="S111" s="13"/>
      <c r="T111" s="13"/>
      <c r="U111" s="13"/>
      <c r="V111" s="13"/>
      <c r="W111" s="13"/>
    </row>
    <row r="112" spans="1:23" ht="17" thickBot="1">
      <c r="A112" s="12">
        <v>43995</v>
      </c>
      <c r="B112" s="49">
        <v>109</v>
      </c>
      <c r="C112" s="14"/>
      <c r="D112" s="48"/>
      <c r="E112" s="48"/>
      <c r="F112" s="13"/>
      <c r="G112" s="13"/>
      <c r="H112" s="13"/>
      <c r="I112" s="13"/>
      <c r="J112" s="13"/>
      <c r="K112" s="13"/>
      <c r="L112" s="13">
        <f t="shared" si="14"/>
        <v>0</v>
      </c>
      <c r="M112" s="13">
        <f t="shared" si="15"/>
        <v>0</v>
      </c>
      <c r="N112" s="13"/>
      <c r="O112" s="13"/>
      <c r="P112" s="13"/>
      <c r="Q112" s="13">
        <f t="shared" si="16"/>
        <v>0</v>
      </c>
      <c r="R112" s="13"/>
      <c r="S112" s="13"/>
      <c r="T112" s="13"/>
      <c r="U112" s="13"/>
      <c r="V112" s="13"/>
      <c r="W112" s="13"/>
    </row>
    <row r="113" spans="1:23" ht="17" thickBot="1">
      <c r="A113" s="12">
        <v>43996</v>
      </c>
      <c r="B113" s="49">
        <v>110</v>
      </c>
      <c r="C113" s="14"/>
      <c r="D113" s="48"/>
      <c r="E113" s="48"/>
      <c r="F113" s="13"/>
      <c r="G113" s="13"/>
      <c r="H113" s="13"/>
      <c r="I113" s="13"/>
      <c r="J113" s="13"/>
      <c r="K113" s="13"/>
      <c r="L113" s="13">
        <f t="shared" si="14"/>
        <v>0</v>
      </c>
      <c r="M113" s="13">
        <f t="shared" si="15"/>
        <v>0</v>
      </c>
      <c r="N113" s="13"/>
      <c r="O113" s="13"/>
      <c r="P113" s="13"/>
      <c r="Q113" s="13">
        <f t="shared" si="16"/>
        <v>0</v>
      </c>
      <c r="R113" s="13"/>
      <c r="S113" s="13"/>
      <c r="T113" s="13"/>
      <c r="U113" s="13"/>
      <c r="V113" s="13"/>
      <c r="W113" s="13"/>
    </row>
    <row r="114" spans="1:23" ht="17" thickBot="1">
      <c r="A114" s="12">
        <v>43997</v>
      </c>
      <c r="B114" s="49">
        <v>111</v>
      </c>
      <c r="C114" s="14"/>
      <c r="D114" s="48"/>
      <c r="E114" s="48"/>
      <c r="F114" s="13"/>
      <c r="G114" s="13"/>
      <c r="H114" s="13"/>
      <c r="I114" s="13"/>
      <c r="J114" s="13"/>
      <c r="K114" s="13"/>
      <c r="L114" s="13">
        <f t="shared" si="14"/>
        <v>0</v>
      </c>
      <c r="M114" s="13">
        <f t="shared" si="15"/>
        <v>0</v>
      </c>
      <c r="N114" s="13"/>
      <c r="O114" s="13"/>
      <c r="P114" s="13"/>
      <c r="Q114" s="13">
        <f t="shared" si="16"/>
        <v>0</v>
      </c>
      <c r="R114" s="13"/>
      <c r="S114" s="13"/>
      <c r="T114" s="13"/>
      <c r="U114" s="13"/>
      <c r="V114" s="13"/>
      <c r="W114" s="13"/>
    </row>
    <row r="115" spans="1:23" ht="17" thickBot="1">
      <c r="A115" s="12">
        <v>43998</v>
      </c>
      <c r="B115" s="49">
        <v>112</v>
      </c>
      <c r="C115" s="14"/>
      <c r="D115" s="48"/>
      <c r="E115" s="48"/>
      <c r="F115" s="13"/>
      <c r="G115" s="13"/>
      <c r="H115" s="13"/>
      <c r="I115" s="13"/>
      <c r="J115" s="13"/>
      <c r="K115" s="13"/>
      <c r="L115" s="13">
        <f t="shared" si="14"/>
        <v>0</v>
      </c>
      <c r="M115" s="13">
        <f t="shared" si="15"/>
        <v>0</v>
      </c>
      <c r="N115" s="13"/>
      <c r="O115" s="13"/>
      <c r="P115" s="13"/>
      <c r="Q115" s="13">
        <f t="shared" si="16"/>
        <v>0</v>
      </c>
      <c r="R115" s="13"/>
      <c r="S115" s="13"/>
      <c r="T115" s="13"/>
      <c r="U115" s="13"/>
      <c r="V115" s="13"/>
      <c r="W115" s="13"/>
    </row>
    <row r="116" spans="1:23" ht="17" thickBot="1">
      <c r="A116" s="12">
        <v>43999</v>
      </c>
      <c r="B116" s="49">
        <v>113</v>
      </c>
      <c r="C116" s="14"/>
      <c r="D116" s="48"/>
      <c r="E116" s="48"/>
      <c r="F116" s="13"/>
      <c r="G116" s="13"/>
      <c r="H116" s="13"/>
      <c r="I116" s="13"/>
      <c r="J116" s="13"/>
      <c r="K116" s="13"/>
      <c r="L116" s="13">
        <f t="shared" si="14"/>
        <v>0</v>
      </c>
      <c r="M116" s="13">
        <f t="shared" si="15"/>
        <v>0</v>
      </c>
      <c r="N116" s="13"/>
      <c r="O116" s="13"/>
      <c r="P116" s="13"/>
      <c r="Q116" s="13">
        <f t="shared" si="16"/>
        <v>0</v>
      </c>
      <c r="R116" s="13"/>
      <c r="S116" s="13"/>
      <c r="T116" s="13"/>
      <c r="U116" s="13"/>
      <c r="V116" s="13"/>
      <c r="W116" s="13"/>
    </row>
    <row r="117" spans="1:23" ht="17" thickBot="1">
      <c r="A117" s="12">
        <v>44000</v>
      </c>
      <c r="B117" s="49">
        <v>114</v>
      </c>
      <c r="C117" s="14"/>
      <c r="D117" s="48"/>
      <c r="E117" s="48"/>
      <c r="F117" s="13"/>
      <c r="G117" s="13"/>
      <c r="H117" s="13"/>
      <c r="I117" s="13"/>
      <c r="J117" s="13"/>
      <c r="K117" s="13"/>
      <c r="L117" s="13">
        <f t="shared" si="14"/>
        <v>0</v>
      </c>
      <c r="M117" s="13">
        <f t="shared" si="15"/>
        <v>0</v>
      </c>
      <c r="N117" s="13"/>
      <c r="O117" s="13"/>
      <c r="P117" s="13"/>
      <c r="Q117" s="13">
        <f t="shared" si="16"/>
        <v>0</v>
      </c>
      <c r="R117" s="13"/>
      <c r="S117" s="13"/>
      <c r="T117" s="13"/>
      <c r="U117" s="13"/>
      <c r="V117" s="13"/>
      <c r="W117" s="13"/>
    </row>
    <row r="118" spans="1:23" ht="17" thickBot="1">
      <c r="A118" s="12">
        <v>44001</v>
      </c>
      <c r="B118" s="49">
        <v>115</v>
      </c>
      <c r="C118" s="14"/>
      <c r="D118" s="48"/>
      <c r="E118" s="48"/>
      <c r="F118" s="13"/>
      <c r="G118" s="13"/>
      <c r="H118" s="13"/>
      <c r="I118" s="13"/>
      <c r="J118" s="13"/>
      <c r="K118" s="13"/>
      <c r="L118" s="13">
        <f t="shared" si="14"/>
        <v>0</v>
      </c>
      <c r="M118" s="13">
        <f t="shared" si="15"/>
        <v>0</v>
      </c>
      <c r="N118" s="13"/>
      <c r="O118" s="13"/>
      <c r="P118" s="13"/>
      <c r="Q118" s="13">
        <f t="shared" si="16"/>
        <v>0</v>
      </c>
      <c r="R118" s="13"/>
      <c r="S118" s="13"/>
      <c r="T118" s="13"/>
      <c r="U118" s="13"/>
      <c r="V118" s="13"/>
      <c r="W118" s="13"/>
    </row>
    <row r="119" spans="1:23" ht="17" thickBot="1">
      <c r="A119" s="12">
        <v>44002</v>
      </c>
      <c r="B119" s="49">
        <v>116</v>
      </c>
      <c r="C119" s="14"/>
      <c r="D119" s="48"/>
      <c r="E119" s="48"/>
      <c r="F119" s="13"/>
      <c r="G119" s="13"/>
      <c r="H119" s="13"/>
      <c r="I119" s="13"/>
      <c r="J119" s="13"/>
      <c r="K119" s="13"/>
      <c r="L119" s="13">
        <f t="shared" si="14"/>
        <v>0</v>
      </c>
      <c r="M119" s="13">
        <f t="shared" si="15"/>
        <v>0</v>
      </c>
      <c r="N119" s="13"/>
      <c r="O119" s="13"/>
      <c r="P119" s="13"/>
      <c r="Q119" s="13">
        <f t="shared" si="16"/>
        <v>0</v>
      </c>
      <c r="R119" s="13"/>
      <c r="S119" s="13"/>
      <c r="T119" s="13"/>
      <c r="U119" s="13"/>
      <c r="V119" s="13"/>
      <c r="W119" s="13"/>
    </row>
    <row r="120" spans="1:23" ht="17" thickBot="1">
      <c r="A120" s="12">
        <v>44003</v>
      </c>
      <c r="B120" s="49">
        <v>117</v>
      </c>
      <c r="C120" s="14"/>
      <c r="D120" s="48"/>
      <c r="E120" s="48"/>
      <c r="F120" s="13"/>
      <c r="G120" s="13"/>
      <c r="H120" s="13"/>
      <c r="I120" s="13"/>
      <c r="J120" s="13"/>
      <c r="K120" s="13"/>
      <c r="L120" s="13">
        <f t="shared" si="14"/>
        <v>0</v>
      </c>
      <c r="M120" s="13">
        <f t="shared" si="15"/>
        <v>0</v>
      </c>
      <c r="N120" s="13"/>
      <c r="O120" s="13"/>
      <c r="P120" s="13"/>
      <c r="Q120" s="13">
        <f t="shared" si="16"/>
        <v>0</v>
      </c>
      <c r="R120" s="13"/>
      <c r="S120" s="13"/>
      <c r="T120" s="13"/>
      <c r="U120" s="13"/>
      <c r="V120" s="13"/>
      <c r="W120" s="13"/>
    </row>
    <row r="121" spans="1:23" ht="17" thickBot="1">
      <c r="A121" s="12">
        <v>44004</v>
      </c>
      <c r="B121" s="49">
        <v>118</v>
      </c>
      <c r="C121" s="14"/>
      <c r="D121" s="48"/>
      <c r="E121" s="48"/>
      <c r="F121" s="13"/>
      <c r="G121" s="13"/>
      <c r="H121" s="13"/>
      <c r="I121" s="13"/>
      <c r="J121" s="13"/>
      <c r="K121" s="13"/>
      <c r="L121" s="13">
        <f t="shared" si="14"/>
        <v>0</v>
      </c>
      <c r="M121" s="13">
        <f t="shared" si="15"/>
        <v>0</v>
      </c>
      <c r="N121" s="13"/>
      <c r="O121" s="13"/>
      <c r="P121" s="13"/>
      <c r="Q121" s="13">
        <f t="shared" si="16"/>
        <v>0</v>
      </c>
      <c r="R121" s="13"/>
      <c r="S121" s="13"/>
      <c r="T121" s="13"/>
      <c r="U121" s="13"/>
      <c r="V121" s="13"/>
      <c r="W121" s="13"/>
    </row>
    <row r="122" spans="1:23" ht="17" thickBot="1">
      <c r="A122" s="12">
        <v>44005</v>
      </c>
      <c r="B122" s="49">
        <v>119</v>
      </c>
      <c r="C122" s="14"/>
      <c r="D122" s="48"/>
      <c r="E122" s="48"/>
      <c r="F122" s="13"/>
      <c r="G122" s="13"/>
      <c r="H122" s="13"/>
      <c r="I122" s="13"/>
      <c r="J122" s="13"/>
      <c r="K122" s="13"/>
      <c r="L122" s="13">
        <f t="shared" si="14"/>
        <v>0</v>
      </c>
      <c r="M122" s="13">
        <f t="shared" si="15"/>
        <v>0</v>
      </c>
      <c r="N122" s="13"/>
      <c r="O122" s="13"/>
      <c r="P122" s="13"/>
      <c r="Q122" s="13">
        <f t="shared" si="16"/>
        <v>0</v>
      </c>
      <c r="R122" s="13"/>
      <c r="S122" s="13"/>
      <c r="T122" s="13"/>
      <c r="U122" s="13"/>
      <c r="V122" s="13"/>
      <c r="W122" s="13"/>
    </row>
    <row r="123" spans="1:23" ht="17" thickBot="1">
      <c r="A123" s="12">
        <v>44006</v>
      </c>
      <c r="B123" s="49">
        <v>120</v>
      </c>
      <c r="C123" s="14"/>
      <c r="D123" s="48"/>
      <c r="E123" s="48"/>
      <c r="F123" s="13"/>
      <c r="G123" s="13"/>
      <c r="H123" s="13"/>
      <c r="I123" s="13"/>
      <c r="J123" s="13"/>
      <c r="K123" s="13"/>
      <c r="L123" s="13">
        <f t="shared" si="14"/>
        <v>0</v>
      </c>
      <c r="M123" s="13">
        <f t="shared" si="15"/>
        <v>0</v>
      </c>
      <c r="N123" s="13"/>
      <c r="O123" s="13"/>
      <c r="P123" s="13"/>
      <c r="Q123" s="13">
        <f t="shared" si="16"/>
        <v>0</v>
      </c>
      <c r="R123" s="13"/>
      <c r="S123" s="13"/>
      <c r="T123" s="13"/>
      <c r="U123" s="13"/>
      <c r="V123" s="13"/>
      <c r="W123" s="13"/>
    </row>
    <row r="124" spans="1:23" ht="17" thickBot="1">
      <c r="A124" s="12">
        <v>44007</v>
      </c>
      <c r="B124" s="49">
        <v>121</v>
      </c>
      <c r="C124" s="14"/>
      <c r="D124" s="48"/>
      <c r="E124" s="48"/>
      <c r="F124" s="13"/>
      <c r="G124" s="13"/>
      <c r="H124" s="13"/>
      <c r="I124" s="13"/>
      <c r="J124" s="13"/>
      <c r="K124" s="13"/>
      <c r="L124" s="13">
        <f t="shared" si="14"/>
        <v>0</v>
      </c>
      <c r="M124" s="13">
        <f t="shared" si="15"/>
        <v>0</v>
      </c>
      <c r="N124" s="13"/>
      <c r="O124" s="13"/>
      <c r="P124" s="13"/>
      <c r="Q124" s="13">
        <f t="shared" si="16"/>
        <v>0</v>
      </c>
      <c r="R124" s="13"/>
      <c r="S124" s="13"/>
      <c r="T124" s="13"/>
      <c r="U124" s="13"/>
      <c r="V124" s="13"/>
      <c r="W124" s="13"/>
    </row>
    <row r="125" spans="1:23" ht="17" thickBot="1">
      <c r="A125" s="12">
        <v>44008</v>
      </c>
      <c r="B125" s="49">
        <v>122</v>
      </c>
      <c r="C125" s="14"/>
      <c r="D125" s="48"/>
      <c r="E125" s="48"/>
      <c r="F125" s="13"/>
      <c r="G125" s="13"/>
      <c r="H125" s="13"/>
      <c r="I125" s="13"/>
      <c r="J125" s="13"/>
      <c r="K125" s="13"/>
      <c r="L125" s="13">
        <f t="shared" si="14"/>
        <v>0</v>
      </c>
      <c r="M125" s="13">
        <f t="shared" si="15"/>
        <v>0</v>
      </c>
      <c r="N125" s="13"/>
      <c r="O125" s="13"/>
      <c r="P125" s="13"/>
      <c r="Q125" s="13">
        <f t="shared" si="16"/>
        <v>0</v>
      </c>
      <c r="R125" s="13"/>
      <c r="S125" s="13"/>
      <c r="T125" s="13"/>
      <c r="U125" s="13"/>
      <c r="V125" s="13"/>
      <c r="W125" s="13"/>
    </row>
    <row r="126" spans="1:23" ht="17" thickBot="1">
      <c r="A126" s="12">
        <v>44009</v>
      </c>
      <c r="B126" s="49">
        <v>123</v>
      </c>
      <c r="C126" s="14"/>
      <c r="D126" s="48"/>
      <c r="E126" s="48"/>
      <c r="F126" s="13"/>
      <c r="G126" s="13"/>
      <c r="H126" s="13"/>
      <c r="I126" s="13"/>
      <c r="J126" s="13"/>
      <c r="K126" s="13"/>
      <c r="L126" s="13">
        <f t="shared" si="14"/>
        <v>0</v>
      </c>
      <c r="M126" s="13">
        <f t="shared" si="15"/>
        <v>0</v>
      </c>
      <c r="N126" s="13"/>
      <c r="O126" s="13"/>
      <c r="P126" s="13"/>
      <c r="Q126" s="13">
        <f t="shared" si="16"/>
        <v>0</v>
      </c>
      <c r="R126" s="13"/>
      <c r="S126" s="13"/>
      <c r="T126" s="13"/>
      <c r="U126" s="13"/>
      <c r="V126" s="13"/>
      <c r="W126" s="13"/>
    </row>
    <row r="127" spans="1:23" ht="17" thickBot="1">
      <c r="A127" s="12">
        <v>44010</v>
      </c>
      <c r="B127" s="49">
        <v>124</v>
      </c>
      <c r="C127" s="14"/>
      <c r="D127" s="48"/>
      <c r="E127" s="48"/>
      <c r="F127" s="13"/>
      <c r="G127" s="13"/>
      <c r="H127" s="13"/>
      <c r="I127" s="13"/>
      <c r="J127" s="13"/>
      <c r="K127" s="13"/>
      <c r="L127" s="13">
        <f t="shared" si="14"/>
        <v>0</v>
      </c>
      <c r="M127" s="13">
        <f t="shared" si="15"/>
        <v>0</v>
      </c>
      <c r="N127" s="13"/>
      <c r="O127" s="13"/>
      <c r="P127" s="13"/>
      <c r="Q127" s="13">
        <f t="shared" si="16"/>
        <v>0</v>
      </c>
      <c r="R127" s="13"/>
      <c r="S127" s="13"/>
      <c r="T127" s="13"/>
      <c r="U127" s="13"/>
      <c r="V127" s="13"/>
      <c r="W127" s="13"/>
    </row>
    <row r="128" spans="1:23" ht="17" thickBot="1">
      <c r="A128" s="12">
        <v>44011</v>
      </c>
      <c r="B128" s="49">
        <v>125</v>
      </c>
      <c r="C128" s="14"/>
      <c r="D128" s="48"/>
      <c r="E128" s="48"/>
      <c r="F128" s="13"/>
      <c r="G128" s="13"/>
      <c r="H128" s="13"/>
      <c r="I128" s="13"/>
      <c r="J128" s="13"/>
      <c r="K128" s="13"/>
      <c r="L128" s="13">
        <f t="shared" si="14"/>
        <v>0</v>
      </c>
      <c r="M128" s="13">
        <f t="shared" si="15"/>
        <v>0</v>
      </c>
      <c r="N128" s="13"/>
      <c r="O128" s="13"/>
      <c r="P128" s="13"/>
      <c r="Q128" s="13">
        <f t="shared" si="16"/>
        <v>0</v>
      </c>
      <c r="R128" s="13"/>
      <c r="S128" s="13"/>
      <c r="T128" s="13"/>
      <c r="U128" s="13"/>
      <c r="V128" s="13"/>
      <c r="W128" s="13"/>
    </row>
    <row r="129" spans="1:23" ht="17" thickBot="1">
      <c r="A129" s="12">
        <v>44012</v>
      </c>
      <c r="B129" s="49">
        <v>126</v>
      </c>
      <c r="C129" s="14"/>
      <c r="D129" s="48"/>
      <c r="E129" s="48"/>
      <c r="F129" s="13"/>
      <c r="G129" s="13"/>
      <c r="H129" s="13"/>
      <c r="I129" s="13"/>
      <c r="J129" s="13"/>
      <c r="K129" s="13"/>
      <c r="L129" s="13">
        <f t="shared" si="14"/>
        <v>0</v>
      </c>
      <c r="M129" s="13">
        <f t="shared" si="15"/>
        <v>0</v>
      </c>
      <c r="N129" s="13"/>
      <c r="O129" s="13"/>
      <c r="P129" s="13"/>
      <c r="Q129" s="13">
        <f t="shared" si="16"/>
        <v>0</v>
      </c>
      <c r="R129" s="13"/>
      <c r="S129" s="13"/>
      <c r="T129" s="13"/>
      <c r="U129" s="13"/>
      <c r="V129" s="13"/>
      <c r="W129" s="13"/>
    </row>
    <row r="130" spans="1:23" ht="17" thickBot="1">
      <c r="A130" s="12">
        <v>44013</v>
      </c>
      <c r="B130" s="49">
        <v>127</v>
      </c>
      <c r="C130" s="14"/>
      <c r="D130" s="48"/>
      <c r="E130" s="48"/>
      <c r="F130" s="13"/>
      <c r="G130" s="13"/>
      <c r="H130" s="13"/>
      <c r="I130" s="13"/>
      <c r="J130" s="13"/>
      <c r="K130" s="13"/>
      <c r="L130" s="13">
        <f t="shared" si="14"/>
        <v>0</v>
      </c>
      <c r="M130" s="13">
        <f t="shared" si="15"/>
        <v>0</v>
      </c>
      <c r="N130" s="13"/>
      <c r="O130" s="13"/>
      <c r="P130" s="13"/>
      <c r="Q130" s="13">
        <f t="shared" si="16"/>
        <v>0</v>
      </c>
      <c r="R130" s="13"/>
      <c r="S130" s="13"/>
      <c r="T130" s="13"/>
      <c r="U130" s="13"/>
      <c r="V130" s="13"/>
      <c r="W130" s="13"/>
    </row>
    <row r="131" spans="1:23" ht="17" thickBot="1">
      <c r="A131" s="12">
        <v>44014</v>
      </c>
      <c r="B131" s="49">
        <v>128</v>
      </c>
      <c r="C131" s="14"/>
      <c r="D131" s="48"/>
      <c r="E131" s="48"/>
      <c r="F131" s="13"/>
      <c r="G131" s="13"/>
      <c r="H131" s="13"/>
      <c r="I131" s="13"/>
      <c r="J131" s="13"/>
      <c r="K131" s="13"/>
      <c r="L131" s="13">
        <f t="shared" si="14"/>
        <v>0</v>
      </c>
      <c r="M131" s="13">
        <f t="shared" si="15"/>
        <v>0</v>
      </c>
      <c r="N131" s="13"/>
      <c r="O131" s="13"/>
      <c r="P131" s="13"/>
      <c r="Q131" s="13">
        <f t="shared" si="16"/>
        <v>0</v>
      </c>
      <c r="R131" s="13"/>
      <c r="S131" s="13"/>
      <c r="T131" s="13"/>
      <c r="U131" s="13"/>
      <c r="V131" s="13"/>
      <c r="W131" s="13"/>
    </row>
    <row r="132" spans="1:23" ht="17" thickBot="1">
      <c r="A132" s="12">
        <v>44015</v>
      </c>
      <c r="B132" s="49">
        <v>129</v>
      </c>
      <c r="C132" s="14"/>
      <c r="D132" s="48"/>
      <c r="E132" s="48"/>
      <c r="F132" s="13"/>
      <c r="G132" s="13"/>
      <c r="H132" s="13"/>
      <c r="I132" s="13"/>
      <c r="J132" s="13"/>
      <c r="K132" s="13"/>
      <c r="L132" s="13">
        <f t="shared" si="14"/>
        <v>0</v>
      </c>
      <c r="M132" s="13">
        <f t="shared" si="15"/>
        <v>0</v>
      </c>
      <c r="N132" s="13"/>
      <c r="O132" s="13"/>
      <c r="P132" s="13"/>
      <c r="Q132" s="13">
        <f t="shared" si="16"/>
        <v>0</v>
      </c>
      <c r="R132" s="13"/>
      <c r="S132" s="13"/>
      <c r="T132" s="13"/>
      <c r="U132" s="13"/>
      <c r="V132" s="13"/>
      <c r="W132" s="13"/>
    </row>
    <row r="133" spans="1:23" ht="17" thickBot="1">
      <c r="A133" s="12">
        <v>44016</v>
      </c>
      <c r="B133" s="49">
        <v>130</v>
      </c>
      <c r="C133" s="14"/>
      <c r="D133" s="48"/>
      <c r="E133" s="48"/>
      <c r="F133" s="13"/>
      <c r="G133" s="13"/>
      <c r="H133" s="13"/>
      <c r="I133" s="13"/>
      <c r="J133" s="13"/>
      <c r="K133" s="13"/>
      <c r="L133" s="13">
        <f t="shared" si="14"/>
        <v>0</v>
      </c>
      <c r="M133" s="13">
        <f t="shared" si="15"/>
        <v>0</v>
      </c>
      <c r="N133" s="13"/>
      <c r="O133" s="13"/>
      <c r="P133" s="13"/>
      <c r="Q133" s="13">
        <f t="shared" si="16"/>
        <v>0</v>
      </c>
      <c r="R133" s="13"/>
      <c r="S133" s="13"/>
      <c r="T133" s="13"/>
      <c r="U133" s="13"/>
      <c r="V133" s="13"/>
      <c r="W133" s="13"/>
    </row>
    <row r="134" spans="1:23" ht="17" thickBot="1">
      <c r="A134" s="12">
        <v>44017</v>
      </c>
      <c r="B134" s="49">
        <v>131</v>
      </c>
      <c r="C134" s="14"/>
      <c r="D134" s="48"/>
      <c r="E134" s="48"/>
      <c r="F134" s="13"/>
      <c r="G134" s="13"/>
      <c r="H134" s="13"/>
      <c r="I134" s="13"/>
      <c r="J134" s="13"/>
      <c r="K134" s="13"/>
      <c r="L134" s="13">
        <f t="shared" si="14"/>
        <v>0</v>
      </c>
      <c r="M134" s="13">
        <f t="shared" si="15"/>
        <v>0</v>
      </c>
      <c r="N134" s="13"/>
      <c r="O134" s="13"/>
      <c r="P134" s="13"/>
      <c r="Q134" s="13">
        <f t="shared" si="16"/>
        <v>0</v>
      </c>
      <c r="R134" s="13"/>
      <c r="S134" s="13"/>
      <c r="T134" s="13"/>
      <c r="U134" s="13"/>
      <c r="V134" s="13"/>
      <c r="W134" s="13"/>
    </row>
    <row r="135" spans="1:23" ht="17" thickBot="1">
      <c r="A135" s="12">
        <v>44018</v>
      </c>
      <c r="B135" s="49">
        <v>132</v>
      </c>
      <c r="C135" s="14"/>
      <c r="D135" s="48"/>
      <c r="E135" s="48"/>
      <c r="F135" s="13"/>
      <c r="G135" s="13"/>
      <c r="H135" s="13"/>
      <c r="I135" s="13"/>
      <c r="J135" s="13"/>
      <c r="K135" s="13"/>
      <c r="L135" s="13">
        <f t="shared" si="14"/>
        <v>0</v>
      </c>
      <c r="M135" s="13">
        <f t="shared" si="15"/>
        <v>0</v>
      </c>
      <c r="N135" s="13"/>
      <c r="O135" s="13"/>
      <c r="P135" s="13"/>
      <c r="Q135" s="13">
        <f t="shared" si="16"/>
        <v>0</v>
      </c>
      <c r="R135" s="13"/>
      <c r="S135" s="13"/>
      <c r="T135" s="13"/>
      <c r="U135" s="13"/>
      <c r="V135" s="13"/>
      <c r="W135" s="13"/>
    </row>
    <row r="136" spans="1:23" ht="17" thickBot="1">
      <c r="A136" s="12">
        <v>44019</v>
      </c>
      <c r="B136" s="49">
        <v>133</v>
      </c>
      <c r="C136" s="14"/>
      <c r="D136" s="48"/>
      <c r="E136" s="48"/>
      <c r="F136" s="13"/>
      <c r="G136" s="13"/>
      <c r="H136" s="13"/>
      <c r="I136" s="13"/>
      <c r="J136" s="13"/>
      <c r="K136" s="13"/>
      <c r="L136" s="13">
        <f t="shared" ref="L136:L199" si="23">H136+J136</f>
        <v>0</v>
      </c>
      <c r="M136" s="13">
        <f t="shared" ref="M136:M199" si="24">C136-R136-T136</f>
        <v>0</v>
      </c>
      <c r="N136" s="13"/>
      <c r="O136" s="13"/>
      <c r="P136" s="13"/>
      <c r="Q136" s="13">
        <f t="shared" ref="Q136:Q199" si="25">M136-H136-J136</f>
        <v>0</v>
      </c>
      <c r="R136" s="13"/>
      <c r="S136" s="13"/>
      <c r="T136" s="13"/>
      <c r="U136" s="13"/>
      <c r="V136" s="13"/>
      <c r="W136" s="13"/>
    </row>
    <row r="137" spans="1:23" ht="17" thickBot="1">
      <c r="A137" s="12">
        <v>44020</v>
      </c>
      <c r="B137" s="49">
        <v>134</v>
      </c>
      <c r="C137" s="14"/>
      <c r="D137" s="48"/>
      <c r="E137" s="48"/>
      <c r="F137" s="13"/>
      <c r="G137" s="13"/>
      <c r="H137" s="13"/>
      <c r="I137" s="13"/>
      <c r="J137" s="13"/>
      <c r="K137" s="13"/>
      <c r="L137" s="13">
        <f t="shared" si="23"/>
        <v>0</v>
      </c>
      <c r="M137" s="13">
        <f t="shared" si="24"/>
        <v>0</v>
      </c>
      <c r="N137" s="13"/>
      <c r="O137" s="13"/>
      <c r="P137" s="13"/>
      <c r="Q137" s="13">
        <f t="shared" si="25"/>
        <v>0</v>
      </c>
      <c r="R137" s="13"/>
      <c r="S137" s="13"/>
      <c r="T137" s="13"/>
      <c r="U137" s="13"/>
      <c r="V137" s="13"/>
      <c r="W137" s="13"/>
    </row>
    <row r="138" spans="1:23" ht="17" thickBot="1">
      <c r="A138" s="12">
        <v>44021</v>
      </c>
      <c r="B138" s="49">
        <v>135</v>
      </c>
      <c r="C138" s="14"/>
      <c r="D138" s="48"/>
      <c r="E138" s="48"/>
      <c r="F138" s="13"/>
      <c r="G138" s="13"/>
      <c r="H138" s="13"/>
      <c r="I138" s="13"/>
      <c r="J138" s="13"/>
      <c r="K138" s="13"/>
      <c r="L138" s="13">
        <f t="shared" si="23"/>
        <v>0</v>
      </c>
      <c r="M138" s="13">
        <f t="shared" si="24"/>
        <v>0</v>
      </c>
      <c r="N138" s="13"/>
      <c r="O138" s="13"/>
      <c r="P138" s="13"/>
      <c r="Q138" s="13">
        <f t="shared" si="25"/>
        <v>0</v>
      </c>
      <c r="R138" s="13"/>
      <c r="S138" s="13"/>
      <c r="T138" s="13"/>
      <c r="U138" s="13"/>
      <c r="V138" s="13"/>
      <c r="W138" s="13"/>
    </row>
    <row r="139" spans="1:23" ht="17" thickBot="1">
      <c r="A139" s="12">
        <v>44022</v>
      </c>
      <c r="B139" s="49">
        <v>136</v>
      </c>
      <c r="C139" s="14"/>
      <c r="D139" s="48"/>
      <c r="E139" s="48"/>
      <c r="F139" s="13"/>
      <c r="G139" s="13"/>
      <c r="H139" s="13"/>
      <c r="I139" s="13"/>
      <c r="J139" s="13"/>
      <c r="K139" s="13"/>
      <c r="L139" s="13">
        <f t="shared" si="23"/>
        <v>0</v>
      </c>
      <c r="M139" s="13">
        <f t="shared" si="24"/>
        <v>0</v>
      </c>
      <c r="N139" s="13"/>
      <c r="O139" s="13"/>
      <c r="P139" s="13"/>
      <c r="Q139" s="13">
        <f t="shared" si="25"/>
        <v>0</v>
      </c>
      <c r="R139" s="13"/>
      <c r="S139" s="13"/>
      <c r="T139" s="13"/>
      <c r="U139" s="13"/>
      <c r="V139" s="13"/>
      <c r="W139" s="13"/>
    </row>
    <row r="140" spans="1:23" ht="17" thickBot="1">
      <c r="A140" s="12">
        <v>44023</v>
      </c>
      <c r="B140" s="49">
        <v>137</v>
      </c>
      <c r="C140" s="14"/>
      <c r="D140" s="48"/>
      <c r="E140" s="48"/>
      <c r="F140" s="13"/>
      <c r="G140" s="13"/>
      <c r="H140" s="13"/>
      <c r="I140" s="13"/>
      <c r="J140" s="13"/>
      <c r="K140" s="13"/>
      <c r="L140" s="13">
        <f t="shared" si="23"/>
        <v>0</v>
      </c>
      <c r="M140" s="13">
        <f t="shared" si="24"/>
        <v>0</v>
      </c>
      <c r="N140" s="13"/>
      <c r="O140" s="13"/>
      <c r="P140" s="13"/>
      <c r="Q140" s="13">
        <f t="shared" si="25"/>
        <v>0</v>
      </c>
      <c r="R140" s="13"/>
      <c r="S140" s="13"/>
      <c r="T140" s="13"/>
      <c r="U140" s="13"/>
      <c r="V140" s="13"/>
      <c r="W140" s="13"/>
    </row>
    <row r="141" spans="1:23" ht="17" thickBot="1">
      <c r="A141" s="12">
        <v>44024</v>
      </c>
      <c r="B141" s="49">
        <v>138</v>
      </c>
      <c r="C141" s="14"/>
      <c r="D141" s="48"/>
      <c r="E141" s="48"/>
      <c r="F141" s="13"/>
      <c r="G141" s="13"/>
      <c r="H141" s="13"/>
      <c r="I141" s="13"/>
      <c r="J141" s="13"/>
      <c r="K141" s="13"/>
      <c r="L141" s="13">
        <f t="shared" si="23"/>
        <v>0</v>
      </c>
      <c r="M141" s="13">
        <f t="shared" si="24"/>
        <v>0</v>
      </c>
      <c r="N141" s="13"/>
      <c r="O141" s="13"/>
      <c r="P141" s="13"/>
      <c r="Q141" s="13">
        <f t="shared" si="25"/>
        <v>0</v>
      </c>
      <c r="R141" s="13"/>
      <c r="S141" s="13"/>
      <c r="T141" s="13"/>
      <c r="U141" s="13"/>
      <c r="V141" s="13"/>
      <c r="W141" s="13"/>
    </row>
    <row r="142" spans="1:23" ht="17" thickBot="1">
      <c r="A142" s="12">
        <v>44025</v>
      </c>
      <c r="B142" s="49">
        <v>139</v>
      </c>
      <c r="C142" s="14"/>
      <c r="D142" s="48"/>
      <c r="E142" s="48"/>
      <c r="F142" s="13"/>
      <c r="G142" s="13"/>
      <c r="H142" s="13"/>
      <c r="I142" s="13"/>
      <c r="J142" s="13"/>
      <c r="K142" s="13"/>
      <c r="L142" s="13">
        <f t="shared" si="23"/>
        <v>0</v>
      </c>
      <c r="M142" s="13">
        <f t="shared" si="24"/>
        <v>0</v>
      </c>
      <c r="N142" s="13"/>
      <c r="O142" s="13"/>
      <c r="P142" s="13"/>
      <c r="Q142" s="13">
        <f t="shared" si="25"/>
        <v>0</v>
      </c>
      <c r="R142" s="13"/>
      <c r="S142" s="13"/>
      <c r="T142" s="13"/>
      <c r="U142" s="13"/>
      <c r="V142" s="13"/>
      <c r="W142" s="13"/>
    </row>
    <row r="143" spans="1:23" ht="17" thickBot="1">
      <c r="A143" s="12">
        <v>44026</v>
      </c>
      <c r="B143" s="49">
        <v>140</v>
      </c>
      <c r="C143" s="14"/>
      <c r="D143" s="48"/>
      <c r="E143" s="48"/>
      <c r="F143" s="13"/>
      <c r="G143" s="13"/>
      <c r="H143" s="13"/>
      <c r="I143" s="13"/>
      <c r="J143" s="13"/>
      <c r="K143" s="13"/>
      <c r="L143" s="13">
        <f t="shared" si="23"/>
        <v>0</v>
      </c>
      <c r="M143" s="13">
        <f t="shared" si="24"/>
        <v>0</v>
      </c>
      <c r="N143" s="13"/>
      <c r="O143" s="13"/>
      <c r="P143" s="13"/>
      <c r="Q143" s="13">
        <f t="shared" si="25"/>
        <v>0</v>
      </c>
      <c r="R143" s="13"/>
      <c r="S143" s="13"/>
      <c r="T143" s="13"/>
      <c r="U143" s="13"/>
      <c r="V143" s="13"/>
      <c r="W143" s="13"/>
    </row>
    <row r="144" spans="1:23" ht="17" thickBot="1">
      <c r="A144" s="12">
        <v>44027</v>
      </c>
      <c r="B144" s="49">
        <v>141</v>
      </c>
      <c r="C144" s="14"/>
      <c r="D144" s="48"/>
      <c r="E144" s="48"/>
      <c r="F144" s="13"/>
      <c r="G144" s="13"/>
      <c r="H144" s="13"/>
      <c r="I144" s="13"/>
      <c r="J144" s="13"/>
      <c r="K144" s="13"/>
      <c r="L144" s="13">
        <f t="shared" si="23"/>
        <v>0</v>
      </c>
      <c r="M144" s="13">
        <f t="shared" si="24"/>
        <v>0</v>
      </c>
      <c r="N144" s="13"/>
      <c r="O144" s="13"/>
      <c r="P144" s="13"/>
      <c r="Q144" s="13">
        <f t="shared" si="25"/>
        <v>0</v>
      </c>
      <c r="R144" s="13"/>
      <c r="S144" s="13"/>
      <c r="T144" s="13"/>
      <c r="U144" s="13"/>
      <c r="V144" s="13"/>
      <c r="W144" s="13"/>
    </row>
    <row r="145" spans="1:23" ht="17" thickBot="1">
      <c r="A145" s="12">
        <v>44028</v>
      </c>
      <c r="B145" s="49">
        <v>142</v>
      </c>
      <c r="C145" s="14"/>
      <c r="D145" s="48"/>
      <c r="E145" s="48"/>
      <c r="F145" s="13"/>
      <c r="G145" s="13"/>
      <c r="H145" s="13"/>
      <c r="I145" s="13"/>
      <c r="J145" s="13"/>
      <c r="K145" s="13"/>
      <c r="L145" s="13">
        <f t="shared" si="23"/>
        <v>0</v>
      </c>
      <c r="M145" s="13">
        <f t="shared" si="24"/>
        <v>0</v>
      </c>
      <c r="N145" s="13"/>
      <c r="O145" s="13"/>
      <c r="P145" s="13"/>
      <c r="Q145" s="13">
        <f t="shared" si="25"/>
        <v>0</v>
      </c>
      <c r="R145" s="13"/>
      <c r="S145" s="13"/>
      <c r="T145" s="13"/>
      <c r="U145" s="13"/>
      <c r="V145" s="13"/>
      <c r="W145" s="13"/>
    </row>
    <row r="146" spans="1:23" ht="17" thickBot="1">
      <c r="A146" s="12">
        <v>44029</v>
      </c>
      <c r="B146" s="49">
        <v>143</v>
      </c>
      <c r="C146" s="14"/>
      <c r="D146" s="48"/>
      <c r="E146" s="48"/>
      <c r="F146" s="13"/>
      <c r="G146" s="13"/>
      <c r="H146" s="13"/>
      <c r="I146" s="13"/>
      <c r="J146" s="13"/>
      <c r="K146" s="13"/>
      <c r="L146" s="13">
        <f t="shared" si="23"/>
        <v>0</v>
      </c>
      <c r="M146" s="13">
        <f t="shared" si="24"/>
        <v>0</v>
      </c>
      <c r="N146" s="13"/>
      <c r="O146" s="13"/>
      <c r="P146" s="13"/>
      <c r="Q146" s="13">
        <f t="shared" si="25"/>
        <v>0</v>
      </c>
      <c r="R146" s="13"/>
      <c r="S146" s="13"/>
      <c r="T146" s="13"/>
      <c r="U146" s="13"/>
      <c r="V146" s="13"/>
      <c r="W146" s="13"/>
    </row>
    <row r="147" spans="1:23" ht="17" thickBot="1">
      <c r="A147" s="12">
        <v>44030</v>
      </c>
      <c r="B147" s="49">
        <v>144</v>
      </c>
      <c r="C147" s="14"/>
      <c r="D147" s="48"/>
      <c r="E147" s="48"/>
      <c r="F147" s="13"/>
      <c r="G147" s="13"/>
      <c r="H147" s="13"/>
      <c r="I147" s="13"/>
      <c r="J147" s="13"/>
      <c r="K147" s="13"/>
      <c r="L147" s="13">
        <f t="shared" si="23"/>
        <v>0</v>
      </c>
      <c r="M147" s="13">
        <f t="shared" si="24"/>
        <v>0</v>
      </c>
      <c r="N147" s="13"/>
      <c r="O147" s="13"/>
      <c r="P147" s="13"/>
      <c r="Q147" s="13">
        <f t="shared" si="25"/>
        <v>0</v>
      </c>
      <c r="R147" s="13"/>
      <c r="S147" s="13"/>
      <c r="T147" s="13"/>
      <c r="U147" s="13"/>
      <c r="V147" s="13"/>
      <c r="W147" s="13"/>
    </row>
    <row r="148" spans="1:23" ht="17" thickBot="1">
      <c r="A148" s="12">
        <v>44031</v>
      </c>
      <c r="B148" s="49">
        <v>145</v>
      </c>
      <c r="C148" s="14"/>
      <c r="D148" s="48"/>
      <c r="E148" s="48"/>
      <c r="F148" s="13"/>
      <c r="G148" s="13"/>
      <c r="H148" s="13"/>
      <c r="I148" s="13"/>
      <c r="J148" s="13"/>
      <c r="K148" s="13"/>
      <c r="L148" s="13">
        <f t="shared" si="23"/>
        <v>0</v>
      </c>
      <c r="M148" s="13">
        <f t="shared" si="24"/>
        <v>0</v>
      </c>
      <c r="N148" s="13"/>
      <c r="O148" s="13"/>
      <c r="P148" s="13"/>
      <c r="Q148" s="13">
        <f t="shared" si="25"/>
        <v>0</v>
      </c>
      <c r="R148" s="13"/>
      <c r="S148" s="13"/>
      <c r="T148" s="13"/>
      <c r="U148" s="13"/>
      <c r="V148" s="13"/>
      <c r="W148" s="13"/>
    </row>
    <row r="149" spans="1:23" ht="17" thickBot="1">
      <c r="A149" s="12">
        <v>44032</v>
      </c>
      <c r="B149" s="49">
        <v>146</v>
      </c>
      <c r="C149" s="14"/>
      <c r="D149" s="48"/>
      <c r="E149" s="48"/>
      <c r="F149" s="13"/>
      <c r="G149" s="13"/>
      <c r="H149" s="13"/>
      <c r="I149" s="13"/>
      <c r="J149" s="13"/>
      <c r="K149" s="13"/>
      <c r="L149" s="13">
        <f t="shared" si="23"/>
        <v>0</v>
      </c>
      <c r="M149" s="13">
        <f t="shared" si="24"/>
        <v>0</v>
      </c>
      <c r="N149" s="13"/>
      <c r="O149" s="13"/>
      <c r="P149" s="13"/>
      <c r="Q149" s="13">
        <f t="shared" si="25"/>
        <v>0</v>
      </c>
      <c r="R149" s="13"/>
      <c r="S149" s="13"/>
      <c r="T149" s="13"/>
      <c r="U149" s="13"/>
      <c r="V149" s="13"/>
      <c r="W149" s="13"/>
    </row>
    <row r="150" spans="1:23" ht="17" thickBot="1">
      <c r="A150" s="12">
        <v>44033</v>
      </c>
      <c r="B150" s="49">
        <v>147</v>
      </c>
      <c r="C150" s="14"/>
      <c r="D150" s="48"/>
      <c r="E150" s="48"/>
      <c r="F150" s="13"/>
      <c r="G150" s="13"/>
      <c r="H150" s="13"/>
      <c r="I150" s="13"/>
      <c r="J150" s="13"/>
      <c r="K150" s="13"/>
      <c r="L150" s="13">
        <f t="shared" si="23"/>
        <v>0</v>
      </c>
      <c r="M150" s="13">
        <f t="shared" si="24"/>
        <v>0</v>
      </c>
      <c r="N150" s="13"/>
      <c r="O150" s="13"/>
      <c r="P150" s="13"/>
      <c r="Q150" s="13">
        <f t="shared" si="25"/>
        <v>0</v>
      </c>
      <c r="R150" s="13"/>
      <c r="S150" s="13"/>
      <c r="T150" s="13"/>
      <c r="U150" s="13"/>
      <c r="V150" s="13"/>
      <c r="W150" s="13"/>
    </row>
    <row r="151" spans="1:23" ht="17" thickBot="1">
      <c r="A151" s="12">
        <v>44034</v>
      </c>
      <c r="B151" s="49">
        <v>148</v>
      </c>
      <c r="C151" s="14"/>
      <c r="D151" s="48"/>
      <c r="E151" s="48"/>
      <c r="F151" s="13"/>
      <c r="G151" s="13"/>
      <c r="H151" s="13"/>
      <c r="I151" s="13"/>
      <c r="J151" s="13"/>
      <c r="K151" s="13"/>
      <c r="L151" s="13">
        <f t="shared" si="23"/>
        <v>0</v>
      </c>
      <c r="M151" s="13">
        <f t="shared" si="24"/>
        <v>0</v>
      </c>
      <c r="N151" s="13"/>
      <c r="O151" s="13"/>
      <c r="P151" s="13"/>
      <c r="Q151" s="13">
        <f t="shared" si="25"/>
        <v>0</v>
      </c>
      <c r="R151" s="13"/>
      <c r="S151" s="13"/>
      <c r="T151" s="13"/>
      <c r="U151" s="13"/>
      <c r="V151" s="13"/>
      <c r="W151" s="13"/>
    </row>
    <row r="152" spans="1:23" ht="17" thickBot="1">
      <c r="A152" s="12">
        <v>44035</v>
      </c>
      <c r="B152" s="49">
        <v>149</v>
      </c>
      <c r="C152" s="14"/>
      <c r="D152" s="48"/>
      <c r="E152" s="48"/>
      <c r="F152" s="13"/>
      <c r="G152" s="13"/>
      <c r="H152" s="13"/>
      <c r="I152" s="13"/>
      <c r="J152" s="13"/>
      <c r="K152" s="13"/>
      <c r="L152" s="13">
        <f t="shared" si="23"/>
        <v>0</v>
      </c>
      <c r="M152" s="13">
        <f t="shared" si="24"/>
        <v>0</v>
      </c>
      <c r="N152" s="13"/>
      <c r="O152" s="13"/>
      <c r="P152" s="13"/>
      <c r="Q152" s="13">
        <f t="shared" si="25"/>
        <v>0</v>
      </c>
      <c r="R152" s="13"/>
      <c r="S152" s="13"/>
      <c r="T152" s="13"/>
      <c r="U152" s="13"/>
      <c r="V152" s="13"/>
      <c r="W152" s="13"/>
    </row>
    <row r="153" spans="1:23" ht="17" thickBot="1">
      <c r="A153" s="12">
        <v>44036</v>
      </c>
      <c r="B153" s="49">
        <v>150</v>
      </c>
      <c r="C153" s="14"/>
      <c r="D153" s="48"/>
      <c r="E153" s="48"/>
      <c r="F153" s="13"/>
      <c r="G153" s="13"/>
      <c r="H153" s="13"/>
      <c r="I153" s="13"/>
      <c r="J153" s="13"/>
      <c r="K153" s="13"/>
      <c r="L153" s="13">
        <f t="shared" si="23"/>
        <v>0</v>
      </c>
      <c r="M153" s="13">
        <f t="shared" si="24"/>
        <v>0</v>
      </c>
      <c r="N153" s="13"/>
      <c r="O153" s="13"/>
      <c r="P153" s="13"/>
      <c r="Q153" s="13">
        <f t="shared" si="25"/>
        <v>0</v>
      </c>
      <c r="R153" s="13"/>
      <c r="S153" s="13"/>
      <c r="T153" s="13"/>
      <c r="U153" s="13"/>
      <c r="V153" s="13"/>
      <c r="W153" s="13"/>
    </row>
    <row r="154" spans="1:23" ht="17" thickBot="1">
      <c r="A154" s="12">
        <v>44037</v>
      </c>
      <c r="B154" s="49">
        <v>151</v>
      </c>
      <c r="C154" s="14"/>
      <c r="D154" s="48"/>
      <c r="E154" s="48"/>
      <c r="F154" s="13"/>
      <c r="G154" s="13"/>
      <c r="H154" s="13"/>
      <c r="I154" s="13"/>
      <c r="J154" s="13"/>
      <c r="K154" s="13"/>
      <c r="L154" s="13">
        <f t="shared" si="23"/>
        <v>0</v>
      </c>
      <c r="M154" s="13">
        <f t="shared" si="24"/>
        <v>0</v>
      </c>
      <c r="N154" s="13"/>
      <c r="O154" s="13"/>
      <c r="P154" s="13"/>
      <c r="Q154" s="13">
        <f t="shared" si="25"/>
        <v>0</v>
      </c>
      <c r="R154" s="13"/>
      <c r="S154" s="13"/>
      <c r="T154" s="13"/>
      <c r="U154" s="13"/>
      <c r="V154" s="13"/>
      <c r="W154" s="13"/>
    </row>
    <row r="155" spans="1:23" ht="17" thickBot="1">
      <c r="A155" s="12">
        <v>44038</v>
      </c>
      <c r="B155" s="49">
        <v>152</v>
      </c>
      <c r="C155" s="14"/>
      <c r="D155" s="48"/>
      <c r="E155" s="48"/>
      <c r="F155" s="13"/>
      <c r="G155" s="13"/>
      <c r="H155" s="13"/>
      <c r="I155" s="13"/>
      <c r="J155" s="13"/>
      <c r="K155" s="13"/>
      <c r="L155" s="13">
        <f t="shared" si="23"/>
        <v>0</v>
      </c>
      <c r="M155" s="13">
        <f t="shared" si="24"/>
        <v>0</v>
      </c>
      <c r="N155" s="13"/>
      <c r="O155" s="13"/>
      <c r="P155" s="13"/>
      <c r="Q155" s="13">
        <f t="shared" si="25"/>
        <v>0</v>
      </c>
      <c r="R155" s="13"/>
      <c r="S155" s="13"/>
      <c r="T155" s="13"/>
      <c r="U155" s="13"/>
      <c r="V155" s="13"/>
      <c r="W155" s="13"/>
    </row>
    <row r="156" spans="1:23" ht="17" thickBot="1">
      <c r="A156" s="12">
        <v>44039</v>
      </c>
      <c r="B156" s="49">
        <v>153</v>
      </c>
      <c r="C156" s="14"/>
      <c r="D156" s="48"/>
      <c r="E156" s="48"/>
      <c r="F156" s="13"/>
      <c r="G156" s="13"/>
      <c r="H156" s="13"/>
      <c r="I156" s="13"/>
      <c r="J156" s="13"/>
      <c r="K156" s="13"/>
      <c r="L156" s="13">
        <f t="shared" si="23"/>
        <v>0</v>
      </c>
      <c r="M156" s="13">
        <f t="shared" si="24"/>
        <v>0</v>
      </c>
      <c r="N156" s="13"/>
      <c r="O156" s="13"/>
      <c r="P156" s="13"/>
      <c r="Q156" s="13">
        <f t="shared" si="25"/>
        <v>0</v>
      </c>
      <c r="R156" s="13"/>
      <c r="S156" s="13"/>
      <c r="T156" s="13"/>
      <c r="U156" s="13"/>
      <c r="V156" s="13"/>
      <c r="W156" s="13"/>
    </row>
    <row r="157" spans="1:23" ht="17" thickBot="1">
      <c r="A157" s="12">
        <v>44040</v>
      </c>
      <c r="B157" s="49">
        <v>154</v>
      </c>
      <c r="C157" s="14"/>
      <c r="D157" s="48"/>
      <c r="E157" s="48"/>
      <c r="F157" s="13"/>
      <c r="G157" s="13"/>
      <c r="H157" s="13"/>
      <c r="I157" s="13"/>
      <c r="J157" s="13"/>
      <c r="K157" s="13"/>
      <c r="L157" s="13">
        <f t="shared" si="23"/>
        <v>0</v>
      </c>
      <c r="M157" s="13">
        <f t="shared" si="24"/>
        <v>0</v>
      </c>
      <c r="N157" s="13"/>
      <c r="O157" s="13"/>
      <c r="P157" s="13"/>
      <c r="Q157" s="13">
        <f t="shared" si="25"/>
        <v>0</v>
      </c>
      <c r="R157" s="13"/>
      <c r="S157" s="13"/>
      <c r="T157" s="13"/>
      <c r="U157" s="13"/>
      <c r="V157" s="13"/>
      <c r="W157" s="13"/>
    </row>
    <row r="158" spans="1:23" ht="17" thickBot="1">
      <c r="A158" s="12">
        <v>44041</v>
      </c>
      <c r="B158" s="49">
        <v>155</v>
      </c>
      <c r="C158" s="14"/>
      <c r="D158" s="48"/>
      <c r="E158" s="48"/>
      <c r="F158" s="13"/>
      <c r="G158" s="13"/>
      <c r="H158" s="13"/>
      <c r="I158" s="13"/>
      <c r="J158" s="13"/>
      <c r="K158" s="13"/>
      <c r="L158" s="13">
        <f t="shared" si="23"/>
        <v>0</v>
      </c>
      <c r="M158" s="13">
        <f t="shared" si="24"/>
        <v>0</v>
      </c>
      <c r="N158" s="13"/>
      <c r="O158" s="13"/>
      <c r="P158" s="13"/>
      <c r="Q158" s="13">
        <f t="shared" si="25"/>
        <v>0</v>
      </c>
      <c r="R158" s="13"/>
      <c r="S158" s="13"/>
      <c r="T158" s="13"/>
      <c r="U158" s="13"/>
      <c r="V158" s="13"/>
      <c r="W158" s="13"/>
    </row>
    <row r="159" spans="1:23" ht="17" thickBot="1">
      <c r="A159" s="12">
        <v>44042</v>
      </c>
      <c r="B159" s="49">
        <v>156</v>
      </c>
      <c r="C159" s="14"/>
      <c r="D159" s="48"/>
      <c r="E159" s="48"/>
      <c r="F159" s="13"/>
      <c r="G159" s="13"/>
      <c r="H159" s="13"/>
      <c r="I159" s="13"/>
      <c r="J159" s="13"/>
      <c r="K159" s="13"/>
      <c r="L159" s="13">
        <f t="shared" si="23"/>
        <v>0</v>
      </c>
      <c r="M159" s="13">
        <f t="shared" si="24"/>
        <v>0</v>
      </c>
      <c r="N159" s="13"/>
      <c r="O159" s="13"/>
      <c r="P159" s="13"/>
      <c r="Q159" s="13">
        <f t="shared" si="25"/>
        <v>0</v>
      </c>
      <c r="R159" s="13"/>
      <c r="S159" s="13"/>
      <c r="T159" s="13"/>
      <c r="U159" s="13"/>
      <c r="V159" s="13"/>
      <c r="W159" s="13"/>
    </row>
    <row r="160" spans="1:23" ht="17" thickBot="1">
      <c r="A160" s="12">
        <v>44043</v>
      </c>
      <c r="B160" s="49">
        <v>157</v>
      </c>
      <c r="C160" s="14"/>
      <c r="D160" s="48"/>
      <c r="E160" s="48"/>
      <c r="F160" s="13"/>
      <c r="G160" s="13"/>
      <c r="H160" s="13"/>
      <c r="I160" s="13"/>
      <c r="J160" s="13"/>
      <c r="K160" s="13"/>
      <c r="L160" s="13">
        <f t="shared" si="23"/>
        <v>0</v>
      </c>
      <c r="M160" s="13">
        <f t="shared" si="24"/>
        <v>0</v>
      </c>
      <c r="N160" s="13"/>
      <c r="O160" s="13"/>
      <c r="P160" s="13"/>
      <c r="Q160" s="13">
        <f t="shared" si="25"/>
        <v>0</v>
      </c>
      <c r="R160" s="13"/>
      <c r="S160" s="13"/>
      <c r="T160" s="13"/>
      <c r="U160" s="13"/>
      <c r="V160" s="13"/>
      <c r="W160" s="13"/>
    </row>
    <row r="161" spans="1:23" ht="17" thickBot="1">
      <c r="A161" s="12">
        <v>44044</v>
      </c>
      <c r="B161" s="49">
        <v>158</v>
      </c>
      <c r="C161" s="14"/>
      <c r="D161" s="48"/>
      <c r="E161" s="48"/>
      <c r="F161" s="13"/>
      <c r="G161" s="13"/>
      <c r="H161" s="13"/>
      <c r="I161" s="13"/>
      <c r="J161" s="13"/>
      <c r="K161" s="13"/>
      <c r="L161" s="13">
        <f t="shared" si="23"/>
        <v>0</v>
      </c>
      <c r="M161" s="13">
        <f t="shared" si="24"/>
        <v>0</v>
      </c>
      <c r="N161" s="13"/>
      <c r="O161" s="13"/>
      <c r="P161" s="13"/>
      <c r="Q161" s="13">
        <f t="shared" si="25"/>
        <v>0</v>
      </c>
      <c r="R161" s="13"/>
      <c r="S161" s="13"/>
      <c r="T161" s="13"/>
      <c r="U161" s="13"/>
      <c r="V161" s="13"/>
      <c r="W161" s="13"/>
    </row>
    <row r="162" spans="1:23" ht="17" thickBot="1">
      <c r="A162" s="12">
        <v>44045</v>
      </c>
      <c r="B162" s="49">
        <v>159</v>
      </c>
      <c r="C162" s="14"/>
      <c r="D162" s="48"/>
      <c r="E162" s="48"/>
      <c r="F162" s="13"/>
      <c r="G162" s="13"/>
      <c r="H162" s="13"/>
      <c r="I162" s="13"/>
      <c r="J162" s="13"/>
      <c r="K162" s="13"/>
      <c r="L162" s="13">
        <f t="shared" si="23"/>
        <v>0</v>
      </c>
      <c r="M162" s="13">
        <f t="shared" si="24"/>
        <v>0</v>
      </c>
      <c r="N162" s="13"/>
      <c r="O162" s="13"/>
      <c r="P162" s="13"/>
      <c r="Q162" s="13">
        <f t="shared" si="25"/>
        <v>0</v>
      </c>
      <c r="R162" s="13"/>
      <c r="S162" s="13"/>
      <c r="T162" s="13"/>
      <c r="U162" s="13"/>
      <c r="V162" s="13"/>
      <c r="W162" s="13"/>
    </row>
    <row r="163" spans="1:23" ht="17" thickBot="1">
      <c r="A163" s="12">
        <v>44046</v>
      </c>
      <c r="B163" s="49">
        <v>160</v>
      </c>
      <c r="C163" s="14"/>
      <c r="D163" s="48"/>
      <c r="E163" s="48"/>
      <c r="F163" s="13"/>
      <c r="G163" s="13"/>
      <c r="H163" s="13"/>
      <c r="I163" s="13"/>
      <c r="J163" s="13"/>
      <c r="K163" s="13"/>
      <c r="L163" s="13">
        <f t="shared" si="23"/>
        <v>0</v>
      </c>
      <c r="M163" s="13">
        <f t="shared" si="24"/>
        <v>0</v>
      </c>
      <c r="N163" s="13"/>
      <c r="O163" s="13"/>
      <c r="P163" s="13"/>
      <c r="Q163" s="13">
        <f t="shared" si="25"/>
        <v>0</v>
      </c>
      <c r="R163" s="13"/>
      <c r="S163" s="13"/>
      <c r="T163" s="13"/>
      <c r="U163" s="13"/>
      <c r="V163" s="13"/>
      <c r="W163" s="13"/>
    </row>
    <row r="164" spans="1:23" ht="17" thickBot="1">
      <c r="A164" s="12">
        <v>44047</v>
      </c>
      <c r="B164" s="49">
        <v>161</v>
      </c>
      <c r="C164" s="14"/>
      <c r="D164" s="48"/>
      <c r="E164" s="48"/>
      <c r="F164" s="13"/>
      <c r="G164" s="13"/>
      <c r="H164" s="13"/>
      <c r="I164" s="13"/>
      <c r="J164" s="13"/>
      <c r="K164" s="13"/>
      <c r="L164" s="13">
        <f t="shared" si="23"/>
        <v>0</v>
      </c>
      <c r="M164" s="13">
        <f t="shared" si="24"/>
        <v>0</v>
      </c>
      <c r="N164" s="13"/>
      <c r="O164" s="13"/>
      <c r="P164" s="13"/>
      <c r="Q164" s="13">
        <f t="shared" si="25"/>
        <v>0</v>
      </c>
      <c r="R164" s="13"/>
      <c r="S164" s="13"/>
      <c r="T164" s="13"/>
      <c r="U164" s="13"/>
      <c r="V164" s="13"/>
      <c r="W164" s="13"/>
    </row>
    <row r="165" spans="1:23" ht="17" thickBot="1">
      <c r="A165" s="12">
        <v>44048</v>
      </c>
      <c r="B165" s="49">
        <v>162</v>
      </c>
      <c r="C165" s="14"/>
      <c r="D165" s="48"/>
      <c r="E165" s="48"/>
      <c r="F165" s="13"/>
      <c r="G165" s="13"/>
      <c r="H165" s="13"/>
      <c r="I165" s="13"/>
      <c r="J165" s="13"/>
      <c r="K165" s="13"/>
      <c r="L165" s="13">
        <f t="shared" si="23"/>
        <v>0</v>
      </c>
      <c r="M165" s="13">
        <f t="shared" si="24"/>
        <v>0</v>
      </c>
      <c r="N165" s="13"/>
      <c r="O165" s="13"/>
      <c r="P165" s="13"/>
      <c r="Q165" s="13">
        <f t="shared" si="25"/>
        <v>0</v>
      </c>
      <c r="R165" s="13"/>
      <c r="S165" s="13"/>
      <c r="T165" s="13"/>
      <c r="U165" s="13"/>
      <c r="V165" s="13"/>
      <c r="W165" s="13"/>
    </row>
    <row r="166" spans="1:23" ht="17" thickBot="1">
      <c r="A166" s="12">
        <v>44049</v>
      </c>
      <c r="B166" s="49">
        <v>163</v>
      </c>
      <c r="C166" s="14"/>
      <c r="D166" s="48"/>
      <c r="E166" s="48"/>
      <c r="F166" s="13"/>
      <c r="G166" s="13"/>
      <c r="H166" s="13"/>
      <c r="I166" s="13"/>
      <c r="J166" s="13"/>
      <c r="K166" s="13"/>
      <c r="L166" s="13">
        <f t="shared" si="23"/>
        <v>0</v>
      </c>
      <c r="M166" s="13">
        <f t="shared" si="24"/>
        <v>0</v>
      </c>
      <c r="N166" s="13"/>
      <c r="O166" s="13"/>
      <c r="P166" s="13"/>
      <c r="Q166" s="13">
        <f t="shared" si="25"/>
        <v>0</v>
      </c>
      <c r="R166" s="13"/>
      <c r="S166" s="13"/>
      <c r="T166" s="13"/>
      <c r="U166" s="13"/>
      <c r="V166" s="13"/>
      <c r="W166" s="13"/>
    </row>
    <row r="167" spans="1:23" ht="17" thickBot="1">
      <c r="A167" s="12">
        <v>44050</v>
      </c>
      <c r="B167" s="49">
        <v>164</v>
      </c>
      <c r="C167" s="14"/>
      <c r="D167" s="48"/>
      <c r="E167" s="48"/>
      <c r="F167" s="13"/>
      <c r="G167" s="13"/>
      <c r="H167" s="13"/>
      <c r="I167" s="13"/>
      <c r="J167" s="13"/>
      <c r="K167" s="13"/>
      <c r="L167" s="13">
        <f t="shared" si="23"/>
        <v>0</v>
      </c>
      <c r="M167" s="13">
        <f t="shared" si="24"/>
        <v>0</v>
      </c>
      <c r="N167" s="13"/>
      <c r="O167" s="13"/>
      <c r="P167" s="13"/>
      <c r="Q167" s="13">
        <f t="shared" si="25"/>
        <v>0</v>
      </c>
      <c r="R167" s="13"/>
      <c r="S167" s="13"/>
      <c r="T167" s="13"/>
      <c r="U167" s="13"/>
      <c r="V167" s="13"/>
      <c r="W167" s="13"/>
    </row>
    <row r="168" spans="1:23" ht="17" thickBot="1">
      <c r="A168" s="12">
        <v>44051</v>
      </c>
      <c r="B168" s="49">
        <v>165</v>
      </c>
      <c r="C168" s="14"/>
      <c r="D168" s="48"/>
      <c r="E168" s="48"/>
      <c r="F168" s="13"/>
      <c r="G168" s="13"/>
      <c r="H168" s="13"/>
      <c r="I168" s="13"/>
      <c r="J168" s="13"/>
      <c r="K168" s="13"/>
      <c r="L168" s="13">
        <f t="shared" si="23"/>
        <v>0</v>
      </c>
      <c r="M168" s="13">
        <f t="shared" si="24"/>
        <v>0</v>
      </c>
      <c r="N168" s="13"/>
      <c r="O168" s="13"/>
      <c r="P168" s="13"/>
      <c r="Q168" s="13">
        <f t="shared" si="25"/>
        <v>0</v>
      </c>
      <c r="R168" s="13"/>
      <c r="S168" s="13"/>
      <c r="T168" s="13"/>
      <c r="U168" s="13"/>
      <c r="V168" s="13"/>
      <c r="W168" s="13"/>
    </row>
    <row r="169" spans="1:23" ht="17" thickBot="1">
      <c r="A169" s="12">
        <v>44052</v>
      </c>
      <c r="B169" s="49">
        <v>166</v>
      </c>
      <c r="C169" s="14"/>
      <c r="D169" s="48"/>
      <c r="E169" s="48"/>
      <c r="F169" s="13"/>
      <c r="G169" s="13"/>
      <c r="H169" s="13"/>
      <c r="I169" s="13"/>
      <c r="J169" s="13"/>
      <c r="K169" s="13"/>
      <c r="L169" s="13">
        <f t="shared" si="23"/>
        <v>0</v>
      </c>
      <c r="M169" s="13">
        <f t="shared" si="24"/>
        <v>0</v>
      </c>
      <c r="N169" s="13"/>
      <c r="O169" s="13"/>
      <c r="P169" s="13"/>
      <c r="Q169" s="13">
        <f t="shared" si="25"/>
        <v>0</v>
      </c>
      <c r="R169" s="13"/>
      <c r="S169" s="13"/>
      <c r="T169" s="13"/>
      <c r="U169" s="13"/>
      <c r="V169" s="13"/>
      <c r="W169" s="13"/>
    </row>
    <row r="170" spans="1:23" ht="17" thickBot="1">
      <c r="A170" s="12">
        <v>44053</v>
      </c>
      <c r="B170" s="49">
        <v>167</v>
      </c>
      <c r="C170" s="14"/>
      <c r="D170" s="48"/>
      <c r="E170" s="48"/>
      <c r="F170" s="13"/>
      <c r="G170" s="13"/>
      <c r="H170" s="13"/>
      <c r="I170" s="13"/>
      <c r="J170" s="13"/>
      <c r="K170" s="13"/>
      <c r="L170" s="13">
        <f t="shared" si="23"/>
        <v>0</v>
      </c>
      <c r="M170" s="13">
        <f t="shared" si="24"/>
        <v>0</v>
      </c>
      <c r="N170" s="13"/>
      <c r="O170" s="13"/>
      <c r="P170" s="13"/>
      <c r="Q170" s="13">
        <f t="shared" si="25"/>
        <v>0</v>
      </c>
      <c r="R170" s="13"/>
      <c r="S170" s="13"/>
      <c r="T170" s="13"/>
      <c r="U170" s="13"/>
      <c r="V170" s="13"/>
      <c r="W170" s="13"/>
    </row>
    <row r="171" spans="1:23" ht="17" thickBot="1">
      <c r="A171" s="12">
        <v>44054</v>
      </c>
      <c r="B171" s="49">
        <v>168</v>
      </c>
      <c r="C171" s="14"/>
      <c r="D171" s="48"/>
      <c r="E171" s="48"/>
      <c r="F171" s="13"/>
      <c r="G171" s="13"/>
      <c r="H171" s="13"/>
      <c r="I171" s="13"/>
      <c r="J171" s="13"/>
      <c r="K171" s="13"/>
      <c r="L171" s="13">
        <f t="shared" si="23"/>
        <v>0</v>
      </c>
      <c r="M171" s="13">
        <f t="shared" si="24"/>
        <v>0</v>
      </c>
      <c r="N171" s="13"/>
      <c r="O171" s="13"/>
      <c r="P171" s="13"/>
      <c r="Q171" s="13">
        <f t="shared" si="25"/>
        <v>0</v>
      </c>
      <c r="R171" s="13"/>
      <c r="S171" s="13"/>
      <c r="T171" s="13"/>
      <c r="U171" s="13"/>
      <c r="V171" s="13"/>
      <c r="W171" s="13"/>
    </row>
    <row r="172" spans="1:23" ht="17" thickBot="1">
      <c r="A172" s="12">
        <v>44055</v>
      </c>
      <c r="B172" s="49">
        <v>169</v>
      </c>
      <c r="C172" s="14"/>
      <c r="D172" s="48"/>
      <c r="E172" s="48"/>
      <c r="F172" s="13"/>
      <c r="G172" s="13"/>
      <c r="H172" s="13"/>
      <c r="I172" s="13"/>
      <c r="J172" s="13"/>
      <c r="K172" s="13"/>
      <c r="L172" s="13">
        <f t="shared" si="23"/>
        <v>0</v>
      </c>
      <c r="M172" s="13">
        <f t="shared" si="24"/>
        <v>0</v>
      </c>
      <c r="N172" s="13"/>
      <c r="O172" s="13"/>
      <c r="P172" s="13"/>
      <c r="Q172" s="13">
        <f t="shared" si="25"/>
        <v>0</v>
      </c>
      <c r="R172" s="13"/>
      <c r="S172" s="13"/>
      <c r="T172" s="13"/>
      <c r="U172" s="13"/>
      <c r="V172" s="13"/>
      <c r="W172" s="13"/>
    </row>
    <row r="173" spans="1:23" ht="17" thickBot="1">
      <c r="A173" s="12">
        <v>44056</v>
      </c>
      <c r="B173" s="49">
        <v>170</v>
      </c>
      <c r="C173" s="14"/>
      <c r="D173" s="48"/>
      <c r="E173" s="48"/>
      <c r="F173" s="13"/>
      <c r="G173" s="13"/>
      <c r="H173" s="13"/>
      <c r="I173" s="13"/>
      <c r="J173" s="13"/>
      <c r="K173" s="13"/>
      <c r="L173" s="13">
        <f t="shared" si="23"/>
        <v>0</v>
      </c>
      <c r="M173" s="13">
        <f t="shared" si="24"/>
        <v>0</v>
      </c>
      <c r="N173" s="13"/>
      <c r="O173" s="13"/>
      <c r="P173" s="13"/>
      <c r="Q173" s="13">
        <f t="shared" si="25"/>
        <v>0</v>
      </c>
      <c r="R173" s="13"/>
      <c r="S173" s="13"/>
      <c r="T173" s="13"/>
      <c r="U173" s="13"/>
      <c r="V173" s="13"/>
      <c r="W173" s="13"/>
    </row>
    <row r="174" spans="1:23" ht="17" thickBot="1">
      <c r="A174" s="12">
        <v>44057</v>
      </c>
      <c r="B174" s="49">
        <v>171</v>
      </c>
      <c r="C174" s="14"/>
      <c r="D174" s="48"/>
      <c r="E174" s="48"/>
      <c r="F174" s="13"/>
      <c r="G174" s="13"/>
      <c r="H174" s="13"/>
      <c r="I174" s="13"/>
      <c r="J174" s="13"/>
      <c r="K174" s="13"/>
      <c r="L174" s="13">
        <f t="shared" si="23"/>
        <v>0</v>
      </c>
      <c r="M174" s="13">
        <f t="shared" si="24"/>
        <v>0</v>
      </c>
      <c r="N174" s="13"/>
      <c r="O174" s="13"/>
      <c r="P174" s="13"/>
      <c r="Q174" s="13">
        <f t="shared" si="25"/>
        <v>0</v>
      </c>
      <c r="R174" s="13"/>
      <c r="S174" s="13"/>
      <c r="T174" s="13"/>
      <c r="U174" s="13"/>
      <c r="V174" s="13"/>
      <c r="W174" s="13"/>
    </row>
    <row r="175" spans="1:23" ht="17" thickBot="1">
      <c r="A175" s="12">
        <v>44058</v>
      </c>
      <c r="B175" s="49">
        <v>172</v>
      </c>
      <c r="C175" s="14"/>
      <c r="D175" s="48"/>
      <c r="E175" s="48"/>
      <c r="F175" s="13"/>
      <c r="G175" s="13"/>
      <c r="H175" s="13"/>
      <c r="I175" s="13"/>
      <c r="J175" s="13"/>
      <c r="K175" s="13"/>
      <c r="L175" s="13">
        <f t="shared" si="23"/>
        <v>0</v>
      </c>
      <c r="M175" s="13">
        <f t="shared" si="24"/>
        <v>0</v>
      </c>
      <c r="N175" s="13"/>
      <c r="O175" s="13"/>
      <c r="P175" s="13"/>
      <c r="Q175" s="13">
        <f t="shared" si="25"/>
        <v>0</v>
      </c>
      <c r="R175" s="13"/>
      <c r="S175" s="13"/>
      <c r="T175" s="13"/>
      <c r="U175" s="13"/>
      <c r="V175" s="13"/>
      <c r="W175" s="13"/>
    </row>
    <row r="176" spans="1:23" ht="17" thickBot="1">
      <c r="A176" s="12">
        <v>44059</v>
      </c>
      <c r="B176" s="49">
        <v>173</v>
      </c>
      <c r="C176" s="14"/>
      <c r="D176" s="48"/>
      <c r="E176" s="48"/>
      <c r="F176" s="13"/>
      <c r="G176" s="13"/>
      <c r="H176" s="13"/>
      <c r="I176" s="13"/>
      <c r="J176" s="13"/>
      <c r="K176" s="13"/>
      <c r="L176" s="13">
        <f t="shared" si="23"/>
        <v>0</v>
      </c>
      <c r="M176" s="13">
        <f t="shared" si="24"/>
        <v>0</v>
      </c>
      <c r="N176" s="13"/>
      <c r="O176" s="13"/>
      <c r="P176" s="13"/>
      <c r="Q176" s="13">
        <f t="shared" si="25"/>
        <v>0</v>
      </c>
      <c r="R176" s="13"/>
      <c r="S176" s="13"/>
      <c r="T176" s="13"/>
      <c r="U176" s="13"/>
      <c r="V176" s="13"/>
      <c r="W176" s="13"/>
    </row>
    <row r="177" spans="1:23" ht="17" thickBot="1">
      <c r="A177" s="12">
        <v>44060</v>
      </c>
      <c r="B177" s="49">
        <v>174</v>
      </c>
      <c r="C177" s="14"/>
      <c r="D177" s="48"/>
      <c r="E177" s="48"/>
      <c r="F177" s="13"/>
      <c r="G177" s="13"/>
      <c r="H177" s="13"/>
      <c r="I177" s="13"/>
      <c r="J177" s="13"/>
      <c r="K177" s="13"/>
      <c r="L177" s="13">
        <f t="shared" si="23"/>
        <v>0</v>
      </c>
      <c r="M177" s="13">
        <f t="shared" si="24"/>
        <v>0</v>
      </c>
      <c r="N177" s="13"/>
      <c r="O177" s="13"/>
      <c r="P177" s="13"/>
      <c r="Q177" s="13">
        <f t="shared" si="25"/>
        <v>0</v>
      </c>
      <c r="R177" s="13"/>
      <c r="S177" s="13"/>
      <c r="T177" s="13"/>
      <c r="U177" s="13"/>
      <c r="V177" s="13"/>
      <c r="W177" s="13"/>
    </row>
    <row r="178" spans="1:23" ht="17" thickBot="1">
      <c r="A178" s="12">
        <v>44061</v>
      </c>
      <c r="B178" s="49">
        <v>175</v>
      </c>
      <c r="C178" s="14"/>
      <c r="D178" s="48"/>
      <c r="E178" s="48"/>
      <c r="F178" s="13"/>
      <c r="G178" s="13"/>
      <c r="H178" s="13"/>
      <c r="I178" s="13"/>
      <c r="J178" s="13"/>
      <c r="K178" s="13"/>
      <c r="L178" s="13">
        <f t="shared" si="23"/>
        <v>0</v>
      </c>
      <c r="M178" s="13">
        <f t="shared" si="24"/>
        <v>0</v>
      </c>
      <c r="N178" s="13"/>
      <c r="O178" s="13"/>
      <c r="P178" s="13"/>
      <c r="Q178" s="13">
        <f t="shared" si="25"/>
        <v>0</v>
      </c>
      <c r="R178" s="13"/>
      <c r="S178" s="13"/>
      <c r="T178" s="13"/>
      <c r="U178" s="13"/>
      <c r="V178" s="13"/>
      <c r="W178" s="13"/>
    </row>
    <row r="179" spans="1:23" ht="17" thickBot="1">
      <c r="A179" s="12">
        <v>44062</v>
      </c>
      <c r="B179" s="49">
        <v>176</v>
      </c>
      <c r="C179" s="14"/>
      <c r="D179" s="48"/>
      <c r="E179" s="48"/>
      <c r="F179" s="13"/>
      <c r="G179" s="13"/>
      <c r="H179" s="13"/>
      <c r="I179" s="13"/>
      <c r="J179" s="13"/>
      <c r="K179" s="13"/>
      <c r="L179" s="13">
        <f t="shared" si="23"/>
        <v>0</v>
      </c>
      <c r="M179" s="13">
        <f t="shared" si="24"/>
        <v>0</v>
      </c>
      <c r="N179" s="13"/>
      <c r="O179" s="13"/>
      <c r="P179" s="13"/>
      <c r="Q179" s="13">
        <f t="shared" si="25"/>
        <v>0</v>
      </c>
      <c r="R179" s="13"/>
      <c r="S179" s="13"/>
      <c r="T179" s="13"/>
      <c r="U179" s="13"/>
      <c r="V179" s="13"/>
      <c r="W179" s="13"/>
    </row>
    <row r="180" spans="1:23" ht="17" thickBot="1">
      <c r="A180" s="12">
        <v>44063</v>
      </c>
      <c r="B180" s="49">
        <v>177</v>
      </c>
      <c r="C180" s="14"/>
      <c r="D180" s="48"/>
      <c r="E180" s="48"/>
      <c r="F180" s="13"/>
      <c r="G180" s="13"/>
      <c r="H180" s="13"/>
      <c r="I180" s="13"/>
      <c r="J180" s="13"/>
      <c r="K180" s="13"/>
      <c r="L180" s="13">
        <f t="shared" si="23"/>
        <v>0</v>
      </c>
      <c r="M180" s="13">
        <f t="shared" si="24"/>
        <v>0</v>
      </c>
      <c r="N180" s="13"/>
      <c r="O180" s="13"/>
      <c r="P180" s="13"/>
      <c r="Q180" s="13">
        <f t="shared" si="25"/>
        <v>0</v>
      </c>
      <c r="R180" s="13"/>
      <c r="S180" s="13"/>
      <c r="T180" s="13"/>
      <c r="U180" s="13"/>
      <c r="V180" s="13"/>
      <c r="W180" s="13"/>
    </row>
    <row r="181" spans="1:23" ht="17" thickBot="1">
      <c r="A181" s="12">
        <v>44064</v>
      </c>
      <c r="B181" s="49">
        <v>178</v>
      </c>
      <c r="C181" s="14"/>
      <c r="D181" s="48"/>
      <c r="E181" s="48"/>
      <c r="F181" s="13"/>
      <c r="G181" s="13"/>
      <c r="H181" s="13"/>
      <c r="I181" s="13"/>
      <c r="J181" s="13"/>
      <c r="K181" s="13"/>
      <c r="L181" s="13">
        <f t="shared" si="23"/>
        <v>0</v>
      </c>
      <c r="M181" s="13">
        <f t="shared" si="24"/>
        <v>0</v>
      </c>
      <c r="N181" s="13"/>
      <c r="O181" s="13"/>
      <c r="P181" s="13"/>
      <c r="Q181" s="13">
        <f t="shared" si="25"/>
        <v>0</v>
      </c>
      <c r="R181" s="13"/>
      <c r="S181" s="13"/>
      <c r="T181" s="13"/>
      <c r="U181" s="13"/>
      <c r="V181" s="13"/>
      <c r="W181" s="13"/>
    </row>
    <row r="182" spans="1:23" ht="17" thickBot="1">
      <c r="A182" s="12">
        <v>44065</v>
      </c>
      <c r="B182" s="49">
        <v>179</v>
      </c>
      <c r="C182" s="14"/>
      <c r="D182" s="48"/>
      <c r="E182" s="48"/>
      <c r="F182" s="13"/>
      <c r="G182" s="13"/>
      <c r="H182" s="13"/>
      <c r="I182" s="13"/>
      <c r="J182" s="13"/>
      <c r="K182" s="13"/>
      <c r="L182" s="13">
        <f t="shared" si="23"/>
        <v>0</v>
      </c>
      <c r="M182" s="13">
        <f t="shared" si="24"/>
        <v>0</v>
      </c>
      <c r="N182" s="13"/>
      <c r="O182" s="13"/>
      <c r="P182" s="13"/>
      <c r="Q182" s="13">
        <f t="shared" si="25"/>
        <v>0</v>
      </c>
      <c r="R182" s="13"/>
      <c r="S182" s="13"/>
      <c r="T182" s="13"/>
      <c r="U182" s="13"/>
      <c r="V182" s="13"/>
      <c r="W182" s="13"/>
    </row>
    <row r="183" spans="1:23" ht="17" thickBot="1">
      <c r="A183" s="12">
        <v>44066</v>
      </c>
      <c r="B183" s="49">
        <v>180</v>
      </c>
      <c r="C183" s="14"/>
      <c r="D183" s="48"/>
      <c r="E183" s="48"/>
      <c r="F183" s="13"/>
      <c r="G183" s="13"/>
      <c r="H183" s="13"/>
      <c r="I183" s="13"/>
      <c r="J183" s="13"/>
      <c r="K183" s="13"/>
      <c r="L183" s="13">
        <f t="shared" si="23"/>
        <v>0</v>
      </c>
      <c r="M183" s="13">
        <f t="shared" si="24"/>
        <v>0</v>
      </c>
      <c r="N183" s="13"/>
      <c r="O183" s="13"/>
      <c r="P183" s="13"/>
      <c r="Q183" s="13">
        <f t="shared" si="25"/>
        <v>0</v>
      </c>
      <c r="R183" s="13"/>
      <c r="S183" s="13"/>
      <c r="T183" s="13"/>
      <c r="U183" s="13"/>
      <c r="V183" s="13"/>
      <c r="W183" s="13"/>
    </row>
    <row r="184" spans="1:23" ht="17" thickBot="1">
      <c r="A184" s="12">
        <v>44067</v>
      </c>
      <c r="B184" s="49">
        <v>181</v>
      </c>
      <c r="C184" s="14"/>
      <c r="D184" s="48"/>
      <c r="E184" s="48"/>
      <c r="F184" s="13"/>
      <c r="G184" s="13"/>
      <c r="H184" s="13"/>
      <c r="I184" s="13"/>
      <c r="J184" s="13"/>
      <c r="K184" s="13"/>
      <c r="L184" s="13">
        <f t="shared" si="23"/>
        <v>0</v>
      </c>
      <c r="M184" s="13">
        <f t="shared" si="24"/>
        <v>0</v>
      </c>
      <c r="N184" s="13"/>
      <c r="O184" s="13"/>
      <c r="P184" s="13"/>
      <c r="Q184" s="13">
        <f t="shared" si="25"/>
        <v>0</v>
      </c>
      <c r="R184" s="13"/>
      <c r="S184" s="13"/>
      <c r="T184" s="13"/>
      <c r="U184" s="13"/>
      <c r="V184" s="13"/>
      <c r="W184" s="13"/>
    </row>
    <row r="185" spans="1:23" ht="17" thickBot="1">
      <c r="A185" s="12">
        <v>44068</v>
      </c>
      <c r="B185" s="49">
        <v>182</v>
      </c>
      <c r="C185" s="14"/>
      <c r="D185" s="48"/>
      <c r="E185" s="48"/>
      <c r="F185" s="13"/>
      <c r="G185" s="13"/>
      <c r="H185" s="13"/>
      <c r="I185" s="13"/>
      <c r="J185" s="13"/>
      <c r="K185" s="13"/>
      <c r="L185" s="13">
        <f t="shared" si="23"/>
        <v>0</v>
      </c>
      <c r="M185" s="13">
        <f t="shared" si="24"/>
        <v>0</v>
      </c>
      <c r="N185" s="13"/>
      <c r="O185" s="13"/>
      <c r="P185" s="13"/>
      <c r="Q185" s="13">
        <f t="shared" si="25"/>
        <v>0</v>
      </c>
      <c r="R185" s="13"/>
      <c r="S185" s="13"/>
      <c r="T185" s="13"/>
      <c r="U185" s="13"/>
      <c r="V185" s="13"/>
      <c r="W185" s="13"/>
    </row>
    <row r="186" spans="1:23" ht="17" thickBot="1">
      <c r="A186" s="12">
        <v>44069</v>
      </c>
      <c r="B186" s="49">
        <v>183</v>
      </c>
      <c r="C186" s="14"/>
      <c r="D186" s="48"/>
      <c r="E186" s="48"/>
      <c r="F186" s="13"/>
      <c r="G186" s="13"/>
      <c r="H186" s="13"/>
      <c r="I186" s="13"/>
      <c r="J186" s="13"/>
      <c r="K186" s="13"/>
      <c r="L186" s="13">
        <f t="shared" si="23"/>
        <v>0</v>
      </c>
      <c r="M186" s="13">
        <f t="shared" si="24"/>
        <v>0</v>
      </c>
      <c r="N186" s="13"/>
      <c r="O186" s="13"/>
      <c r="P186" s="13"/>
      <c r="Q186" s="13">
        <f t="shared" si="25"/>
        <v>0</v>
      </c>
      <c r="R186" s="13"/>
      <c r="S186" s="13"/>
      <c r="T186" s="13"/>
      <c r="U186" s="13"/>
      <c r="V186" s="13"/>
      <c r="W186" s="13"/>
    </row>
    <row r="187" spans="1:23" ht="17" thickBot="1">
      <c r="A187" s="12">
        <v>44070</v>
      </c>
      <c r="B187" s="49">
        <v>184</v>
      </c>
      <c r="C187" s="14"/>
      <c r="D187" s="48"/>
      <c r="E187" s="48"/>
      <c r="F187" s="13"/>
      <c r="G187" s="13"/>
      <c r="H187" s="13"/>
      <c r="I187" s="13"/>
      <c r="J187" s="13"/>
      <c r="K187" s="13"/>
      <c r="L187" s="13">
        <f t="shared" si="23"/>
        <v>0</v>
      </c>
      <c r="M187" s="13">
        <f t="shared" si="24"/>
        <v>0</v>
      </c>
      <c r="N187" s="13"/>
      <c r="O187" s="13"/>
      <c r="P187" s="13"/>
      <c r="Q187" s="13">
        <f t="shared" si="25"/>
        <v>0</v>
      </c>
      <c r="R187" s="13"/>
      <c r="S187" s="13"/>
      <c r="T187" s="13"/>
      <c r="U187" s="13"/>
      <c r="V187" s="13"/>
      <c r="W187" s="13"/>
    </row>
    <row r="188" spans="1:23" ht="17" thickBot="1">
      <c r="A188" s="12">
        <v>44071</v>
      </c>
      <c r="B188" s="49">
        <v>185</v>
      </c>
      <c r="C188" s="14"/>
      <c r="D188" s="48"/>
      <c r="E188" s="48"/>
      <c r="F188" s="13"/>
      <c r="G188" s="13"/>
      <c r="H188" s="13"/>
      <c r="I188" s="13"/>
      <c r="J188" s="13"/>
      <c r="K188" s="13"/>
      <c r="L188" s="13">
        <f t="shared" si="23"/>
        <v>0</v>
      </c>
      <c r="M188" s="13">
        <f t="shared" si="24"/>
        <v>0</v>
      </c>
      <c r="N188" s="13"/>
      <c r="O188" s="13"/>
      <c r="P188" s="13"/>
      <c r="Q188" s="13">
        <f t="shared" si="25"/>
        <v>0</v>
      </c>
      <c r="R188" s="13"/>
      <c r="S188" s="13"/>
      <c r="T188" s="13"/>
      <c r="U188" s="13"/>
      <c r="V188" s="13"/>
      <c r="W188" s="13"/>
    </row>
    <row r="189" spans="1:23" ht="17" thickBot="1">
      <c r="A189" s="12">
        <v>44072</v>
      </c>
      <c r="B189" s="49">
        <v>186</v>
      </c>
      <c r="C189" s="14"/>
      <c r="D189" s="48"/>
      <c r="E189" s="48"/>
      <c r="F189" s="13"/>
      <c r="G189" s="13"/>
      <c r="H189" s="13"/>
      <c r="I189" s="13"/>
      <c r="J189" s="13"/>
      <c r="K189" s="13"/>
      <c r="L189" s="13">
        <f t="shared" si="23"/>
        <v>0</v>
      </c>
      <c r="M189" s="13">
        <f t="shared" si="24"/>
        <v>0</v>
      </c>
      <c r="N189" s="13"/>
      <c r="O189" s="13"/>
      <c r="P189" s="13"/>
      <c r="Q189" s="13">
        <f t="shared" si="25"/>
        <v>0</v>
      </c>
      <c r="R189" s="13"/>
      <c r="S189" s="13"/>
      <c r="T189" s="13"/>
      <c r="U189" s="13"/>
      <c r="V189" s="13"/>
      <c r="W189" s="13"/>
    </row>
    <row r="190" spans="1:23" ht="17" thickBot="1">
      <c r="A190" s="12">
        <v>44073</v>
      </c>
      <c r="B190" s="49">
        <v>187</v>
      </c>
      <c r="C190" s="14"/>
      <c r="D190" s="48"/>
      <c r="E190" s="48"/>
      <c r="F190" s="13"/>
      <c r="G190" s="13"/>
      <c r="H190" s="13"/>
      <c r="I190" s="13"/>
      <c r="J190" s="13"/>
      <c r="K190" s="13"/>
      <c r="L190" s="13">
        <f t="shared" si="23"/>
        <v>0</v>
      </c>
      <c r="M190" s="13">
        <f t="shared" si="24"/>
        <v>0</v>
      </c>
      <c r="N190" s="13"/>
      <c r="O190" s="13"/>
      <c r="P190" s="13"/>
      <c r="Q190" s="13">
        <f t="shared" si="25"/>
        <v>0</v>
      </c>
      <c r="R190" s="13"/>
      <c r="S190" s="13"/>
      <c r="T190" s="13"/>
      <c r="U190" s="13"/>
      <c r="V190" s="13"/>
      <c r="W190" s="13"/>
    </row>
    <row r="191" spans="1:23" ht="17" thickBot="1">
      <c r="A191" s="12">
        <v>44074</v>
      </c>
      <c r="B191" s="49">
        <v>188</v>
      </c>
      <c r="C191" s="14"/>
      <c r="D191" s="48"/>
      <c r="E191" s="48"/>
      <c r="F191" s="13"/>
      <c r="G191" s="13"/>
      <c r="H191" s="13"/>
      <c r="I191" s="13"/>
      <c r="J191" s="13"/>
      <c r="K191" s="13"/>
      <c r="L191" s="13">
        <f t="shared" si="23"/>
        <v>0</v>
      </c>
      <c r="M191" s="13">
        <f t="shared" si="24"/>
        <v>0</v>
      </c>
      <c r="N191" s="13"/>
      <c r="O191" s="13"/>
      <c r="P191" s="13"/>
      <c r="Q191" s="13">
        <f t="shared" si="25"/>
        <v>0</v>
      </c>
      <c r="R191" s="13"/>
      <c r="S191" s="13"/>
      <c r="T191" s="13"/>
      <c r="U191" s="13"/>
      <c r="V191" s="13"/>
      <c r="W191" s="13"/>
    </row>
    <row r="192" spans="1:23" ht="17" thickBot="1">
      <c r="A192" s="12">
        <v>44075</v>
      </c>
      <c r="B192" s="49">
        <v>189</v>
      </c>
      <c r="C192" s="14"/>
      <c r="D192" s="48"/>
      <c r="E192" s="48"/>
      <c r="F192" s="13"/>
      <c r="G192" s="13"/>
      <c r="H192" s="13"/>
      <c r="I192" s="13"/>
      <c r="J192" s="13"/>
      <c r="K192" s="13"/>
      <c r="L192" s="13">
        <f t="shared" si="23"/>
        <v>0</v>
      </c>
      <c r="M192" s="13">
        <f t="shared" si="24"/>
        <v>0</v>
      </c>
      <c r="N192" s="13"/>
      <c r="O192" s="13"/>
      <c r="P192" s="13"/>
      <c r="Q192" s="13">
        <f t="shared" si="25"/>
        <v>0</v>
      </c>
      <c r="R192" s="13"/>
      <c r="S192" s="13"/>
      <c r="T192" s="13"/>
      <c r="U192" s="13"/>
      <c r="V192" s="13"/>
      <c r="W192" s="13"/>
    </row>
    <row r="193" spans="1:23" ht="17" thickBot="1">
      <c r="A193" s="12">
        <v>44076</v>
      </c>
      <c r="B193" s="49">
        <v>190</v>
      </c>
      <c r="C193" s="14"/>
      <c r="D193" s="48"/>
      <c r="E193" s="48"/>
      <c r="F193" s="13"/>
      <c r="G193" s="13"/>
      <c r="H193" s="13"/>
      <c r="I193" s="13"/>
      <c r="J193" s="13"/>
      <c r="K193" s="13"/>
      <c r="L193" s="13">
        <f t="shared" si="23"/>
        <v>0</v>
      </c>
      <c r="M193" s="13">
        <f t="shared" si="24"/>
        <v>0</v>
      </c>
      <c r="N193" s="13"/>
      <c r="O193" s="13"/>
      <c r="P193" s="13"/>
      <c r="Q193" s="13">
        <f t="shared" si="25"/>
        <v>0</v>
      </c>
      <c r="R193" s="13"/>
      <c r="S193" s="13"/>
      <c r="T193" s="13"/>
      <c r="U193" s="13"/>
      <c r="V193" s="13"/>
      <c r="W193" s="13"/>
    </row>
    <row r="194" spans="1:23" ht="17" thickBot="1">
      <c r="A194" s="12">
        <v>44077</v>
      </c>
      <c r="B194" s="49">
        <v>191</v>
      </c>
      <c r="C194" s="14"/>
      <c r="D194" s="48"/>
      <c r="E194" s="48"/>
      <c r="F194" s="13"/>
      <c r="G194" s="13"/>
      <c r="H194" s="13"/>
      <c r="I194" s="13"/>
      <c r="J194" s="13"/>
      <c r="K194" s="13"/>
      <c r="L194" s="13">
        <f t="shared" si="23"/>
        <v>0</v>
      </c>
      <c r="M194" s="13">
        <f t="shared" si="24"/>
        <v>0</v>
      </c>
      <c r="N194" s="13"/>
      <c r="O194" s="13"/>
      <c r="P194" s="13"/>
      <c r="Q194" s="13">
        <f t="shared" si="25"/>
        <v>0</v>
      </c>
      <c r="R194" s="13"/>
      <c r="S194" s="13"/>
      <c r="T194" s="13"/>
      <c r="U194" s="13"/>
      <c r="V194" s="13"/>
      <c r="W194" s="13"/>
    </row>
    <row r="195" spans="1:23" ht="17" thickBot="1">
      <c r="A195" s="12">
        <v>44078</v>
      </c>
      <c r="B195" s="49">
        <v>192</v>
      </c>
      <c r="C195" s="14"/>
      <c r="D195" s="48"/>
      <c r="E195" s="48"/>
      <c r="F195" s="13"/>
      <c r="G195" s="13"/>
      <c r="H195" s="13"/>
      <c r="I195" s="13"/>
      <c r="J195" s="13"/>
      <c r="K195" s="13"/>
      <c r="L195" s="13">
        <f t="shared" si="23"/>
        <v>0</v>
      </c>
      <c r="M195" s="13">
        <f t="shared" si="24"/>
        <v>0</v>
      </c>
      <c r="N195" s="13"/>
      <c r="O195" s="13"/>
      <c r="P195" s="13"/>
      <c r="Q195" s="13">
        <f t="shared" si="25"/>
        <v>0</v>
      </c>
      <c r="R195" s="13"/>
      <c r="S195" s="13"/>
      <c r="T195" s="13"/>
      <c r="U195" s="13"/>
      <c r="V195" s="13"/>
      <c r="W195" s="13"/>
    </row>
    <row r="196" spans="1:23" ht="17" thickBot="1">
      <c r="A196" s="12">
        <v>44079</v>
      </c>
      <c r="B196" s="49">
        <v>193</v>
      </c>
      <c r="C196" s="14"/>
      <c r="D196" s="48"/>
      <c r="E196" s="48"/>
      <c r="F196" s="13"/>
      <c r="G196" s="13"/>
      <c r="H196" s="13"/>
      <c r="I196" s="13"/>
      <c r="J196" s="13"/>
      <c r="K196" s="13"/>
      <c r="L196" s="13">
        <f t="shared" si="23"/>
        <v>0</v>
      </c>
      <c r="M196" s="13">
        <f t="shared" si="24"/>
        <v>0</v>
      </c>
      <c r="N196" s="13"/>
      <c r="O196" s="13"/>
      <c r="P196" s="13"/>
      <c r="Q196" s="13">
        <f t="shared" si="25"/>
        <v>0</v>
      </c>
      <c r="R196" s="13"/>
      <c r="S196" s="13"/>
      <c r="T196" s="13"/>
      <c r="U196" s="13"/>
      <c r="V196" s="13"/>
      <c r="W196" s="13"/>
    </row>
    <row r="197" spans="1:23" ht="17" thickBot="1">
      <c r="A197" s="12">
        <v>44080</v>
      </c>
      <c r="B197" s="49">
        <v>194</v>
      </c>
      <c r="C197" s="14"/>
      <c r="D197" s="48"/>
      <c r="E197" s="48"/>
      <c r="F197" s="13"/>
      <c r="G197" s="13"/>
      <c r="H197" s="13"/>
      <c r="I197" s="13"/>
      <c r="J197" s="13"/>
      <c r="K197" s="13"/>
      <c r="L197" s="13">
        <f t="shared" si="23"/>
        <v>0</v>
      </c>
      <c r="M197" s="13">
        <f t="shared" si="24"/>
        <v>0</v>
      </c>
      <c r="N197" s="13"/>
      <c r="O197" s="13"/>
      <c r="P197" s="13"/>
      <c r="Q197" s="13">
        <f t="shared" si="25"/>
        <v>0</v>
      </c>
      <c r="R197" s="13"/>
      <c r="S197" s="13"/>
      <c r="T197" s="13"/>
      <c r="U197" s="13"/>
      <c r="V197" s="13"/>
      <c r="W197" s="13"/>
    </row>
    <row r="198" spans="1:23" ht="17" thickBot="1">
      <c r="A198" s="12">
        <v>44081</v>
      </c>
      <c r="B198" s="49">
        <v>195</v>
      </c>
      <c r="C198" s="14"/>
      <c r="D198" s="48"/>
      <c r="E198" s="48"/>
      <c r="F198" s="13"/>
      <c r="G198" s="13"/>
      <c r="H198" s="13"/>
      <c r="I198" s="13"/>
      <c r="J198" s="13"/>
      <c r="K198" s="13"/>
      <c r="L198" s="13">
        <f t="shared" si="23"/>
        <v>0</v>
      </c>
      <c r="M198" s="13">
        <f t="shared" si="24"/>
        <v>0</v>
      </c>
      <c r="N198" s="13"/>
      <c r="O198" s="13"/>
      <c r="P198" s="13"/>
      <c r="Q198" s="13">
        <f t="shared" si="25"/>
        <v>0</v>
      </c>
      <c r="R198" s="13"/>
      <c r="S198" s="13"/>
      <c r="T198" s="13"/>
      <c r="U198" s="13"/>
      <c r="V198" s="13"/>
      <c r="W198" s="13"/>
    </row>
    <row r="199" spans="1:23" ht="17" thickBot="1">
      <c r="A199" s="12">
        <v>44082</v>
      </c>
      <c r="B199" s="49">
        <v>196</v>
      </c>
      <c r="C199" s="14"/>
      <c r="D199" s="48"/>
      <c r="E199" s="48"/>
      <c r="F199" s="13"/>
      <c r="G199" s="13"/>
      <c r="H199" s="13"/>
      <c r="I199" s="13"/>
      <c r="J199" s="13"/>
      <c r="K199" s="13"/>
      <c r="L199" s="13">
        <f t="shared" si="23"/>
        <v>0</v>
      </c>
      <c r="M199" s="13">
        <f t="shared" si="24"/>
        <v>0</v>
      </c>
      <c r="N199" s="13"/>
      <c r="O199" s="13"/>
      <c r="P199" s="13"/>
      <c r="Q199" s="13">
        <f t="shared" si="25"/>
        <v>0</v>
      </c>
      <c r="R199" s="13"/>
      <c r="S199" s="13"/>
      <c r="T199" s="13"/>
      <c r="U199" s="13"/>
      <c r="V199" s="13"/>
      <c r="W199" s="13"/>
    </row>
    <row r="200" spans="1:23" ht="17" thickBot="1">
      <c r="A200" s="12">
        <v>44083</v>
      </c>
      <c r="B200" s="49">
        <v>197</v>
      </c>
      <c r="C200" s="14"/>
      <c r="D200" s="48"/>
      <c r="E200" s="48"/>
      <c r="F200" s="13"/>
      <c r="G200" s="13"/>
      <c r="H200" s="13"/>
      <c r="I200" s="13"/>
      <c r="J200" s="13"/>
      <c r="K200" s="13"/>
      <c r="L200" s="13">
        <f t="shared" ref="L200:L263" si="26">H200+J200</f>
        <v>0</v>
      </c>
      <c r="M200" s="13">
        <f t="shared" ref="M200:M263" si="27">C200-R200-T200</f>
        <v>0</v>
      </c>
      <c r="N200" s="13"/>
      <c r="O200" s="13"/>
      <c r="P200" s="13"/>
      <c r="Q200" s="13">
        <f t="shared" ref="Q200:Q263" si="28">M200-H200-J200</f>
        <v>0</v>
      </c>
      <c r="R200" s="13"/>
      <c r="S200" s="13"/>
      <c r="T200" s="13"/>
      <c r="U200" s="13"/>
      <c r="V200" s="13"/>
      <c r="W200" s="13"/>
    </row>
    <row r="201" spans="1:23" ht="17" thickBot="1">
      <c r="A201" s="12">
        <v>44084</v>
      </c>
      <c r="B201" s="49">
        <v>198</v>
      </c>
      <c r="C201" s="14"/>
      <c r="D201" s="48"/>
      <c r="E201" s="48"/>
      <c r="F201" s="13"/>
      <c r="G201" s="13"/>
      <c r="H201" s="13"/>
      <c r="I201" s="13"/>
      <c r="J201" s="13"/>
      <c r="K201" s="13"/>
      <c r="L201" s="13">
        <f t="shared" si="26"/>
        <v>0</v>
      </c>
      <c r="M201" s="13">
        <f t="shared" si="27"/>
        <v>0</v>
      </c>
      <c r="N201" s="13"/>
      <c r="O201" s="13"/>
      <c r="P201" s="13"/>
      <c r="Q201" s="13">
        <f t="shared" si="28"/>
        <v>0</v>
      </c>
      <c r="R201" s="13"/>
      <c r="S201" s="13"/>
      <c r="T201" s="13"/>
      <c r="U201" s="13"/>
      <c r="V201" s="13"/>
      <c r="W201" s="13"/>
    </row>
    <row r="202" spans="1:23" ht="17" thickBot="1">
      <c r="A202" s="12">
        <v>44085</v>
      </c>
      <c r="B202" s="49">
        <v>199</v>
      </c>
      <c r="C202" s="14"/>
      <c r="D202" s="48"/>
      <c r="E202" s="48"/>
      <c r="F202" s="13"/>
      <c r="G202" s="13"/>
      <c r="H202" s="13"/>
      <c r="I202" s="13"/>
      <c r="J202" s="13"/>
      <c r="K202" s="13"/>
      <c r="L202" s="13">
        <f t="shared" si="26"/>
        <v>0</v>
      </c>
      <c r="M202" s="13">
        <f t="shared" si="27"/>
        <v>0</v>
      </c>
      <c r="N202" s="13"/>
      <c r="O202" s="13"/>
      <c r="P202" s="13"/>
      <c r="Q202" s="13">
        <f t="shared" si="28"/>
        <v>0</v>
      </c>
      <c r="R202" s="13"/>
      <c r="S202" s="13"/>
      <c r="T202" s="13"/>
      <c r="U202" s="13"/>
      <c r="V202" s="13"/>
      <c r="W202" s="13"/>
    </row>
    <row r="203" spans="1:23" ht="17" thickBot="1">
      <c r="A203" s="12">
        <v>44086</v>
      </c>
      <c r="B203" s="49">
        <v>200</v>
      </c>
      <c r="C203" s="14"/>
      <c r="D203" s="48"/>
      <c r="E203" s="48"/>
      <c r="F203" s="13"/>
      <c r="G203" s="13"/>
      <c r="H203" s="13"/>
      <c r="I203" s="13"/>
      <c r="J203" s="13"/>
      <c r="K203" s="13"/>
      <c r="L203" s="13">
        <f t="shared" si="26"/>
        <v>0</v>
      </c>
      <c r="M203" s="13">
        <f t="shared" si="27"/>
        <v>0</v>
      </c>
      <c r="N203" s="13"/>
      <c r="O203" s="13"/>
      <c r="P203" s="13"/>
      <c r="Q203" s="13">
        <f t="shared" si="28"/>
        <v>0</v>
      </c>
      <c r="R203" s="13"/>
      <c r="S203" s="13"/>
      <c r="T203" s="13"/>
      <c r="U203" s="13"/>
      <c r="V203" s="13"/>
      <c r="W203" s="13"/>
    </row>
    <row r="204" spans="1:23" ht="17" thickBot="1">
      <c r="A204" s="12">
        <v>44087</v>
      </c>
      <c r="B204" s="49">
        <v>201</v>
      </c>
      <c r="C204" s="14"/>
      <c r="D204" s="48"/>
      <c r="E204" s="48"/>
      <c r="F204" s="13"/>
      <c r="G204" s="13"/>
      <c r="H204" s="13"/>
      <c r="I204" s="13"/>
      <c r="J204" s="13"/>
      <c r="K204" s="13"/>
      <c r="L204" s="13">
        <f t="shared" si="26"/>
        <v>0</v>
      </c>
      <c r="M204" s="13">
        <f t="shared" si="27"/>
        <v>0</v>
      </c>
      <c r="N204" s="13"/>
      <c r="O204" s="13"/>
      <c r="P204" s="13"/>
      <c r="Q204" s="13">
        <f t="shared" si="28"/>
        <v>0</v>
      </c>
      <c r="R204" s="13"/>
      <c r="S204" s="13"/>
      <c r="T204" s="13"/>
      <c r="U204" s="13"/>
      <c r="V204" s="13"/>
      <c r="W204" s="13"/>
    </row>
    <row r="205" spans="1:23" ht="17" thickBot="1">
      <c r="A205" s="12">
        <v>44088</v>
      </c>
      <c r="B205" s="49">
        <v>202</v>
      </c>
      <c r="C205" s="14"/>
      <c r="D205" s="48"/>
      <c r="E205" s="48"/>
      <c r="F205" s="13"/>
      <c r="G205" s="13"/>
      <c r="H205" s="13"/>
      <c r="I205" s="13"/>
      <c r="J205" s="13"/>
      <c r="K205" s="13"/>
      <c r="L205" s="13">
        <f t="shared" si="26"/>
        <v>0</v>
      </c>
      <c r="M205" s="13">
        <f t="shared" si="27"/>
        <v>0</v>
      </c>
      <c r="N205" s="13"/>
      <c r="O205" s="13"/>
      <c r="P205" s="13"/>
      <c r="Q205" s="13">
        <f t="shared" si="28"/>
        <v>0</v>
      </c>
      <c r="R205" s="13"/>
      <c r="S205" s="13"/>
      <c r="T205" s="13"/>
      <c r="U205" s="13"/>
      <c r="V205" s="13"/>
      <c r="W205" s="13"/>
    </row>
    <row r="206" spans="1:23" ht="17" thickBot="1">
      <c r="A206" s="12">
        <v>44089</v>
      </c>
      <c r="B206" s="49">
        <v>203</v>
      </c>
      <c r="C206" s="14"/>
      <c r="D206" s="48"/>
      <c r="E206" s="48"/>
      <c r="F206" s="13"/>
      <c r="G206" s="13"/>
      <c r="H206" s="13"/>
      <c r="I206" s="13"/>
      <c r="J206" s="13"/>
      <c r="K206" s="13"/>
      <c r="L206" s="13">
        <f t="shared" si="26"/>
        <v>0</v>
      </c>
      <c r="M206" s="13">
        <f t="shared" si="27"/>
        <v>0</v>
      </c>
      <c r="N206" s="13"/>
      <c r="O206" s="13"/>
      <c r="P206" s="13"/>
      <c r="Q206" s="13">
        <f t="shared" si="28"/>
        <v>0</v>
      </c>
      <c r="R206" s="13"/>
      <c r="S206" s="13"/>
      <c r="T206" s="13"/>
      <c r="U206" s="13"/>
      <c r="V206" s="13"/>
      <c r="W206" s="13"/>
    </row>
    <row r="207" spans="1:23" ht="17" thickBot="1">
      <c r="A207" s="12">
        <v>44090</v>
      </c>
      <c r="B207" s="49">
        <v>204</v>
      </c>
      <c r="C207" s="14"/>
      <c r="D207" s="48"/>
      <c r="E207" s="48"/>
      <c r="F207" s="13"/>
      <c r="G207" s="13"/>
      <c r="H207" s="13"/>
      <c r="I207" s="13"/>
      <c r="J207" s="13"/>
      <c r="K207" s="13"/>
      <c r="L207" s="13">
        <f t="shared" si="26"/>
        <v>0</v>
      </c>
      <c r="M207" s="13">
        <f t="shared" si="27"/>
        <v>0</v>
      </c>
      <c r="N207" s="13"/>
      <c r="O207" s="13"/>
      <c r="P207" s="13"/>
      <c r="Q207" s="13">
        <f t="shared" si="28"/>
        <v>0</v>
      </c>
      <c r="R207" s="13"/>
      <c r="S207" s="13"/>
      <c r="T207" s="13"/>
      <c r="U207" s="13"/>
      <c r="V207" s="13"/>
      <c r="W207" s="13"/>
    </row>
    <row r="208" spans="1:23" ht="17" thickBot="1">
      <c r="A208" s="12">
        <v>44091</v>
      </c>
      <c r="B208" s="49">
        <v>205</v>
      </c>
      <c r="C208" s="14"/>
      <c r="D208" s="48"/>
      <c r="E208" s="48"/>
      <c r="F208" s="13"/>
      <c r="G208" s="13"/>
      <c r="H208" s="13"/>
      <c r="I208" s="13"/>
      <c r="J208" s="13"/>
      <c r="K208" s="13"/>
      <c r="L208" s="13">
        <f t="shared" si="26"/>
        <v>0</v>
      </c>
      <c r="M208" s="13">
        <f t="shared" si="27"/>
        <v>0</v>
      </c>
      <c r="N208" s="13"/>
      <c r="O208" s="13"/>
      <c r="P208" s="13"/>
      <c r="Q208" s="13">
        <f t="shared" si="28"/>
        <v>0</v>
      </c>
      <c r="R208" s="13"/>
      <c r="S208" s="13"/>
      <c r="T208" s="13"/>
      <c r="U208" s="13"/>
      <c r="V208" s="13"/>
      <c r="W208" s="13"/>
    </row>
    <row r="209" spans="1:23" ht="17" thickBot="1">
      <c r="A209" s="12">
        <v>44092</v>
      </c>
      <c r="B209" s="49">
        <v>206</v>
      </c>
      <c r="C209" s="14"/>
      <c r="D209" s="48"/>
      <c r="E209" s="48"/>
      <c r="F209" s="13"/>
      <c r="G209" s="13"/>
      <c r="H209" s="13"/>
      <c r="I209" s="13"/>
      <c r="J209" s="13"/>
      <c r="K209" s="13"/>
      <c r="L209" s="13">
        <f t="shared" si="26"/>
        <v>0</v>
      </c>
      <c r="M209" s="13">
        <f t="shared" si="27"/>
        <v>0</v>
      </c>
      <c r="N209" s="13"/>
      <c r="O209" s="13"/>
      <c r="P209" s="13"/>
      <c r="Q209" s="13">
        <f t="shared" si="28"/>
        <v>0</v>
      </c>
      <c r="R209" s="13"/>
      <c r="S209" s="13"/>
      <c r="T209" s="13"/>
      <c r="U209" s="13"/>
      <c r="V209" s="13"/>
      <c r="W209" s="13"/>
    </row>
    <row r="210" spans="1:23" ht="17" thickBot="1">
      <c r="A210" s="12">
        <v>44093</v>
      </c>
      <c r="B210" s="49">
        <v>207</v>
      </c>
      <c r="C210" s="14"/>
      <c r="D210" s="48"/>
      <c r="E210" s="48"/>
      <c r="F210" s="13"/>
      <c r="G210" s="13"/>
      <c r="H210" s="13"/>
      <c r="I210" s="13"/>
      <c r="J210" s="13"/>
      <c r="K210" s="13"/>
      <c r="L210" s="13">
        <f t="shared" si="26"/>
        <v>0</v>
      </c>
      <c r="M210" s="13">
        <f t="shared" si="27"/>
        <v>0</v>
      </c>
      <c r="N210" s="13"/>
      <c r="O210" s="13"/>
      <c r="P210" s="13"/>
      <c r="Q210" s="13">
        <f t="shared" si="28"/>
        <v>0</v>
      </c>
      <c r="R210" s="13"/>
      <c r="S210" s="13"/>
      <c r="T210" s="13"/>
      <c r="U210" s="13"/>
      <c r="V210" s="13"/>
      <c r="W210" s="13"/>
    </row>
    <row r="211" spans="1:23" ht="17" thickBot="1">
      <c r="A211" s="12">
        <v>44094</v>
      </c>
      <c r="B211" s="49">
        <v>208</v>
      </c>
      <c r="C211" s="14"/>
      <c r="D211" s="48"/>
      <c r="E211" s="48"/>
      <c r="F211" s="13"/>
      <c r="G211" s="13"/>
      <c r="H211" s="13"/>
      <c r="I211" s="13"/>
      <c r="J211" s="13"/>
      <c r="K211" s="13"/>
      <c r="L211" s="13">
        <f t="shared" si="26"/>
        <v>0</v>
      </c>
      <c r="M211" s="13">
        <f t="shared" si="27"/>
        <v>0</v>
      </c>
      <c r="N211" s="13"/>
      <c r="O211" s="13"/>
      <c r="P211" s="13"/>
      <c r="Q211" s="13">
        <f t="shared" si="28"/>
        <v>0</v>
      </c>
      <c r="R211" s="13"/>
      <c r="S211" s="13"/>
      <c r="T211" s="13"/>
      <c r="U211" s="13"/>
      <c r="V211" s="13"/>
      <c r="W211" s="13"/>
    </row>
    <row r="212" spans="1:23" ht="17" thickBot="1">
      <c r="A212" s="12">
        <v>44095</v>
      </c>
      <c r="B212" s="49">
        <v>209</v>
      </c>
      <c r="C212" s="14"/>
      <c r="D212" s="48"/>
      <c r="E212" s="48"/>
      <c r="F212" s="13"/>
      <c r="G212" s="13"/>
      <c r="H212" s="13"/>
      <c r="I212" s="13"/>
      <c r="J212" s="13"/>
      <c r="K212" s="13"/>
      <c r="L212" s="13">
        <f t="shared" si="26"/>
        <v>0</v>
      </c>
      <c r="M212" s="13">
        <f t="shared" si="27"/>
        <v>0</v>
      </c>
      <c r="N212" s="13"/>
      <c r="O212" s="13"/>
      <c r="P212" s="13"/>
      <c r="Q212" s="13">
        <f t="shared" si="28"/>
        <v>0</v>
      </c>
      <c r="R212" s="13"/>
      <c r="S212" s="13"/>
      <c r="T212" s="13"/>
      <c r="U212" s="13"/>
      <c r="V212" s="13"/>
      <c r="W212" s="13"/>
    </row>
    <row r="213" spans="1:23" ht="17" thickBot="1">
      <c r="A213" s="12">
        <v>44096</v>
      </c>
      <c r="B213" s="49">
        <v>210</v>
      </c>
      <c r="C213" s="14"/>
      <c r="D213" s="48"/>
      <c r="E213" s="48"/>
      <c r="F213" s="13"/>
      <c r="G213" s="13"/>
      <c r="H213" s="13"/>
      <c r="I213" s="13"/>
      <c r="J213" s="13"/>
      <c r="K213" s="13"/>
      <c r="L213" s="13">
        <f t="shared" si="26"/>
        <v>0</v>
      </c>
      <c r="M213" s="13">
        <f t="shared" si="27"/>
        <v>0</v>
      </c>
      <c r="N213" s="13"/>
      <c r="O213" s="13"/>
      <c r="P213" s="13"/>
      <c r="Q213" s="13">
        <f t="shared" si="28"/>
        <v>0</v>
      </c>
      <c r="R213" s="13"/>
      <c r="S213" s="13"/>
      <c r="T213" s="13"/>
      <c r="U213" s="13"/>
      <c r="V213" s="13"/>
      <c r="W213" s="13"/>
    </row>
    <row r="214" spans="1:23" ht="17" thickBot="1">
      <c r="A214" s="12">
        <v>44097</v>
      </c>
      <c r="B214" s="49">
        <v>211</v>
      </c>
      <c r="C214" s="14"/>
      <c r="D214" s="48"/>
      <c r="E214" s="48"/>
      <c r="F214" s="13"/>
      <c r="G214" s="13"/>
      <c r="H214" s="13"/>
      <c r="I214" s="13"/>
      <c r="J214" s="13"/>
      <c r="K214" s="13"/>
      <c r="L214" s="13">
        <f t="shared" si="26"/>
        <v>0</v>
      </c>
      <c r="M214" s="13">
        <f t="shared" si="27"/>
        <v>0</v>
      </c>
      <c r="N214" s="13"/>
      <c r="O214" s="13"/>
      <c r="P214" s="13"/>
      <c r="Q214" s="13">
        <f t="shared" si="28"/>
        <v>0</v>
      </c>
      <c r="R214" s="13"/>
      <c r="S214" s="13"/>
      <c r="T214" s="13"/>
      <c r="U214" s="13"/>
      <c r="V214" s="13"/>
      <c r="W214" s="13"/>
    </row>
    <row r="215" spans="1:23" ht="17" thickBot="1">
      <c r="A215" s="12">
        <v>44098</v>
      </c>
      <c r="B215" s="49">
        <v>212</v>
      </c>
      <c r="C215" s="14"/>
      <c r="D215" s="48"/>
      <c r="E215" s="48"/>
      <c r="F215" s="13"/>
      <c r="G215" s="13"/>
      <c r="H215" s="13"/>
      <c r="I215" s="13"/>
      <c r="J215" s="13"/>
      <c r="K215" s="13"/>
      <c r="L215" s="13">
        <f t="shared" si="26"/>
        <v>0</v>
      </c>
      <c r="M215" s="13">
        <f t="shared" si="27"/>
        <v>0</v>
      </c>
      <c r="N215" s="13"/>
      <c r="O215" s="13"/>
      <c r="P215" s="13"/>
      <c r="Q215" s="13">
        <f t="shared" si="28"/>
        <v>0</v>
      </c>
      <c r="R215" s="13"/>
      <c r="S215" s="13"/>
      <c r="T215" s="13"/>
      <c r="U215" s="13"/>
      <c r="V215" s="13"/>
      <c r="W215" s="13"/>
    </row>
    <row r="216" spans="1:23" ht="17" thickBot="1">
      <c r="A216" s="12">
        <v>44099</v>
      </c>
      <c r="B216" s="49">
        <v>213</v>
      </c>
      <c r="C216" s="14"/>
      <c r="D216" s="48"/>
      <c r="E216" s="48"/>
      <c r="F216" s="13"/>
      <c r="G216" s="13"/>
      <c r="H216" s="13"/>
      <c r="I216" s="13"/>
      <c r="J216" s="13"/>
      <c r="K216" s="13"/>
      <c r="L216" s="13">
        <f t="shared" si="26"/>
        <v>0</v>
      </c>
      <c r="M216" s="13">
        <f t="shared" si="27"/>
        <v>0</v>
      </c>
      <c r="N216" s="13"/>
      <c r="O216" s="13"/>
      <c r="P216" s="13"/>
      <c r="Q216" s="13">
        <f t="shared" si="28"/>
        <v>0</v>
      </c>
      <c r="R216" s="13"/>
      <c r="S216" s="13"/>
      <c r="T216" s="13"/>
      <c r="U216" s="13"/>
      <c r="V216" s="13"/>
      <c r="W216" s="13"/>
    </row>
    <row r="217" spans="1:23" ht="17" thickBot="1">
      <c r="A217" s="12">
        <v>44100</v>
      </c>
      <c r="B217" s="49">
        <v>214</v>
      </c>
      <c r="C217" s="14"/>
      <c r="D217" s="48"/>
      <c r="E217" s="48"/>
      <c r="F217" s="13"/>
      <c r="G217" s="13"/>
      <c r="H217" s="13"/>
      <c r="I217" s="13"/>
      <c r="J217" s="13"/>
      <c r="K217" s="13"/>
      <c r="L217" s="13">
        <f t="shared" si="26"/>
        <v>0</v>
      </c>
      <c r="M217" s="13">
        <f t="shared" si="27"/>
        <v>0</v>
      </c>
      <c r="N217" s="13"/>
      <c r="O217" s="13"/>
      <c r="P217" s="13"/>
      <c r="Q217" s="13">
        <f t="shared" si="28"/>
        <v>0</v>
      </c>
      <c r="R217" s="13"/>
      <c r="S217" s="13"/>
      <c r="T217" s="13"/>
      <c r="U217" s="13"/>
      <c r="V217" s="13"/>
      <c r="W217" s="13"/>
    </row>
    <row r="218" spans="1:23" ht="17" thickBot="1">
      <c r="A218" s="12">
        <v>44101</v>
      </c>
      <c r="B218" s="49">
        <v>215</v>
      </c>
      <c r="C218" s="14"/>
      <c r="D218" s="48"/>
      <c r="E218" s="48"/>
      <c r="F218" s="13"/>
      <c r="G218" s="13"/>
      <c r="H218" s="13"/>
      <c r="I218" s="13"/>
      <c r="J218" s="13"/>
      <c r="K218" s="13"/>
      <c r="L218" s="13">
        <f t="shared" si="26"/>
        <v>0</v>
      </c>
      <c r="M218" s="13">
        <f t="shared" si="27"/>
        <v>0</v>
      </c>
      <c r="N218" s="13"/>
      <c r="O218" s="13"/>
      <c r="P218" s="13"/>
      <c r="Q218" s="13">
        <f t="shared" si="28"/>
        <v>0</v>
      </c>
      <c r="R218" s="13"/>
      <c r="S218" s="13"/>
      <c r="T218" s="13"/>
      <c r="U218" s="13"/>
      <c r="V218" s="13"/>
      <c r="W218" s="13"/>
    </row>
    <row r="219" spans="1:23" ht="17" thickBot="1">
      <c r="A219" s="12">
        <v>44102</v>
      </c>
      <c r="B219" s="49">
        <v>216</v>
      </c>
      <c r="C219" s="14"/>
      <c r="D219" s="48"/>
      <c r="E219" s="48"/>
      <c r="F219" s="13"/>
      <c r="G219" s="13"/>
      <c r="H219" s="13"/>
      <c r="I219" s="13"/>
      <c r="J219" s="13"/>
      <c r="K219" s="13"/>
      <c r="L219" s="13">
        <f t="shared" si="26"/>
        <v>0</v>
      </c>
      <c r="M219" s="13">
        <f t="shared" si="27"/>
        <v>0</v>
      </c>
      <c r="N219" s="13"/>
      <c r="O219" s="13"/>
      <c r="P219" s="13"/>
      <c r="Q219" s="13">
        <f t="shared" si="28"/>
        <v>0</v>
      </c>
      <c r="R219" s="13"/>
      <c r="S219" s="13"/>
      <c r="T219" s="13"/>
      <c r="U219" s="13"/>
      <c r="V219" s="13"/>
      <c r="W219" s="13"/>
    </row>
    <row r="220" spans="1:23" ht="17" thickBot="1">
      <c r="A220" s="12">
        <v>44103</v>
      </c>
      <c r="B220" s="49">
        <v>217</v>
      </c>
      <c r="C220" s="14"/>
      <c r="D220" s="48"/>
      <c r="E220" s="48"/>
      <c r="F220" s="13"/>
      <c r="G220" s="13"/>
      <c r="H220" s="13"/>
      <c r="I220" s="13"/>
      <c r="J220" s="13"/>
      <c r="K220" s="13"/>
      <c r="L220" s="13">
        <f t="shared" si="26"/>
        <v>0</v>
      </c>
      <c r="M220" s="13">
        <f t="shared" si="27"/>
        <v>0</v>
      </c>
      <c r="N220" s="13"/>
      <c r="O220" s="13"/>
      <c r="P220" s="13"/>
      <c r="Q220" s="13">
        <f t="shared" si="28"/>
        <v>0</v>
      </c>
      <c r="R220" s="13"/>
      <c r="S220" s="13"/>
      <c r="T220" s="13"/>
      <c r="U220" s="13"/>
      <c r="V220" s="13"/>
      <c r="W220" s="13"/>
    </row>
    <row r="221" spans="1:23" ht="17" thickBot="1">
      <c r="A221" s="12">
        <v>44104</v>
      </c>
      <c r="B221" s="49">
        <v>218</v>
      </c>
      <c r="C221" s="14"/>
      <c r="D221" s="48"/>
      <c r="E221" s="48"/>
      <c r="F221" s="13"/>
      <c r="G221" s="13"/>
      <c r="H221" s="13"/>
      <c r="I221" s="13"/>
      <c r="J221" s="13"/>
      <c r="K221" s="13"/>
      <c r="L221" s="13">
        <f t="shared" si="26"/>
        <v>0</v>
      </c>
      <c r="M221" s="13">
        <f t="shared" si="27"/>
        <v>0</v>
      </c>
      <c r="N221" s="13"/>
      <c r="O221" s="13"/>
      <c r="P221" s="13"/>
      <c r="Q221" s="13">
        <f t="shared" si="28"/>
        <v>0</v>
      </c>
      <c r="R221" s="13"/>
      <c r="S221" s="13"/>
      <c r="T221" s="13"/>
      <c r="U221" s="13"/>
      <c r="V221" s="13"/>
      <c r="W221" s="13"/>
    </row>
    <row r="222" spans="1:23" ht="17" thickBot="1">
      <c r="A222" s="12">
        <v>44105</v>
      </c>
      <c r="B222" s="49">
        <v>219</v>
      </c>
      <c r="C222" s="14"/>
      <c r="D222" s="48"/>
      <c r="E222" s="48"/>
      <c r="F222" s="13"/>
      <c r="G222" s="13"/>
      <c r="H222" s="13"/>
      <c r="I222" s="13"/>
      <c r="J222" s="13"/>
      <c r="K222" s="13"/>
      <c r="L222" s="13">
        <f t="shared" si="26"/>
        <v>0</v>
      </c>
      <c r="M222" s="13">
        <f t="shared" si="27"/>
        <v>0</v>
      </c>
      <c r="N222" s="13"/>
      <c r="O222" s="13"/>
      <c r="P222" s="13"/>
      <c r="Q222" s="13">
        <f t="shared" si="28"/>
        <v>0</v>
      </c>
      <c r="R222" s="13"/>
      <c r="S222" s="13"/>
      <c r="T222" s="13"/>
      <c r="U222" s="13"/>
      <c r="V222" s="13"/>
      <c r="W222" s="13"/>
    </row>
    <row r="223" spans="1:23" ht="17" thickBot="1">
      <c r="A223" s="12">
        <v>44106</v>
      </c>
      <c r="B223" s="49">
        <v>220</v>
      </c>
      <c r="C223" s="14"/>
      <c r="D223" s="48"/>
      <c r="E223" s="48"/>
      <c r="F223" s="13"/>
      <c r="G223" s="13"/>
      <c r="H223" s="13"/>
      <c r="I223" s="13"/>
      <c r="J223" s="13"/>
      <c r="K223" s="13"/>
      <c r="L223" s="13">
        <f t="shared" si="26"/>
        <v>0</v>
      </c>
      <c r="M223" s="13">
        <f t="shared" si="27"/>
        <v>0</v>
      </c>
      <c r="N223" s="13"/>
      <c r="O223" s="13"/>
      <c r="P223" s="13"/>
      <c r="Q223" s="13">
        <f t="shared" si="28"/>
        <v>0</v>
      </c>
      <c r="R223" s="13"/>
      <c r="S223" s="13"/>
      <c r="T223" s="13"/>
      <c r="U223" s="13"/>
      <c r="V223" s="13"/>
      <c r="W223" s="13"/>
    </row>
    <row r="224" spans="1:23" ht="17" thickBot="1">
      <c r="A224" s="12">
        <v>44107</v>
      </c>
      <c r="B224" s="49">
        <v>221</v>
      </c>
      <c r="C224" s="14"/>
      <c r="D224" s="48"/>
      <c r="E224" s="48"/>
      <c r="F224" s="13"/>
      <c r="G224" s="13"/>
      <c r="H224" s="13"/>
      <c r="I224" s="13"/>
      <c r="J224" s="13"/>
      <c r="K224" s="13"/>
      <c r="L224" s="13">
        <f t="shared" si="26"/>
        <v>0</v>
      </c>
      <c r="M224" s="13">
        <f t="shared" si="27"/>
        <v>0</v>
      </c>
      <c r="N224" s="13"/>
      <c r="O224" s="13"/>
      <c r="P224" s="13"/>
      <c r="Q224" s="13">
        <f t="shared" si="28"/>
        <v>0</v>
      </c>
      <c r="R224" s="13"/>
      <c r="S224" s="13"/>
      <c r="T224" s="13"/>
      <c r="U224" s="13"/>
      <c r="V224" s="13"/>
      <c r="W224" s="13"/>
    </row>
    <row r="225" spans="1:23" ht="17" thickBot="1">
      <c r="A225" s="12">
        <v>44108</v>
      </c>
      <c r="B225" s="49">
        <v>222</v>
      </c>
      <c r="C225" s="14"/>
      <c r="D225" s="48"/>
      <c r="E225" s="48"/>
      <c r="F225" s="13"/>
      <c r="G225" s="13"/>
      <c r="H225" s="13"/>
      <c r="I225" s="13"/>
      <c r="J225" s="13"/>
      <c r="K225" s="13"/>
      <c r="L225" s="13">
        <f t="shared" si="26"/>
        <v>0</v>
      </c>
      <c r="M225" s="13">
        <f t="shared" si="27"/>
        <v>0</v>
      </c>
      <c r="N225" s="13"/>
      <c r="O225" s="13"/>
      <c r="P225" s="13"/>
      <c r="Q225" s="13">
        <f t="shared" si="28"/>
        <v>0</v>
      </c>
      <c r="R225" s="13"/>
      <c r="S225" s="13"/>
      <c r="T225" s="13"/>
      <c r="U225" s="13"/>
      <c r="V225" s="13"/>
      <c r="W225" s="13"/>
    </row>
    <row r="226" spans="1:23" ht="17" thickBot="1">
      <c r="A226" s="12">
        <v>44109</v>
      </c>
      <c r="B226" s="49">
        <v>223</v>
      </c>
      <c r="C226" s="14"/>
      <c r="D226" s="48"/>
      <c r="E226" s="48"/>
      <c r="F226" s="13"/>
      <c r="G226" s="13"/>
      <c r="H226" s="13"/>
      <c r="I226" s="13"/>
      <c r="J226" s="13"/>
      <c r="K226" s="13"/>
      <c r="L226" s="13">
        <f t="shared" si="26"/>
        <v>0</v>
      </c>
      <c r="M226" s="13">
        <f t="shared" si="27"/>
        <v>0</v>
      </c>
      <c r="N226" s="13"/>
      <c r="O226" s="13"/>
      <c r="P226" s="13"/>
      <c r="Q226" s="13">
        <f t="shared" si="28"/>
        <v>0</v>
      </c>
      <c r="R226" s="13"/>
      <c r="S226" s="13"/>
      <c r="T226" s="13"/>
      <c r="U226" s="13"/>
      <c r="V226" s="13"/>
      <c r="W226" s="13"/>
    </row>
    <row r="227" spans="1:23" ht="17" thickBot="1">
      <c r="A227" s="12">
        <v>44110</v>
      </c>
      <c r="B227" s="49">
        <v>224</v>
      </c>
      <c r="C227" s="14"/>
      <c r="D227" s="48"/>
      <c r="E227" s="48"/>
      <c r="F227" s="13"/>
      <c r="G227" s="13"/>
      <c r="H227" s="13"/>
      <c r="I227" s="13"/>
      <c r="J227" s="13"/>
      <c r="K227" s="13"/>
      <c r="L227" s="13">
        <f t="shared" si="26"/>
        <v>0</v>
      </c>
      <c r="M227" s="13">
        <f t="shared" si="27"/>
        <v>0</v>
      </c>
      <c r="N227" s="13"/>
      <c r="O227" s="13"/>
      <c r="P227" s="13"/>
      <c r="Q227" s="13">
        <f t="shared" si="28"/>
        <v>0</v>
      </c>
      <c r="R227" s="13"/>
      <c r="S227" s="13"/>
      <c r="T227" s="13"/>
      <c r="U227" s="13"/>
      <c r="V227" s="13"/>
      <c r="W227" s="13"/>
    </row>
    <row r="228" spans="1:23" ht="17" thickBot="1">
      <c r="A228" s="12">
        <v>44111</v>
      </c>
      <c r="B228" s="49">
        <v>225</v>
      </c>
      <c r="C228" s="14"/>
      <c r="D228" s="48"/>
      <c r="E228" s="48"/>
      <c r="F228" s="13"/>
      <c r="G228" s="13"/>
      <c r="H228" s="13"/>
      <c r="I228" s="13"/>
      <c r="J228" s="13"/>
      <c r="K228" s="13"/>
      <c r="L228" s="13">
        <f t="shared" si="26"/>
        <v>0</v>
      </c>
      <c r="M228" s="13">
        <f t="shared" si="27"/>
        <v>0</v>
      </c>
      <c r="N228" s="13"/>
      <c r="O228" s="13"/>
      <c r="P228" s="13"/>
      <c r="Q228" s="13">
        <f t="shared" si="28"/>
        <v>0</v>
      </c>
      <c r="R228" s="13"/>
      <c r="S228" s="13"/>
      <c r="T228" s="13"/>
      <c r="U228" s="13"/>
      <c r="V228" s="13"/>
      <c r="W228" s="13"/>
    </row>
    <row r="229" spans="1:23" ht="17" thickBot="1">
      <c r="A229" s="12">
        <v>44112</v>
      </c>
      <c r="B229" s="49">
        <v>226</v>
      </c>
      <c r="C229" s="14"/>
      <c r="D229" s="48"/>
      <c r="E229" s="48"/>
      <c r="F229" s="13"/>
      <c r="G229" s="13"/>
      <c r="H229" s="13"/>
      <c r="I229" s="13"/>
      <c r="J229" s="13"/>
      <c r="K229" s="13"/>
      <c r="L229" s="13">
        <f t="shared" si="26"/>
        <v>0</v>
      </c>
      <c r="M229" s="13">
        <f t="shared" si="27"/>
        <v>0</v>
      </c>
      <c r="N229" s="13"/>
      <c r="O229" s="13"/>
      <c r="P229" s="13"/>
      <c r="Q229" s="13">
        <f t="shared" si="28"/>
        <v>0</v>
      </c>
      <c r="R229" s="13"/>
      <c r="S229" s="13"/>
      <c r="T229" s="13"/>
      <c r="U229" s="13"/>
      <c r="V229" s="13"/>
      <c r="W229" s="13"/>
    </row>
    <row r="230" spans="1:23" ht="17" thickBot="1">
      <c r="A230" s="12">
        <v>44113</v>
      </c>
      <c r="B230" s="49">
        <v>227</v>
      </c>
      <c r="C230" s="14"/>
      <c r="D230" s="48"/>
      <c r="E230" s="48"/>
      <c r="F230" s="13"/>
      <c r="G230" s="13"/>
      <c r="H230" s="13"/>
      <c r="I230" s="13"/>
      <c r="J230" s="13"/>
      <c r="K230" s="13"/>
      <c r="L230" s="13">
        <f t="shared" si="26"/>
        <v>0</v>
      </c>
      <c r="M230" s="13">
        <f t="shared" si="27"/>
        <v>0</v>
      </c>
      <c r="N230" s="13"/>
      <c r="O230" s="13"/>
      <c r="P230" s="13"/>
      <c r="Q230" s="13">
        <f t="shared" si="28"/>
        <v>0</v>
      </c>
      <c r="R230" s="13"/>
      <c r="S230" s="13"/>
      <c r="T230" s="13"/>
      <c r="U230" s="13"/>
      <c r="V230" s="13"/>
      <c r="W230" s="13"/>
    </row>
    <row r="231" spans="1:23" ht="17" thickBot="1">
      <c r="A231" s="12">
        <v>44114</v>
      </c>
      <c r="B231" s="49">
        <v>228</v>
      </c>
      <c r="C231" s="14"/>
      <c r="D231" s="48"/>
      <c r="E231" s="48"/>
      <c r="F231" s="13"/>
      <c r="G231" s="13"/>
      <c r="H231" s="13"/>
      <c r="I231" s="13"/>
      <c r="J231" s="13"/>
      <c r="K231" s="13"/>
      <c r="L231" s="13">
        <f t="shared" si="26"/>
        <v>0</v>
      </c>
      <c r="M231" s="13">
        <f t="shared" si="27"/>
        <v>0</v>
      </c>
      <c r="N231" s="13"/>
      <c r="O231" s="13"/>
      <c r="P231" s="13"/>
      <c r="Q231" s="13">
        <f t="shared" si="28"/>
        <v>0</v>
      </c>
      <c r="R231" s="13"/>
      <c r="S231" s="13"/>
      <c r="T231" s="13"/>
      <c r="U231" s="13"/>
      <c r="V231" s="13"/>
      <c r="W231" s="13"/>
    </row>
    <row r="232" spans="1:23" ht="17" thickBot="1">
      <c r="A232" s="12">
        <v>44115</v>
      </c>
      <c r="B232" s="49">
        <v>229</v>
      </c>
      <c r="C232" s="14"/>
      <c r="D232" s="48"/>
      <c r="E232" s="48"/>
      <c r="F232" s="13"/>
      <c r="G232" s="13"/>
      <c r="H232" s="13"/>
      <c r="I232" s="13"/>
      <c r="J232" s="13"/>
      <c r="K232" s="13"/>
      <c r="L232" s="13">
        <f t="shared" si="26"/>
        <v>0</v>
      </c>
      <c r="M232" s="13">
        <f t="shared" si="27"/>
        <v>0</v>
      </c>
      <c r="N232" s="13"/>
      <c r="O232" s="13"/>
      <c r="P232" s="13"/>
      <c r="Q232" s="13">
        <f t="shared" si="28"/>
        <v>0</v>
      </c>
      <c r="R232" s="13"/>
      <c r="S232" s="13"/>
      <c r="T232" s="13"/>
      <c r="U232" s="13"/>
      <c r="V232" s="13"/>
      <c r="W232" s="13"/>
    </row>
    <row r="233" spans="1:23" ht="17" thickBot="1">
      <c r="A233" s="12">
        <v>44116</v>
      </c>
      <c r="B233" s="49">
        <v>230</v>
      </c>
      <c r="C233" s="14"/>
      <c r="D233" s="48"/>
      <c r="E233" s="48"/>
      <c r="F233" s="13"/>
      <c r="G233" s="13"/>
      <c r="H233" s="13"/>
      <c r="I233" s="13"/>
      <c r="J233" s="13"/>
      <c r="K233" s="13"/>
      <c r="L233" s="13">
        <f t="shared" si="26"/>
        <v>0</v>
      </c>
      <c r="M233" s="13">
        <f t="shared" si="27"/>
        <v>0</v>
      </c>
      <c r="N233" s="13"/>
      <c r="O233" s="13"/>
      <c r="P233" s="13"/>
      <c r="Q233" s="13">
        <f t="shared" si="28"/>
        <v>0</v>
      </c>
      <c r="R233" s="13"/>
      <c r="S233" s="13"/>
      <c r="T233" s="13"/>
      <c r="U233" s="13"/>
      <c r="V233" s="13"/>
      <c r="W233" s="13"/>
    </row>
    <row r="234" spans="1:23" ht="17" thickBot="1">
      <c r="A234" s="12">
        <v>44117</v>
      </c>
      <c r="B234" s="49">
        <v>231</v>
      </c>
      <c r="C234" s="14"/>
      <c r="D234" s="48"/>
      <c r="E234" s="48"/>
      <c r="F234" s="13"/>
      <c r="G234" s="13"/>
      <c r="H234" s="13"/>
      <c r="I234" s="13"/>
      <c r="J234" s="13"/>
      <c r="K234" s="13"/>
      <c r="L234" s="13">
        <f t="shared" si="26"/>
        <v>0</v>
      </c>
      <c r="M234" s="13">
        <f t="shared" si="27"/>
        <v>0</v>
      </c>
      <c r="N234" s="13"/>
      <c r="O234" s="13"/>
      <c r="P234" s="13"/>
      <c r="Q234" s="13">
        <f t="shared" si="28"/>
        <v>0</v>
      </c>
      <c r="R234" s="13"/>
      <c r="S234" s="13"/>
      <c r="T234" s="13"/>
      <c r="U234" s="13"/>
      <c r="V234" s="13"/>
      <c r="W234" s="13"/>
    </row>
    <row r="235" spans="1:23" ht="17" thickBot="1">
      <c r="A235" s="12">
        <v>44118</v>
      </c>
      <c r="B235" s="49">
        <v>232</v>
      </c>
      <c r="C235" s="14"/>
      <c r="D235" s="48"/>
      <c r="E235" s="48"/>
      <c r="F235" s="13"/>
      <c r="G235" s="13"/>
      <c r="H235" s="13"/>
      <c r="I235" s="13"/>
      <c r="J235" s="13"/>
      <c r="K235" s="13"/>
      <c r="L235" s="13">
        <f t="shared" si="26"/>
        <v>0</v>
      </c>
      <c r="M235" s="13">
        <f t="shared" si="27"/>
        <v>0</v>
      </c>
      <c r="N235" s="13"/>
      <c r="O235" s="13"/>
      <c r="P235" s="13"/>
      <c r="Q235" s="13">
        <f t="shared" si="28"/>
        <v>0</v>
      </c>
      <c r="R235" s="13"/>
      <c r="S235" s="13"/>
      <c r="T235" s="13"/>
      <c r="U235" s="13"/>
      <c r="V235" s="13"/>
      <c r="W235" s="13"/>
    </row>
    <row r="236" spans="1:23" ht="17" thickBot="1">
      <c r="A236" s="12">
        <v>44119</v>
      </c>
      <c r="B236" s="49">
        <v>233</v>
      </c>
      <c r="C236" s="14"/>
      <c r="D236" s="48"/>
      <c r="E236" s="48"/>
      <c r="F236" s="13"/>
      <c r="G236" s="13"/>
      <c r="H236" s="13"/>
      <c r="I236" s="13"/>
      <c r="J236" s="13"/>
      <c r="K236" s="13"/>
      <c r="L236" s="13">
        <f t="shared" si="26"/>
        <v>0</v>
      </c>
      <c r="M236" s="13">
        <f t="shared" si="27"/>
        <v>0</v>
      </c>
      <c r="N236" s="13"/>
      <c r="O236" s="13"/>
      <c r="P236" s="13"/>
      <c r="Q236" s="13">
        <f t="shared" si="28"/>
        <v>0</v>
      </c>
      <c r="R236" s="13"/>
      <c r="S236" s="13"/>
      <c r="T236" s="13"/>
      <c r="U236" s="13"/>
      <c r="V236" s="13"/>
      <c r="W236" s="13"/>
    </row>
    <row r="237" spans="1:23" ht="17" thickBot="1">
      <c r="A237" s="12">
        <v>44120</v>
      </c>
      <c r="B237" s="49">
        <v>234</v>
      </c>
      <c r="C237" s="14"/>
      <c r="D237" s="48"/>
      <c r="E237" s="48"/>
      <c r="F237" s="13"/>
      <c r="G237" s="13"/>
      <c r="H237" s="13"/>
      <c r="I237" s="13"/>
      <c r="J237" s="13"/>
      <c r="K237" s="13"/>
      <c r="L237" s="13">
        <f t="shared" si="26"/>
        <v>0</v>
      </c>
      <c r="M237" s="13">
        <f t="shared" si="27"/>
        <v>0</v>
      </c>
      <c r="N237" s="13"/>
      <c r="O237" s="13"/>
      <c r="P237" s="13"/>
      <c r="Q237" s="13">
        <f t="shared" si="28"/>
        <v>0</v>
      </c>
      <c r="R237" s="13"/>
      <c r="S237" s="13"/>
      <c r="T237" s="13"/>
      <c r="U237" s="13"/>
      <c r="V237" s="13"/>
      <c r="W237" s="13"/>
    </row>
    <row r="238" spans="1:23" ht="17" thickBot="1">
      <c r="A238" s="12">
        <v>44121</v>
      </c>
      <c r="B238" s="49">
        <v>235</v>
      </c>
      <c r="C238" s="14"/>
      <c r="D238" s="48"/>
      <c r="E238" s="48"/>
      <c r="F238" s="13"/>
      <c r="G238" s="13"/>
      <c r="H238" s="13"/>
      <c r="I238" s="13"/>
      <c r="J238" s="13"/>
      <c r="K238" s="13"/>
      <c r="L238" s="13">
        <f t="shared" si="26"/>
        <v>0</v>
      </c>
      <c r="M238" s="13">
        <f t="shared" si="27"/>
        <v>0</v>
      </c>
      <c r="N238" s="13"/>
      <c r="O238" s="13"/>
      <c r="P238" s="13"/>
      <c r="Q238" s="13">
        <f t="shared" si="28"/>
        <v>0</v>
      </c>
      <c r="R238" s="13"/>
      <c r="S238" s="13"/>
      <c r="T238" s="13"/>
      <c r="U238" s="13"/>
      <c r="V238" s="13"/>
      <c r="W238" s="13"/>
    </row>
    <row r="239" spans="1:23" ht="17" thickBot="1">
      <c r="A239" s="12">
        <v>44122</v>
      </c>
      <c r="B239" s="49">
        <v>236</v>
      </c>
      <c r="C239" s="14"/>
      <c r="D239" s="48"/>
      <c r="E239" s="48"/>
      <c r="F239" s="13"/>
      <c r="G239" s="13"/>
      <c r="H239" s="13"/>
      <c r="I239" s="13"/>
      <c r="J239" s="13"/>
      <c r="K239" s="13"/>
      <c r="L239" s="13">
        <f t="shared" si="26"/>
        <v>0</v>
      </c>
      <c r="M239" s="13">
        <f t="shared" si="27"/>
        <v>0</v>
      </c>
      <c r="N239" s="13"/>
      <c r="O239" s="13"/>
      <c r="P239" s="13"/>
      <c r="Q239" s="13">
        <f t="shared" si="28"/>
        <v>0</v>
      </c>
      <c r="R239" s="13"/>
      <c r="S239" s="13"/>
      <c r="T239" s="13"/>
      <c r="U239" s="13"/>
      <c r="V239" s="13"/>
      <c r="W239" s="13"/>
    </row>
    <row r="240" spans="1:23" ht="17" thickBot="1">
      <c r="A240" s="12">
        <v>44123</v>
      </c>
      <c r="B240" s="49">
        <v>237</v>
      </c>
      <c r="C240" s="14"/>
      <c r="D240" s="48"/>
      <c r="E240" s="48"/>
      <c r="F240" s="13"/>
      <c r="G240" s="13"/>
      <c r="H240" s="13"/>
      <c r="I240" s="13"/>
      <c r="J240" s="13"/>
      <c r="K240" s="13"/>
      <c r="L240" s="13">
        <f t="shared" si="26"/>
        <v>0</v>
      </c>
      <c r="M240" s="13">
        <f t="shared" si="27"/>
        <v>0</v>
      </c>
      <c r="N240" s="13"/>
      <c r="O240" s="13"/>
      <c r="P240" s="13"/>
      <c r="Q240" s="13">
        <f t="shared" si="28"/>
        <v>0</v>
      </c>
      <c r="R240" s="13"/>
      <c r="S240" s="13"/>
      <c r="T240" s="13"/>
      <c r="U240" s="13"/>
      <c r="V240" s="13"/>
      <c r="W240" s="13"/>
    </row>
    <row r="241" spans="1:23" ht="17" thickBot="1">
      <c r="A241" s="12">
        <v>44124</v>
      </c>
      <c r="B241" s="49">
        <v>238</v>
      </c>
      <c r="C241" s="14"/>
      <c r="D241" s="48"/>
      <c r="E241" s="48"/>
      <c r="F241" s="13"/>
      <c r="G241" s="13"/>
      <c r="H241" s="13"/>
      <c r="I241" s="13"/>
      <c r="J241" s="13"/>
      <c r="K241" s="13"/>
      <c r="L241" s="13">
        <f t="shared" si="26"/>
        <v>0</v>
      </c>
      <c r="M241" s="13">
        <f t="shared" si="27"/>
        <v>0</v>
      </c>
      <c r="N241" s="13"/>
      <c r="O241" s="13"/>
      <c r="P241" s="13"/>
      <c r="Q241" s="13">
        <f t="shared" si="28"/>
        <v>0</v>
      </c>
      <c r="R241" s="13"/>
      <c r="S241" s="13"/>
      <c r="T241" s="13"/>
      <c r="U241" s="13"/>
      <c r="V241" s="13"/>
      <c r="W241" s="13"/>
    </row>
    <row r="242" spans="1:23" ht="17" thickBot="1">
      <c r="A242" s="12">
        <v>44125</v>
      </c>
      <c r="B242" s="49">
        <v>239</v>
      </c>
      <c r="C242" s="14"/>
      <c r="D242" s="48"/>
      <c r="E242" s="48"/>
      <c r="F242" s="13"/>
      <c r="G242" s="13"/>
      <c r="H242" s="13"/>
      <c r="I242" s="13"/>
      <c r="J242" s="13"/>
      <c r="K242" s="13"/>
      <c r="L242" s="13">
        <f t="shared" si="26"/>
        <v>0</v>
      </c>
      <c r="M242" s="13">
        <f t="shared" si="27"/>
        <v>0</v>
      </c>
      <c r="N242" s="13"/>
      <c r="O242" s="13"/>
      <c r="P242" s="13"/>
      <c r="Q242" s="13">
        <f t="shared" si="28"/>
        <v>0</v>
      </c>
      <c r="R242" s="13"/>
      <c r="S242" s="13"/>
      <c r="T242" s="13"/>
      <c r="U242" s="13"/>
      <c r="V242" s="13"/>
      <c r="W242" s="13"/>
    </row>
    <row r="243" spans="1:23" ht="17" thickBot="1">
      <c r="A243" s="12">
        <v>44126</v>
      </c>
      <c r="B243" s="49">
        <v>240</v>
      </c>
      <c r="C243" s="14"/>
      <c r="D243" s="48"/>
      <c r="E243" s="48"/>
      <c r="F243" s="13"/>
      <c r="G243" s="13"/>
      <c r="H243" s="13"/>
      <c r="I243" s="13"/>
      <c r="J243" s="13"/>
      <c r="K243" s="13"/>
      <c r="L243" s="13">
        <f t="shared" si="26"/>
        <v>0</v>
      </c>
      <c r="M243" s="13">
        <f t="shared" si="27"/>
        <v>0</v>
      </c>
      <c r="N243" s="13"/>
      <c r="O243" s="13"/>
      <c r="P243" s="13"/>
      <c r="Q243" s="13">
        <f t="shared" si="28"/>
        <v>0</v>
      </c>
      <c r="R243" s="13"/>
      <c r="S243" s="13"/>
      <c r="T243" s="13"/>
      <c r="U243" s="13"/>
      <c r="V243" s="13"/>
      <c r="W243" s="13"/>
    </row>
    <row r="244" spans="1:23" ht="17" thickBot="1">
      <c r="A244" s="12">
        <v>44127</v>
      </c>
      <c r="B244" s="49">
        <v>241</v>
      </c>
      <c r="C244" s="14"/>
      <c r="D244" s="48"/>
      <c r="E244" s="48"/>
      <c r="F244" s="13"/>
      <c r="G244" s="13"/>
      <c r="H244" s="13"/>
      <c r="I244" s="13"/>
      <c r="J244" s="13"/>
      <c r="K244" s="13"/>
      <c r="L244" s="13">
        <f t="shared" si="26"/>
        <v>0</v>
      </c>
      <c r="M244" s="13">
        <f t="shared" si="27"/>
        <v>0</v>
      </c>
      <c r="N244" s="13"/>
      <c r="O244" s="13"/>
      <c r="P244" s="13"/>
      <c r="Q244" s="13">
        <f t="shared" si="28"/>
        <v>0</v>
      </c>
      <c r="R244" s="13"/>
      <c r="S244" s="13"/>
      <c r="T244" s="13"/>
      <c r="U244" s="13"/>
      <c r="V244" s="13"/>
      <c r="W244" s="13"/>
    </row>
    <row r="245" spans="1:23" ht="17" thickBot="1">
      <c r="A245" s="12">
        <v>44128</v>
      </c>
      <c r="B245" s="49">
        <v>242</v>
      </c>
      <c r="C245" s="14"/>
      <c r="D245" s="48"/>
      <c r="E245" s="48"/>
      <c r="F245" s="13"/>
      <c r="G245" s="13"/>
      <c r="H245" s="13"/>
      <c r="I245" s="13"/>
      <c r="J245" s="13"/>
      <c r="K245" s="13"/>
      <c r="L245" s="13">
        <f t="shared" si="26"/>
        <v>0</v>
      </c>
      <c r="M245" s="13">
        <f t="shared" si="27"/>
        <v>0</v>
      </c>
      <c r="N245" s="13"/>
      <c r="O245" s="13"/>
      <c r="P245" s="13"/>
      <c r="Q245" s="13">
        <f t="shared" si="28"/>
        <v>0</v>
      </c>
      <c r="R245" s="13"/>
      <c r="S245" s="13"/>
      <c r="T245" s="13"/>
      <c r="U245" s="13"/>
      <c r="V245" s="13"/>
      <c r="W245" s="13"/>
    </row>
    <row r="246" spans="1:23" ht="17" thickBot="1">
      <c r="A246" s="12">
        <v>44129</v>
      </c>
      <c r="B246" s="49">
        <v>243</v>
      </c>
      <c r="C246" s="14"/>
      <c r="D246" s="48"/>
      <c r="E246" s="48"/>
      <c r="F246" s="13"/>
      <c r="G246" s="13"/>
      <c r="H246" s="13"/>
      <c r="I246" s="13"/>
      <c r="J246" s="13"/>
      <c r="K246" s="13"/>
      <c r="L246" s="13">
        <f t="shared" si="26"/>
        <v>0</v>
      </c>
      <c r="M246" s="13">
        <f t="shared" si="27"/>
        <v>0</v>
      </c>
      <c r="N246" s="13"/>
      <c r="O246" s="13"/>
      <c r="P246" s="13"/>
      <c r="Q246" s="13">
        <f t="shared" si="28"/>
        <v>0</v>
      </c>
      <c r="R246" s="13"/>
      <c r="S246" s="13"/>
      <c r="T246" s="13"/>
      <c r="U246" s="13"/>
      <c r="V246" s="13"/>
      <c r="W246" s="13"/>
    </row>
    <row r="247" spans="1:23" ht="17" thickBot="1">
      <c r="A247" s="12">
        <v>44130</v>
      </c>
      <c r="B247" s="49">
        <v>244</v>
      </c>
      <c r="C247" s="14"/>
      <c r="D247" s="48"/>
      <c r="E247" s="48"/>
      <c r="F247" s="13"/>
      <c r="G247" s="13"/>
      <c r="H247" s="13"/>
      <c r="I247" s="13"/>
      <c r="J247" s="13"/>
      <c r="K247" s="13"/>
      <c r="L247" s="13">
        <f t="shared" si="26"/>
        <v>0</v>
      </c>
      <c r="M247" s="13">
        <f t="shared" si="27"/>
        <v>0</v>
      </c>
      <c r="N247" s="13"/>
      <c r="O247" s="13"/>
      <c r="P247" s="13"/>
      <c r="Q247" s="13">
        <f t="shared" si="28"/>
        <v>0</v>
      </c>
      <c r="R247" s="13"/>
      <c r="S247" s="13"/>
      <c r="T247" s="13"/>
      <c r="U247" s="13"/>
      <c r="V247" s="13"/>
      <c r="W247" s="13"/>
    </row>
    <row r="248" spans="1:23" ht="17" thickBot="1">
      <c r="A248" s="12">
        <v>44131</v>
      </c>
      <c r="B248" s="49">
        <v>245</v>
      </c>
      <c r="C248" s="14"/>
      <c r="D248" s="48"/>
      <c r="E248" s="48"/>
      <c r="F248" s="13"/>
      <c r="G248" s="13"/>
      <c r="H248" s="13"/>
      <c r="I248" s="13"/>
      <c r="J248" s="13"/>
      <c r="K248" s="13"/>
      <c r="L248" s="13">
        <f t="shared" si="26"/>
        <v>0</v>
      </c>
      <c r="M248" s="13">
        <f t="shared" si="27"/>
        <v>0</v>
      </c>
      <c r="N248" s="13"/>
      <c r="O248" s="13"/>
      <c r="P248" s="13"/>
      <c r="Q248" s="13">
        <f t="shared" si="28"/>
        <v>0</v>
      </c>
      <c r="R248" s="13"/>
      <c r="S248" s="13"/>
      <c r="T248" s="13"/>
      <c r="U248" s="13"/>
      <c r="V248" s="13"/>
      <c r="W248" s="13"/>
    </row>
    <row r="249" spans="1:23" ht="17" thickBot="1">
      <c r="A249" s="12">
        <v>44132</v>
      </c>
      <c r="B249" s="49">
        <v>246</v>
      </c>
      <c r="C249" s="14"/>
      <c r="D249" s="48"/>
      <c r="E249" s="48"/>
      <c r="F249" s="13"/>
      <c r="G249" s="13"/>
      <c r="H249" s="13"/>
      <c r="I249" s="13"/>
      <c r="J249" s="13"/>
      <c r="K249" s="13"/>
      <c r="L249" s="13">
        <f t="shared" si="26"/>
        <v>0</v>
      </c>
      <c r="M249" s="13">
        <f t="shared" si="27"/>
        <v>0</v>
      </c>
      <c r="N249" s="13"/>
      <c r="O249" s="13"/>
      <c r="P249" s="13"/>
      <c r="Q249" s="13">
        <f t="shared" si="28"/>
        <v>0</v>
      </c>
      <c r="R249" s="13"/>
      <c r="S249" s="13"/>
      <c r="T249" s="13"/>
      <c r="U249" s="13"/>
      <c r="V249" s="13"/>
      <c r="W249" s="13"/>
    </row>
    <row r="250" spans="1:23" ht="17" thickBot="1">
      <c r="A250" s="12">
        <v>44133</v>
      </c>
      <c r="B250" s="49">
        <v>247</v>
      </c>
      <c r="C250" s="14"/>
      <c r="D250" s="48"/>
      <c r="E250" s="48"/>
      <c r="F250" s="13"/>
      <c r="G250" s="13"/>
      <c r="H250" s="13"/>
      <c r="I250" s="13"/>
      <c r="J250" s="13"/>
      <c r="K250" s="13"/>
      <c r="L250" s="13">
        <f t="shared" si="26"/>
        <v>0</v>
      </c>
      <c r="M250" s="13">
        <f t="shared" si="27"/>
        <v>0</v>
      </c>
      <c r="N250" s="13"/>
      <c r="O250" s="13"/>
      <c r="P250" s="13"/>
      <c r="Q250" s="13">
        <f t="shared" si="28"/>
        <v>0</v>
      </c>
      <c r="R250" s="13"/>
      <c r="S250" s="13"/>
      <c r="T250" s="13"/>
      <c r="U250" s="13"/>
      <c r="V250" s="13"/>
      <c r="W250" s="13"/>
    </row>
    <row r="251" spans="1:23" ht="17" thickBot="1">
      <c r="A251" s="12">
        <v>44134</v>
      </c>
      <c r="B251" s="49">
        <v>248</v>
      </c>
      <c r="C251" s="14"/>
      <c r="D251" s="48"/>
      <c r="E251" s="48"/>
      <c r="F251" s="13"/>
      <c r="G251" s="13"/>
      <c r="H251" s="13"/>
      <c r="I251" s="13"/>
      <c r="J251" s="13"/>
      <c r="K251" s="13"/>
      <c r="L251" s="13">
        <f t="shared" si="26"/>
        <v>0</v>
      </c>
      <c r="M251" s="13">
        <f t="shared" si="27"/>
        <v>0</v>
      </c>
      <c r="N251" s="13"/>
      <c r="O251" s="13"/>
      <c r="P251" s="13"/>
      <c r="Q251" s="13">
        <f t="shared" si="28"/>
        <v>0</v>
      </c>
      <c r="R251" s="13"/>
      <c r="S251" s="13"/>
      <c r="T251" s="13"/>
      <c r="U251" s="13"/>
      <c r="V251" s="13"/>
      <c r="W251" s="13"/>
    </row>
    <row r="252" spans="1:23" ht="17" thickBot="1">
      <c r="A252" s="12">
        <v>44135</v>
      </c>
      <c r="B252" s="49">
        <v>249</v>
      </c>
      <c r="C252" s="14"/>
      <c r="D252" s="48"/>
      <c r="E252" s="48"/>
      <c r="F252" s="13"/>
      <c r="G252" s="13"/>
      <c r="H252" s="13"/>
      <c r="I252" s="13"/>
      <c r="J252" s="13"/>
      <c r="K252" s="13"/>
      <c r="L252" s="13">
        <f t="shared" si="26"/>
        <v>0</v>
      </c>
      <c r="M252" s="13">
        <f t="shared" si="27"/>
        <v>0</v>
      </c>
      <c r="N252" s="13"/>
      <c r="O252" s="13"/>
      <c r="P252" s="13"/>
      <c r="Q252" s="13">
        <f t="shared" si="28"/>
        <v>0</v>
      </c>
      <c r="R252" s="13"/>
      <c r="S252" s="13"/>
      <c r="T252" s="13"/>
      <c r="U252" s="13"/>
      <c r="V252" s="13"/>
      <c r="W252" s="13"/>
    </row>
    <row r="253" spans="1:23" ht="17" thickBot="1">
      <c r="A253" s="12">
        <v>44136</v>
      </c>
      <c r="B253" s="49">
        <v>250</v>
      </c>
      <c r="C253" s="14"/>
      <c r="D253" s="48"/>
      <c r="E253" s="48"/>
      <c r="F253" s="13"/>
      <c r="G253" s="13"/>
      <c r="H253" s="13"/>
      <c r="I253" s="13"/>
      <c r="J253" s="13"/>
      <c r="K253" s="13"/>
      <c r="L253" s="13">
        <f t="shared" si="26"/>
        <v>0</v>
      </c>
      <c r="M253" s="13">
        <f t="shared" si="27"/>
        <v>0</v>
      </c>
      <c r="N253" s="13"/>
      <c r="O253" s="13"/>
      <c r="P253" s="13"/>
      <c r="Q253" s="13">
        <f t="shared" si="28"/>
        <v>0</v>
      </c>
      <c r="R253" s="13"/>
      <c r="S253" s="13"/>
      <c r="T253" s="13"/>
      <c r="U253" s="13"/>
      <c r="V253" s="13"/>
      <c r="W253" s="13"/>
    </row>
    <row r="254" spans="1:23" ht="17" thickBot="1">
      <c r="A254" s="12">
        <v>44137</v>
      </c>
      <c r="B254" s="49">
        <v>251</v>
      </c>
      <c r="C254" s="14"/>
      <c r="D254" s="48"/>
      <c r="E254" s="48"/>
      <c r="F254" s="13"/>
      <c r="G254" s="13"/>
      <c r="H254" s="13"/>
      <c r="I254" s="13"/>
      <c r="J254" s="13"/>
      <c r="K254" s="13"/>
      <c r="L254" s="13">
        <f t="shared" si="26"/>
        <v>0</v>
      </c>
      <c r="M254" s="13">
        <f t="shared" si="27"/>
        <v>0</v>
      </c>
      <c r="N254" s="13"/>
      <c r="O254" s="13"/>
      <c r="P254" s="13"/>
      <c r="Q254" s="13">
        <f t="shared" si="28"/>
        <v>0</v>
      </c>
      <c r="R254" s="13"/>
      <c r="S254" s="13"/>
      <c r="T254" s="13"/>
      <c r="U254" s="13"/>
      <c r="V254" s="13"/>
      <c r="W254" s="13"/>
    </row>
    <row r="255" spans="1:23" ht="17" thickBot="1">
      <c r="A255" s="12">
        <v>44138</v>
      </c>
      <c r="B255" s="49">
        <v>252</v>
      </c>
      <c r="C255" s="14"/>
      <c r="D255" s="48"/>
      <c r="E255" s="48"/>
      <c r="F255" s="13"/>
      <c r="G255" s="13"/>
      <c r="H255" s="13"/>
      <c r="I255" s="13"/>
      <c r="J255" s="13"/>
      <c r="K255" s="13"/>
      <c r="L255" s="13">
        <f t="shared" si="26"/>
        <v>0</v>
      </c>
      <c r="M255" s="13">
        <f t="shared" si="27"/>
        <v>0</v>
      </c>
      <c r="N255" s="13"/>
      <c r="O255" s="13"/>
      <c r="P255" s="13"/>
      <c r="Q255" s="13">
        <f t="shared" si="28"/>
        <v>0</v>
      </c>
      <c r="R255" s="13"/>
      <c r="S255" s="13"/>
      <c r="T255" s="13"/>
      <c r="U255" s="13"/>
      <c r="V255" s="13"/>
      <c r="W255" s="13"/>
    </row>
    <row r="256" spans="1:23" ht="17" thickBot="1">
      <c r="A256" s="12">
        <v>44139</v>
      </c>
      <c r="B256" s="49">
        <v>253</v>
      </c>
      <c r="C256" s="14"/>
      <c r="D256" s="48"/>
      <c r="E256" s="48"/>
      <c r="F256" s="13"/>
      <c r="G256" s="13"/>
      <c r="H256" s="13"/>
      <c r="I256" s="13"/>
      <c r="J256" s="13"/>
      <c r="K256" s="13"/>
      <c r="L256" s="13">
        <f t="shared" si="26"/>
        <v>0</v>
      </c>
      <c r="M256" s="13">
        <f t="shared" si="27"/>
        <v>0</v>
      </c>
      <c r="N256" s="13"/>
      <c r="O256" s="13"/>
      <c r="P256" s="13"/>
      <c r="Q256" s="13">
        <f t="shared" si="28"/>
        <v>0</v>
      </c>
      <c r="R256" s="13"/>
      <c r="S256" s="13"/>
      <c r="T256" s="13"/>
      <c r="U256" s="13"/>
      <c r="V256" s="13"/>
      <c r="W256" s="13"/>
    </row>
    <row r="257" spans="1:23" ht="17" thickBot="1">
      <c r="A257" s="12">
        <v>44140</v>
      </c>
      <c r="B257" s="49">
        <v>254</v>
      </c>
      <c r="C257" s="14"/>
      <c r="D257" s="48"/>
      <c r="E257" s="48"/>
      <c r="F257" s="13"/>
      <c r="G257" s="13"/>
      <c r="H257" s="13"/>
      <c r="I257" s="13"/>
      <c r="J257" s="13"/>
      <c r="K257" s="13"/>
      <c r="L257" s="13">
        <f t="shared" si="26"/>
        <v>0</v>
      </c>
      <c r="M257" s="13">
        <f t="shared" si="27"/>
        <v>0</v>
      </c>
      <c r="N257" s="13"/>
      <c r="O257" s="13"/>
      <c r="P257" s="13"/>
      <c r="Q257" s="13">
        <f t="shared" si="28"/>
        <v>0</v>
      </c>
      <c r="R257" s="13"/>
      <c r="S257" s="13"/>
      <c r="T257" s="13"/>
      <c r="U257" s="13"/>
      <c r="V257" s="13"/>
      <c r="W257" s="13"/>
    </row>
    <row r="258" spans="1:23" ht="17" thickBot="1">
      <c r="A258" s="12">
        <v>44141</v>
      </c>
      <c r="B258" s="49">
        <v>255</v>
      </c>
      <c r="C258" s="14"/>
      <c r="D258" s="48"/>
      <c r="E258" s="48"/>
      <c r="F258" s="13"/>
      <c r="G258" s="13"/>
      <c r="H258" s="13"/>
      <c r="I258" s="13"/>
      <c r="J258" s="13"/>
      <c r="K258" s="13"/>
      <c r="L258" s="13">
        <f t="shared" si="26"/>
        <v>0</v>
      </c>
      <c r="M258" s="13">
        <f t="shared" si="27"/>
        <v>0</v>
      </c>
      <c r="N258" s="13"/>
      <c r="O258" s="13"/>
      <c r="P258" s="13"/>
      <c r="Q258" s="13">
        <f t="shared" si="28"/>
        <v>0</v>
      </c>
      <c r="R258" s="13"/>
      <c r="S258" s="13"/>
      <c r="T258" s="13"/>
      <c r="U258" s="13"/>
      <c r="V258" s="13"/>
      <c r="W258" s="13"/>
    </row>
    <row r="259" spans="1:23" ht="17" thickBot="1">
      <c r="A259" s="12">
        <v>44142</v>
      </c>
      <c r="B259" s="49">
        <v>256</v>
      </c>
      <c r="C259" s="14"/>
      <c r="D259" s="48"/>
      <c r="E259" s="48"/>
      <c r="F259" s="13"/>
      <c r="G259" s="13"/>
      <c r="H259" s="13"/>
      <c r="I259" s="13"/>
      <c r="J259" s="13"/>
      <c r="K259" s="13"/>
      <c r="L259" s="13">
        <f t="shared" si="26"/>
        <v>0</v>
      </c>
      <c r="M259" s="13">
        <f t="shared" si="27"/>
        <v>0</v>
      </c>
      <c r="N259" s="13"/>
      <c r="O259" s="13"/>
      <c r="P259" s="13"/>
      <c r="Q259" s="13">
        <f t="shared" si="28"/>
        <v>0</v>
      </c>
      <c r="R259" s="13"/>
      <c r="S259" s="13"/>
      <c r="T259" s="13"/>
      <c r="U259" s="13"/>
      <c r="V259" s="13"/>
      <c r="W259" s="13"/>
    </row>
    <row r="260" spans="1:23" ht="17" thickBot="1">
      <c r="A260" s="12">
        <v>44143</v>
      </c>
      <c r="B260" s="49">
        <v>257</v>
      </c>
      <c r="C260" s="14"/>
      <c r="D260" s="48"/>
      <c r="E260" s="48"/>
      <c r="F260" s="13"/>
      <c r="G260" s="13"/>
      <c r="H260" s="13"/>
      <c r="I260" s="13"/>
      <c r="J260" s="13"/>
      <c r="K260" s="13"/>
      <c r="L260" s="13">
        <f t="shared" si="26"/>
        <v>0</v>
      </c>
      <c r="M260" s="13">
        <f t="shared" si="27"/>
        <v>0</v>
      </c>
      <c r="N260" s="13"/>
      <c r="O260" s="13"/>
      <c r="P260" s="13"/>
      <c r="Q260" s="13">
        <f t="shared" si="28"/>
        <v>0</v>
      </c>
      <c r="R260" s="13"/>
      <c r="S260" s="13"/>
      <c r="T260" s="13"/>
      <c r="U260" s="13"/>
      <c r="V260" s="13"/>
      <c r="W260" s="13"/>
    </row>
    <row r="261" spans="1:23" ht="17" thickBot="1">
      <c r="A261" s="12">
        <v>44144</v>
      </c>
      <c r="B261" s="49">
        <v>258</v>
      </c>
      <c r="C261" s="14"/>
      <c r="D261" s="48"/>
      <c r="E261" s="48"/>
      <c r="F261" s="13"/>
      <c r="G261" s="13"/>
      <c r="H261" s="13"/>
      <c r="I261" s="13"/>
      <c r="J261" s="13"/>
      <c r="K261" s="13"/>
      <c r="L261" s="13">
        <f t="shared" si="26"/>
        <v>0</v>
      </c>
      <c r="M261" s="13">
        <f t="shared" si="27"/>
        <v>0</v>
      </c>
      <c r="N261" s="13"/>
      <c r="O261" s="13"/>
      <c r="P261" s="13"/>
      <c r="Q261" s="13">
        <f t="shared" si="28"/>
        <v>0</v>
      </c>
      <c r="R261" s="13"/>
      <c r="S261" s="13"/>
      <c r="T261" s="13"/>
      <c r="U261" s="13"/>
      <c r="V261" s="13"/>
      <c r="W261" s="13"/>
    </row>
    <row r="262" spans="1:23" ht="17" thickBot="1">
      <c r="A262" s="12">
        <v>44145</v>
      </c>
      <c r="B262" s="49">
        <v>259</v>
      </c>
      <c r="C262" s="14"/>
      <c r="D262" s="48"/>
      <c r="E262" s="48"/>
      <c r="F262" s="13"/>
      <c r="G262" s="13"/>
      <c r="H262" s="13"/>
      <c r="I262" s="13"/>
      <c r="J262" s="13"/>
      <c r="K262" s="13"/>
      <c r="L262" s="13">
        <f t="shared" si="26"/>
        <v>0</v>
      </c>
      <c r="M262" s="13">
        <f t="shared" si="27"/>
        <v>0</v>
      </c>
      <c r="N262" s="13"/>
      <c r="O262" s="13"/>
      <c r="P262" s="13"/>
      <c r="Q262" s="13">
        <f t="shared" si="28"/>
        <v>0</v>
      </c>
      <c r="R262" s="13"/>
      <c r="S262" s="13"/>
      <c r="T262" s="13"/>
      <c r="U262" s="13"/>
      <c r="V262" s="13"/>
      <c r="W262" s="13"/>
    </row>
    <row r="263" spans="1:23" ht="17" thickBot="1">
      <c r="A263" s="12">
        <v>44146</v>
      </c>
      <c r="B263" s="49">
        <v>260</v>
      </c>
      <c r="C263" s="14"/>
      <c r="D263" s="48"/>
      <c r="E263" s="48"/>
      <c r="F263" s="13"/>
      <c r="G263" s="13"/>
      <c r="H263" s="13"/>
      <c r="I263" s="13"/>
      <c r="J263" s="13"/>
      <c r="K263" s="13"/>
      <c r="L263" s="13">
        <f t="shared" si="26"/>
        <v>0</v>
      </c>
      <c r="M263" s="13">
        <f t="shared" si="27"/>
        <v>0</v>
      </c>
      <c r="N263" s="13"/>
      <c r="O263" s="13"/>
      <c r="P263" s="13"/>
      <c r="Q263" s="13">
        <f t="shared" si="28"/>
        <v>0</v>
      </c>
      <c r="R263" s="13"/>
      <c r="S263" s="13"/>
      <c r="T263" s="13"/>
      <c r="U263" s="13"/>
      <c r="V263" s="13"/>
      <c r="W263" s="13"/>
    </row>
    <row r="264" spans="1:23" ht="17" thickBot="1">
      <c r="A264" s="12">
        <v>44147</v>
      </c>
      <c r="B264" s="49">
        <v>261</v>
      </c>
      <c r="C264" s="14"/>
      <c r="D264" s="48"/>
      <c r="E264" s="48"/>
      <c r="F264" s="13"/>
      <c r="G264" s="13"/>
      <c r="H264" s="13"/>
      <c r="I264" s="13"/>
      <c r="J264" s="13"/>
      <c r="K264" s="13"/>
      <c r="L264" s="13">
        <f t="shared" ref="L264:L313" si="29">H264+J264</f>
        <v>0</v>
      </c>
      <c r="M264" s="13">
        <f t="shared" ref="M264:M313" si="30">C264-R264-T264</f>
        <v>0</v>
      </c>
      <c r="N264" s="13"/>
      <c r="O264" s="13"/>
      <c r="P264" s="13"/>
      <c r="Q264" s="13">
        <f t="shared" ref="Q264:Q313" si="31">M264-H264-J264</f>
        <v>0</v>
      </c>
      <c r="R264" s="13"/>
      <c r="S264" s="13"/>
      <c r="T264" s="13"/>
      <c r="U264" s="13"/>
      <c r="V264" s="13"/>
      <c r="W264" s="13"/>
    </row>
    <row r="265" spans="1:23" ht="17" thickBot="1">
      <c r="A265" s="12">
        <v>44148</v>
      </c>
      <c r="B265" s="49">
        <v>262</v>
      </c>
      <c r="C265" s="14"/>
      <c r="D265" s="48"/>
      <c r="E265" s="48"/>
      <c r="F265" s="13"/>
      <c r="G265" s="13"/>
      <c r="H265" s="13"/>
      <c r="I265" s="13"/>
      <c r="J265" s="13"/>
      <c r="K265" s="13"/>
      <c r="L265" s="13">
        <f t="shared" si="29"/>
        <v>0</v>
      </c>
      <c r="M265" s="13">
        <f t="shared" si="30"/>
        <v>0</v>
      </c>
      <c r="N265" s="13"/>
      <c r="O265" s="13"/>
      <c r="P265" s="13"/>
      <c r="Q265" s="13">
        <f t="shared" si="31"/>
        <v>0</v>
      </c>
      <c r="R265" s="13"/>
      <c r="S265" s="13"/>
      <c r="T265" s="13"/>
      <c r="U265" s="13"/>
      <c r="V265" s="13"/>
      <c r="W265" s="13"/>
    </row>
    <row r="266" spans="1:23" ht="17" thickBot="1">
      <c r="A266" s="12">
        <v>44149</v>
      </c>
      <c r="B266" s="49">
        <v>263</v>
      </c>
      <c r="C266" s="14"/>
      <c r="D266" s="48"/>
      <c r="E266" s="48"/>
      <c r="F266" s="13"/>
      <c r="G266" s="13"/>
      <c r="H266" s="13"/>
      <c r="I266" s="13"/>
      <c r="J266" s="13"/>
      <c r="K266" s="13"/>
      <c r="L266" s="13">
        <f t="shared" si="29"/>
        <v>0</v>
      </c>
      <c r="M266" s="13">
        <f t="shared" si="30"/>
        <v>0</v>
      </c>
      <c r="N266" s="13"/>
      <c r="O266" s="13"/>
      <c r="P266" s="13"/>
      <c r="Q266" s="13">
        <f t="shared" si="31"/>
        <v>0</v>
      </c>
      <c r="R266" s="13"/>
      <c r="S266" s="13"/>
      <c r="T266" s="13"/>
      <c r="U266" s="13"/>
      <c r="V266" s="13"/>
      <c r="W266" s="13"/>
    </row>
    <row r="267" spans="1:23" ht="17" thickBot="1">
      <c r="A267" s="12">
        <v>44150</v>
      </c>
      <c r="B267" s="49">
        <v>264</v>
      </c>
      <c r="C267" s="14"/>
      <c r="D267" s="48"/>
      <c r="E267" s="48"/>
      <c r="F267" s="13"/>
      <c r="G267" s="13"/>
      <c r="H267" s="13"/>
      <c r="I267" s="13"/>
      <c r="J267" s="13"/>
      <c r="K267" s="13"/>
      <c r="L267" s="13">
        <f t="shared" si="29"/>
        <v>0</v>
      </c>
      <c r="M267" s="13">
        <f t="shared" si="30"/>
        <v>0</v>
      </c>
      <c r="N267" s="13"/>
      <c r="O267" s="13"/>
      <c r="P267" s="13"/>
      <c r="Q267" s="13">
        <f t="shared" si="31"/>
        <v>0</v>
      </c>
      <c r="R267" s="13"/>
      <c r="S267" s="13"/>
      <c r="T267" s="13"/>
      <c r="U267" s="13"/>
      <c r="V267" s="13"/>
      <c r="W267" s="13"/>
    </row>
    <row r="268" spans="1:23" ht="17" thickBot="1">
      <c r="A268" s="12">
        <v>44151</v>
      </c>
      <c r="B268" s="49">
        <v>265</v>
      </c>
      <c r="C268" s="14"/>
      <c r="D268" s="48"/>
      <c r="E268" s="48"/>
      <c r="F268" s="13"/>
      <c r="G268" s="13"/>
      <c r="H268" s="13"/>
      <c r="I268" s="13"/>
      <c r="J268" s="13"/>
      <c r="K268" s="13"/>
      <c r="L268" s="13">
        <f t="shared" si="29"/>
        <v>0</v>
      </c>
      <c r="M268" s="13">
        <f t="shared" si="30"/>
        <v>0</v>
      </c>
      <c r="N268" s="13"/>
      <c r="O268" s="13"/>
      <c r="P268" s="13"/>
      <c r="Q268" s="13">
        <f t="shared" si="31"/>
        <v>0</v>
      </c>
      <c r="R268" s="13"/>
      <c r="S268" s="13"/>
      <c r="T268" s="13"/>
      <c r="U268" s="13"/>
      <c r="V268" s="13"/>
      <c r="W268" s="13"/>
    </row>
    <row r="269" spans="1:23" ht="17" thickBot="1">
      <c r="A269" s="12">
        <v>44152</v>
      </c>
      <c r="B269" s="49">
        <v>266</v>
      </c>
      <c r="C269" s="14"/>
      <c r="D269" s="48"/>
      <c r="E269" s="48"/>
      <c r="F269" s="13"/>
      <c r="G269" s="13"/>
      <c r="H269" s="13"/>
      <c r="I269" s="13"/>
      <c r="J269" s="13"/>
      <c r="K269" s="13"/>
      <c r="L269" s="13">
        <f t="shared" si="29"/>
        <v>0</v>
      </c>
      <c r="M269" s="13">
        <f t="shared" si="30"/>
        <v>0</v>
      </c>
      <c r="N269" s="13"/>
      <c r="O269" s="13"/>
      <c r="P269" s="13"/>
      <c r="Q269" s="13">
        <f t="shared" si="31"/>
        <v>0</v>
      </c>
      <c r="R269" s="13"/>
      <c r="S269" s="13"/>
      <c r="T269" s="13"/>
      <c r="U269" s="13"/>
      <c r="V269" s="13"/>
      <c r="W269" s="13"/>
    </row>
    <row r="270" spans="1:23" ht="17" thickBot="1">
      <c r="A270" s="12">
        <v>44153</v>
      </c>
      <c r="B270" s="49">
        <v>267</v>
      </c>
      <c r="C270" s="14"/>
      <c r="D270" s="48"/>
      <c r="E270" s="48"/>
      <c r="F270" s="13"/>
      <c r="G270" s="13"/>
      <c r="H270" s="13"/>
      <c r="I270" s="13"/>
      <c r="J270" s="13"/>
      <c r="K270" s="13"/>
      <c r="L270" s="13">
        <f t="shared" si="29"/>
        <v>0</v>
      </c>
      <c r="M270" s="13">
        <f t="shared" si="30"/>
        <v>0</v>
      </c>
      <c r="N270" s="13"/>
      <c r="O270" s="13"/>
      <c r="P270" s="13"/>
      <c r="Q270" s="13">
        <f t="shared" si="31"/>
        <v>0</v>
      </c>
      <c r="R270" s="13"/>
      <c r="S270" s="13"/>
      <c r="T270" s="13"/>
      <c r="U270" s="13"/>
      <c r="V270" s="13"/>
      <c r="W270" s="13"/>
    </row>
    <row r="271" spans="1:23" ht="17" thickBot="1">
      <c r="A271" s="12">
        <v>44154</v>
      </c>
      <c r="B271" s="49">
        <v>268</v>
      </c>
      <c r="C271" s="14"/>
      <c r="D271" s="48"/>
      <c r="E271" s="48"/>
      <c r="F271" s="13"/>
      <c r="G271" s="13"/>
      <c r="H271" s="13"/>
      <c r="I271" s="13"/>
      <c r="J271" s="13"/>
      <c r="K271" s="13"/>
      <c r="L271" s="13">
        <f t="shared" si="29"/>
        <v>0</v>
      </c>
      <c r="M271" s="13">
        <f t="shared" si="30"/>
        <v>0</v>
      </c>
      <c r="N271" s="13"/>
      <c r="O271" s="13"/>
      <c r="P271" s="13"/>
      <c r="Q271" s="13">
        <f t="shared" si="31"/>
        <v>0</v>
      </c>
      <c r="R271" s="13"/>
      <c r="S271" s="13"/>
      <c r="T271" s="13"/>
      <c r="U271" s="13"/>
      <c r="V271" s="13"/>
      <c r="W271" s="13"/>
    </row>
    <row r="272" spans="1:23" ht="17" thickBot="1">
      <c r="A272" s="12">
        <v>44155</v>
      </c>
      <c r="B272" s="49">
        <v>269</v>
      </c>
      <c r="C272" s="14"/>
      <c r="D272" s="48"/>
      <c r="E272" s="48"/>
      <c r="F272" s="13"/>
      <c r="G272" s="13"/>
      <c r="H272" s="13"/>
      <c r="I272" s="13"/>
      <c r="J272" s="13"/>
      <c r="K272" s="13"/>
      <c r="L272" s="13">
        <f t="shared" si="29"/>
        <v>0</v>
      </c>
      <c r="M272" s="13">
        <f t="shared" si="30"/>
        <v>0</v>
      </c>
      <c r="N272" s="13"/>
      <c r="O272" s="13"/>
      <c r="P272" s="13"/>
      <c r="Q272" s="13">
        <f t="shared" si="31"/>
        <v>0</v>
      </c>
      <c r="R272" s="13"/>
      <c r="S272" s="13"/>
      <c r="T272" s="13"/>
      <c r="U272" s="13"/>
      <c r="V272" s="13"/>
      <c r="W272" s="13"/>
    </row>
    <row r="273" spans="1:23" ht="17" thickBot="1">
      <c r="A273" s="12">
        <v>44156</v>
      </c>
      <c r="B273" s="49">
        <v>270</v>
      </c>
      <c r="C273" s="14"/>
      <c r="D273" s="48"/>
      <c r="E273" s="48"/>
      <c r="F273" s="13"/>
      <c r="G273" s="13"/>
      <c r="H273" s="13"/>
      <c r="I273" s="13"/>
      <c r="J273" s="13"/>
      <c r="K273" s="13"/>
      <c r="L273" s="13">
        <f t="shared" si="29"/>
        <v>0</v>
      </c>
      <c r="M273" s="13">
        <f t="shared" si="30"/>
        <v>0</v>
      </c>
      <c r="N273" s="13"/>
      <c r="O273" s="13"/>
      <c r="P273" s="13"/>
      <c r="Q273" s="13">
        <f t="shared" si="31"/>
        <v>0</v>
      </c>
      <c r="R273" s="13"/>
      <c r="S273" s="13"/>
      <c r="T273" s="13"/>
      <c r="U273" s="13"/>
      <c r="V273" s="13"/>
      <c r="W273" s="13"/>
    </row>
    <row r="274" spans="1:23" ht="17" thickBot="1">
      <c r="A274" s="12">
        <v>44157</v>
      </c>
      <c r="B274" s="49">
        <v>271</v>
      </c>
      <c r="C274" s="14"/>
      <c r="D274" s="48"/>
      <c r="E274" s="48"/>
      <c r="F274" s="13"/>
      <c r="G274" s="13"/>
      <c r="H274" s="13"/>
      <c r="I274" s="13"/>
      <c r="J274" s="13"/>
      <c r="K274" s="13"/>
      <c r="L274" s="13">
        <f t="shared" si="29"/>
        <v>0</v>
      </c>
      <c r="M274" s="13">
        <f t="shared" si="30"/>
        <v>0</v>
      </c>
      <c r="N274" s="13"/>
      <c r="O274" s="13"/>
      <c r="P274" s="13"/>
      <c r="Q274" s="13">
        <f t="shared" si="31"/>
        <v>0</v>
      </c>
      <c r="R274" s="13"/>
      <c r="S274" s="13"/>
      <c r="T274" s="13"/>
      <c r="U274" s="13"/>
      <c r="V274" s="13"/>
      <c r="W274" s="13"/>
    </row>
    <row r="275" spans="1:23" ht="17" thickBot="1">
      <c r="A275" s="12">
        <v>44158</v>
      </c>
      <c r="B275" s="49">
        <v>272</v>
      </c>
      <c r="C275" s="14"/>
      <c r="D275" s="48"/>
      <c r="E275" s="48"/>
      <c r="F275" s="13"/>
      <c r="G275" s="13"/>
      <c r="H275" s="13"/>
      <c r="I275" s="13"/>
      <c r="J275" s="13"/>
      <c r="K275" s="13"/>
      <c r="L275" s="13">
        <f t="shared" si="29"/>
        <v>0</v>
      </c>
      <c r="M275" s="13">
        <f t="shared" si="30"/>
        <v>0</v>
      </c>
      <c r="N275" s="13"/>
      <c r="O275" s="13"/>
      <c r="P275" s="13"/>
      <c r="Q275" s="13">
        <f t="shared" si="31"/>
        <v>0</v>
      </c>
      <c r="R275" s="13"/>
      <c r="S275" s="13"/>
      <c r="T275" s="13"/>
      <c r="U275" s="13"/>
      <c r="V275" s="13"/>
      <c r="W275" s="13"/>
    </row>
    <row r="276" spans="1:23" ht="17" thickBot="1">
      <c r="A276" s="12">
        <v>44159</v>
      </c>
      <c r="B276" s="49">
        <v>273</v>
      </c>
      <c r="C276" s="14"/>
      <c r="D276" s="48"/>
      <c r="E276" s="48"/>
      <c r="F276" s="13"/>
      <c r="G276" s="13"/>
      <c r="H276" s="13"/>
      <c r="I276" s="13"/>
      <c r="J276" s="13"/>
      <c r="K276" s="13"/>
      <c r="L276" s="13">
        <f t="shared" si="29"/>
        <v>0</v>
      </c>
      <c r="M276" s="13">
        <f t="shared" si="30"/>
        <v>0</v>
      </c>
      <c r="N276" s="13"/>
      <c r="O276" s="13"/>
      <c r="P276" s="13"/>
      <c r="Q276" s="13">
        <f t="shared" si="31"/>
        <v>0</v>
      </c>
      <c r="R276" s="13"/>
      <c r="S276" s="13"/>
      <c r="T276" s="13"/>
      <c r="U276" s="13"/>
      <c r="V276" s="13"/>
      <c r="W276" s="13"/>
    </row>
    <row r="277" spans="1:23" ht="17" thickBot="1">
      <c r="A277" s="12">
        <v>44160</v>
      </c>
      <c r="B277" s="49">
        <v>274</v>
      </c>
      <c r="C277" s="14"/>
      <c r="D277" s="48"/>
      <c r="E277" s="48"/>
      <c r="F277" s="13"/>
      <c r="G277" s="13"/>
      <c r="H277" s="13"/>
      <c r="I277" s="13"/>
      <c r="J277" s="13"/>
      <c r="K277" s="13"/>
      <c r="L277" s="13">
        <f t="shared" si="29"/>
        <v>0</v>
      </c>
      <c r="M277" s="13">
        <f t="shared" si="30"/>
        <v>0</v>
      </c>
      <c r="N277" s="13"/>
      <c r="O277" s="13"/>
      <c r="P277" s="13"/>
      <c r="Q277" s="13">
        <f t="shared" si="31"/>
        <v>0</v>
      </c>
      <c r="R277" s="13"/>
      <c r="S277" s="13"/>
      <c r="T277" s="13"/>
      <c r="U277" s="13"/>
      <c r="V277" s="13"/>
      <c r="W277" s="13"/>
    </row>
    <row r="278" spans="1:23" ht="17" thickBot="1">
      <c r="A278" s="12">
        <v>44161</v>
      </c>
      <c r="B278" s="49">
        <v>275</v>
      </c>
      <c r="C278" s="14"/>
      <c r="D278" s="48"/>
      <c r="E278" s="48"/>
      <c r="F278" s="13"/>
      <c r="G278" s="13"/>
      <c r="H278" s="13"/>
      <c r="I278" s="13"/>
      <c r="J278" s="13"/>
      <c r="K278" s="13"/>
      <c r="L278" s="13">
        <f t="shared" si="29"/>
        <v>0</v>
      </c>
      <c r="M278" s="13">
        <f t="shared" si="30"/>
        <v>0</v>
      </c>
      <c r="N278" s="13"/>
      <c r="O278" s="13"/>
      <c r="P278" s="13"/>
      <c r="Q278" s="13">
        <f t="shared" si="31"/>
        <v>0</v>
      </c>
      <c r="R278" s="13"/>
      <c r="S278" s="13"/>
      <c r="T278" s="13"/>
      <c r="U278" s="13"/>
      <c r="V278" s="13"/>
      <c r="W278" s="13"/>
    </row>
    <row r="279" spans="1:23" ht="17" thickBot="1">
      <c r="A279" s="12">
        <v>44162</v>
      </c>
      <c r="B279" s="49">
        <v>276</v>
      </c>
      <c r="C279" s="14"/>
      <c r="D279" s="48"/>
      <c r="E279" s="48"/>
      <c r="F279" s="13"/>
      <c r="G279" s="13"/>
      <c r="H279" s="13"/>
      <c r="I279" s="13"/>
      <c r="J279" s="13"/>
      <c r="K279" s="13"/>
      <c r="L279" s="13">
        <f t="shared" si="29"/>
        <v>0</v>
      </c>
      <c r="M279" s="13">
        <f t="shared" si="30"/>
        <v>0</v>
      </c>
      <c r="N279" s="13"/>
      <c r="O279" s="13"/>
      <c r="P279" s="13"/>
      <c r="Q279" s="13">
        <f t="shared" si="31"/>
        <v>0</v>
      </c>
      <c r="R279" s="13"/>
      <c r="S279" s="13"/>
      <c r="T279" s="13"/>
      <c r="U279" s="13"/>
      <c r="V279" s="13"/>
      <c r="W279" s="13"/>
    </row>
    <row r="280" spans="1:23" ht="17" thickBot="1">
      <c r="A280" s="12">
        <v>44163</v>
      </c>
      <c r="B280" s="49">
        <v>277</v>
      </c>
      <c r="C280" s="14"/>
      <c r="D280" s="48"/>
      <c r="E280" s="48"/>
      <c r="F280" s="13"/>
      <c r="G280" s="13"/>
      <c r="H280" s="13"/>
      <c r="I280" s="13"/>
      <c r="J280" s="13"/>
      <c r="K280" s="13"/>
      <c r="L280" s="13">
        <f t="shared" si="29"/>
        <v>0</v>
      </c>
      <c r="M280" s="13">
        <f t="shared" si="30"/>
        <v>0</v>
      </c>
      <c r="N280" s="13"/>
      <c r="O280" s="13"/>
      <c r="P280" s="13"/>
      <c r="Q280" s="13">
        <f t="shared" si="31"/>
        <v>0</v>
      </c>
      <c r="R280" s="13"/>
      <c r="S280" s="13"/>
      <c r="T280" s="13"/>
      <c r="U280" s="13"/>
      <c r="V280" s="13"/>
      <c r="W280" s="13"/>
    </row>
    <row r="281" spans="1:23" ht="17" thickBot="1">
      <c r="A281" s="12">
        <v>44164</v>
      </c>
      <c r="B281" s="49">
        <v>278</v>
      </c>
      <c r="C281" s="14"/>
      <c r="D281" s="48"/>
      <c r="E281" s="48"/>
      <c r="F281" s="13"/>
      <c r="G281" s="13"/>
      <c r="H281" s="13"/>
      <c r="I281" s="13"/>
      <c r="J281" s="13"/>
      <c r="K281" s="13"/>
      <c r="L281" s="13">
        <f t="shared" si="29"/>
        <v>0</v>
      </c>
      <c r="M281" s="13">
        <f t="shared" si="30"/>
        <v>0</v>
      </c>
      <c r="N281" s="13"/>
      <c r="O281" s="13"/>
      <c r="P281" s="13"/>
      <c r="Q281" s="13">
        <f t="shared" si="31"/>
        <v>0</v>
      </c>
      <c r="R281" s="13"/>
      <c r="S281" s="13"/>
      <c r="T281" s="13"/>
      <c r="U281" s="13"/>
      <c r="V281" s="13"/>
      <c r="W281" s="13"/>
    </row>
    <row r="282" spans="1:23" ht="17" thickBot="1">
      <c r="A282" s="12">
        <v>44165</v>
      </c>
      <c r="B282" s="49">
        <v>279</v>
      </c>
      <c r="C282" s="14"/>
      <c r="D282" s="48"/>
      <c r="E282" s="48"/>
      <c r="F282" s="13"/>
      <c r="G282" s="13"/>
      <c r="H282" s="13"/>
      <c r="I282" s="13"/>
      <c r="J282" s="13"/>
      <c r="K282" s="13"/>
      <c r="L282" s="13">
        <f t="shared" si="29"/>
        <v>0</v>
      </c>
      <c r="M282" s="13">
        <f t="shared" si="30"/>
        <v>0</v>
      </c>
      <c r="N282" s="13"/>
      <c r="O282" s="13"/>
      <c r="P282" s="13"/>
      <c r="Q282" s="13">
        <f t="shared" si="31"/>
        <v>0</v>
      </c>
      <c r="R282" s="13"/>
      <c r="S282" s="13"/>
      <c r="T282" s="13"/>
      <c r="U282" s="13"/>
      <c r="V282" s="13"/>
      <c r="W282" s="13"/>
    </row>
    <row r="283" spans="1:23" ht="17" thickBot="1">
      <c r="A283" s="12">
        <v>44166</v>
      </c>
      <c r="B283" s="49">
        <v>280</v>
      </c>
      <c r="C283" s="14"/>
      <c r="D283" s="48"/>
      <c r="E283" s="48"/>
      <c r="F283" s="13"/>
      <c r="G283" s="13"/>
      <c r="H283" s="13"/>
      <c r="I283" s="13"/>
      <c r="J283" s="13"/>
      <c r="K283" s="13"/>
      <c r="L283" s="13">
        <f t="shared" si="29"/>
        <v>0</v>
      </c>
      <c r="M283" s="13">
        <f t="shared" si="30"/>
        <v>0</v>
      </c>
      <c r="N283" s="13"/>
      <c r="O283" s="13"/>
      <c r="P283" s="13"/>
      <c r="Q283" s="13">
        <f t="shared" si="31"/>
        <v>0</v>
      </c>
      <c r="R283" s="13"/>
      <c r="S283" s="13"/>
      <c r="T283" s="13"/>
      <c r="U283" s="13"/>
      <c r="V283" s="13"/>
      <c r="W283" s="13"/>
    </row>
    <row r="284" spans="1:23" ht="17" thickBot="1">
      <c r="A284" s="12">
        <v>44167</v>
      </c>
      <c r="B284" s="49">
        <v>281</v>
      </c>
      <c r="C284" s="14"/>
      <c r="D284" s="48"/>
      <c r="E284" s="48"/>
      <c r="F284" s="13"/>
      <c r="G284" s="13"/>
      <c r="H284" s="13"/>
      <c r="I284" s="13"/>
      <c r="J284" s="13"/>
      <c r="K284" s="13"/>
      <c r="L284" s="13">
        <f t="shared" si="29"/>
        <v>0</v>
      </c>
      <c r="M284" s="13">
        <f t="shared" si="30"/>
        <v>0</v>
      </c>
      <c r="N284" s="13"/>
      <c r="O284" s="13"/>
      <c r="P284" s="13"/>
      <c r="Q284" s="13">
        <f t="shared" si="31"/>
        <v>0</v>
      </c>
      <c r="R284" s="13"/>
      <c r="S284" s="13"/>
      <c r="T284" s="13"/>
      <c r="U284" s="13"/>
      <c r="V284" s="13"/>
      <c r="W284" s="13"/>
    </row>
    <row r="285" spans="1:23" ht="17" thickBot="1">
      <c r="A285" s="12">
        <v>44168</v>
      </c>
      <c r="B285" s="49">
        <v>282</v>
      </c>
      <c r="C285" s="14"/>
      <c r="D285" s="48"/>
      <c r="E285" s="48"/>
      <c r="F285" s="13"/>
      <c r="G285" s="13"/>
      <c r="H285" s="13"/>
      <c r="I285" s="13"/>
      <c r="J285" s="13"/>
      <c r="K285" s="13"/>
      <c r="L285" s="13">
        <f t="shared" si="29"/>
        <v>0</v>
      </c>
      <c r="M285" s="13">
        <f t="shared" si="30"/>
        <v>0</v>
      </c>
      <c r="N285" s="13"/>
      <c r="O285" s="13"/>
      <c r="P285" s="13"/>
      <c r="Q285" s="13">
        <f t="shared" si="31"/>
        <v>0</v>
      </c>
      <c r="R285" s="13"/>
      <c r="S285" s="13"/>
      <c r="T285" s="13"/>
      <c r="U285" s="13"/>
      <c r="V285" s="13"/>
      <c r="W285" s="13"/>
    </row>
    <row r="286" spans="1:23" ht="17" thickBot="1">
      <c r="A286" s="12">
        <v>44169</v>
      </c>
      <c r="B286" s="49">
        <v>283</v>
      </c>
      <c r="C286" s="14"/>
      <c r="D286" s="48"/>
      <c r="E286" s="48"/>
      <c r="F286" s="13"/>
      <c r="G286" s="13"/>
      <c r="H286" s="13"/>
      <c r="I286" s="13"/>
      <c r="J286" s="13"/>
      <c r="K286" s="13"/>
      <c r="L286" s="13">
        <f t="shared" si="29"/>
        <v>0</v>
      </c>
      <c r="M286" s="13">
        <f t="shared" si="30"/>
        <v>0</v>
      </c>
      <c r="N286" s="13"/>
      <c r="O286" s="13"/>
      <c r="P286" s="13"/>
      <c r="Q286" s="13">
        <f t="shared" si="31"/>
        <v>0</v>
      </c>
      <c r="R286" s="13"/>
      <c r="S286" s="13"/>
      <c r="T286" s="13"/>
      <c r="U286" s="13"/>
      <c r="V286" s="13"/>
      <c r="W286" s="13"/>
    </row>
    <row r="287" spans="1:23" ht="17" thickBot="1">
      <c r="A287" s="12">
        <v>44170</v>
      </c>
      <c r="B287" s="49">
        <v>284</v>
      </c>
      <c r="C287" s="14"/>
      <c r="D287" s="48"/>
      <c r="E287" s="48"/>
      <c r="F287" s="13"/>
      <c r="G287" s="13"/>
      <c r="H287" s="13"/>
      <c r="I287" s="13"/>
      <c r="J287" s="13"/>
      <c r="K287" s="13"/>
      <c r="L287" s="13">
        <f t="shared" si="29"/>
        <v>0</v>
      </c>
      <c r="M287" s="13">
        <f t="shared" si="30"/>
        <v>0</v>
      </c>
      <c r="N287" s="13"/>
      <c r="O287" s="13"/>
      <c r="P287" s="13"/>
      <c r="Q287" s="13">
        <f t="shared" si="31"/>
        <v>0</v>
      </c>
      <c r="R287" s="13"/>
      <c r="S287" s="13"/>
      <c r="T287" s="13"/>
      <c r="U287" s="13"/>
      <c r="V287" s="13"/>
      <c r="W287" s="13"/>
    </row>
    <row r="288" spans="1:23" ht="17" thickBot="1">
      <c r="A288" s="12">
        <v>44171</v>
      </c>
      <c r="B288" s="49">
        <v>285</v>
      </c>
      <c r="C288" s="14"/>
      <c r="D288" s="48"/>
      <c r="E288" s="48"/>
      <c r="F288" s="13"/>
      <c r="G288" s="13"/>
      <c r="H288" s="13"/>
      <c r="I288" s="13"/>
      <c r="J288" s="13"/>
      <c r="K288" s="13"/>
      <c r="L288" s="13">
        <f t="shared" si="29"/>
        <v>0</v>
      </c>
      <c r="M288" s="13">
        <f t="shared" si="30"/>
        <v>0</v>
      </c>
      <c r="N288" s="13"/>
      <c r="O288" s="13"/>
      <c r="P288" s="13"/>
      <c r="Q288" s="13">
        <f t="shared" si="31"/>
        <v>0</v>
      </c>
      <c r="R288" s="13"/>
      <c r="S288" s="13"/>
      <c r="T288" s="13"/>
      <c r="U288" s="13"/>
      <c r="V288" s="13"/>
      <c r="W288" s="13"/>
    </row>
    <row r="289" spans="1:23" ht="17" thickBot="1">
      <c r="A289" s="12">
        <v>44172</v>
      </c>
      <c r="B289" s="49">
        <v>286</v>
      </c>
      <c r="C289" s="14"/>
      <c r="D289" s="48"/>
      <c r="E289" s="48"/>
      <c r="F289" s="13"/>
      <c r="G289" s="13"/>
      <c r="H289" s="13"/>
      <c r="I289" s="13"/>
      <c r="J289" s="13"/>
      <c r="K289" s="13"/>
      <c r="L289" s="13">
        <f t="shared" si="29"/>
        <v>0</v>
      </c>
      <c r="M289" s="13">
        <f t="shared" si="30"/>
        <v>0</v>
      </c>
      <c r="N289" s="13"/>
      <c r="O289" s="13"/>
      <c r="P289" s="13"/>
      <c r="Q289" s="13">
        <f t="shared" si="31"/>
        <v>0</v>
      </c>
      <c r="R289" s="13"/>
      <c r="S289" s="13"/>
      <c r="T289" s="13"/>
      <c r="U289" s="13"/>
      <c r="V289" s="13"/>
      <c r="W289" s="13"/>
    </row>
    <row r="290" spans="1:23" ht="17" thickBot="1">
      <c r="A290" s="12">
        <v>44173</v>
      </c>
      <c r="B290" s="49">
        <v>287</v>
      </c>
      <c r="C290" s="14"/>
      <c r="D290" s="48"/>
      <c r="E290" s="48"/>
      <c r="F290" s="13"/>
      <c r="G290" s="13"/>
      <c r="H290" s="13"/>
      <c r="I290" s="13"/>
      <c r="J290" s="13"/>
      <c r="K290" s="13"/>
      <c r="L290" s="13">
        <f t="shared" si="29"/>
        <v>0</v>
      </c>
      <c r="M290" s="13">
        <f t="shared" si="30"/>
        <v>0</v>
      </c>
      <c r="N290" s="13"/>
      <c r="O290" s="13"/>
      <c r="P290" s="13"/>
      <c r="Q290" s="13">
        <f t="shared" si="31"/>
        <v>0</v>
      </c>
      <c r="R290" s="13"/>
      <c r="S290" s="13"/>
      <c r="T290" s="13"/>
      <c r="U290" s="13"/>
      <c r="V290" s="13"/>
      <c r="W290" s="13"/>
    </row>
    <row r="291" spans="1:23" ht="17" thickBot="1">
      <c r="A291" s="12">
        <v>44174</v>
      </c>
      <c r="B291" s="49">
        <v>288</v>
      </c>
      <c r="C291" s="14"/>
      <c r="D291" s="48"/>
      <c r="E291" s="48"/>
      <c r="F291" s="13"/>
      <c r="G291" s="13"/>
      <c r="H291" s="13"/>
      <c r="I291" s="13"/>
      <c r="J291" s="13"/>
      <c r="K291" s="13"/>
      <c r="L291" s="13">
        <f t="shared" si="29"/>
        <v>0</v>
      </c>
      <c r="M291" s="13">
        <f t="shared" si="30"/>
        <v>0</v>
      </c>
      <c r="N291" s="13"/>
      <c r="O291" s="13"/>
      <c r="P291" s="13"/>
      <c r="Q291" s="13">
        <f t="shared" si="31"/>
        <v>0</v>
      </c>
      <c r="R291" s="13"/>
      <c r="S291" s="13"/>
      <c r="T291" s="13"/>
      <c r="U291" s="13"/>
      <c r="V291" s="13"/>
      <c r="W291" s="13"/>
    </row>
    <row r="292" spans="1:23" ht="17" thickBot="1">
      <c r="A292" s="12">
        <v>44175</v>
      </c>
      <c r="B292" s="49">
        <v>289</v>
      </c>
      <c r="C292" s="14"/>
      <c r="D292" s="48"/>
      <c r="E292" s="48"/>
      <c r="F292" s="13"/>
      <c r="G292" s="13"/>
      <c r="H292" s="13"/>
      <c r="I292" s="13"/>
      <c r="J292" s="13"/>
      <c r="K292" s="13"/>
      <c r="L292" s="13">
        <f t="shared" si="29"/>
        <v>0</v>
      </c>
      <c r="M292" s="13">
        <f t="shared" si="30"/>
        <v>0</v>
      </c>
      <c r="N292" s="13"/>
      <c r="O292" s="13"/>
      <c r="P292" s="13"/>
      <c r="Q292" s="13">
        <f t="shared" si="31"/>
        <v>0</v>
      </c>
      <c r="R292" s="13"/>
      <c r="S292" s="13"/>
      <c r="T292" s="13"/>
      <c r="U292" s="13"/>
      <c r="V292" s="13"/>
      <c r="W292" s="13"/>
    </row>
    <row r="293" spans="1:23" ht="17" thickBot="1">
      <c r="A293" s="12">
        <v>44176</v>
      </c>
      <c r="B293" s="49">
        <v>290</v>
      </c>
      <c r="C293" s="14"/>
      <c r="D293" s="48"/>
      <c r="E293" s="48"/>
      <c r="F293" s="13"/>
      <c r="G293" s="13"/>
      <c r="H293" s="13"/>
      <c r="I293" s="13"/>
      <c r="J293" s="13"/>
      <c r="K293" s="13"/>
      <c r="L293" s="13">
        <f t="shared" si="29"/>
        <v>0</v>
      </c>
      <c r="M293" s="13">
        <f t="shared" si="30"/>
        <v>0</v>
      </c>
      <c r="N293" s="13"/>
      <c r="O293" s="13"/>
      <c r="P293" s="13"/>
      <c r="Q293" s="13">
        <f t="shared" si="31"/>
        <v>0</v>
      </c>
      <c r="R293" s="13"/>
      <c r="S293" s="13"/>
      <c r="T293" s="13"/>
      <c r="U293" s="13"/>
      <c r="V293" s="13"/>
      <c r="W293" s="13"/>
    </row>
    <row r="294" spans="1:23" ht="17" thickBot="1">
      <c r="A294" s="12">
        <v>44177</v>
      </c>
      <c r="B294" s="49">
        <v>291</v>
      </c>
      <c r="C294" s="14"/>
      <c r="D294" s="48"/>
      <c r="E294" s="48"/>
      <c r="F294" s="13"/>
      <c r="G294" s="13"/>
      <c r="H294" s="13"/>
      <c r="I294" s="13"/>
      <c r="J294" s="13"/>
      <c r="K294" s="13"/>
      <c r="L294" s="13">
        <f t="shared" si="29"/>
        <v>0</v>
      </c>
      <c r="M294" s="13">
        <f t="shared" si="30"/>
        <v>0</v>
      </c>
      <c r="N294" s="13"/>
      <c r="O294" s="13"/>
      <c r="P294" s="13"/>
      <c r="Q294" s="13">
        <f t="shared" si="31"/>
        <v>0</v>
      </c>
      <c r="R294" s="13"/>
      <c r="S294" s="13"/>
      <c r="T294" s="13"/>
      <c r="U294" s="13"/>
      <c r="V294" s="13"/>
      <c r="W294" s="13"/>
    </row>
    <row r="295" spans="1:23" ht="17" thickBot="1">
      <c r="A295" s="12">
        <v>44178</v>
      </c>
      <c r="B295" s="49">
        <v>292</v>
      </c>
      <c r="C295" s="14"/>
      <c r="D295" s="48"/>
      <c r="E295" s="48"/>
      <c r="F295" s="13"/>
      <c r="G295" s="13"/>
      <c r="H295" s="13"/>
      <c r="I295" s="13"/>
      <c r="J295" s="13"/>
      <c r="K295" s="13"/>
      <c r="L295" s="13">
        <f t="shared" si="29"/>
        <v>0</v>
      </c>
      <c r="M295" s="13">
        <f t="shared" si="30"/>
        <v>0</v>
      </c>
      <c r="N295" s="13"/>
      <c r="O295" s="13"/>
      <c r="P295" s="13"/>
      <c r="Q295" s="13">
        <f t="shared" si="31"/>
        <v>0</v>
      </c>
      <c r="R295" s="13"/>
      <c r="S295" s="13"/>
      <c r="T295" s="13"/>
      <c r="U295" s="13"/>
      <c r="V295" s="13"/>
      <c r="W295" s="13"/>
    </row>
    <row r="296" spans="1:23" ht="17" thickBot="1">
      <c r="A296" s="12">
        <v>44179</v>
      </c>
      <c r="B296" s="49">
        <v>293</v>
      </c>
      <c r="C296" s="14"/>
      <c r="D296" s="48"/>
      <c r="E296" s="48"/>
      <c r="F296" s="13"/>
      <c r="G296" s="13"/>
      <c r="H296" s="13"/>
      <c r="I296" s="13"/>
      <c r="J296" s="13"/>
      <c r="K296" s="13"/>
      <c r="L296" s="13">
        <f t="shared" si="29"/>
        <v>0</v>
      </c>
      <c r="M296" s="13">
        <f t="shared" si="30"/>
        <v>0</v>
      </c>
      <c r="N296" s="13"/>
      <c r="O296" s="13"/>
      <c r="P296" s="13"/>
      <c r="Q296" s="13">
        <f t="shared" si="31"/>
        <v>0</v>
      </c>
      <c r="R296" s="13"/>
      <c r="S296" s="13"/>
      <c r="T296" s="13"/>
      <c r="U296" s="13"/>
      <c r="V296" s="13"/>
      <c r="W296" s="13"/>
    </row>
    <row r="297" spans="1:23" ht="17" thickBot="1">
      <c r="A297" s="12">
        <v>44180</v>
      </c>
      <c r="B297" s="49">
        <v>294</v>
      </c>
      <c r="C297" s="14"/>
      <c r="D297" s="48"/>
      <c r="E297" s="48"/>
      <c r="F297" s="13"/>
      <c r="G297" s="13"/>
      <c r="H297" s="13"/>
      <c r="I297" s="13"/>
      <c r="J297" s="13"/>
      <c r="K297" s="13"/>
      <c r="L297" s="13">
        <f t="shared" si="29"/>
        <v>0</v>
      </c>
      <c r="M297" s="13">
        <f t="shared" si="30"/>
        <v>0</v>
      </c>
      <c r="N297" s="13"/>
      <c r="O297" s="13"/>
      <c r="P297" s="13"/>
      <c r="Q297" s="13">
        <f t="shared" si="31"/>
        <v>0</v>
      </c>
      <c r="R297" s="13"/>
      <c r="S297" s="13"/>
      <c r="T297" s="13"/>
      <c r="U297" s="13"/>
      <c r="V297" s="13"/>
      <c r="W297" s="13"/>
    </row>
    <row r="298" spans="1:23" ht="17" thickBot="1">
      <c r="A298" s="12">
        <v>44181</v>
      </c>
      <c r="B298" s="49">
        <v>295</v>
      </c>
      <c r="C298" s="14"/>
      <c r="D298" s="48"/>
      <c r="E298" s="48"/>
      <c r="F298" s="13"/>
      <c r="G298" s="13"/>
      <c r="H298" s="13"/>
      <c r="I298" s="13"/>
      <c r="J298" s="13"/>
      <c r="K298" s="13"/>
      <c r="L298" s="13">
        <f t="shared" si="29"/>
        <v>0</v>
      </c>
      <c r="M298" s="13">
        <f t="shared" si="30"/>
        <v>0</v>
      </c>
      <c r="N298" s="13"/>
      <c r="O298" s="13"/>
      <c r="P298" s="13"/>
      <c r="Q298" s="13">
        <f t="shared" si="31"/>
        <v>0</v>
      </c>
      <c r="R298" s="13"/>
      <c r="S298" s="13"/>
      <c r="T298" s="13"/>
      <c r="U298" s="13"/>
      <c r="V298" s="13"/>
      <c r="W298" s="13"/>
    </row>
    <row r="299" spans="1:23" ht="17" thickBot="1">
      <c r="A299" s="12">
        <v>44182</v>
      </c>
      <c r="B299" s="49">
        <v>296</v>
      </c>
      <c r="C299" s="14"/>
      <c r="D299" s="48"/>
      <c r="E299" s="48"/>
      <c r="F299" s="13"/>
      <c r="G299" s="13"/>
      <c r="H299" s="13"/>
      <c r="I299" s="13"/>
      <c r="J299" s="13"/>
      <c r="K299" s="13"/>
      <c r="L299" s="13">
        <f t="shared" si="29"/>
        <v>0</v>
      </c>
      <c r="M299" s="13">
        <f t="shared" si="30"/>
        <v>0</v>
      </c>
      <c r="N299" s="13"/>
      <c r="O299" s="13"/>
      <c r="P299" s="13"/>
      <c r="Q299" s="13">
        <f t="shared" si="31"/>
        <v>0</v>
      </c>
      <c r="R299" s="13"/>
      <c r="S299" s="13"/>
      <c r="T299" s="13"/>
      <c r="U299" s="13"/>
      <c r="V299" s="13"/>
      <c r="W299" s="13"/>
    </row>
    <row r="300" spans="1:23" ht="17" thickBot="1">
      <c r="A300" s="12">
        <v>44183</v>
      </c>
      <c r="B300" s="49">
        <v>297</v>
      </c>
      <c r="C300" s="14"/>
      <c r="D300" s="48"/>
      <c r="E300" s="48"/>
      <c r="F300" s="13"/>
      <c r="G300" s="13"/>
      <c r="H300" s="13"/>
      <c r="I300" s="13"/>
      <c r="J300" s="13"/>
      <c r="K300" s="13"/>
      <c r="L300" s="13">
        <f t="shared" si="29"/>
        <v>0</v>
      </c>
      <c r="M300" s="13">
        <f t="shared" si="30"/>
        <v>0</v>
      </c>
      <c r="N300" s="13"/>
      <c r="O300" s="13"/>
      <c r="P300" s="13"/>
      <c r="Q300" s="13">
        <f t="shared" si="31"/>
        <v>0</v>
      </c>
      <c r="R300" s="13"/>
      <c r="S300" s="13"/>
      <c r="T300" s="13"/>
      <c r="U300" s="13"/>
      <c r="V300" s="13"/>
      <c r="W300" s="13"/>
    </row>
    <row r="301" spans="1:23" ht="17" thickBot="1">
      <c r="A301" s="12">
        <v>44184</v>
      </c>
      <c r="B301" s="49">
        <v>298</v>
      </c>
      <c r="C301" s="14"/>
      <c r="D301" s="48"/>
      <c r="E301" s="48"/>
      <c r="F301" s="13"/>
      <c r="G301" s="13"/>
      <c r="H301" s="13"/>
      <c r="I301" s="13"/>
      <c r="J301" s="13"/>
      <c r="K301" s="13"/>
      <c r="L301" s="13">
        <f t="shared" si="29"/>
        <v>0</v>
      </c>
      <c r="M301" s="13">
        <f t="shared" si="30"/>
        <v>0</v>
      </c>
      <c r="N301" s="13"/>
      <c r="O301" s="13"/>
      <c r="P301" s="13"/>
      <c r="Q301" s="13">
        <f t="shared" si="31"/>
        <v>0</v>
      </c>
      <c r="R301" s="13"/>
      <c r="S301" s="13"/>
      <c r="T301" s="13"/>
      <c r="U301" s="13"/>
      <c r="V301" s="13"/>
      <c r="W301" s="13"/>
    </row>
    <row r="302" spans="1:23" ht="17" thickBot="1">
      <c r="A302" s="12">
        <v>44185</v>
      </c>
      <c r="B302" s="49">
        <v>299</v>
      </c>
      <c r="C302" s="14"/>
      <c r="D302" s="48"/>
      <c r="E302" s="48"/>
      <c r="F302" s="13"/>
      <c r="G302" s="13"/>
      <c r="H302" s="13"/>
      <c r="I302" s="13"/>
      <c r="J302" s="13"/>
      <c r="K302" s="13"/>
      <c r="L302" s="13">
        <f t="shared" si="29"/>
        <v>0</v>
      </c>
      <c r="M302" s="13">
        <f t="shared" si="30"/>
        <v>0</v>
      </c>
      <c r="N302" s="13"/>
      <c r="O302" s="13"/>
      <c r="P302" s="13"/>
      <c r="Q302" s="13">
        <f t="shared" si="31"/>
        <v>0</v>
      </c>
      <c r="R302" s="13"/>
      <c r="S302" s="13"/>
      <c r="T302" s="13"/>
      <c r="U302" s="13"/>
      <c r="V302" s="13"/>
      <c r="W302" s="13"/>
    </row>
    <row r="303" spans="1:23" ht="17" thickBot="1">
      <c r="A303" s="12">
        <v>44186</v>
      </c>
      <c r="B303" s="49">
        <v>300</v>
      </c>
      <c r="C303" s="14"/>
      <c r="D303" s="48"/>
      <c r="E303" s="48"/>
      <c r="F303" s="13"/>
      <c r="G303" s="13"/>
      <c r="H303" s="13"/>
      <c r="I303" s="13"/>
      <c r="J303" s="13"/>
      <c r="K303" s="13"/>
      <c r="L303" s="13">
        <f t="shared" si="29"/>
        <v>0</v>
      </c>
      <c r="M303" s="13">
        <f t="shared" si="30"/>
        <v>0</v>
      </c>
      <c r="N303" s="13"/>
      <c r="O303" s="13"/>
      <c r="P303" s="13"/>
      <c r="Q303" s="13">
        <f t="shared" si="31"/>
        <v>0</v>
      </c>
      <c r="R303" s="13"/>
      <c r="S303" s="13"/>
      <c r="T303" s="13"/>
      <c r="U303" s="13"/>
      <c r="V303" s="13"/>
      <c r="W303" s="13"/>
    </row>
    <row r="304" spans="1:23" ht="17" thickBot="1">
      <c r="A304" s="12">
        <v>44187</v>
      </c>
      <c r="B304" s="49">
        <v>301</v>
      </c>
      <c r="C304" s="14"/>
      <c r="D304" s="48"/>
      <c r="E304" s="48"/>
      <c r="F304" s="13"/>
      <c r="G304" s="13"/>
      <c r="H304" s="13"/>
      <c r="I304" s="13"/>
      <c r="J304" s="13"/>
      <c r="K304" s="13"/>
      <c r="L304" s="13">
        <f t="shared" si="29"/>
        <v>0</v>
      </c>
      <c r="M304" s="13">
        <f t="shared" si="30"/>
        <v>0</v>
      </c>
      <c r="N304" s="13"/>
      <c r="O304" s="13"/>
      <c r="P304" s="13"/>
      <c r="Q304" s="13">
        <f t="shared" si="31"/>
        <v>0</v>
      </c>
      <c r="R304" s="13"/>
      <c r="S304" s="13"/>
      <c r="T304" s="13"/>
      <c r="U304" s="13"/>
      <c r="V304" s="13"/>
      <c r="W304" s="13"/>
    </row>
    <row r="305" spans="1:23" ht="17" thickBot="1">
      <c r="A305" s="12">
        <v>44188</v>
      </c>
      <c r="B305" s="49">
        <v>302</v>
      </c>
      <c r="C305" s="14"/>
      <c r="D305" s="48"/>
      <c r="E305" s="48"/>
      <c r="F305" s="13"/>
      <c r="G305" s="13"/>
      <c r="H305" s="13"/>
      <c r="I305" s="13"/>
      <c r="J305" s="13"/>
      <c r="K305" s="13"/>
      <c r="L305" s="13">
        <f t="shared" si="29"/>
        <v>0</v>
      </c>
      <c r="M305" s="13">
        <f t="shared" si="30"/>
        <v>0</v>
      </c>
      <c r="N305" s="13"/>
      <c r="O305" s="13"/>
      <c r="P305" s="13"/>
      <c r="Q305" s="13">
        <f t="shared" si="31"/>
        <v>0</v>
      </c>
      <c r="R305" s="13"/>
      <c r="S305" s="13"/>
      <c r="T305" s="13"/>
      <c r="U305" s="13"/>
      <c r="V305" s="13"/>
      <c r="W305" s="13"/>
    </row>
    <row r="306" spans="1:23" ht="17" thickBot="1">
      <c r="A306" s="12">
        <v>44189</v>
      </c>
      <c r="B306" s="49">
        <v>303</v>
      </c>
      <c r="C306" s="14"/>
      <c r="D306" s="48"/>
      <c r="E306" s="48"/>
      <c r="F306" s="13"/>
      <c r="G306" s="13"/>
      <c r="H306" s="13"/>
      <c r="I306" s="13"/>
      <c r="J306" s="13"/>
      <c r="K306" s="13"/>
      <c r="L306" s="13">
        <f t="shared" si="29"/>
        <v>0</v>
      </c>
      <c r="M306" s="13">
        <f t="shared" si="30"/>
        <v>0</v>
      </c>
      <c r="N306" s="13"/>
      <c r="O306" s="13"/>
      <c r="P306" s="13"/>
      <c r="Q306" s="13">
        <f t="shared" si="31"/>
        <v>0</v>
      </c>
      <c r="R306" s="13"/>
      <c r="S306" s="13"/>
      <c r="T306" s="13"/>
      <c r="U306" s="13"/>
      <c r="V306" s="13"/>
      <c r="W306" s="13"/>
    </row>
    <row r="307" spans="1:23" ht="17" thickBot="1">
      <c r="A307" s="12">
        <v>44190</v>
      </c>
      <c r="B307" s="49">
        <v>304</v>
      </c>
      <c r="C307" s="14"/>
      <c r="D307" s="48"/>
      <c r="E307" s="48"/>
      <c r="F307" s="13"/>
      <c r="G307" s="13"/>
      <c r="H307" s="13"/>
      <c r="I307" s="13"/>
      <c r="J307" s="13"/>
      <c r="K307" s="13"/>
      <c r="L307" s="13">
        <f t="shared" si="29"/>
        <v>0</v>
      </c>
      <c r="M307" s="13">
        <f t="shared" si="30"/>
        <v>0</v>
      </c>
      <c r="N307" s="13"/>
      <c r="O307" s="13"/>
      <c r="P307" s="13"/>
      <c r="Q307" s="13">
        <f t="shared" si="31"/>
        <v>0</v>
      </c>
      <c r="R307" s="13"/>
      <c r="S307" s="13"/>
      <c r="T307" s="13"/>
      <c r="U307" s="13"/>
      <c r="V307" s="13"/>
      <c r="W307" s="13"/>
    </row>
    <row r="308" spans="1:23" ht="17" thickBot="1">
      <c r="A308" s="12">
        <v>44191</v>
      </c>
      <c r="B308" s="49">
        <v>305</v>
      </c>
      <c r="C308" s="14"/>
      <c r="D308" s="48"/>
      <c r="E308" s="48"/>
      <c r="F308" s="13"/>
      <c r="G308" s="13"/>
      <c r="H308" s="13"/>
      <c r="I308" s="13"/>
      <c r="J308" s="13"/>
      <c r="K308" s="13"/>
      <c r="L308" s="13">
        <f t="shared" si="29"/>
        <v>0</v>
      </c>
      <c r="M308" s="13">
        <f t="shared" si="30"/>
        <v>0</v>
      </c>
      <c r="N308" s="13"/>
      <c r="O308" s="13"/>
      <c r="P308" s="13"/>
      <c r="Q308" s="13">
        <f t="shared" si="31"/>
        <v>0</v>
      </c>
      <c r="R308" s="13"/>
      <c r="S308" s="13"/>
      <c r="T308" s="13"/>
      <c r="U308" s="13"/>
      <c r="V308" s="13"/>
      <c r="W308" s="13"/>
    </row>
    <row r="309" spans="1:23" ht="17" thickBot="1">
      <c r="A309" s="12">
        <v>44192</v>
      </c>
      <c r="B309" s="49">
        <v>306</v>
      </c>
      <c r="C309" s="14"/>
      <c r="D309" s="48"/>
      <c r="E309" s="48"/>
      <c r="F309" s="13"/>
      <c r="G309" s="13"/>
      <c r="H309" s="13"/>
      <c r="I309" s="13"/>
      <c r="J309" s="13"/>
      <c r="K309" s="13"/>
      <c r="L309" s="13">
        <f t="shared" si="29"/>
        <v>0</v>
      </c>
      <c r="M309" s="13">
        <f t="shared" si="30"/>
        <v>0</v>
      </c>
      <c r="N309" s="13"/>
      <c r="O309" s="13"/>
      <c r="P309" s="13"/>
      <c r="Q309" s="13">
        <f t="shared" si="31"/>
        <v>0</v>
      </c>
      <c r="R309" s="13"/>
      <c r="S309" s="13"/>
      <c r="T309" s="13"/>
      <c r="U309" s="13"/>
      <c r="V309" s="13"/>
      <c r="W309" s="13"/>
    </row>
    <row r="310" spans="1:23" ht="17" thickBot="1">
      <c r="A310" s="12">
        <v>44193</v>
      </c>
      <c r="B310" s="49">
        <v>307</v>
      </c>
      <c r="C310" s="14"/>
      <c r="D310" s="48"/>
      <c r="E310" s="48"/>
      <c r="F310" s="13"/>
      <c r="G310" s="13"/>
      <c r="H310" s="13"/>
      <c r="I310" s="13"/>
      <c r="J310" s="13"/>
      <c r="K310" s="13"/>
      <c r="L310" s="13">
        <f t="shared" si="29"/>
        <v>0</v>
      </c>
      <c r="M310" s="13">
        <f t="shared" si="30"/>
        <v>0</v>
      </c>
      <c r="N310" s="13"/>
      <c r="O310" s="13"/>
      <c r="P310" s="13"/>
      <c r="Q310" s="13">
        <f t="shared" si="31"/>
        <v>0</v>
      </c>
      <c r="R310" s="13"/>
      <c r="S310" s="13"/>
      <c r="T310" s="13"/>
      <c r="U310" s="13"/>
      <c r="V310" s="13"/>
      <c r="W310" s="13"/>
    </row>
    <row r="311" spans="1:23" ht="17" thickBot="1">
      <c r="A311" s="12">
        <v>44194</v>
      </c>
      <c r="B311" s="49">
        <v>308</v>
      </c>
      <c r="C311" s="14"/>
      <c r="D311" s="48"/>
      <c r="E311" s="48"/>
      <c r="F311" s="13"/>
      <c r="G311" s="13"/>
      <c r="H311" s="13"/>
      <c r="I311" s="13"/>
      <c r="J311" s="13"/>
      <c r="K311" s="13"/>
      <c r="L311" s="13">
        <f t="shared" si="29"/>
        <v>0</v>
      </c>
      <c r="M311" s="13">
        <f t="shared" si="30"/>
        <v>0</v>
      </c>
      <c r="N311" s="13"/>
      <c r="O311" s="13"/>
      <c r="P311" s="13"/>
      <c r="Q311" s="13">
        <f t="shared" si="31"/>
        <v>0</v>
      </c>
      <c r="R311" s="13"/>
      <c r="S311" s="13"/>
      <c r="T311" s="13"/>
      <c r="U311" s="13"/>
      <c r="V311" s="13"/>
      <c r="W311" s="13"/>
    </row>
    <row r="312" spans="1:23" ht="17" thickBot="1">
      <c r="A312" s="12">
        <v>44195</v>
      </c>
      <c r="B312" s="49">
        <v>309</v>
      </c>
      <c r="C312" s="14"/>
      <c r="D312" s="48"/>
      <c r="E312" s="48"/>
      <c r="F312" s="13"/>
      <c r="G312" s="13"/>
      <c r="H312" s="13"/>
      <c r="I312" s="13"/>
      <c r="J312" s="13"/>
      <c r="K312" s="13"/>
      <c r="L312" s="13">
        <f t="shared" si="29"/>
        <v>0</v>
      </c>
      <c r="M312" s="13">
        <f t="shared" si="30"/>
        <v>0</v>
      </c>
      <c r="N312" s="13"/>
      <c r="O312" s="13"/>
      <c r="P312" s="13"/>
      <c r="Q312" s="13">
        <f t="shared" si="31"/>
        <v>0</v>
      </c>
      <c r="R312" s="13"/>
      <c r="S312" s="13"/>
      <c r="T312" s="13"/>
      <c r="U312" s="13"/>
      <c r="V312" s="13"/>
      <c r="W312" s="13"/>
    </row>
    <row r="313" spans="1:23" ht="17" thickBot="1">
      <c r="A313" s="12">
        <v>44196</v>
      </c>
      <c r="B313" s="49">
        <v>310</v>
      </c>
      <c r="C313" s="14"/>
      <c r="D313" s="48"/>
      <c r="E313" s="48"/>
      <c r="F313" s="13"/>
      <c r="G313" s="13"/>
      <c r="H313" s="13"/>
      <c r="I313" s="13"/>
      <c r="J313" s="13"/>
      <c r="K313" s="13"/>
      <c r="L313" s="13">
        <f t="shared" si="29"/>
        <v>0</v>
      </c>
      <c r="M313" s="13">
        <f t="shared" si="30"/>
        <v>0</v>
      </c>
      <c r="N313" s="13"/>
      <c r="O313" s="13"/>
      <c r="P313" s="13"/>
      <c r="Q313" s="13">
        <f t="shared" si="31"/>
        <v>0</v>
      </c>
      <c r="R313" s="13"/>
      <c r="S313" s="13"/>
      <c r="T313" s="13"/>
      <c r="U313" s="13"/>
      <c r="V313" s="13"/>
      <c r="W313" s="13"/>
    </row>
  </sheetData>
  <mergeCells count="3">
    <mergeCell ref="A1:B1"/>
    <mergeCell ref="A3:B3"/>
    <mergeCell ref="C1:W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7" t="s">
        <v>15</v>
      </c>
      <c r="B1" s="118"/>
      <c r="C1" s="119" t="s">
        <v>74</v>
      </c>
      <c r="D1" s="120"/>
      <c r="E1" s="120"/>
      <c r="F1" s="120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27913</v>
      </c>
      <c r="D74" s="7">
        <f>ROUND(C74/'BEAR PT - EKL'!$T$6,0)</f>
        <v>9494</v>
      </c>
      <c r="E74" s="7">
        <f>ROUND(C74/'BEAR PT - EKL'!$T$8,0)</f>
        <v>46522</v>
      </c>
      <c r="F74" s="7">
        <f>ROUND(C74/'BEAR PT - EKL'!$T$9,0)</f>
        <v>87228</v>
      </c>
    </row>
    <row r="75" spans="1:6" ht="17" thickBot="1">
      <c r="A75" s="4">
        <v>43964</v>
      </c>
      <c r="B75" s="5">
        <v>72</v>
      </c>
      <c r="C75" s="38">
        <f>'DGS - EKL &amp; VOST'!C81</f>
        <v>28132</v>
      </c>
      <c r="D75" s="7">
        <f>ROUND(C75/'BEAR PT - EKL'!$T$6,0)</f>
        <v>9569</v>
      </c>
      <c r="E75" s="7">
        <f>ROUND(C75/'BEAR PT - EKL'!$T$8,0)</f>
        <v>46887</v>
      </c>
      <c r="F75" s="7">
        <f>ROUND(C75/'BEAR PT - EKL'!$T$9,0)</f>
        <v>87913</v>
      </c>
    </row>
    <row r="76" spans="1:6" ht="17" thickBot="1">
      <c r="A76" s="4">
        <v>43965</v>
      </c>
      <c r="B76" s="5">
        <v>73</v>
      </c>
      <c r="C76" s="38">
        <f>'DGS - EKL &amp; VOST'!C82</f>
        <v>28319</v>
      </c>
      <c r="D76" s="7">
        <f>ROUND(C76/'BEAR PT - EKL'!$T$6,0)</f>
        <v>9632</v>
      </c>
      <c r="E76" s="7">
        <f>ROUND(C76/'BEAR PT - EKL'!$T$8,0)</f>
        <v>47198</v>
      </c>
      <c r="F76" s="7">
        <f>ROUND(C76/'BEAR PT - EKL'!$T$9,0)</f>
        <v>88497</v>
      </c>
    </row>
    <row r="77" spans="1:6" ht="17" thickBot="1">
      <c r="A77" s="4">
        <v>43966</v>
      </c>
      <c r="B77" s="5">
        <v>74</v>
      </c>
      <c r="C77" s="38">
        <f>'DGS - EKL &amp; VOST'!C83</f>
        <v>28583</v>
      </c>
      <c r="D77" s="7">
        <f>ROUND(C77/'BEAR PT - EKL'!$T$6,0)</f>
        <v>9722</v>
      </c>
      <c r="E77" s="7">
        <f>ROUND(C77/'BEAR PT - EKL'!$T$8,0)</f>
        <v>47638</v>
      </c>
      <c r="F77" s="7">
        <f>ROUND(C77/'BEAR PT - EKL'!$T$9,0)</f>
        <v>89322</v>
      </c>
    </row>
    <row r="78" spans="1:6" ht="17" thickBot="1">
      <c r="A78" s="4">
        <v>43967</v>
      </c>
      <c r="B78" s="5">
        <v>75</v>
      </c>
      <c r="C78" s="38">
        <f>'DGS - EKL &amp; VOST'!C84</f>
        <v>28810</v>
      </c>
      <c r="D78" s="7">
        <f>ROUND(C78/'BEAR PT - EKL'!$T$6,0)</f>
        <v>9799</v>
      </c>
      <c r="E78" s="7">
        <f>ROUND(C78/'BEAR PT - EKL'!$T$8,0)</f>
        <v>48017</v>
      </c>
      <c r="F78" s="7">
        <f>ROUND(C78/'BEAR PT - EKL'!$T$9,0)</f>
        <v>90031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7645-2915-0446-AF22-53B3FE3549AC}">
  <dimension ref="A1:AG111"/>
  <sheetViews>
    <sheetView workbookViewId="0">
      <selection activeCell="Q26" sqref="Q26"/>
    </sheetView>
  </sheetViews>
  <sheetFormatPr baseColWidth="10" defaultColWidth="9.1640625" defaultRowHeight="15"/>
  <cols>
    <col min="1" max="20" width="19.5" style="93" customWidth="1"/>
    <col min="21" max="30" width="9.1640625" style="93"/>
    <col min="31" max="31" width="10.33203125" style="93" bestFit="1" customWidth="1"/>
    <col min="32" max="16384" width="9.1640625" style="93"/>
  </cols>
  <sheetData>
    <row r="1" spans="1:33" ht="80">
      <c r="A1" s="92" t="s">
        <v>97</v>
      </c>
      <c r="B1" s="92" t="s">
        <v>178</v>
      </c>
      <c r="C1" s="92" t="s">
        <v>173</v>
      </c>
      <c r="D1" s="92" t="s">
        <v>174</v>
      </c>
      <c r="E1" s="92"/>
      <c r="F1" s="92" t="s">
        <v>179</v>
      </c>
      <c r="G1" s="92" t="s">
        <v>100</v>
      </c>
      <c r="H1" s="92" t="s">
        <v>101</v>
      </c>
      <c r="I1" s="96"/>
      <c r="J1" s="96"/>
      <c r="K1" s="96"/>
      <c r="L1" s="96"/>
      <c r="M1" s="92" t="s">
        <v>102</v>
      </c>
      <c r="N1" s="92" t="s">
        <v>103</v>
      </c>
      <c r="O1" s="92" t="s">
        <v>104</v>
      </c>
      <c r="P1" s="92"/>
      <c r="Q1" s="99" t="s">
        <v>180</v>
      </c>
      <c r="R1" s="92"/>
      <c r="S1" s="92"/>
      <c r="T1" s="100" t="s">
        <v>181</v>
      </c>
      <c r="AF1" s="93">
        <v>0</v>
      </c>
    </row>
    <row r="2" spans="1:33">
      <c r="A2" s="94">
        <v>43892</v>
      </c>
      <c r="B2" s="97">
        <v>306</v>
      </c>
      <c r="C2" s="93">
        <v>290</v>
      </c>
      <c r="D2" s="93">
        <v>324</v>
      </c>
      <c r="F2" s="97">
        <v>225</v>
      </c>
      <c r="G2" s="93">
        <v>218</v>
      </c>
      <c r="H2" s="93">
        <v>233</v>
      </c>
      <c r="I2" s="93">
        <v>159</v>
      </c>
      <c r="J2" s="93">
        <v>29</v>
      </c>
      <c r="AF2" s="93">
        <v>0</v>
      </c>
    </row>
    <row r="3" spans="1:33">
      <c r="A3" s="94">
        <v>43893</v>
      </c>
      <c r="B3" s="93">
        <v>326</v>
      </c>
      <c r="C3" s="93">
        <v>306</v>
      </c>
      <c r="D3" s="93">
        <v>347</v>
      </c>
      <c r="F3" s="93">
        <v>262</v>
      </c>
      <c r="G3" s="93">
        <v>255</v>
      </c>
      <c r="H3" s="93">
        <v>269</v>
      </c>
      <c r="I3" s="93">
        <v>196</v>
      </c>
      <c r="J3" s="93">
        <v>37</v>
      </c>
      <c r="AF3" s="93">
        <v>0</v>
      </c>
    </row>
    <row r="4" spans="1:33">
      <c r="A4" s="94">
        <v>43894</v>
      </c>
      <c r="B4" s="93">
        <v>454</v>
      </c>
      <c r="C4" s="93">
        <v>435</v>
      </c>
      <c r="D4" s="93">
        <v>474</v>
      </c>
      <c r="F4" s="93">
        <v>328</v>
      </c>
      <c r="G4" s="93">
        <v>320</v>
      </c>
      <c r="H4" s="93">
        <v>336</v>
      </c>
      <c r="I4" s="93">
        <v>262</v>
      </c>
      <c r="J4" s="93">
        <v>66</v>
      </c>
      <c r="AF4" s="93">
        <v>0</v>
      </c>
    </row>
    <row r="5" spans="1:33">
      <c r="A5" s="94">
        <v>43895</v>
      </c>
      <c r="B5" s="93">
        <v>501</v>
      </c>
      <c r="C5" s="93">
        <v>476</v>
      </c>
      <c r="D5" s="93">
        <v>525</v>
      </c>
      <c r="F5" s="93">
        <v>397</v>
      </c>
      <c r="G5" s="93">
        <v>387</v>
      </c>
      <c r="H5" s="93">
        <v>406</v>
      </c>
      <c r="I5" s="93">
        <v>482</v>
      </c>
      <c r="J5" s="93">
        <v>220</v>
      </c>
      <c r="AF5" s="93">
        <v>0</v>
      </c>
    </row>
    <row r="6" spans="1:33">
      <c r="A6" s="94">
        <v>43896</v>
      </c>
      <c r="B6" s="93">
        <v>764</v>
      </c>
      <c r="C6" s="93">
        <v>733</v>
      </c>
      <c r="D6" s="93">
        <v>791</v>
      </c>
      <c r="F6" s="93">
        <v>511</v>
      </c>
      <c r="G6" s="93">
        <v>500</v>
      </c>
      <c r="H6" s="93">
        <v>521</v>
      </c>
      <c r="I6" s="93">
        <v>670</v>
      </c>
      <c r="J6" s="93">
        <v>188</v>
      </c>
      <c r="M6" s="98">
        <f>Q6</f>
        <v>2.2711111111111113</v>
      </c>
      <c r="N6" s="93">
        <v>2.17</v>
      </c>
      <c r="O6" s="93">
        <v>2.34</v>
      </c>
      <c r="Q6" s="98">
        <f t="shared" ref="Q6:Q37" si="0">F6/F2</f>
        <v>2.2711111111111113</v>
      </c>
      <c r="R6" s="98"/>
      <c r="S6" s="98"/>
      <c r="AE6" s="94">
        <v>43857</v>
      </c>
      <c r="AF6" s="93">
        <v>1</v>
      </c>
      <c r="AG6" s="93">
        <v>1</v>
      </c>
    </row>
    <row r="7" spans="1:33">
      <c r="A7" s="94">
        <v>43897</v>
      </c>
      <c r="B7" s="93">
        <v>1000</v>
      </c>
      <c r="C7" s="93">
        <v>971</v>
      </c>
      <c r="D7" s="93">
        <v>1033</v>
      </c>
      <c r="F7" s="93">
        <v>680</v>
      </c>
      <c r="G7" s="93">
        <v>669</v>
      </c>
      <c r="H7" s="93">
        <v>692</v>
      </c>
      <c r="I7" s="93">
        <v>799</v>
      </c>
      <c r="J7" s="93">
        <v>129</v>
      </c>
      <c r="M7" s="98">
        <f t="shared" ref="M7:M61" si="1">Q7</f>
        <v>2.5954198473282442</v>
      </c>
      <c r="N7" s="93">
        <v>2.5099999999999998</v>
      </c>
      <c r="O7" s="93">
        <v>2.69</v>
      </c>
      <c r="Q7" s="98">
        <f t="shared" si="0"/>
        <v>2.5954198473282442</v>
      </c>
      <c r="R7" s="98"/>
      <c r="S7" s="98"/>
      <c r="AE7" s="94">
        <v>43858</v>
      </c>
      <c r="AF7" s="93">
        <v>4</v>
      </c>
      <c r="AG7" s="93">
        <f>AF7-AF6</f>
        <v>3</v>
      </c>
    </row>
    <row r="8" spans="1:33">
      <c r="A8" s="94">
        <v>43898</v>
      </c>
      <c r="B8" s="93">
        <v>1334</v>
      </c>
      <c r="C8" s="93">
        <v>1302</v>
      </c>
      <c r="D8" s="93">
        <v>1369</v>
      </c>
      <c r="F8" s="93">
        <v>900</v>
      </c>
      <c r="G8" s="93">
        <v>887</v>
      </c>
      <c r="H8" s="93">
        <v>915</v>
      </c>
      <c r="I8" s="93">
        <v>1040</v>
      </c>
      <c r="J8" s="93">
        <v>241</v>
      </c>
      <c r="K8" s="98">
        <f>SUM(J6:J9)/SUM(J2:J5)</f>
        <v>1.9715909090909092</v>
      </c>
      <c r="L8" s="98"/>
      <c r="M8" s="98">
        <f t="shared" si="1"/>
        <v>2.7439024390243905</v>
      </c>
      <c r="N8" s="93">
        <v>2.66</v>
      </c>
      <c r="O8" s="93">
        <v>2.82</v>
      </c>
      <c r="Q8" s="98">
        <f t="shared" si="0"/>
        <v>2.7439024390243905</v>
      </c>
      <c r="R8" s="98"/>
      <c r="S8" s="98"/>
      <c r="AE8" s="94">
        <v>43859</v>
      </c>
      <c r="AF8" s="93">
        <v>4</v>
      </c>
      <c r="AG8" s="93">
        <f>AF8-AF7</f>
        <v>0</v>
      </c>
    </row>
    <row r="9" spans="1:33">
      <c r="A9" s="94">
        <v>43899</v>
      </c>
      <c r="B9" s="93">
        <v>1979</v>
      </c>
      <c r="C9" s="93">
        <v>1944</v>
      </c>
      <c r="D9" s="93">
        <v>2019</v>
      </c>
      <c r="F9" s="93">
        <v>1269</v>
      </c>
      <c r="G9" s="93">
        <v>1254</v>
      </c>
      <c r="H9" s="93">
        <v>1283</v>
      </c>
      <c r="I9" s="93">
        <v>1176</v>
      </c>
      <c r="J9" s="93">
        <v>136</v>
      </c>
      <c r="K9" s="98">
        <f t="shared" ref="K9:K61" si="2">SUM(J7:J10)/SUM(J3:J6)</f>
        <v>1.5401174168297456</v>
      </c>
      <c r="L9" s="98"/>
      <c r="M9" s="98">
        <f t="shared" si="1"/>
        <v>3.1964735516372795</v>
      </c>
      <c r="N9" s="93">
        <v>3.11</v>
      </c>
      <c r="O9" s="93">
        <v>3.3</v>
      </c>
      <c r="Q9" s="98">
        <f t="shared" si="0"/>
        <v>3.1964735516372795</v>
      </c>
      <c r="R9" s="98"/>
      <c r="S9" s="98"/>
      <c r="T9" s="98">
        <f t="shared" ref="T9:T40" si="3">SUM(B6:B9)/SUM(B2:B5)</f>
        <v>3.1991178323881537</v>
      </c>
      <c r="X9" s="98">
        <f t="shared" ref="X9:X34" si="4">SUM(F6:F9)/SUM(F2:F5)</f>
        <v>2.7722772277227721</v>
      </c>
      <c r="Y9" s="98">
        <f t="shared" ref="Y9:Y34" si="5">SUM(G6:G9)/SUM(G2:G5)</f>
        <v>2.8050847457627119</v>
      </c>
      <c r="Z9" s="98">
        <f t="shared" ref="Z9:Z34" si="6">SUM(H6:H9)/SUM(H2:H5)</f>
        <v>2.741961414790997</v>
      </c>
      <c r="AE9" s="94">
        <v>43860</v>
      </c>
      <c r="AF9" s="93">
        <v>4</v>
      </c>
      <c r="AG9" s="93">
        <f t="shared" ref="AG9:AG72" si="7">AF9-AF8</f>
        <v>0</v>
      </c>
    </row>
    <row r="10" spans="1:33">
      <c r="A10" s="94">
        <v>43900</v>
      </c>
      <c r="B10" s="93">
        <v>2550</v>
      </c>
      <c r="C10" s="93">
        <v>2500</v>
      </c>
      <c r="D10" s="93">
        <v>2596</v>
      </c>
      <c r="F10" s="93">
        <v>1716</v>
      </c>
      <c r="G10" s="93">
        <v>1696</v>
      </c>
      <c r="H10" s="93">
        <v>1734</v>
      </c>
      <c r="I10" s="93">
        <v>1457</v>
      </c>
      <c r="J10" s="93">
        <v>281</v>
      </c>
      <c r="K10" s="98">
        <f t="shared" si="2"/>
        <v>1.8391376451077943</v>
      </c>
      <c r="L10" s="98"/>
      <c r="M10" s="98">
        <f t="shared" si="1"/>
        <v>3.3581213307240705</v>
      </c>
      <c r="N10" s="93">
        <v>3.28</v>
      </c>
      <c r="O10" s="93">
        <v>3.45</v>
      </c>
      <c r="Q10" s="98">
        <f t="shared" si="0"/>
        <v>3.3581213307240705</v>
      </c>
      <c r="R10" s="98"/>
      <c r="S10" s="98"/>
      <c r="T10" s="98">
        <f t="shared" si="3"/>
        <v>3.3559902200488998</v>
      </c>
      <c r="X10" s="98">
        <f t="shared" si="4"/>
        <v>3.0473965287049398</v>
      </c>
      <c r="Y10" s="98">
        <f t="shared" si="5"/>
        <v>3.0820793433652529</v>
      </c>
      <c r="Z10" s="98">
        <f t="shared" si="6"/>
        <v>3.0182767624020888</v>
      </c>
      <c r="AE10" s="94">
        <v>43861</v>
      </c>
      <c r="AF10" s="93">
        <v>5</v>
      </c>
      <c r="AG10" s="93">
        <f t="shared" si="7"/>
        <v>1</v>
      </c>
    </row>
    <row r="11" spans="1:33">
      <c r="A11" s="94">
        <v>43901</v>
      </c>
      <c r="B11" s="93">
        <v>3209</v>
      </c>
      <c r="C11" s="93">
        <v>3149</v>
      </c>
      <c r="D11" s="93">
        <v>3261</v>
      </c>
      <c r="F11" s="93">
        <v>2268</v>
      </c>
      <c r="G11" s="93">
        <v>2247</v>
      </c>
      <c r="H11" s="93">
        <v>2288</v>
      </c>
      <c r="I11" s="93">
        <v>1908</v>
      </c>
      <c r="J11" s="93">
        <v>451</v>
      </c>
      <c r="K11" s="98">
        <f t="shared" si="2"/>
        <v>1.3341902313624678</v>
      </c>
      <c r="L11" s="98"/>
      <c r="M11" s="98">
        <f t="shared" si="1"/>
        <v>3.335294117647059</v>
      </c>
      <c r="N11" s="93">
        <v>3.27</v>
      </c>
      <c r="O11" s="93">
        <v>3.41</v>
      </c>
      <c r="Q11" s="98">
        <f t="shared" si="0"/>
        <v>3.335294117647059</v>
      </c>
      <c r="R11" s="98"/>
      <c r="S11" s="98"/>
      <c r="T11" s="98">
        <f t="shared" si="3"/>
        <v>3.3365207796984184</v>
      </c>
      <c r="X11" s="98">
        <f t="shared" si="4"/>
        <v>3.2113778705636742</v>
      </c>
      <c r="Y11" s="98">
        <f t="shared" si="5"/>
        <v>3.2430703624733477</v>
      </c>
      <c r="Z11" s="98">
        <f t="shared" si="6"/>
        <v>3.1815856777493607</v>
      </c>
      <c r="AE11" s="94">
        <v>43862</v>
      </c>
      <c r="AF11" s="93">
        <v>8</v>
      </c>
      <c r="AG11" s="93">
        <f t="shared" si="7"/>
        <v>3</v>
      </c>
    </row>
    <row r="12" spans="1:33">
      <c r="A12" s="94">
        <v>43902</v>
      </c>
      <c r="B12" s="93">
        <v>3598</v>
      </c>
      <c r="C12" s="93">
        <v>3537</v>
      </c>
      <c r="D12" s="93">
        <v>3670</v>
      </c>
      <c r="F12" s="93">
        <v>2834</v>
      </c>
      <c r="G12" s="93">
        <v>2808</v>
      </c>
      <c r="H12" s="93">
        <v>2858</v>
      </c>
      <c r="I12" s="93">
        <v>2078</v>
      </c>
      <c r="J12" s="93">
        <v>170</v>
      </c>
      <c r="K12" s="98">
        <f t="shared" si="2"/>
        <v>3.6008645533141213</v>
      </c>
      <c r="L12" s="98"/>
      <c r="M12" s="98">
        <f t="shared" si="1"/>
        <v>3.1488888888888891</v>
      </c>
      <c r="N12" s="93">
        <v>3.09</v>
      </c>
      <c r="O12" s="93">
        <v>3.2</v>
      </c>
      <c r="Q12" s="98">
        <f t="shared" si="0"/>
        <v>3.1488888888888891</v>
      </c>
      <c r="R12" s="98"/>
      <c r="S12" s="98"/>
      <c r="T12" s="98">
        <f t="shared" si="3"/>
        <v>3.1497638232842458</v>
      </c>
      <c r="X12" s="98">
        <f t="shared" si="4"/>
        <v>3.25040192926045</v>
      </c>
      <c r="Y12" s="98">
        <f t="shared" si="5"/>
        <v>3.2767089643880474</v>
      </c>
      <c r="Z12" s="98">
        <f t="shared" si="6"/>
        <v>3.2213891081294395</v>
      </c>
      <c r="AE12" s="94">
        <v>43863</v>
      </c>
      <c r="AF12" s="93">
        <v>10</v>
      </c>
      <c r="AG12" s="93">
        <f t="shared" si="7"/>
        <v>2</v>
      </c>
    </row>
    <row r="13" spans="1:33">
      <c r="A13" s="94">
        <v>43903</v>
      </c>
      <c r="B13" s="93">
        <v>4368</v>
      </c>
      <c r="C13" s="93">
        <v>4306</v>
      </c>
      <c r="D13" s="93">
        <v>4430</v>
      </c>
      <c r="F13" s="93">
        <v>3431</v>
      </c>
      <c r="G13" s="93">
        <v>3405</v>
      </c>
      <c r="H13" s="93">
        <v>3457</v>
      </c>
      <c r="I13" s="93">
        <v>3675</v>
      </c>
      <c r="J13" s="93">
        <v>1597</v>
      </c>
      <c r="K13" s="98">
        <f t="shared" si="2"/>
        <v>3.9745870393900891</v>
      </c>
      <c r="L13" s="98"/>
      <c r="M13" s="98">
        <f t="shared" si="1"/>
        <v>2.7037037037037037</v>
      </c>
      <c r="N13" s="93">
        <v>2.66</v>
      </c>
      <c r="O13" s="93">
        <v>2.74</v>
      </c>
      <c r="Q13" s="98">
        <f t="shared" si="0"/>
        <v>2.7037037037037037</v>
      </c>
      <c r="R13" s="98"/>
      <c r="S13" s="98"/>
      <c r="T13" s="98">
        <f t="shared" si="3"/>
        <v>2.703368130785897</v>
      </c>
      <c r="X13" s="98">
        <f t="shared" si="4"/>
        <v>3.050297619047619</v>
      </c>
      <c r="Y13" s="98">
        <f t="shared" si="5"/>
        <v>3.0682779456193354</v>
      </c>
      <c r="Z13" s="98">
        <f t="shared" si="6"/>
        <v>3.0304895924948694</v>
      </c>
      <c r="AE13" s="94">
        <v>43864</v>
      </c>
      <c r="AF13" s="93">
        <v>12</v>
      </c>
      <c r="AG13" s="93">
        <f t="shared" si="7"/>
        <v>2</v>
      </c>
    </row>
    <row r="14" spans="1:33">
      <c r="A14" s="94">
        <v>43904</v>
      </c>
      <c r="B14" s="93">
        <v>4450</v>
      </c>
      <c r="C14" s="93">
        <v>4382</v>
      </c>
      <c r="D14" s="93">
        <v>4519</v>
      </c>
      <c r="F14" s="93">
        <v>3906</v>
      </c>
      <c r="G14" s="93">
        <v>3876</v>
      </c>
      <c r="H14" s="93">
        <v>3936</v>
      </c>
      <c r="I14" s="93">
        <v>4585</v>
      </c>
      <c r="J14" s="93">
        <v>910</v>
      </c>
      <c r="K14" s="98">
        <f t="shared" si="2"/>
        <v>3.5049594229035166</v>
      </c>
      <c r="L14" s="98"/>
      <c r="M14" s="98">
        <f t="shared" si="1"/>
        <v>2.2762237762237763</v>
      </c>
      <c r="N14" s="93">
        <v>2.25</v>
      </c>
      <c r="O14" s="93">
        <v>2.31</v>
      </c>
      <c r="Q14" s="98">
        <f t="shared" si="0"/>
        <v>2.2762237762237763</v>
      </c>
      <c r="R14" s="98"/>
      <c r="S14" s="98"/>
      <c r="T14" s="98">
        <f t="shared" si="3"/>
        <v>2.2767011511001018</v>
      </c>
      <c r="X14" s="98">
        <f t="shared" si="4"/>
        <v>2.7248630887185104</v>
      </c>
      <c r="Y14" s="98">
        <f t="shared" si="5"/>
        <v>2.7376830892143809</v>
      </c>
      <c r="Z14" s="98">
        <f t="shared" si="6"/>
        <v>2.7117214532871974</v>
      </c>
      <c r="AE14" s="94">
        <v>43865</v>
      </c>
      <c r="AF14" s="93">
        <v>12</v>
      </c>
      <c r="AG14" s="93">
        <f t="shared" si="7"/>
        <v>0</v>
      </c>
    </row>
    <row r="15" spans="1:33">
      <c r="A15" s="94">
        <v>43905</v>
      </c>
      <c r="B15" s="93">
        <v>4697</v>
      </c>
      <c r="C15" s="93">
        <v>4624</v>
      </c>
      <c r="D15" s="93">
        <v>4775</v>
      </c>
      <c r="F15" s="93">
        <v>4278</v>
      </c>
      <c r="G15" s="93">
        <v>4245</v>
      </c>
      <c r="H15" s="93">
        <v>4309</v>
      </c>
      <c r="I15" s="93">
        <v>5795</v>
      </c>
      <c r="J15" s="93">
        <v>1210</v>
      </c>
      <c r="K15" s="98">
        <f t="shared" si="2"/>
        <v>5.0038535645472058</v>
      </c>
      <c r="L15" s="98"/>
      <c r="M15" s="98">
        <f t="shared" si="1"/>
        <v>1.8862433862433863</v>
      </c>
      <c r="N15" s="93">
        <v>1.86</v>
      </c>
      <c r="O15" s="93">
        <v>1.91</v>
      </c>
      <c r="Q15" s="98">
        <f t="shared" si="0"/>
        <v>1.8862433862433863</v>
      </c>
      <c r="R15" s="98"/>
      <c r="S15" s="98"/>
      <c r="T15" s="98">
        <f t="shared" si="3"/>
        <v>1.8863536155202822</v>
      </c>
      <c r="X15" s="98">
        <f t="shared" si="4"/>
        <v>2.3482853892410205</v>
      </c>
      <c r="Y15" s="98">
        <f t="shared" si="5"/>
        <v>2.3560157790927021</v>
      </c>
      <c r="Z15" s="98">
        <f t="shared" si="6"/>
        <v>2.3408360128617365</v>
      </c>
      <c r="AE15" s="94">
        <v>43866</v>
      </c>
      <c r="AF15" s="93">
        <v>12</v>
      </c>
      <c r="AG15" s="93">
        <f t="shared" si="7"/>
        <v>0</v>
      </c>
    </row>
    <row r="16" spans="1:33">
      <c r="A16" s="94">
        <v>43906</v>
      </c>
      <c r="B16" s="93">
        <v>6006</v>
      </c>
      <c r="C16" s="93">
        <v>5932</v>
      </c>
      <c r="D16" s="93">
        <v>6084</v>
      </c>
      <c r="F16" s="93">
        <v>4880</v>
      </c>
      <c r="G16" s="93">
        <v>4849</v>
      </c>
      <c r="H16" s="93">
        <v>4912</v>
      </c>
      <c r="I16" s="93">
        <v>7272</v>
      </c>
      <c r="J16" s="93">
        <v>1477</v>
      </c>
      <c r="K16" s="98">
        <f t="shared" si="2"/>
        <v>2.2336934773909563</v>
      </c>
      <c r="L16" s="98"/>
      <c r="M16" s="98">
        <f t="shared" si="1"/>
        <v>1.7219477769936486</v>
      </c>
      <c r="N16" s="93">
        <v>1.7</v>
      </c>
      <c r="O16" s="93">
        <v>1.75</v>
      </c>
      <c r="Q16" s="98">
        <f t="shared" si="0"/>
        <v>1.7219477769936486</v>
      </c>
      <c r="R16" s="98"/>
      <c r="S16" s="98"/>
      <c r="T16" s="98">
        <f t="shared" si="3"/>
        <v>1.7220359915314043</v>
      </c>
      <c r="X16" s="98">
        <f t="shared" si="4"/>
        <v>2.0396933349820698</v>
      </c>
      <c r="Y16" s="98">
        <f t="shared" si="5"/>
        <v>2.0455965021861338</v>
      </c>
      <c r="Z16" s="98">
        <f t="shared" si="6"/>
        <v>2.0352811466372658</v>
      </c>
      <c r="AE16" s="94">
        <v>43867</v>
      </c>
      <c r="AF16" s="93">
        <v>12</v>
      </c>
      <c r="AG16" s="93">
        <f t="shared" si="7"/>
        <v>0</v>
      </c>
    </row>
    <row r="17" spans="1:33">
      <c r="A17" s="94">
        <v>43907</v>
      </c>
      <c r="B17" s="93">
        <v>5259</v>
      </c>
      <c r="C17" s="93">
        <v>5194</v>
      </c>
      <c r="D17" s="93">
        <v>5322</v>
      </c>
      <c r="F17" s="93">
        <v>5103</v>
      </c>
      <c r="G17" s="93">
        <v>5074</v>
      </c>
      <c r="H17" s="93">
        <v>5136</v>
      </c>
      <c r="I17" s="93">
        <v>9257</v>
      </c>
      <c r="J17" s="93">
        <v>1985</v>
      </c>
      <c r="K17" s="98">
        <f t="shared" si="2"/>
        <v>2.4750639386189257</v>
      </c>
      <c r="L17" s="98"/>
      <c r="M17" s="98">
        <f t="shared" si="1"/>
        <v>1.4873214806178956</v>
      </c>
      <c r="N17" s="93">
        <v>1.47</v>
      </c>
      <c r="O17" s="93">
        <v>1.5</v>
      </c>
      <c r="Q17" s="98">
        <f t="shared" si="0"/>
        <v>1.4873214806178956</v>
      </c>
      <c r="R17" s="98"/>
      <c r="S17" s="98"/>
      <c r="T17" s="98">
        <f t="shared" si="3"/>
        <v>1.4872131147540983</v>
      </c>
      <c r="X17" s="98">
        <f t="shared" si="4"/>
        <v>1.772563176895307</v>
      </c>
      <c r="Y17" s="98">
        <f t="shared" si="5"/>
        <v>1.7766837337534462</v>
      </c>
      <c r="Z17" s="98">
        <f t="shared" si="6"/>
        <v>1.7696623778659186</v>
      </c>
      <c r="AE17" s="94">
        <v>43868</v>
      </c>
      <c r="AF17" s="93">
        <v>13</v>
      </c>
      <c r="AG17" s="93">
        <f t="shared" si="7"/>
        <v>1</v>
      </c>
    </row>
    <row r="18" spans="1:33">
      <c r="A18" s="94">
        <v>43908</v>
      </c>
      <c r="B18" s="93">
        <v>5323</v>
      </c>
      <c r="C18" s="93">
        <v>5251</v>
      </c>
      <c r="D18" s="93">
        <v>5390</v>
      </c>
      <c r="F18" s="93">
        <v>5321</v>
      </c>
      <c r="G18" s="93">
        <v>5290</v>
      </c>
      <c r="H18" s="93">
        <v>5359</v>
      </c>
      <c r="I18" s="93">
        <v>12327</v>
      </c>
      <c r="J18" s="93">
        <v>3070</v>
      </c>
      <c r="K18" s="98">
        <f t="shared" si="2"/>
        <v>2.4504759454592229</v>
      </c>
      <c r="L18" s="98"/>
      <c r="M18" s="98">
        <f t="shared" si="1"/>
        <v>1.36226318484383</v>
      </c>
      <c r="N18" s="93">
        <v>1.35</v>
      </c>
      <c r="O18" s="93">
        <v>1.38</v>
      </c>
      <c r="Q18" s="98">
        <f t="shared" si="0"/>
        <v>1.36226318484383</v>
      </c>
      <c r="R18" s="98"/>
      <c r="S18" s="98"/>
      <c r="T18" s="98">
        <f t="shared" si="3"/>
        <v>1.3622399999999999</v>
      </c>
      <c r="X18" s="98">
        <f t="shared" si="4"/>
        <v>1.5742423024358871</v>
      </c>
      <c r="Y18" s="98">
        <f t="shared" si="5"/>
        <v>1.5773346303501945</v>
      </c>
      <c r="Z18" s="98">
        <f t="shared" si="6"/>
        <v>1.5723741925193397</v>
      </c>
      <c r="AE18" s="94">
        <v>43869</v>
      </c>
      <c r="AF18" s="93">
        <v>13</v>
      </c>
      <c r="AG18" s="93">
        <f t="shared" si="7"/>
        <v>0</v>
      </c>
    </row>
    <row r="19" spans="1:33">
      <c r="A19" s="94">
        <v>43909</v>
      </c>
      <c r="B19" s="93">
        <v>4758</v>
      </c>
      <c r="C19" s="93">
        <v>4693</v>
      </c>
      <c r="D19" s="93">
        <v>4833</v>
      </c>
      <c r="F19" s="93">
        <v>5337</v>
      </c>
      <c r="G19" s="93">
        <v>5309</v>
      </c>
      <c r="H19" s="93">
        <v>5370</v>
      </c>
      <c r="I19" s="93">
        <v>15320</v>
      </c>
      <c r="J19" s="93">
        <v>2993</v>
      </c>
      <c r="K19" s="98">
        <f t="shared" si="2"/>
        <v>2.4212552945706585</v>
      </c>
      <c r="L19" s="98"/>
      <c r="M19" s="98">
        <f t="shared" si="1"/>
        <v>1.2475455820476857</v>
      </c>
      <c r="N19" s="93">
        <v>1.23</v>
      </c>
      <c r="O19" s="93">
        <v>1.26</v>
      </c>
      <c r="Q19" s="98">
        <f t="shared" si="0"/>
        <v>1.2475455820476857</v>
      </c>
      <c r="R19" s="98"/>
      <c r="S19" s="98"/>
      <c r="T19" s="98">
        <f t="shared" si="3"/>
        <v>1.247355811371472</v>
      </c>
      <c r="X19" s="98">
        <f t="shared" si="4"/>
        <v>1.4285417675963734</v>
      </c>
      <c r="Y19" s="98">
        <f t="shared" si="5"/>
        <v>1.4317008511232037</v>
      </c>
      <c r="Z19" s="98">
        <f t="shared" si="6"/>
        <v>1.4269917582417582</v>
      </c>
      <c r="AE19" s="94">
        <v>43870</v>
      </c>
      <c r="AF19" s="93">
        <v>14</v>
      </c>
      <c r="AG19" s="93">
        <f t="shared" si="7"/>
        <v>1</v>
      </c>
    </row>
    <row r="20" spans="1:33">
      <c r="A20" s="94">
        <v>43910</v>
      </c>
      <c r="B20" s="93">
        <v>5319</v>
      </c>
      <c r="C20" s="93">
        <v>5250</v>
      </c>
      <c r="D20" s="93">
        <v>5390</v>
      </c>
      <c r="F20" s="93">
        <v>5165</v>
      </c>
      <c r="G20" s="93">
        <v>5136</v>
      </c>
      <c r="H20" s="93">
        <v>5195</v>
      </c>
      <c r="I20" s="93">
        <v>19848</v>
      </c>
      <c r="J20" s="93">
        <v>4528</v>
      </c>
      <c r="K20" s="98">
        <f t="shared" si="2"/>
        <v>2.3210318882121102</v>
      </c>
      <c r="L20" s="98"/>
      <c r="M20" s="98">
        <f t="shared" si="1"/>
        <v>1.0584016393442623</v>
      </c>
      <c r="N20" s="93">
        <v>1.05</v>
      </c>
      <c r="O20" s="93">
        <v>1.07</v>
      </c>
      <c r="Q20" s="98">
        <f t="shared" si="0"/>
        <v>1.0584016393442623</v>
      </c>
      <c r="R20" s="98"/>
      <c r="S20" s="98"/>
      <c r="T20" s="98">
        <f t="shared" si="3"/>
        <v>1.0582961938425286</v>
      </c>
      <c r="X20" s="98">
        <f t="shared" si="4"/>
        <v>1.2686268566232191</v>
      </c>
      <c r="Y20" s="98">
        <f t="shared" si="5"/>
        <v>1.2707786259541984</v>
      </c>
      <c r="Z20" s="98">
        <f t="shared" si="6"/>
        <v>1.267605633802817</v>
      </c>
      <c r="AE20" s="94">
        <v>43871</v>
      </c>
      <c r="AF20" s="93">
        <v>14</v>
      </c>
      <c r="AG20" s="93">
        <f t="shared" si="7"/>
        <v>0</v>
      </c>
    </row>
    <row r="21" spans="1:33">
      <c r="A21" s="94">
        <v>43911</v>
      </c>
      <c r="B21" s="93">
        <v>4499</v>
      </c>
      <c r="C21" s="93">
        <v>4416</v>
      </c>
      <c r="D21" s="93">
        <v>4569</v>
      </c>
      <c r="F21" s="93">
        <v>4975</v>
      </c>
      <c r="G21" s="93">
        <v>4941</v>
      </c>
      <c r="H21" s="93">
        <v>5005</v>
      </c>
      <c r="I21" s="93">
        <v>22213</v>
      </c>
      <c r="J21" s="93">
        <v>2365</v>
      </c>
      <c r="K21" s="98">
        <f t="shared" si="2"/>
        <v>1.6205114957375355</v>
      </c>
      <c r="L21" s="98"/>
      <c r="M21" s="98">
        <f t="shared" si="1"/>
        <v>0.97491671565745641</v>
      </c>
      <c r="N21" s="93">
        <v>0.96</v>
      </c>
      <c r="O21" s="93">
        <v>0.98</v>
      </c>
      <c r="Q21" s="98">
        <f t="shared" si="0"/>
        <v>0.97491671565745641</v>
      </c>
      <c r="R21" s="98"/>
      <c r="S21" s="98"/>
      <c r="T21" s="98">
        <f t="shared" si="3"/>
        <v>0.97486772486772488</v>
      </c>
      <c r="X21" s="98">
        <f t="shared" si="4"/>
        <v>1.1448230307700775</v>
      </c>
      <c r="Y21" s="98">
        <f t="shared" si="5"/>
        <v>1.1458656617158058</v>
      </c>
      <c r="Z21" s="98">
        <f t="shared" si="6"/>
        <v>1.1440988356201827</v>
      </c>
      <c r="AE21" s="94">
        <v>43872</v>
      </c>
      <c r="AF21" s="93">
        <v>16</v>
      </c>
      <c r="AG21" s="93">
        <f t="shared" si="7"/>
        <v>2</v>
      </c>
    </row>
    <row r="22" spans="1:33">
      <c r="A22" s="94">
        <v>43912</v>
      </c>
      <c r="B22" s="93">
        <v>3895</v>
      </c>
      <c r="C22" s="93">
        <v>3829</v>
      </c>
      <c r="D22" s="93">
        <v>3966</v>
      </c>
      <c r="F22" s="93">
        <v>4618</v>
      </c>
      <c r="G22" s="93">
        <v>4587</v>
      </c>
      <c r="H22" s="93">
        <v>4651</v>
      </c>
      <c r="I22" s="93">
        <v>24873</v>
      </c>
      <c r="J22" s="93">
        <v>2660</v>
      </c>
      <c r="K22" s="98">
        <f t="shared" si="2"/>
        <v>1.4420997375328084</v>
      </c>
      <c r="L22" s="98"/>
      <c r="M22" s="98">
        <f t="shared" si="1"/>
        <v>0.867881977071979</v>
      </c>
      <c r="N22" s="93">
        <v>0.86</v>
      </c>
      <c r="O22" s="93">
        <v>0.88</v>
      </c>
      <c r="Q22" s="98">
        <f t="shared" si="0"/>
        <v>0.867881977071979</v>
      </c>
      <c r="R22" s="98"/>
      <c r="S22" s="98"/>
      <c r="T22" s="98">
        <f t="shared" si="3"/>
        <v>0.86779422128259343</v>
      </c>
      <c r="X22" s="98">
        <f t="shared" si="4"/>
        <v>1.0261975283423552</v>
      </c>
      <c r="Y22" s="98">
        <f t="shared" si="5"/>
        <v>1.0264672628224896</v>
      </c>
      <c r="Z22" s="98">
        <f t="shared" si="6"/>
        <v>1.0256137147494422</v>
      </c>
      <c r="AE22" s="94">
        <v>43873</v>
      </c>
      <c r="AF22" s="93">
        <v>16</v>
      </c>
      <c r="AG22" s="93">
        <f t="shared" si="7"/>
        <v>0</v>
      </c>
    </row>
    <row r="23" spans="1:33">
      <c r="A23" s="94">
        <v>43913</v>
      </c>
      <c r="B23" s="93">
        <v>5155</v>
      </c>
      <c r="C23" s="93">
        <v>5076</v>
      </c>
      <c r="D23" s="93">
        <v>5228</v>
      </c>
      <c r="F23" s="93">
        <v>4717</v>
      </c>
      <c r="G23" s="93">
        <v>4683</v>
      </c>
      <c r="H23" s="93">
        <v>4751</v>
      </c>
      <c r="I23" s="93">
        <v>29056</v>
      </c>
      <c r="J23" s="93">
        <v>4183</v>
      </c>
      <c r="K23" s="98">
        <f t="shared" si="2"/>
        <v>1.0446882951653944</v>
      </c>
      <c r="L23" s="98"/>
      <c r="M23" s="98">
        <f t="shared" si="1"/>
        <v>0.8838298669664606</v>
      </c>
      <c r="N23" s="93">
        <v>0.87</v>
      </c>
      <c r="O23" s="93">
        <v>0.89</v>
      </c>
      <c r="Q23" s="98">
        <f t="shared" si="0"/>
        <v>0.8838298669664606</v>
      </c>
      <c r="R23" s="98">
        <f>G23/G19</f>
        <v>0.88208702203804856</v>
      </c>
      <c r="S23" s="98">
        <f>H23/H19</f>
        <v>0.88472998137802605</v>
      </c>
      <c r="T23" s="98">
        <f t="shared" si="3"/>
        <v>0.88391267684812147</v>
      </c>
      <c r="X23" s="98">
        <f t="shared" si="4"/>
        <v>0.94351048883290534</v>
      </c>
      <c r="Y23" s="98">
        <f t="shared" si="5"/>
        <v>0.94274437189357763</v>
      </c>
      <c r="Z23" s="98">
        <f t="shared" si="6"/>
        <v>0.94344708090677187</v>
      </c>
      <c r="AE23" s="94">
        <v>43874</v>
      </c>
      <c r="AF23" s="93">
        <v>16</v>
      </c>
      <c r="AG23" s="93">
        <f t="shared" si="7"/>
        <v>0</v>
      </c>
    </row>
    <row r="24" spans="1:33">
      <c r="A24" s="94">
        <v>43914</v>
      </c>
      <c r="B24" s="93">
        <v>4167</v>
      </c>
      <c r="C24" s="93">
        <v>4094</v>
      </c>
      <c r="D24" s="93">
        <v>4239</v>
      </c>
      <c r="F24" s="93">
        <v>4429</v>
      </c>
      <c r="G24" s="93">
        <v>4397</v>
      </c>
      <c r="H24" s="93">
        <v>4461</v>
      </c>
      <c r="I24" s="93">
        <v>32986</v>
      </c>
      <c r="J24" s="93">
        <v>3930</v>
      </c>
      <c r="K24" s="98">
        <f t="shared" si="2"/>
        <v>1.1662550169805495</v>
      </c>
      <c r="L24" s="98"/>
      <c r="M24" s="98">
        <f t="shared" si="1"/>
        <v>0.85750242013552758</v>
      </c>
      <c r="N24" s="93">
        <v>0.85</v>
      </c>
      <c r="O24" s="93">
        <v>0.87</v>
      </c>
      <c r="Q24" s="98">
        <f t="shared" si="0"/>
        <v>0.85750242013552758</v>
      </c>
      <c r="R24" s="98">
        <f>G24/G20</f>
        <v>0.85611370716510904</v>
      </c>
      <c r="S24" s="98">
        <f>H24/H20</f>
        <v>0.85871029836381141</v>
      </c>
      <c r="T24" s="98">
        <f t="shared" si="3"/>
        <v>0.85754392758604003</v>
      </c>
      <c r="U24" s="98">
        <f t="shared" ref="U24:U35" si="8">SUM(C21:C24)/SUM(C17:C20)</f>
        <v>0.85417892878163626</v>
      </c>
      <c r="V24" s="98">
        <f t="shared" ref="V24:V35" si="9">SUM(D21:D24)/SUM(D17:D20)</f>
        <v>0.85989968951516604</v>
      </c>
      <c r="X24" s="98">
        <f t="shared" si="4"/>
        <v>0.89548886552613971</v>
      </c>
      <c r="Y24" s="98">
        <f t="shared" si="5"/>
        <v>0.89422845883992508</v>
      </c>
      <c r="Z24" s="98">
        <f t="shared" si="6"/>
        <v>0.89591642924976256</v>
      </c>
      <c r="AE24" s="94">
        <v>43875</v>
      </c>
      <c r="AF24" s="93">
        <v>16</v>
      </c>
      <c r="AG24" s="93">
        <f t="shared" si="7"/>
        <v>0</v>
      </c>
    </row>
    <row r="25" spans="1:33">
      <c r="A25" s="94">
        <v>43915</v>
      </c>
      <c r="B25" s="93">
        <v>4415</v>
      </c>
      <c r="C25" s="93">
        <v>4349</v>
      </c>
      <c r="D25" s="93">
        <v>4475</v>
      </c>
      <c r="F25" s="93">
        <v>4408</v>
      </c>
      <c r="G25" s="93">
        <v>4377</v>
      </c>
      <c r="H25" s="93">
        <v>4437</v>
      </c>
      <c r="I25" s="93">
        <v>37323</v>
      </c>
      <c r="J25" s="93">
        <v>4337</v>
      </c>
      <c r="K25" s="98">
        <f t="shared" si="2"/>
        <v>1.5196078431372548</v>
      </c>
      <c r="L25" s="98"/>
      <c r="M25" s="98">
        <f t="shared" si="1"/>
        <v>0.8860301507537689</v>
      </c>
      <c r="N25" s="93">
        <v>0.88</v>
      </c>
      <c r="O25" s="93">
        <v>0.9</v>
      </c>
      <c r="Q25" s="98">
        <f t="shared" si="0"/>
        <v>0.8860301507537689</v>
      </c>
      <c r="R25" s="98"/>
      <c r="S25" s="98"/>
      <c r="T25" s="98">
        <f t="shared" si="3"/>
        <v>0.8860746771194532</v>
      </c>
      <c r="U25" s="98">
        <f t="shared" si="8"/>
        <v>0.8846506884242733</v>
      </c>
      <c r="V25" s="98">
        <f t="shared" si="9"/>
        <v>0.88732533941135661</v>
      </c>
      <c r="X25" s="98">
        <f t="shared" si="4"/>
        <v>0.87373785940955861</v>
      </c>
      <c r="Y25" s="98">
        <f t="shared" si="5"/>
        <v>0.87270265041594119</v>
      </c>
      <c r="Z25" s="98">
        <f t="shared" si="6"/>
        <v>0.87438482488413205</v>
      </c>
      <c r="AE25" s="94">
        <v>43876</v>
      </c>
      <c r="AF25" s="93">
        <v>16</v>
      </c>
      <c r="AG25" s="93">
        <f t="shared" si="7"/>
        <v>0</v>
      </c>
    </row>
    <row r="26" spans="1:33">
      <c r="A26" s="94">
        <v>43916</v>
      </c>
      <c r="B26" s="93">
        <v>4028</v>
      </c>
      <c r="C26" s="93">
        <v>3957</v>
      </c>
      <c r="D26" s="93">
        <v>4100</v>
      </c>
      <c r="F26" s="93">
        <v>4441</v>
      </c>
      <c r="G26" s="93">
        <v>4408</v>
      </c>
      <c r="H26" s="93">
        <v>4474</v>
      </c>
      <c r="I26" s="93">
        <v>43938</v>
      </c>
      <c r="J26" s="93">
        <v>6615</v>
      </c>
      <c r="K26" s="98">
        <f t="shared" si="2"/>
        <v>1.5881624927198603</v>
      </c>
      <c r="L26" s="98"/>
      <c r="M26" s="98">
        <f t="shared" si="1"/>
        <v>0.96167171935902984</v>
      </c>
      <c r="N26" s="93">
        <v>0.95</v>
      </c>
      <c r="O26" s="93">
        <v>0.97</v>
      </c>
      <c r="Q26" s="98">
        <f t="shared" si="0"/>
        <v>0.96167171935902984</v>
      </c>
      <c r="R26" s="98"/>
      <c r="S26" s="98"/>
      <c r="T26" s="98">
        <f t="shared" si="3"/>
        <v>0.96177792214823232</v>
      </c>
      <c r="U26" s="98">
        <f t="shared" si="8"/>
        <v>0.96085330987464257</v>
      </c>
      <c r="V26" s="98">
        <f t="shared" si="9"/>
        <v>0.96182961936240541</v>
      </c>
      <c r="X26" s="98">
        <f t="shared" si="4"/>
        <v>0.89549639213734755</v>
      </c>
      <c r="Y26" s="98">
        <f t="shared" si="5"/>
        <v>0.89445751764882586</v>
      </c>
      <c r="Z26" s="98">
        <f t="shared" si="6"/>
        <v>0.89624647643538891</v>
      </c>
      <c r="AE26" s="94">
        <v>43877</v>
      </c>
      <c r="AF26" s="93">
        <v>16</v>
      </c>
      <c r="AG26" s="93">
        <f t="shared" si="7"/>
        <v>0</v>
      </c>
    </row>
    <row r="27" spans="1:33">
      <c r="A27" s="94">
        <v>43917</v>
      </c>
      <c r="B27" s="93">
        <v>4107</v>
      </c>
      <c r="C27" s="93">
        <v>4032</v>
      </c>
      <c r="D27" s="93">
        <v>4177</v>
      </c>
      <c r="F27" s="93">
        <v>4179</v>
      </c>
      <c r="G27" s="93">
        <v>4148</v>
      </c>
      <c r="H27" s="93">
        <v>4215</v>
      </c>
      <c r="I27" s="93">
        <v>50871</v>
      </c>
      <c r="J27" s="93">
        <v>6933</v>
      </c>
      <c r="K27" s="98">
        <f t="shared" si="2"/>
        <v>1.880727660222256</v>
      </c>
      <c r="L27" s="98"/>
      <c r="M27" s="98">
        <f t="shared" si="1"/>
        <v>0.8859444562221751</v>
      </c>
      <c r="N27" s="93">
        <v>0.88</v>
      </c>
      <c r="O27" s="93">
        <v>0.9</v>
      </c>
      <c r="Q27" s="98">
        <f t="shared" si="0"/>
        <v>0.8859444562221751</v>
      </c>
      <c r="R27" s="98"/>
      <c r="S27" s="98"/>
      <c r="T27" s="98">
        <f t="shared" si="3"/>
        <v>0.88599745601017599</v>
      </c>
      <c r="U27" s="98">
        <f t="shared" si="8"/>
        <v>0.88482041893274466</v>
      </c>
      <c r="V27" s="98">
        <f t="shared" si="9"/>
        <v>0.88711951130371225</v>
      </c>
      <c r="X27" s="98">
        <f t="shared" si="4"/>
        <v>0.89637997432605909</v>
      </c>
      <c r="Y27" s="98">
        <f t="shared" si="5"/>
        <v>0.89574611050808906</v>
      </c>
      <c r="Z27" s="98">
        <f t="shared" si="6"/>
        <v>0.89720436690133665</v>
      </c>
      <c r="AE27" s="94">
        <v>43878</v>
      </c>
      <c r="AF27" s="93">
        <v>16</v>
      </c>
      <c r="AG27" s="93">
        <f t="shared" si="7"/>
        <v>0</v>
      </c>
    </row>
    <row r="28" spans="1:33">
      <c r="A28" s="94">
        <v>43918</v>
      </c>
      <c r="B28" s="93">
        <v>3925</v>
      </c>
      <c r="C28" s="93">
        <v>3857</v>
      </c>
      <c r="D28" s="93">
        <v>4000</v>
      </c>
      <c r="F28" s="93">
        <v>4119</v>
      </c>
      <c r="G28" s="93">
        <v>4087</v>
      </c>
      <c r="H28" s="93">
        <v>4151</v>
      </c>
      <c r="I28" s="93">
        <v>57695</v>
      </c>
      <c r="J28" s="93">
        <v>6824</v>
      </c>
      <c r="K28" s="98">
        <f t="shared" si="2"/>
        <v>1.6394440767703509</v>
      </c>
      <c r="L28" s="98"/>
      <c r="M28" s="98">
        <f t="shared" si="1"/>
        <v>0.93000677353804473</v>
      </c>
      <c r="N28" s="93">
        <v>0.92</v>
      </c>
      <c r="O28" s="93">
        <v>0.94</v>
      </c>
      <c r="Q28" s="98">
        <f t="shared" si="0"/>
        <v>0.93000677353804473</v>
      </c>
      <c r="R28" s="98"/>
      <c r="S28" s="98"/>
      <c r="T28" s="98">
        <f t="shared" si="3"/>
        <v>0.92995032738767214</v>
      </c>
      <c r="U28" s="98">
        <f t="shared" si="8"/>
        <v>0.92994544932529433</v>
      </c>
      <c r="V28" s="98">
        <f t="shared" si="9"/>
        <v>0.93056327074769474</v>
      </c>
      <c r="X28" s="98">
        <f t="shared" si="4"/>
        <v>0.91504349218208014</v>
      </c>
      <c r="Y28" s="98">
        <f t="shared" si="5"/>
        <v>0.91466036113499571</v>
      </c>
      <c r="Z28" s="98">
        <f t="shared" si="6"/>
        <v>0.91567733729065082</v>
      </c>
      <c r="AE28" s="94">
        <v>43879</v>
      </c>
      <c r="AF28" s="93">
        <v>16</v>
      </c>
      <c r="AG28" s="93">
        <f t="shared" si="7"/>
        <v>0</v>
      </c>
    </row>
    <row r="29" spans="1:33">
      <c r="A29" s="94">
        <v>43919</v>
      </c>
      <c r="B29" s="93">
        <v>3374</v>
      </c>
      <c r="C29" s="93">
        <v>3311</v>
      </c>
      <c r="D29" s="93">
        <v>3442</v>
      </c>
      <c r="F29" s="93">
        <v>3858</v>
      </c>
      <c r="G29" s="93">
        <v>3829</v>
      </c>
      <c r="H29" s="93">
        <v>3890</v>
      </c>
      <c r="I29" s="93">
        <v>62095</v>
      </c>
      <c r="J29" s="93">
        <v>4400</v>
      </c>
      <c r="K29" s="98">
        <f t="shared" si="2"/>
        <v>1.2036191974822974</v>
      </c>
      <c r="L29" s="98"/>
      <c r="M29" s="98">
        <f t="shared" si="1"/>
        <v>0.87522686025408347</v>
      </c>
      <c r="N29" s="93">
        <v>0.86</v>
      </c>
      <c r="O29" s="93">
        <v>0.89</v>
      </c>
      <c r="Q29" s="98">
        <f t="shared" si="0"/>
        <v>0.87522686025408347</v>
      </c>
      <c r="R29" s="98"/>
      <c r="S29" s="98"/>
      <c r="T29" s="98">
        <f t="shared" si="3"/>
        <v>0.87534029038112526</v>
      </c>
      <c r="U29" s="98">
        <f t="shared" si="8"/>
        <v>0.8737030205210975</v>
      </c>
      <c r="V29" s="98">
        <f t="shared" si="9"/>
        <v>0.87776412776412771</v>
      </c>
      <c r="X29" s="98">
        <f t="shared" si="4"/>
        <v>0.91332819722650227</v>
      </c>
      <c r="Y29" s="98">
        <f t="shared" si="5"/>
        <v>0.91287962757703389</v>
      </c>
      <c r="Z29" s="98">
        <f t="shared" si="6"/>
        <v>0.91420765027322404</v>
      </c>
      <c r="AE29" s="94">
        <v>43880</v>
      </c>
      <c r="AF29" s="93">
        <v>16</v>
      </c>
      <c r="AG29" s="93">
        <f t="shared" si="7"/>
        <v>0</v>
      </c>
    </row>
    <row r="30" spans="1:33">
      <c r="A30" s="94">
        <v>43920</v>
      </c>
      <c r="B30" s="93">
        <v>4343</v>
      </c>
      <c r="C30" s="93">
        <v>4281</v>
      </c>
      <c r="D30" s="93">
        <v>4417</v>
      </c>
      <c r="F30" s="93">
        <v>3937</v>
      </c>
      <c r="G30" s="93">
        <v>3911</v>
      </c>
      <c r="H30" s="93">
        <v>3966</v>
      </c>
      <c r="I30" s="93">
        <v>66885</v>
      </c>
      <c r="J30" s="93">
        <v>4790</v>
      </c>
      <c r="K30" s="98">
        <f t="shared" si="2"/>
        <v>0.95975246390098556</v>
      </c>
      <c r="L30" s="98"/>
      <c r="M30" s="98">
        <f t="shared" si="1"/>
        <v>0.88651204683629814</v>
      </c>
      <c r="N30" s="93">
        <v>0.88</v>
      </c>
      <c r="O30" s="93">
        <v>0.9</v>
      </c>
      <c r="Q30" s="98">
        <f t="shared" si="0"/>
        <v>0.88651204683629814</v>
      </c>
      <c r="R30" s="98"/>
      <c r="S30" s="98"/>
      <c r="T30" s="98">
        <f t="shared" si="3"/>
        <v>0.88651843512524631</v>
      </c>
      <c r="U30" s="98">
        <f t="shared" si="8"/>
        <v>0.88584344243533986</v>
      </c>
      <c r="V30" s="98">
        <f t="shared" si="9"/>
        <v>0.88881498725196761</v>
      </c>
      <c r="X30" s="98">
        <f t="shared" si="4"/>
        <v>0.89430397332592382</v>
      </c>
      <c r="Y30" s="98">
        <f t="shared" si="5"/>
        <v>0.89420654911838793</v>
      </c>
      <c r="Z30" s="98">
        <f t="shared" si="6"/>
        <v>0.89510566683220216</v>
      </c>
      <c r="AE30" s="94">
        <v>43881</v>
      </c>
      <c r="AF30" s="93">
        <v>16</v>
      </c>
      <c r="AG30" s="93">
        <f t="shared" si="7"/>
        <v>0</v>
      </c>
    </row>
    <row r="31" spans="1:33">
      <c r="A31" s="94">
        <v>43921</v>
      </c>
      <c r="B31" s="93">
        <v>3621</v>
      </c>
      <c r="C31" s="93">
        <v>3551</v>
      </c>
      <c r="D31" s="93">
        <v>3694</v>
      </c>
      <c r="F31" s="93">
        <v>3816</v>
      </c>
      <c r="G31" s="93">
        <v>3785</v>
      </c>
      <c r="H31" s="93">
        <v>3847</v>
      </c>
      <c r="I31" s="93">
        <v>71808</v>
      </c>
      <c r="J31" s="93">
        <v>4923</v>
      </c>
      <c r="K31" s="98">
        <f t="shared" si="2"/>
        <v>0.81658504998178805</v>
      </c>
      <c r="L31" s="98"/>
      <c r="M31" s="98">
        <f t="shared" si="1"/>
        <v>0.91313711414213927</v>
      </c>
      <c r="N31" s="93">
        <v>0.9</v>
      </c>
      <c r="O31" s="93">
        <v>0.92</v>
      </c>
      <c r="Q31" s="98">
        <f t="shared" si="0"/>
        <v>0.91313711414213927</v>
      </c>
      <c r="R31" s="98"/>
      <c r="S31" s="98"/>
      <c r="T31" s="98">
        <f t="shared" si="3"/>
        <v>0.91302267153197347</v>
      </c>
      <c r="U31" s="98">
        <f t="shared" si="8"/>
        <v>0.91285296981499509</v>
      </c>
      <c r="V31" s="98">
        <f t="shared" si="9"/>
        <v>0.91536695897828257</v>
      </c>
      <c r="X31" s="98">
        <f t="shared" si="4"/>
        <v>0.90107120352867043</v>
      </c>
      <c r="Y31" s="98">
        <f t="shared" si="5"/>
        <v>0.90086555106751298</v>
      </c>
      <c r="Z31" s="98">
        <f t="shared" si="6"/>
        <v>0.90146130664695512</v>
      </c>
      <c r="AE31" s="94">
        <v>43882</v>
      </c>
      <c r="AF31" s="93">
        <v>16</v>
      </c>
      <c r="AG31" s="93">
        <f t="shared" si="7"/>
        <v>0</v>
      </c>
    </row>
    <row r="32" spans="1:33">
      <c r="A32" s="94">
        <v>43922</v>
      </c>
      <c r="B32" s="93">
        <v>4029</v>
      </c>
      <c r="C32" s="93">
        <v>3957</v>
      </c>
      <c r="D32" s="93">
        <v>4109</v>
      </c>
      <c r="F32" s="93">
        <v>3842</v>
      </c>
      <c r="G32" s="93">
        <v>3810</v>
      </c>
      <c r="H32" s="93">
        <v>3872</v>
      </c>
      <c r="I32" s="93">
        <v>77872</v>
      </c>
      <c r="J32" s="93">
        <v>6064</v>
      </c>
      <c r="K32" s="98">
        <f t="shared" si="2"/>
        <v>0.91631680930082349</v>
      </c>
      <c r="L32" s="98"/>
      <c r="M32" s="98">
        <f t="shared" si="1"/>
        <v>0.93275066763777614</v>
      </c>
      <c r="N32" s="93">
        <v>0.92</v>
      </c>
      <c r="O32" s="93">
        <v>0.94</v>
      </c>
      <c r="Q32" s="98">
        <f t="shared" si="0"/>
        <v>0.93275066763777614</v>
      </c>
      <c r="R32" s="98"/>
      <c r="S32" s="98"/>
      <c r="T32" s="98">
        <f t="shared" si="3"/>
        <v>0.93274658573596358</v>
      </c>
      <c r="U32" s="98">
        <f t="shared" si="8"/>
        <v>0.93238653905526392</v>
      </c>
      <c r="V32" s="98">
        <f t="shared" si="9"/>
        <v>0.93493314231136582</v>
      </c>
      <c r="X32" s="98">
        <f t="shared" si="4"/>
        <v>0.90120720825800427</v>
      </c>
      <c r="Y32" s="98">
        <f t="shared" si="5"/>
        <v>0.90099882491186845</v>
      </c>
      <c r="Z32" s="98">
        <f t="shared" si="6"/>
        <v>0.90148752676969379</v>
      </c>
      <c r="AE32" s="94">
        <v>43883</v>
      </c>
      <c r="AF32" s="93">
        <v>16</v>
      </c>
      <c r="AG32" s="93">
        <f t="shared" si="7"/>
        <v>0</v>
      </c>
    </row>
    <row r="33" spans="1:33">
      <c r="A33" s="94">
        <v>43923</v>
      </c>
      <c r="B33" s="93">
        <v>3754</v>
      </c>
      <c r="C33" s="93">
        <v>3669</v>
      </c>
      <c r="D33" s="93">
        <v>3825</v>
      </c>
      <c r="F33" s="93">
        <v>3937</v>
      </c>
      <c r="G33" s="93">
        <v>3903</v>
      </c>
      <c r="H33" s="93">
        <v>3970</v>
      </c>
      <c r="I33" s="93">
        <v>84794</v>
      </c>
      <c r="J33" s="93">
        <v>6922</v>
      </c>
      <c r="K33" s="98">
        <f t="shared" si="2"/>
        <v>1.0578289100971805</v>
      </c>
      <c r="L33" s="98"/>
      <c r="M33" s="98">
        <f t="shared" si="1"/>
        <v>1.0204769310523587</v>
      </c>
      <c r="N33" s="93">
        <v>1.01</v>
      </c>
      <c r="O33" s="93">
        <v>1.03</v>
      </c>
      <c r="Q33" s="98">
        <f t="shared" si="0"/>
        <v>1.0204769310523587</v>
      </c>
      <c r="R33" s="98"/>
      <c r="S33" s="98"/>
      <c r="T33" s="98">
        <f t="shared" si="3"/>
        <v>1.0202799015161332</v>
      </c>
      <c r="U33" s="98">
        <f t="shared" si="8"/>
        <v>1.0198588111103781</v>
      </c>
      <c r="V33" s="98">
        <f t="shared" si="9"/>
        <v>1.020739232775622</v>
      </c>
      <c r="X33" s="98">
        <f t="shared" si="4"/>
        <v>0.93583177682713747</v>
      </c>
      <c r="Y33" s="98">
        <f t="shared" si="5"/>
        <v>0.9354662457503643</v>
      </c>
      <c r="Z33" s="98">
        <f t="shared" si="6"/>
        <v>0.93574417214584582</v>
      </c>
      <c r="AE33" s="94">
        <v>43884</v>
      </c>
      <c r="AF33" s="93">
        <v>16</v>
      </c>
      <c r="AG33" s="93">
        <f t="shared" si="7"/>
        <v>0</v>
      </c>
    </row>
    <row r="34" spans="1:33">
      <c r="A34" s="94">
        <v>43924</v>
      </c>
      <c r="B34" s="93">
        <v>3747</v>
      </c>
      <c r="C34" s="93">
        <v>3679</v>
      </c>
      <c r="D34" s="93">
        <v>3816</v>
      </c>
      <c r="F34" s="93">
        <v>3788</v>
      </c>
      <c r="G34" s="93">
        <v>3755</v>
      </c>
      <c r="H34" s="93">
        <v>3816</v>
      </c>
      <c r="I34" s="93">
        <v>91159</v>
      </c>
      <c r="J34" s="93">
        <v>6365</v>
      </c>
      <c r="K34" s="98">
        <f t="shared" si="2"/>
        <v>1.1598605339829011</v>
      </c>
      <c r="L34" s="98"/>
      <c r="M34" s="98">
        <f t="shared" si="1"/>
        <v>0.96215392430784863</v>
      </c>
      <c r="N34" s="93">
        <v>0.95</v>
      </c>
      <c r="O34" s="93">
        <v>0.97</v>
      </c>
      <c r="Q34" s="98">
        <f t="shared" si="0"/>
        <v>0.96215392430784863</v>
      </c>
      <c r="R34" s="98"/>
      <c r="S34" s="98"/>
      <c r="T34" s="98">
        <f t="shared" si="3"/>
        <v>0.9620293351958854</v>
      </c>
      <c r="U34" s="98">
        <f t="shared" si="8"/>
        <v>0.95962793101220856</v>
      </c>
      <c r="V34" s="98">
        <f t="shared" si="9"/>
        <v>0.96308306310800695</v>
      </c>
      <c r="X34" s="98">
        <f t="shared" si="4"/>
        <v>0.95588143913502766</v>
      </c>
      <c r="Y34" s="98">
        <f t="shared" si="5"/>
        <v>0.95480438184663541</v>
      </c>
      <c r="Z34" s="98">
        <f t="shared" si="6"/>
        <v>0.95580076439403283</v>
      </c>
      <c r="AE34" s="94">
        <v>43885</v>
      </c>
      <c r="AF34" s="93">
        <v>16</v>
      </c>
      <c r="AG34" s="93">
        <f t="shared" si="7"/>
        <v>0</v>
      </c>
    </row>
    <row r="35" spans="1:33">
      <c r="A35" s="94">
        <v>43925</v>
      </c>
      <c r="B35" s="93">
        <v>3066</v>
      </c>
      <c r="C35" s="93">
        <v>2986</v>
      </c>
      <c r="D35" s="93">
        <v>3162</v>
      </c>
      <c r="F35" s="93">
        <v>3649</v>
      </c>
      <c r="G35" s="93">
        <v>3621</v>
      </c>
      <c r="H35" s="93">
        <v>3679</v>
      </c>
      <c r="I35" s="93">
        <v>96092</v>
      </c>
      <c r="J35" s="93">
        <v>4933</v>
      </c>
      <c r="K35" s="98">
        <f t="shared" si="2"/>
        <v>1.1027903057937256</v>
      </c>
      <c r="L35" s="98"/>
      <c r="M35" s="98">
        <f t="shared" si="1"/>
        <v>0.95623689727463312</v>
      </c>
      <c r="N35" s="93">
        <v>0.94</v>
      </c>
      <c r="O35" s="93">
        <v>0.97</v>
      </c>
      <c r="Q35" s="98">
        <f t="shared" si="0"/>
        <v>0.95623689727463312</v>
      </c>
      <c r="R35" s="98"/>
      <c r="S35" s="98"/>
      <c r="T35" s="98">
        <f t="shared" si="3"/>
        <v>0.95629954792635785</v>
      </c>
      <c r="U35" s="98">
        <f t="shared" si="8"/>
        <v>0.95273333333333332</v>
      </c>
      <c r="V35" s="98">
        <f t="shared" si="9"/>
        <v>0.95878608628560402</v>
      </c>
      <c r="AE35" s="94">
        <v>43886</v>
      </c>
      <c r="AF35" s="93">
        <v>17</v>
      </c>
      <c r="AG35" s="93">
        <f t="shared" si="7"/>
        <v>1</v>
      </c>
    </row>
    <row r="36" spans="1:33">
      <c r="A36" s="94">
        <v>43926</v>
      </c>
      <c r="B36" s="93">
        <v>2753</v>
      </c>
      <c r="C36" s="93">
        <v>2682</v>
      </c>
      <c r="D36" s="93">
        <v>2840</v>
      </c>
      <c r="F36" s="93">
        <v>3330</v>
      </c>
      <c r="G36" s="93">
        <v>3294</v>
      </c>
      <c r="H36" s="93">
        <v>3367</v>
      </c>
      <c r="I36" s="93">
        <v>100123</v>
      </c>
      <c r="J36" s="93">
        <v>4031</v>
      </c>
      <c r="K36" s="98">
        <f t="shared" si="2"/>
        <v>0.81853826159742715</v>
      </c>
      <c r="L36" s="98"/>
      <c r="M36" s="98">
        <f t="shared" si="1"/>
        <v>0.86673607496095784</v>
      </c>
      <c r="N36" s="93">
        <v>0.85</v>
      </c>
      <c r="O36" s="93">
        <v>0.88</v>
      </c>
      <c r="Q36" s="98">
        <f t="shared" si="0"/>
        <v>0.86673607496095784</v>
      </c>
      <c r="R36" s="98"/>
      <c r="S36" s="98"/>
      <c r="T36" s="98">
        <f t="shared" si="3"/>
        <v>0.8667924773866077</v>
      </c>
      <c r="AE36" s="94">
        <v>43887</v>
      </c>
      <c r="AF36" s="93">
        <v>27</v>
      </c>
      <c r="AG36" s="93">
        <f t="shared" si="7"/>
        <v>10</v>
      </c>
    </row>
    <row r="37" spans="1:33">
      <c r="A37" s="94">
        <v>43927</v>
      </c>
      <c r="B37" s="93">
        <v>3343</v>
      </c>
      <c r="C37" s="93">
        <v>3265</v>
      </c>
      <c r="D37" s="93">
        <v>3434</v>
      </c>
      <c r="F37" s="93">
        <v>3227</v>
      </c>
      <c r="G37" s="93">
        <v>3187</v>
      </c>
      <c r="H37" s="93">
        <v>3269</v>
      </c>
      <c r="I37" s="93">
        <v>103374</v>
      </c>
      <c r="J37" s="93">
        <v>3251</v>
      </c>
      <c r="K37" s="98">
        <f t="shared" si="2"/>
        <v>0.67990442448710553</v>
      </c>
      <c r="L37" s="98"/>
      <c r="M37" s="98">
        <f t="shared" si="1"/>
        <v>0.81965963931927865</v>
      </c>
      <c r="N37" s="93">
        <v>0.81</v>
      </c>
      <c r="O37" s="93">
        <v>0.83</v>
      </c>
      <c r="Q37" s="98">
        <f t="shared" si="0"/>
        <v>0.81965963931927865</v>
      </c>
      <c r="R37" s="98"/>
      <c r="S37" s="98"/>
      <c r="T37" s="98">
        <f t="shared" si="3"/>
        <v>0.81977519527529052</v>
      </c>
      <c r="AE37" s="94">
        <v>43888</v>
      </c>
      <c r="AF37" s="93">
        <v>46</v>
      </c>
      <c r="AG37" s="93">
        <f t="shared" si="7"/>
        <v>19</v>
      </c>
    </row>
    <row r="38" spans="1:33">
      <c r="A38" s="94">
        <v>43928</v>
      </c>
      <c r="B38" s="93">
        <v>3126</v>
      </c>
      <c r="C38" s="93">
        <v>3027</v>
      </c>
      <c r="D38" s="93">
        <v>3230</v>
      </c>
      <c r="F38" s="93">
        <v>3072</v>
      </c>
      <c r="G38" s="93">
        <v>3029</v>
      </c>
      <c r="H38" s="93">
        <v>3113</v>
      </c>
      <c r="I38" s="93">
        <v>107663</v>
      </c>
      <c r="J38" s="93">
        <v>4289</v>
      </c>
      <c r="K38" s="98">
        <f t="shared" si="2"/>
        <v>0.70845000823587545</v>
      </c>
      <c r="L38" s="98"/>
      <c r="M38" s="98">
        <f t="shared" si="1"/>
        <v>0.81098204857444567</v>
      </c>
      <c r="N38" s="93">
        <v>0.8</v>
      </c>
      <c r="O38" s="93">
        <v>0.83</v>
      </c>
      <c r="Q38" s="98">
        <f t="shared" ref="Q38:Q69" si="10">F38/F34</f>
        <v>0.81098204857444567</v>
      </c>
      <c r="R38" s="98"/>
      <c r="S38" s="98"/>
      <c r="T38" s="98">
        <f t="shared" si="3"/>
        <v>0.81103557520955716</v>
      </c>
      <c r="AE38" s="94">
        <v>43889</v>
      </c>
      <c r="AF38" s="93">
        <v>48</v>
      </c>
      <c r="AG38" s="93">
        <f t="shared" si="7"/>
        <v>2</v>
      </c>
    </row>
    <row r="39" spans="1:33">
      <c r="A39" s="94">
        <v>43929</v>
      </c>
      <c r="B39" s="93">
        <v>2890</v>
      </c>
      <c r="C39" s="93">
        <v>2807</v>
      </c>
      <c r="D39" s="93">
        <v>2965</v>
      </c>
      <c r="F39" s="93">
        <v>3028</v>
      </c>
      <c r="G39" s="93">
        <v>2990</v>
      </c>
      <c r="H39" s="93">
        <v>3070</v>
      </c>
      <c r="I39" s="93">
        <v>113296</v>
      </c>
      <c r="J39" s="93">
        <v>5633</v>
      </c>
      <c r="K39" s="98">
        <f t="shared" si="2"/>
        <v>0.81155903105478411</v>
      </c>
      <c r="L39" s="98"/>
      <c r="M39" s="98">
        <f t="shared" si="1"/>
        <v>0.82981638805152091</v>
      </c>
      <c r="N39" s="93">
        <v>0.82</v>
      </c>
      <c r="O39" s="93">
        <v>0.85</v>
      </c>
      <c r="Q39" s="98">
        <f t="shared" si="10"/>
        <v>0.82981638805152091</v>
      </c>
      <c r="R39" s="98"/>
      <c r="S39" s="98"/>
      <c r="T39" s="98">
        <f t="shared" si="3"/>
        <v>0.82981638805152091</v>
      </c>
      <c r="AE39" s="94">
        <v>43890</v>
      </c>
      <c r="AF39" s="93">
        <v>79</v>
      </c>
      <c r="AG39" s="93">
        <f t="shared" si="7"/>
        <v>31</v>
      </c>
    </row>
    <row r="40" spans="1:33">
      <c r="A40" s="94">
        <v>43930</v>
      </c>
      <c r="B40" s="93">
        <v>2724</v>
      </c>
      <c r="C40" s="93">
        <v>2654</v>
      </c>
      <c r="D40" s="93">
        <v>2809</v>
      </c>
      <c r="F40" s="93">
        <v>3021</v>
      </c>
      <c r="G40" s="93">
        <v>2979</v>
      </c>
      <c r="H40" s="93">
        <v>3066</v>
      </c>
      <c r="I40" s="93">
        <v>118181</v>
      </c>
      <c r="J40" s="93">
        <v>4885</v>
      </c>
      <c r="K40" s="98">
        <f t="shared" si="2"/>
        <v>1.0116792249730893</v>
      </c>
      <c r="L40" s="98"/>
      <c r="M40" s="98">
        <f t="shared" si="1"/>
        <v>0.90720720720720716</v>
      </c>
      <c r="N40" s="93">
        <v>0.89</v>
      </c>
      <c r="O40" s="93">
        <v>0.92</v>
      </c>
      <c r="Q40" s="98">
        <f t="shared" si="10"/>
        <v>0.90720720720720716</v>
      </c>
      <c r="R40" s="98"/>
      <c r="S40" s="98"/>
      <c r="T40" s="98">
        <f t="shared" si="3"/>
        <v>0.90713213213213217</v>
      </c>
      <c r="AE40" s="94">
        <v>43891</v>
      </c>
      <c r="AF40" s="93">
        <v>130</v>
      </c>
      <c r="AG40" s="93">
        <f t="shared" si="7"/>
        <v>51</v>
      </c>
    </row>
    <row r="41" spans="1:33">
      <c r="A41" s="94">
        <v>43931</v>
      </c>
      <c r="B41" s="93">
        <v>2315</v>
      </c>
      <c r="C41" s="93">
        <v>2240</v>
      </c>
      <c r="D41" s="93">
        <v>2389</v>
      </c>
      <c r="F41" s="93">
        <v>2764</v>
      </c>
      <c r="G41" s="93">
        <v>2723</v>
      </c>
      <c r="H41" s="93">
        <v>2804</v>
      </c>
      <c r="I41" s="93">
        <v>122171</v>
      </c>
      <c r="J41" s="93">
        <v>3990</v>
      </c>
      <c r="K41" s="98">
        <f t="shared" si="2"/>
        <v>1.0448982064953951</v>
      </c>
      <c r="L41" s="98"/>
      <c r="M41" s="98">
        <f t="shared" si="1"/>
        <v>0.85652308645801056</v>
      </c>
      <c r="N41" s="93">
        <v>0.84</v>
      </c>
      <c r="O41" s="93">
        <v>0.87</v>
      </c>
      <c r="Q41" s="98">
        <f t="shared" si="10"/>
        <v>0.85652308645801056</v>
      </c>
      <c r="R41" s="98"/>
      <c r="S41" s="98"/>
      <c r="T41" s="98">
        <f t="shared" ref="T41:T72" si="11">SUM(B38:B41)/SUM(B34:B37)</f>
        <v>0.85637927027655125</v>
      </c>
      <c r="AE41" s="94">
        <v>43892</v>
      </c>
      <c r="AF41" s="93">
        <v>159</v>
      </c>
      <c r="AG41" s="93">
        <f t="shared" si="7"/>
        <v>29</v>
      </c>
    </row>
    <row r="42" spans="1:33">
      <c r="A42" s="94">
        <v>43932</v>
      </c>
      <c r="B42" s="93">
        <v>2024</v>
      </c>
      <c r="C42" s="93">
        <v>1958</v>
      </c>
      <c r="D42" s="93">
        <v>2079</v>
      </c>
      <c r="F42" s="93">
        <v>2488</v>
      </c>
      <c r="G42" s="93">
        <v>2459</v>
      </c>
      <c r="H42" s="93">
        <v>2525</v>
      </c>
      <c r="I42" s="93">
        <v>124908</v>
      </c>
      <c r="J42" s="93">
        <v>2737</v>
      </c>
      <c r="K42" s="98">
        <f t="shared" si="2"/>
        <v>0.84619855847477332</v>
      </c>
      <c r="L42" s="98"/>
      <c r="M42" s="98">
        <f t="shared" si="1"/>
        <v>0.80989583333333337</v>
      </c>
      <c r="N42" s="93">
        <v>0.79</v>
      </c>
      <c r="O42" s="93">
        <v>0.83</v>
      </c>
      <c r="Q42" s="98">
        <f t="shared" si="10"/>
        <v>0.80989583333333337</v>
      </c>
      <c r="R42" s="98"/>
      <c r="S42" s="98"/>
      <c r="T42" s="98">
        <f t="shared" si="11"/>
        <v>0.80997721354166663</v>
      </c>
      <c r="AE42" s="94">
        <v>43893</v>
      </c>
      <c r="AF42" s="93">
        <v>196</v>
      </c>
      <c r="AG42" s="93">
        <f t="shared" si="7"/>
        <v>37</v>
      </c>
    </row>
    <row r="43" spans="1:33">
      <c r="A43" s="94">
        <v>43933</v>
      </c>
      <c r="B43" s="93">
        <v>1971</v>
      </c>
      <c r="C43" s="93">
        <v>1905</v>
      </c>
      <c r="D43" s="93">
        <v>2041</v>
      </c>
      <c r="F43" s="93">
        <v>2258</v>
      </c>
      <c r="G43" s="93">
        <v>2226</v>
      </c>
      <c r="H43" s="93">
        <v>2291</v>
      </c>
      <c r="I43" s="93">
        <v>127854</v>
      </c>
      <c r="J43" s="93">
        <v>2946</v>
      </c>
      <c r="K43" s="98">
        <f t="shared" si="2"/>
        <v>0.65848931221619222</v>
      </c>
      <c r="L43" s="98"/>
      <c r="M43" s="98">
        <f t="shared" si="1"/>
        <v>0.7457067371202114</v>
      </c>
      <c r="N43" s="93">
        <v>0.73</v>
      </c>
      <c r="O43" s="93">
        <v>0.76</v>
      </c>
      <c r="Q43" s="98">
        <f t="shared" si="10"/>
        <v>0.7457067371202114</v>
      </c>
      <c r="R43" s="98"/>
      <c r="S43" s="98"/>
      <c r="T43" s="98">
        <f t="shared" si="11"/>
        <v>0.7458718626155878</v>
      </c>
      <c r="AE43" s="94">
        <v>43894</v>
      </c>
      <c r="AF43" s="93">
        <v>262</v>
      </c>
      <c r="AG43" s="93">
        <f t="shared" si="7"/>
        <v>66</v>
      </c>
    </row>
    <row r="44" spans="1:33">
      <c r="A44" s="94">
        <v>43934</v>
      </c>
      <c r="B44" s="93">
        <v>1927</v>
      </c>
      <c r="C44" s="93">
        <v>1842</v>
      </c>
      <c r="D44" s="93">
        <v>2013</v>
      </c>
      <c r="F44" s="93">
        <v>2059</v>
      </c>
      <c r="G44" s="93">
        <v>2024</v>
      </c>
      <c r="H44" s="93">
        <v>2098</v>
      </c>
      <c r="I44" s="93">
        <v>130072</v>
      </c>
      <c r="J44" s="93">
        <v>2218</v>
      </c>
      <c r="K44" s="98">
        <f t="shared" si="2"/>
        <v>0.48880140447943821</v>
      </c>
      <c r="L44" s="98"/>
      <c r="M44" s="98">
        <f t="shared" si="1"/>
        <v>0.68156239655743134</v>
      </c>
      <c r="N44" s="93">
        <v>0.66</v>
      </c>
      <c r="O44" s="93">
        <v>0.7</v>
      </c>
      <c r="Q44" s="98">
        <f t="shared" si="10"/>
        <v>0.68156239655743134</v>
      </c>
      <c r="R44" s="98"/>
      <c r="S44" s="98"/>
      <c r="T44" s="98">
        <f t="shared" si="11"/>
        <v>0.68170156418108085</v>
      </c>
      <c r="AE44" s="94">
        <v>43895</v>
      </c>
      <c r="AF44" s="93">
        <v>482</v>
      </c>
      <c r="AG44" s="93">
        <f t="shared" si="7"/>
        <v>220</v>
      </c>
    </row>
    <row r="45" spans="1:33">
      <c r="A45" s="94">
        <v>43935</v>
      </c>
      <c r="B45" s="93">
        <v>1994</v>
      </c>
      <c r="C45" s="93">
        <v>1906</v>
      </c>
      <c r="D45" s="93">
        <v>2072</v>
      </c>
      <c r="F45" s="93">
        <v>1979</v>
      </c>
      <c r="G45" s="93">
        <v>1943</v>
      </c>
      <c r="H45" s="93">
        <v>2014</v>
      </c>
      <c r="I45" s="93">
        <v>131359</v>
      </c>
      <c r="J45" s="93">
        <v>1287</v>
      </c>
      <c r="K45" s="98">
        <f t="shared" si="2"/>
        <v>0.57089011307625404</v>
      </c>
      <c r="L45" s="98"/>
      <c r="M45" s="98">
        <f t="shared" si="1"/>
        <v>0.71599131693198259</v>
      </c>
      <c r="N45" s="93">
        <v>0.69</v>
      </c>
      <c r="O45" s="93">
        <v>0.73</v>
      </c>
      <c r="Q45" s="98">
        <f t="shared" si="10"/>
        <v>0.71599131693198259</v>
      </c>
      <c r="R45" s="98"/>
      <c r="S45" s="98"/>
      <c r="T45" s="98">
        <f t="shared" si="11"/>
        <v>0.71605608322026237</v>
      </c>
      <c r="AE45" s="94">
        <v>43896</v>
      </c>
      <c r="AF45" s="93">
        <v>670</v>
      </c>
      <c r="AG45" s="93">
        <f t="shared" si="7"/>
        <v>188</v>
      </c>
    </row>
    <row r="46" spans="1:33">
      <c r="A46" s="94">
        <v>43936</v>
      </c>
      <c r="B46" s="93">
        <v>1930</v>
      </c>
      <c r="C46" s="93">
        <v>1832</v>
      </c>
      <c r="D46" s="93">
        <v>2022</v>
      </c>
      <c r="F46" s="93">
        <v>1955</v>
      </c>
      <c r="G46" s="93">
        <v>1916</v>
      </c>
      <c r="H46" s="93">
        <v>1992</v>
      </c>
      <c r="I46" s="93">
        <v>134753</v>
      </c>
      <c r="J46" s="93">
        <v>3394</v>
      </c>
      <c r="K46" s="98">
        <f t="shared" si="2"/>
        <v>0.67619178458579476</v>
      </c>
      <c r="L46" s="98"/>
      <c r="M46" s="98">
        <f t="shared" si="1"/>
        <v>0.78577170418006426</v>
      </c>
      <c r="N46" s="93">
        <v>0.77</v>
      </c>
      <c r="O46" s="93">
        <v>0.8</v>
      </c>
      <c r="Q46" s="98">
        <f t="shared" si="10"/>
        <v>0.78577170418006426</v>
      </c>
      <c r="R46" s="98"/>
      <c r="S46" s="98"/>
      <c r="T46" s="98">
        <f t="shared" si="11"/>
        <v>0.7858937003918417</v>
      </c>
      <c r="AE46" s="94">
        <v>43897</v>
      </c>
      <c r="AF46" s="93">
        <v>799</v>
      </c>
      <c r="AG46" s="93">
        <f t="shared" si="7"/>
        <v>129</v>
      </c>
    </row>
    <row r="47" spans="1:33">
      <c r="A47" s="94">
        <v>43937</v>
      </c>
      <c r="B47" s="93">
        <v>1780</v>
      </c>
      <c r="C47" s="93">
        <v>1692</v>
      </c>
      <c r="D47" s="93">
        <v>1860</v>
      </c>
      <c r="F47" s="93">
        <v>1908</v>
      </c>
      <c r="G47" s="93">
        <v>1870</v>
      </c>
      <c r="H47" s="93">
        <v>1943</v>
      </c>
      <c r="I47" s="93">
        <v>137698</v>
      </c>
      <c r="J47" s="93">
        <v>2945</v>
      </c>
      <c r="K47" s="98">
        <f t="shared" si="2"/>
        <v>0.95240097552771008</v>
      </c>
      <c r="L47" s="98"/>
      <c r="M47" s="98">
        <f t="shared" si="1"/>
        <v>0.84499557130203717</v>
      </c>
      <c r="N47" s="93">
        <v>0.82</v>
      </c>
      <c r="O47" s="93">
        <v>0.87</v>
      </c>
      <c r="Q47" s="98">
        <f t="shared" si="10"/>
        <v>0.84499557130203717</v>
      </c>
      <c r="R47" s="98"/>
      <c r="S47" s="98"/>
      <c r="T47" s="98">
        <f t="shared" si="11"/>
        <v>0.84469780827983176</v>
      </c>
      <c r="AE47" s="94">
        <v>43898</v>
      </c>
      <c r="AF47" s="93">
        <v>1040</v>
      </c>
      <c r="AG47" s="93">
        <f t="shared" si="7"/>
        <v>241</v>
      </c>
    </row>
    <row r="48" spans="1:33">
      <c r="A48" s="94">
        <v>43938</v>
      </c>
      <c r="B48" s="93">
        <v>1698</v>
      </c>
      <c r="C48" s="93">
        <v>1611</v>
      </c>
      <c r="D48" s="93">
        <v>1801</v>
      </c>
      <c r="F48" s="93">
        <v>1851</v>
      </c>
      <c r="G48" s="93">
        <v>1809</v>
      </c>
      <c r="H48" s="93">
        <v>1892</v>
      </c>
      <c r="I48" s="93">
        <v>141397</v>
      </c>
      <c r="J48" s="93">
        <v>3699</v>
      </c>
      <c r="K48" s="98">
        <f t="shared" si="2"/>
        <v>1.3042011319111886</v>
      </c>
      <c r="L48" s="98"/>
      <c r="M48" s="98">
        <f t="shared" si="1"/>
        <v>0.89898008742107816</v>
      </c>
      <c r="N48" s="93">
        <v>0.87</v>
      </c>
      <c r="O48" s="93">
        <v>0.92</v>
      </c>
      <c r="Q48" s="98">
        <f t="shared" si="10"/>
        <v>0.89898008742107816</v>
      </c>
      <c r="R48" s="98"/>
      <c r="S48" s="98"/>
      <c r="T48" s="98">
        <f t="shared" si="11"/>
        <v>0.89862814131358504</v>
      </c>
      <c r="AE48" s="94">
        <v>43899</v>
      </c>
      <c r="AF48" s="93">
        <v>1176</v>
      </c>
      <c r="AG48" s="93">
        <f t="shared" si="7"/>
        <v>136</v>
      </c>
    </row>
    <row r="49" spans="1:33">
      <c r="A49" s="94">
        <v>43939</v>
      </c>
      <c r="B49" s="93">
        <v>1484</v>
      </c>
      <c r="C49" s="93">
        <v>1395</v>
      </c>
      <c r="D49" s="93">
        <v>1577</v>
      </c>
      <c r="F49" s="93">
        <v>1723</v>
      </c>
      <c r="G49" s="93">
        <v>1682</v>
      </c>
      <c r="H49" s="93">
        <v>1762</v>
      </c>
      <c r="I49" s="93">
        <v>143342</v>
      </c>
      <c r="J49" s="93">
        <v>1945</v>
      </c>
      <c r="K49" s="98">
        <f t="shared" si="2"/>
        <v>1.0595226003047231</v>
      </c>
      <c r="L49" s="98"/>
      <c r="M49" s="98">
        <f t="shared" si="1"/>
        <v>0.87064173825164226</v>
      </c>
      <c r="N49" s="93">
        <v>0.84</v>
      </c>
      <c r="O49" s="93">
        <v>0.9</v>
      </c>
      <c r="Q49" s="98">
        <f t="shared" si="10"/>
        <v>0.87064173825164226</v>
      </c>
      <c r="R49" s="98"/>
      <c r="S49" s="98"/>
      <c r="T49" s="98">
        <f t="shared" si="11"/>
        <v>0.87064173825164226</v>
      </c>
      <c r="AE49" s="94">
        <v>43900</v>
      </c>
      <c r="AF49" s="93">
        <v>1457</v>
      </c>
      <c r="AG49" s="93">
        <f t="shared" si="7"/>
        <v>281</v>
      </c>
    </row>
    <row r="50" spans="1:33">
      <c r="A50" s="94">
        <v>43940</v>
      </c>
      <c r="B50" s="93">
        <v>1355</v>
      </c>
      <c r="C50" s="93">
        <v>1270</v>
      </c>
      <c r="D50" s="93">
        <v>1441</v>
      </c>
      <c r="F50" s="93">
        <v>1579</v>
      </c>
      <c r="G50" s="93">
        <v>1540</v>
      </c>
      <c r="H50" s="93">
        <v>1619</v>
      </c>
      <c r="I50" s="93">
        <v>145184</v>
      </c>
      <c r="J50" s="93">
        <v>1842</v>
      </c>
      <c r="K50" s="98">
        <f t="shared" si="2"/>
        <v>0.95154408776919952</v>
      </c>
      <c r="L50" s="98"/>
      <c r="M50" s="98">
        <f t="shared" si="1"/>
        <v>0.8076726342710997</v>
      </c>
      <c r="N50" s="93">
        <v>0.78</v>
      </c>
      <c r="O50" s="93">
        <v>0.83</v>
      </c>
      <c r="Q50" s="98">
        <f t="shared" si="10"/>
        <v>0.8076726342710997</v>
      </c>
      <c r="R50" s="98"/>
      <c r="S50" s="98"/>
      <c r="T50" s="98">
        <f t="shared" si="11"/>
        <v>0.80759396573766296</v>
      </c>
      <c r="AE50" s="94">
        <v>43901</v>
      </c>
      <c r="AF50" s="93">
        <v>1908</v>
      </c>
      <c r="AG50" s="93">
        <f t="shared" si="7"/>
        <v>451</v>
      </c>
    </row>
    <row r="51" spans="1:33">
      <c r="A51" s="94">
        <v>43941</v>
      </c>
      <c r="B51" s="93">
        <v>1571</v>
      </c>
      <c r="C51" s="93">
        <v>1461</v>
      </c>
      <c r="D51" s="93">
        <v>1693</v>
      </c>
      <c r="F51" s="93">
        <v>1527</v>
      </c>
      <c r="G51" s="93">
        <v>1486</v>
      </c>
      <c r="H51" s="93">
        <v>1575</v>
      </c>
      <c r="I51" s="93">
        <v>147065</v>
      </c>
      <c r="J51" s="93">
        <v>1881</v>
      </c>
      <c r="K51" s="98">
        <f t="shared" si="2"/>
        <v>0.60874172185430464</v>
      </c>
      <c r="L51" s="98"/>
      <c r="M51" s="98">
        <f t="shared" si="1"/>
        <v>0.80031446540880502</v>
      </c>
      <c r="N51" s="93">
        <v>0.77</v>
      </c>
      <c r="O51" s="93">
        <v>0.83</v>
      </c>
      <c r="Q51" s="98">
        <f t="shared" si="10"/>
        <v>0.80031446540880502</v>
      </c>
      <c r="R51" s="98"/>
      <c r="S51" s="98"/>
      <c r="T51" s="98">
        <f t="shared" si="11"/>
        <v>0.80041934215699118</v>
      </c>
      <c r="AE51" s="94">
        <v>43902</v>
      </c>
      <c r="AF51" s="93">
        <v>2078</v>
      </c>
      <c r="AG51" s="93">
        <f t="shared" si="7"/>
        <v>170</v>
      </c>
    </row>
    <row r="52" spans="1:33">
      <c r="A52" s="94">
        <v>43942</v>
      </c>
      <c r="B52" s="93">
        <v>1391</v>
      </c>
      <c r="C52" s="93">
        <v>1289</v>
      </c>
      <c r="D52" s="93">
        <v>1492</v>
      </c>
      <c r="F52" s="93">
        <v>1450</v>
      </c>
      <c r="G52" s="93">
        <v>1406</v>
      </c>
      <c r="H52" s="93">
        <v>1498</v>
      </c>
      <c r="I52" s="93">
        <v>148291</v>
      </c>
      <c r="J52" s="93">
        <v>1226</v>
      </c>
      <c r="K52" s="98">
        <f t="shared" si="2"/>
        <v>0.60969707085037139</v>
      </c>
      <c r="L52" s="98"/>
      <c r="M52" s="98">
        <f t="shared" si="1"/>
        <v>0.78336034575904911</v>
      </c>
      <c r="N52" s="93">
        <v>0.75</v>
      </c>
      <c r="O52" s="93">
        <v>0.81</v>
      </c>
      <c r="Q52" s="98">
        <f t="shared" si="10"/>
        <v>0.78336034575904911</v>
      </c>
      <c r="R52" s="98"/>
      <c r="S52" s="98"/>
      <c r="T52" s="98">
        <f t="shared" si="11"/>
        <v>0.78370710618751693</v>
      </c>
      <c r="AE52" s="94">
        <v>43903</v>
      </c>
      <c r="AF52" s="93">
        <v>3675</v>
      </c>
      <c r="AG52" s="93">
        <f t="shared" si="7"/>
        <v>1597</v>
      </c>
    </row>
    <row r="53" spans="1:33">
      <c r="A53" s="94">
        <v>43943</v>
      </c>
      <c r="B53" s="93">
        <v>1343</v>
      </c>
      <c r="C53" s="93">
        <v>1231</v>
      </c>
      <c r="D53" s="93">
        <v>1468</v>
      </c>
      <c r="F53" s="93">
        <v>1415</v>
      </c>
      <c r="G53" s="93">
        <v>1368</v>
      </c>
      <c r="H53" s="93">
        <v>1468</v>
      </c>
      <c r="I53" s="93">
        <v>150648</v>
      </c>
      <c r="J53" s="93">
        <v>2357</v>
      </c>
      <c r="K53" s="98">
        <f t="shared" si="2"/>
        <v>0.7616719394113699</v>
      </c>
      <c r="L53" s="98"/>
      <c r="M53" s="98">
        <f t="shared" si="1"/>
        <v>0.8212420197330238</v>
      </c>
      <c r="N53" s="93">
        <v>0.79</v>
      </c>
      <c r="O53" s="93">
        <v>0.86</v>
      </c>
      <c r="Q53" s="98">
        <f t="shared" si="10"/>
        <v>0.8212420197330238</v>
      </c>
      <c r="R53" s="98"/>
      <c r="S53" s="98"/>
      <c r="T53" s="98">
        <f t="shared" si="11"/>
        <v>0.8212420197330238</v>
      </c>
      <c r="AE53" s="94">
        <v>43904</v>
      </c>
      <c r="AF53" s="93">
        <v>4585</v>
      </c>
      <c r="AG53" s="93">
        <f t="shared" si="7"/>
        <v>910</v>
      </c>
    </row>
    <row r="54" spans="1:33">
      <c r="A54" s="94">
        <v>43944</v>
      </c>
      <c r="B54" s="93">
        <v>1285</v>
      </c>
      <c r="C54" s="93">
        <v>1159</v>
      </c>
      <c r="D54" s="93">
        <v>1405</v>
      </c>
      <c r="F54" s="93">
        <v>1397</v>
      </c>
      <c r="G54" s="93">
        <v>1342</v>
      </c>
      <c r="H54" s="93">
        <v>1452</v>
      </c>
      <c r="I54" s="93">
        <v>153129</v>
      </c>
      <c r="J54" s="93">
        <v>2481</v>
      </c>
      <c r="K54" s="98">
        <f t="shared" si="2"/>
        <v>0.84701612042276075</v>
      </c>
      <c r="L54" s="98"/>
      <c r="M54" s="98">
        <f t="shared" si="1"/>
        <v>0.88473717542748576</v>
      </c>
      <c r="N54" s="93">
        <v>0.85</v>
      </c>
      <c r="O54" s="93">
        <v>0.92</v>
      </c>
      <c r="Q54" s="98">
        <f t="shared" si="10"/>
        <v>0.88473717542748576</v>
      </c>
      <c r="R54" s="98"/>
      <c r="S54" s="98"/>
      <c r="T54" s="98">
        <f t="shared" si="11"/>
        <v>0.88491372486940001</v>
      </c>
      <c r="AE54" s="94">
        <v>43905</v>
      </c>
      <c r="AF54" s="93">
        <v>5795</v>
      </c>
      <c r="AG54" s="93">
        <f t="shared" si="7"/>
        <v>1210</v>
      </c>
    </row>
    <row r="55" spans="1:33">
      <c r="A55" s="94">
        <v>43945</v>
      </c>
      <c r="B55" s="93">
        <v>1172</v>
      </c>
      <c r="C55" s="93">
        <v>1013</v>
      </c>
      <c r="D55" s="93">
        <v>1340</v>
      </c>
      <c r="F55" s="93">
        <v>1298</v>
      </c>
      <c r="G55" s="93">
        <v>1238</v>
      </c>
      <c r="H55" s="93">
        <v>1366</v>
      </c>
      <c r="I55" s="93">
        <v>154999</v>
      </c>
      <c r="J55" s="93">
        <v>1870</v>
      </c>
      <c r="K55" s="98">
        <f t="shared" si="2"/>
        <v>1.1926312735712215</v>
      </c>
      <c r="L55" s="98"/>
      <c r="M55" s="98">
        <f t="shared" si="1"/>
        <v>0.85003274394237072</v>
      </c>
      <c r="N55" s="93">
        <v>0.8</v>
      </c>
      <c r="O55" s="93">
        <v>0.9</v>
      </c>
      <c r="Q55" s="98">
        <f t="shared" si="10"/>
        <v>0.85003274394237072</v>
      </c>
      <c r="R55" s="98"/>
      <c r="S55" s="98"/>
      <c r="T55" s="98">
        <f t="shared" si="11"/>
        <v>0.84986902423051736</v>
      </c>
      <c r="AE55" s="94">
        <v>43906</v>
      </c>
      <c r="AF55" s="93">
        <v>7272</v>
      </c>
      <c r="AG55" s="93">
        <f t="shared" si="7"/>
        <v>1477</v>
      </c>
    </row>
    <row r="56" spans="1:33">
      <c r="A56" s="94">
        <v>43946</v>
      </c>
      <c r="B56" s="93">
        <v>988</v>
      </c>
      <c r="C56" s="93">
        <v>857</v>
      </c>
      <c r="D56" s="93">
        <v>1113</v>
      </c>
      <c r="F56" s="93">
        <v>1197</v>
      </c>
      <c r="G56" s="93">
        <v>1144</v>
      </c>
      <c r="H56" s="93">
        <v>1264</v>
      </c>
      <c r="I56" s="93">
        <v>156513</v>
      </c>
      <c r="J56" s="93">
        <v>1514</v>
      </c>
      <c r="K56" s="98">
        <f t="shared" si="2"/>
        <v>0.97481522036682178</v>
      </c>
      <c r="L56" s="98"/>
      <c r="M56" s="98">
        <f t="shared" si="1"/>
        <v>0.82551724137931037</v>
      </c>
      <c r="N56" s="93">
        <v>0.78</v>
      </c>
      <c r="O56" s="93">
        <v>0.87</v>
      </c>
      <c r="Q56" s="98">
        <f t="shared" si="10"/>
        <v>0.82551724137931037</v>
      </c>
      <c r="R56" s="98"/>
      <c r="S56" s="98"/>
      <c r="T56" s="98">
        <f t="shared" si="11"/>
        <v>0.82537493535597306</v>
      </c>
      <c r="AE56" s="94">
        <v>43907</v>
      </c>
      <c r="AF56" s="93">
        <v>9257</v>
      </c>
      <c r="AG56" s="93">
        <f t="shared" si="7"/>
        <v>1985</v>
      </c>
    </row>
    <row r="57" spans="1:33">
      <c r="A57" s="94">
        <v>43947</v>
      </c>
      <c r="B57" s="93">
        <v>915</v>
      </c>
      <c r="C57" s="93">
        <v>762</v>
      </c>
      <c r="D57" s="93">
        <v>1041</v>
      </c>
      <c r="F57" s="93">
        <v>1090</v>
      </c>
      <c r="G57" s="93">
        <v>1027</v>
      </c>
      <c r="H57" s="93">
        <v>1154</v>
      </c>
      <c r="I57" s="93">
        <v>157770</v>
      </c>
      <c r="J57" s="93">
        <v>1257</v>
      </c>
      <c r="K57" s="98">
        <f t="shared" si="2"/>
        <v>0.7084959093769666</v>
      </c>
      <c r="L57" s="98"/>
      <c r="M57" s="98">
        <f t="shared" si="1"/>
        <v>0.77031802120141346</v>
      </c>
      <c r="N57" s="93">
        <v>0.71</v>
      </c>
      <c r="O57" s="93">
        <v>0.83</v>
      </c>
      <c r="Q57" s="98">
        <f t="shared" si="10"/>
        <v>0.77031802120141346</v>
      </c>
      <c r="R57" s="98"/>
      <c r="S57" s="98"/>
      <c r="T57" s="98">
        <f t="shared" si="11"/>
        <v>0.77031802120141346</v>
      </c>
      <c r="AE57" s="94">
        <v>43908</v>
      </c>
      <c r="AF57" s="93">
        <v>12327</v>
      </c>
      <c r="AG57" s="93">
        <f t="shared" si="7"/>
        <v>3070</v>
      </c>
    </row>
    <row r="58" spans="1:33">
      <c r="A58" s="94">
        <v>43948</v>
      </c>
      <c r="B58" s="93">
        <v>1034</v>
      </c>
      <c r="C58" s="93">
        <v>812</v>
      </c>
      <c r="D58" s="93">
        <v>1315</v>
      </c>
      <c r="F58" s="93">
        <v>1027</v>
      </c>
      <c r="G58" s="93">
        <v>941</v>
      </c>
      <c r="H58" s="93">
        <v>1129</v>
      </c>
      <c r="I58" s="93">
        <v>158758</v>
      </c>
      <c r="J58" s="93">
        <v>988</v>
      </c>
      <c r="K58" s="98">
        <f t="shared" si="2"/>
        <v>0.61923367784219818</v>
      </c>
      <c r="L58" s="98"/>
      <c r="M58" s="98">
        <f t="shared" si="1"/>
        <v>0.73514674302075877</v>
      </c>
      <c r="N58" s="93">
        <v>0.67</v>
      </c>
      <c r="O58" s="93">
        <v>0.81</v>
      </c>
      <c r="Q58" s="98">
        <f t="shared" si="10"/>
        <v>0.73514674302075877</v>
      </c>
      <c r="R58" s="98"/>
      <c r="S58" s="98"/>
      <c r="T58" s="98">
        <f t="shared" si="11"/>
        <v>0.73506261180679788</v>
      </c>
      <c r="AE58" s="94">
        <v>43909</v>
      </c>
      <c r="AF58" s="93">
        <v>15320</v>
      </c>
      <c r="AG58" s="93">
        <f t="shared" si="7"/>
        <v>2993</v>
      </c>
    </row>
    <row r="59" spans="1:33">
      <c r="A59" s="94">
        <v>43949</v>
      </c>
      <c r="B59" s="93">
        <v>863</v>
      </c>
      <c r="C59" s="93">
        <v>642</v>
      </c>
      <c r="D59" s="93">
        <v>1051</v>
      </c>
      <c r="F59" s="93">
        <v>950</v>
      </c>
      <c r="G59" s="93">
        <v>856</v>
      </c>
      <c r="H59" s="93">
        <v>1046</v>
      </c>
      <c r="I59" s="93">
        <v>159912</v>
      </c>
      <c r="J59" s="93">
        <v>1154</v>
      </c>
      <c r="K59" s="98">
        <f t="shared" si="2"/>
        <v>0.61128679153490639</v>
      </c>
      <c r="L59" s="98"/>
      <c r="M59" s="98">
        <f t="shared" si="1"/>
        <v>0.73189522342064717</v>
      </c>
      <c r="N59" s="93">
        <v>0.66</v>
      </c>
      <c r="O59" s="93">
        <v>0.81</v>
      </c>
      <c r="Q59" s="98">
        <f t="shared" si="10"/>
        <v>0.73189522342064717</v>
      </c>
      <c r="R59" s="98"/>
      <c r="S59" s="98"/>
      <c r="T59" s="98">
        <f t="shared" si="11"/>
        <v>0.73203621652860718</v>
      </c>
      <c r="AE59" s="94">
        <v>43910</v>
      </c>
      <c r="AF59" s="93">
        <v>19848</v>
      </c>
      <c r="AG59" s="93">
        <f t="shared" si="7"/>
        <v>4528</v>
      </c>
    </row>
    <row r="60" spans="1:33">
      <c r="A60" s="94">
        <v>43950</v>
      </c>
      <c r="B60" s="93">
        <v>774</v>
      </c>
      <c r="C60" s="93">
        <v>537</v>
      </c>
      <c r="D60" s="93">
        <v>1013</v>
      </c>
      <c r="F60" s="93">
        <v>896</v>
      </c>
      <c r="G60" s="93">
        <v>806</v>
      </c>
      <c r="H60" s="93">
        <v>1017</v>
      </c>
      <c r="I60" s="93">
        <v>161539</v>
      </c>
      <c r="J60" s="93">
        <v>1627</v>
      </c>
      <c r="K60" s="98">
        <f t="shared" si="2"/>
        <v>0.7356079752878405</v>
      </c>
      <c r="L60" s="98"/>
      <c r="M60" s="98">
        <f t="shared" si="1"/>
        <v>0.74853801169590639</v>
      </c>
      <c r="N60" s="93">
        <v>0.67</v>
      </c>
      <c r="O60" s="93">
        <v>0.86</v>
      </c>
      <c r="Q60" s="98">
        <f t="shared" si="10"/>
        <v>0.74853801169590639</v>
      </c>
      <c r="R60" s="98"/>
      <c r="S60" s="98"/>
      <c r="T60" s="98">
        <f t="shared" si="11"/>
        <v>0.74895572263993315</v>
      </c>
      <c r="AE60" s="94">
        <v>43911</v>
      </c>
      <c r="AF60" s="93">
        <v>22213</v>
      </c>
      <c r="AG60" s="93">
        <f t="shared" si="7"/>
        <v>2365</v>
      </c>
    </row>
    <row r="61" spans="1:33">
      <c r="A61" s="94">
        <v>43951</v>
      </c>
      <c r="B61" s="93">
        <v>639</v>
      </c>
      <c r="C61" s="93">
        <v>350</v>
      </c>
      <c r="D61" s="93">
        <v>908</v>
      </c>
      <c r="F61" s="93">
        <v>827</v>
      </c>
      <c r="G61" s="93">
        <v>719</v>
      </c>
      <c r="H61" s="93">
        <v>957</v>
      </c>
      <c r="I61" s="93">
        <v>163009</v>
      </c>
      <c r="J61" s="93">
        <v>1470</v>
      </c>
      <c r="K61" s="98">
        <f t="shared" si="2"/>
        <v>0.75519630484988454</v>
      </c>
      <c r="L61" s="98"/>
      <c r="M61" s="98">
        <f t="shared" si="1"/>
        <v>0.75871559633027519</v>
      </c>
      <c r="N61" s="93">
        <v>0.66</v>
      </c>
      <c r="O61" s="93">
        <v>0.89</v>
      </c>
      <c r="Q61" s="98">
        <f t="shared" si="10"/>
        <v>0.75871559633027519</v>
      </c>
      <c r="R61" s="98"/>
      <c r="S61" s="98"/>
      <c r="T61" s="98">
        <f t="shared" si="11"/>
        <v>0.75917431192660545</v>
      </c>
      <c r="AE61" s="94">
        <v>43912</v>
      </c>
      <c r="AF61" s="93">
        <v>24873</v>
      </c>
      <c r="AG61" s="93">
        <f t="shared" si="7"/>
        <v>2660</v>
      </c>
    </row>
    <row r="62" spans="1:33">
      <c r="AE62" s="94">
        <v>43913</v>
      </c>
      <c r="AF62" s="93">
        <v>29056</v>
      </c>
      <c r="AG62" s="93">
        <f t="shared" si="7"/>
        <v>4183</v>
      </c>
    </row>
    <row r="63" spans="1:33">
      <c r="AE63" s="94">
        <v>43914</v>
      </c>
      <c r="AF63" s="93">
        <v>32986</v>
      </c>
      <c r="AG63" s="93">
        <f t="shared" si="7"/>
        <v>3930</v>
      </c>
    </row>
    <row r="64" spans="1:33">
      <c r="AE64" s="94">
        <v>43915</v>
      </c>
      <c r="AF64" s="93">
        <v>37323</v>
      </c>
      <c r="AG64" s="93">
        <f t="shared" si="7"/>
        <v>4337</v>
      </c>
    </row>
    <row r="65" spans="31:33">
      <c r="AE65" s="94">
        <v>43916</v>
      </c>
      <c r="AF65" s="93">
        <v>43938</v>
      </c>
      <c r="AG65" s="93">
        <f t="shared" si="7"/>
        <v>6615</v>
      </c>
    </row>
    <row r="66" spans="31:33">
      <c r="AE66" s="94">
        <v>43917</v>
      </c>
      <c r="AF66" s="93">
        <v>50871</v>
      </c>
      <c r="AG66" s="93">
        <f t="shared" si="7"/>
        <v>6933</v>
      </c>
    </row>
    <row r="67" spans="31:33">
      <c r="AE67" s="94">
        <v>43918</v>
      </c>
      <c r="AF67" s="93">
        <v>57695</v>
      </c>
      <c r="AG67" s="93">
        <f t="shared" si="7"/>
        <v>6824</v>
      </c>
    </row>
    <row r="68" spans="31:33">
      <c r="AE68" s="94">
        <v>43919</v>
      </c>
      <c r="AF68" s="93">
        <v>62095</v>
      </c>
      <c r="AG68" s="93">
        <f t="shared" si="7"/>
        <v>4400</v>
      </c>
    </row>
    <row r="69" spans="31:33">
      <c r="AE69" s="94">
        <v>43920</v>
      </c>
      <c r="AF69" s="93">
        <v>66885</v>
      </c>
      <c r="AG69" s="93">
        <f t="shared" si="7"/>
        <v>4790</v>
      </c>
    </row>
    <row r="70" spans="31:33">
      <c r="AE70" s="94">
        <v>43921</v>
      </c>
      <c r="AF70" s="93">
        <v>71808</v>
      </c>
      <c r="AG70" s="93">
        <f t="shared" si="7"/>
        <v>4923</v>
      </c>
    </row>
    <row r="71" spans="31:33">
      <c r="AE71" s="94">
        <v>43922</v>
      </c>
      <c r="AF71" s="93">
        <v>77872</v>
      </c>
      <c r="AG71" s="93">
        <f t="shared" si="7"/>
        <v>6064</v>
      </c>
    </row>
    <row r="72" spans="31:33">
      <c r="AE72" s="94">
        <v>43923</v>
      </c>
      <c r="AF72" s="93">
        <v>84794</v>
      </c>
      <c r="AG72" s="93">
        <f t="shared" si="7"/>
        <v>6922</v>
      </c>
    </row>
    <row r="73" spans="31:33">
      <c r="AE73" s="94">
        <v>43924</v>
      </c>
      <c r="AF73" s="93">
        <v>91159</v>
      </c>
      <c r="AG73" s="93">
        <f t="shared" ref="AG73:AG111" si="12">AF73-AF72</f>
        <v>6365</v>
      </c>
    </row>
    <row r="74" spans="31:33">
      <c r="AE74" s="94">
        <v>43925</v>
      </c>
      <c r="AF74" s="93">
        <v>96092</v>
      </c>
      <c r="AG74" s="93">
        <f t="shared" si="12"/>
        <v>4933</v>
      </c>
    </row>
    <row r="75" spans="31:33">
      <c r="AE75" s="94">
        <v>43926</v>
      </c>
      <c r="AF75" s="93">
        <v>100123</v>
      </c>
      <c r="AG75" s="93">
        <f t="shared" si="12"/>
        <v>4031</v>
      </c>
    </row>
    <row r="76" spans="31:33">
      <c r="AE76" s="94">
        <v>43927</v>
      </c>
      <c r="AF76" s="93">
        <v>103374</v>
      </c>
      <c r="AG76" s="93">
        <f t="shared" si="12"/>
        <v>3251</v>
      </c>
    </row>
    <row r="77" spans="31:33">
      <c r="AE77" s="94">
        <v>43928</v>
      </c>
      <c r="AF77" s="93">
        <v>107663</v>
      </c>
      <c r="AG77" s="93">
        <f t="shared" si="12"/>
        <v>4289</v>
      </c>
    </row>
    <row r="78" spans="31:33">
      <c r="AE78" s="94">
        <v>43929</v>
      </c>
      <c r="AF78" s="93">
        <v>113296</v>
      </c>
      <c r="AG78" s="93">
        <f t="shared" si="12"/>
        <v>5633</v>
      </c>
    </row>
    <row r="79" spans="31:33">
      <c r="AE79" s="94">
        <v>43930</v>
      </c>
      <c r="AF79" s="93">
        <v>118181</v>
      </c>
      <c r="AG79" s="93">
        <f t="shared" si="12"/>
        <v>4885</v>
      </c>
    </row>
    <row r="80" spans="31:33">
      <c r="AE80" s="94">
        <v>43931</v>
      </c>
      <c r="AF80" s="93">
        <v>122171</v>
      </c>
      <c r="AG80" s="93">
        <f t="shared" si="12"/>
        <v>3990</v>
      </c>
    </row>
    <row r="81" spans="31:33">
      <c r="AE81" s="94">
        <v>43932</v>
      </c>
      <c r="AF81" s="93">
        <v>124908</v>
      </c>
      <c r="AG81" s="93">
        <f t="shared" si="12"/>
        <v>2737</v>
      </c>
    </row>
    <row r="82" spans="31:33">
      <c r="AE82" s="94">
        <v>43933</v>
      </c>
      <c r="AF82" s="93">
        <v>127854</v>
      </c>
      <c r="AG82" s="93">
        <f t="shared" si="12"/>
        <v>2946</v>
      </c>
    </row>
    <row r="83" spans="31:33">
      <c r="AE83" s="94">
        <v>43934</v>
      </c>
      <c r="AF83" s="93">
        <v>130072</v>
      </c>
      <c r="AG83" s="93">
        <f t="shared" si="12"/>
        <v>2218</v>
      </c>
    </row>
    <row r="84" spans="31:33">
      <c r="AE84" s="94">
        <v>43935</v>
      </c>
      <c r="AF84" s="93">
        <v>131359</v>
      </c>
      <c r="AG84" s="93">
        <f t="shared" si="12"/>
        <v>1287</v>
      </c>
    </row>
    <row r="85" spans="31:33">
      <c r="AE85" s="94">
        <v>43936</v>
      </c>
      <c r="AF85" s="93">
        <v>134753</v>
      </c>
      <c r="AG85" s="93">
        <f t="shared" si="12"/>
        <v>3394</v>
      </c>
    </row>
    <row r="86" spans="31:33">
      <c r="AE86" s="94">
        <v>43937</v>
      </c>
      <c r="AF86" s="93">
        <v>137698</v>
      </c>
      <c r="AG86" s="93">
        <f t="shared" si="12"/>
        <v>2945</v>
      </c>
    </row>
    <row r="87" spans="31:33">
      <c r="AE87" s="94">
        <v>43938</v>
      </c>
      <c r="AF87" s="93">
        <v>141397</v>
      </c>
      <c r="AG87" s="93">
        <f t="shared" si="12"/>
        <v>3699</v>
      </c>
    </row>
    <row r="88" spans="31:33">
      <c r="AE88" s="94">
        <v>43939</v>
      </c>
      <c r="AF88" s="93">
        <v>143342</v>
      </c>
      <c r="AG88" s="93">
        <f t="shared" si="12"/>
        <v>1945</v>
      </c>
    </row>
    <row r="89" spans="31:33">
      <c r="AE89" s="94">
        <v>43940</v>
      </c>
      <c r="AF89" s="93">
        <v>145184</v>
      </c>
      <c r="AG89" s="93">
        <f t="shared" si="12"/>
        <v>1842</v>
      </c>
    </row>
    <row r="90" spans="31:33">
      <c r="AE90" s="94">
        <v>43941</v>
      </c>
      <c r="AF90" s="93">
        <v>147065</v>
      </c>
      <c r="AG90" s="93">
        <f t="shared" si="12"/>
        <v>1881</v>
      </c>
    </row>
    <row r="91" spans="31:33">
      <c r="AE91" s="94">
        <v>43942</v>
      </c>
      <c r="AF91" s="93">
        <v>148291</v>
      </c>
      <c r="AG91" s="93">
        <f t="shared" si="12"/>
        <v>1226</v>
      </c>
    </row>
    <row r="92" spans="31:33">
      <c r="AE92" s="94">
        <v>43943</v>
      </c>
      <c r="AF92" s="93">
        <v>150648</v>
      </c>
      <c r="AG92" s="93">
        <f t="shared" si="12"/>
        <v>2357</v>
      </c>
    </row>
    <row r="93" spans="31:33">
      <c r="AE93" s="94">
        <v>43944</v>
      </c>
      <c r="AF93" s="93">
        <v>153129</v>
      </c>
      <c r="AG93" s="93">
        <f t="shared" si="12"/>
        <v>2481</v>
      </c>
    </row>
    <row r="94" spans="31:33">
      <c r="AE94" s="94">
        <v>43945</v>
      </c>
      <c r="AF94" s="93">
        <v>154999</v>
      </c>
      <c r="AG94" s="93">
        <f t="shared" si="12"/>
        <v>1870</v>
      </c>
    </row>
    <row r="95" spans="31:33">
      <c r="AE95" s="94">
        <v>43946</v>
      </c>
      <c r="AF95" s="93">
        <v>156513</v>
      </c>
      <c r="AG95" s="93">
        <f t="shared" si="12"/>
        <v>1514</v>
      </c>
    </row>
    <row r="96" spans="31:33">
      <c r="AE96" s="94">
        <v>43947</v>
      </c>
      <c r="AF96" s="93">
        <v>157770</v>
      </c>
      <c r="AG96" s="93">
        <f t="shared" si="12"/>
        <v>1257</v>
      </c>
    </row>
    <row r="97" spans="31:33">
      <c r="AE97" s="94">
        <v>43948</v>
      </c>
      <c r="AF97" s="93">
        <v>158758</v>
      </c>
      <c r="AG97" s="93">
        <f t="shared" si="12"/>
        <v>988</v>
      </c>
    </row>
    <row r="98" spans="31:33">
      <c r="AE98" s="94">
        <v>43949</v>
      </c>
      <c r="AF98" s="93">
        <v>159912</v>
      </c>
      <c r="AG98" s="93">
        <f t="shared" si="12"/>
        <v>1154</v>
      </c>
    </row>
    <row r="99" spans="31:33">
      <c r="AE99" s="94">
        <v>43950</v>
      </c>
      <c r="AF99" s="93">
        <v>161539</v>
      </c>
      <c r="AG99" s="93">
        <f t="shared" si="12"/>
        <v>1627</v>
      </c>
    </row>
    <row r="100" spans="31:33">
      <c r="AE100" s="94">
        <v>43951</v>
      </c>
      <c r="AF100" s="93">
        <v>163009</v>
      </c>
      <c r="AG100" s="93">
        <f t="shared" si="12"/>
        <v>1470</v>
      </c>
    </row>
    <row r="101" spans="31:33">
      <c r="AE101" s="94">
        <v>43952</v>
      </c>
      <c r="AF101" s="93">
        <v>164077</v>
      </c>
      <c r="AG101" s="93">
        <f t="shared" si="12"/>
        <v>1068</v>
      </c>
    </row>
    <row r="102" spans="31:33">
      <c r="AE102" s="94">
        <v>43953</v>
      </c>
      <c r="AF102" s="93">
        <v>164967</v>
      </c>
      <c r="AG102" s="93">
        <f t="shared" si="12"/>
        <v>890</v>
      </c>
    </row>
    <row r="103" spans="31:33">
      <c r="AE103" s="94">
        <v>43954</v>
      </c>
      <c r="AF103" s="93">
        <v>165664</v>
      </c>
      <c r="AG103" s="93">
        <f t="shared" si="12"/>
        <v>697</v>
      </c>
    </row>
    <row r="104" spans="31:33">
      <c r="AE104" s="94">
        <v>43955</v>
      </c>
      <c r="AF104" s="93">
        <v>166152</v>
      </c>
      <c r="AG104" s="93">
        <f t="shared" si="12"/>
        <v>488</v>
      </c>
    </row>
    <row r="105" spans="31:33">
      <c r="AE105" s="94">
        <v>43956</v>
      </c>
      <c r="AF105" s="93">
        <v>167007</v>
      </c>
      <c r="AG105" s="93">
        <f t="shared" si="12"/>
        <v>855</v>
      </c>
    </row>
    <row r="106" spans="31:33">
      <c r="AE106" s="94">
        <v>43957</v>
      </c>
      <c r="AF106" s="93">
        <v>168162</v>
      </c>
      <c r="AG106" s="93">
        <f t="shared" si="12"/>
        <v>1155</v>
      </c>
    </row>
    <row r="107" spans="31:33">
      <c r="AE107" s="94">
        <v>43958</v>
      </c>
      <c r="AF107" s="93">
        <v>169430</v>
      </c>
      <c r="AG107" s="93">
        <f t="shared" si="12"/>
        <v>1268</v>
      </c>
    </row>
    <row r="108" spans="31:33">
      <c r="AE108" s="94">
        <v>43959</v>
      </c>
      <c r="AF108" s="93">
        <v>170588</v>
      </c>
      <c r="AG108" s="93">
        <f t="shared" si="12"/>
        <v>1158</v>
      </c>
    </row>
    <row r="109" spans="31:33">
      <c r="AE109" s="94">
        <v>43960</v>
      </c>
      <c r="AF109" s="93">
        <v>171324</v>
      </c>
      <c r="AG109" s="93">
        <f t="shared" si="12"/>
        <v>736</v>
      </c>
    </row>
    <row r="110" spans="31:33">
      <c r="AE110" s="94">
        <v>43961</v>
      </c>
      <c r="AF110" s="93">
        <v>171879</v>
      </c>
      <c r="AG110" s="93">
        <f t="shared" si="12"/>
        <v>555</v>
      </c>
    </row>
    <row r="111" spans="31:33">
      <c r="AE111" s="94">
        <v>43962</v>
      </c>
      <c r="AF111" s="93">
        <v>172576</v>
      </c>
      <c r="AG111" s="93">
        <f t="shared" si="12"/>
        <v>697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F82D-4D01-8F47-A968-FD2B383893B9}">
  <dimension ref="A4:AD102"/>
  <sheetViews>
    <sheetView workbookViewId="0">
      <selection activeCell="N31" sqref="N31"/>
    </sheetView>
  </sheetViews>
  <sheetFormatPr baseColWidth="10" defaultRowHeight="16"/>
  <cols>
    <col min="22" max="22" width="16.83203125" customWidth="1"/>
  </cols>
  <sheetData>
    <row r="4" spans="1:26">
      <c r="L4" t="s">
        <v>193</v>
      </c>
      <c r="X4" t="s">
        <v>170</v>
      </c>
      <c r="Y4" t="s">
        <v>182</v>
      </c>
      <c r="Z4" t="s">
        <v>171</v>
      </c>
    </row>
    <row r="5" spans="1:26">
      <c r="A5" s="63"/>
      <c r="B5" t="s">
        <v>197</v>
      </c>
      <c r="C5" t="s">
        <v>130</v>
      </c>
      <c r="D5" t="s">
        <v>196</v>
      </c>
      <c r="E5" t="s">
        <v>195</v>
      </c>
      <c r="F5" t="s">
        <v>194</v>
      </c>
      <c r="H5" t="s">
        <v>196</v>
      </c>
      <c r="I5" t="s">
        <v>195</v>
      </c>
      <c r="J5" t="s">
        <v>194</v>
      </c>
      <c r="L5">
        <v>1</v>
      </c>
      <c r="M5">
        <v>0.99187458029856901</v>
      </c>
      <c r="N5">
        <f>1-M5</f>
        <v>8.1254197014309915E-3</v>
      </c>
      <c r="S5" s="63">
        <v>43863</v>
      </c>
      <c r="V5" s="63" t="s">
        <v>183</v>
      </c>
    </row>
    <row r="6" spans="1:26">
      <c r="B6" s="63">
        <v>43884</v>
      </c>
      <c r="C6">
        <v>1</v>
      </c>
      <c r="D6">
        <v>1.5033780584396499</v>
      </c>
      <c r="E6">
        <v>2.37808486530334</v>
      </c>
      <c r="F6">
        <v>3.4198202864779099</v>
      </c>
      <c r="H6">
        <f>D6+$N5</f>
        <v>1.5115034781410808</v>
      </c>
      <c r="I6">
        <f>E6+$N5</f>
        <v>2.3862102850047711</v>
      </c>
      <c r="J6">
        <f>F6+$N5</f>
        <v>3.427945706179341</v>
      </c>
      <c r="L6">
        <v>2</v>
      </c>
      <c r="M6">
        <v>0.99602768738054603</v>
      </c>
      <c r="N6">
        <f t="shared" ref="N6:N69" si="0">1-M6</f>
        <v>3.972312619453966E-3</v>
      </c>
      <c r="S6" s="63">
        <v>43864</v>
      </c>
      <c r="V6" s="63" t="s">
        <v>184</v>
      </c>
    </row>
    <row r="7" spans="1:26">
      <c r="B7" s="63">
        <v>43885</v>
      </c>
      <c r="C7">
        <v>2</v>
      </c>
      <c r="D7">
        <v>1.4005302825941801</v>
      </c>
      <c r="E7">
        <v>2.0863863922034498</v>
      </c>
      <c r="F7">
        <v>2.9085258937846801</v>
      </c>
      <c r="H7">
        <f t="shared" ref="H7:H69" si="1">D7+$N6</f>
        <v>1.4045025952136341</v>
      </c>
      <c r="I7">
        <f t="shared" ref="I7:I69" si="2">E7+$N6</f>
        <v>2.0903587048229038</v>
      </c>
      <c r="J7">
        <f t="shared" ref="J7:J69" si="3">F7+$N6</f>
        <v>2.912498206404134</v>
      </c>
      <c r="L7">
        <v>3</v>
      </c>
      <c r="M7">
        <v>0.99757735420217997</v>
      </c>
      <c r="N7">
        <f t="shared" si="0"/>
        <v>2.4226457978200333E-3</v>
      </c>
      <c r="S7" s="63">
        <v>43865</v>
      </c>
      <c r="V7" s="63" t="s">
        <v>185</v>
      </c>
    </row>
    <row r="8" spans="1:26">
      <c r="B8" s="63">
        <v>43886</v>
      </c>
      <c r="C8">
        <v>3</v>
      </c>
      <c r="D8">
        <v>1.45752179099394</v>
      </c>
      <c r="E8">
        <v>2.0632191123661499</v>
      </c>
      <c r="F8">
        <v>2.8036902158628498</v>
      </c>
      <c r="H8">
        <f t="shared" si="1"/>
        <v>1.45994443679176</v>
      </c>
      <c r="I8">
        <f t="shared" si="2"/>
        <v>2.0656417581639701</v>
      </c>
      <c r="J8">
        <f t="shared" si="3"/>
        <v>2.8061128616606696</v>
      </c>
      <c r="L8">
        <v>4</v>
      </c>
      <c r="M8">
        <v>1.0031251614236201</v>
      </c>
      <c r="N8">
        <f t="shared" si="0"/>
        <v>-3.1251614236200709E-3</v>
      </c>
      <c r="P8" s="126"/>
      <c r="S8" s="63">
        <v>43866</v>
      </c>
    </row>
    <row r="9" spans="1:26">
      <c r="B9" s="63">
        <v>43887</v>
      </c>
      <c r="C9">
        <v>4</v>
      </c>
      <c r="D9">
        <v>1.7239305624907899</v>
      </c>
      <c r="E9">
        <v>2.3065951237150601</v>
      </c>
      <c r="F9">
        <v>2.96624978715995</v>
      </c>
      <c r="H9">
        <f t="shared" si="1"/>
        <v>1.7208054010671698</v>
      </c>
      <c r="I9">
        <f t="shared" si="2"/>
        <v>2.3034699622914401</v>
      </c>
      <c r="J9">
        <f t="shared" si="3"/>
        <v>2.96312462573633</v>
      </c>
      <c r="L9">
        <v>5</v>
      </c>
      <c r="M9">
        <v>1.0060075417118599</v>
      </c>
      <c r="N9">
        <f t="shared" si="0"/>
        <v>-6.0075417118599095E-3</v>
      </c>
      <c r="P9" s="125"/>
      <c r="S9" s="63">
        <v>43867</v>
      </c>
    </row>
    <row r="10" spans="1:26">
      <c r="B10" s="63">
        <v>43888</v>
      </c>
      <c r="C10">
        <v>5</v>
      </c>
      <c r="D10">
        <v>1.4619011542147999</v>
      </c>
      <c r="E10">
        <v>1.9268609872334199</v>
      </c>
      <c r="F10">
        <v>2.4135083835061799</v>
      </c>
      <c r="H10">
        <f t="shared" si="1"/>
        <v>1.45589361250294</v>
      </c>
      <c r="I10">
        <f t="shared" si="2"/>
        <v>1.92085344552156</v>
      </c>
      <c r="J10">
        <f t="shared" si="3"/>
        <v>2.4075008417943202</v>
      </c>
      <c r="L10">
        <v>6</v>
      </c>
      <c r="M10">
        <v>1.007092308487</v>
      </c>
      <c r="N10">
        <f t="shared" si="0"/>
        <v>-7.092308487000043E-3</v>
      </c>
      <c r="S10" s="63">
        <v>43868</v>
      </c>
    </row>
    <row r="11" spans="1:26">
      <c r="B11" s="63">
        <v>43889</v>
      </c>
      <c r="C11">
        <v>6</v>
      </c>
      <c r="D11">
        <v>1.4389281805954901</v>
      </c>
      <c r="E11">
        <v>1.83487941296325</v>
      </c>
      <c r="F11">
        <v>2.2715602179482</v>
      </c>
      <c r="H11">
        <f t="shared" si="1"/>
        <v>1.4318358721084901</v>
      </c>
      <c r="I11">
        <f t="shared" si="2"/>
        <v>1.8277871044762499</v>
      </c>
      <c r="J11">
        <f t="shared" si="3"/>
        <v>2.2644679094611999</v>
      </c>
      <c r="L11">
        <v>7</v>
      </c>
      <c r="M11">
        <v>1.01254713569915</v>
      </c>
      <c r="N11">
        <f t="shared" si="0"/>
        <v>-1.2547135699150003E-2</v>
      </c>
      <c r="S11" s="63">
        <v>43869</v>
      </c>
    </row>
    <row r="12" spans="1:26">
      <c r="B12" s="63">
        <v>43890</v>
      </c>
      <c r="C12">
        <v>7</v>
      </c>
      <c r="D12">
        <v>1.3870633670242301</v>
      </c>
      <c r="E12">
        <v>1.7316878645782501</v>
      </c>
      <c r="F12">
        <v>2.1269067119704999</v>
      </c>
      <c r="H12">
        <f t="shared" si="1"/>
        <v>1.3745162313250801</v>
      </c>
      <c r="I12">
        <f t="shared" si="2"/>
        <v>1.7191407288791001</v>
      </c>
      <c r="J12">
        <f t="shared" si="3"/>
        <v>2.1143595762713501</v>
      </c>
      <c r="L12">
        <v>8</v>
      </c>
      <c r="M12">
        <v>1.02091533653597</v>
      </c>
      <c r="N12">
        <f t="shared" si="0"/>
        <v>-2.0915336535969997E-2</v>
      </c>
      <c r="S12" s="63">
        <v>43870</v>
      </c>
    </row>
    <row r="13" spans="1:26">
      <c r="B13" s="63">
        <v>43891</v>
      </c>
      <c r="C13">
        <v>8</v>
      </c>
      <c r="D13">
        <v>1.6814223406473701</v>
      </c>
      <c r="E13">
        <v>2.0135365070892401</v>
      </c>
      <c r="F13">
        <v>2.3824492818920402</v>
      </c>
      <c r="H13">
        <f t="shared" si="1"/>
        <v>1.6605070041114001</v>
      </c>
      <c r="I13">
        <f t="shared" si="2"/>
        <v>1.9926211705532701</v>
      </c>
      <c r="J13">
        <f t="shared" si="3"/>
        <v>2.3615339453560704</v>
      </c>
      <c r="L13">
        <v>9</v>
      </c>
      <c r="M13">
        <v>1.0156464693424201</v>
      </c>
      <c r="N13">
        <f t="shared" si="0"/>
        <v>-1.5646469342420088E-2</v>
      </c>
      <c r="S13" s="63">
        <v>43871</v>
      </c>
    </row>
    <row r="14" spans="1:26">
      <c r="B14" s="63">
        <v>43892</v>
      </c>
      <c r="C14">
        <v>9</v>
      </c>
      <c r="D14">
        <v>1.7117341106538599</v>
      </c>
      <c r="E14">
        <v>2.01558419569422</v>
      </c>
      <c r="F14">
        <v>2.3312271735033701</v>
      </c>
      <c r="H14">
        <f t="shared" si="1"/>
        <v>1.6960876413114399</v>
      </c>
      <c r="I14">
        <f t="shared" si="2"/>
        <v>1.9999377263517999</v>
      </c>
      <c r="J14">
        <f t="shared" si="3"/>
        <v>2.3155807041609497</v>
      </c>
      <c r="L14">
        <v>10</v>
      </c>
      <c r="M14">
        <v>1.0183738829485001</v>
      </c>
      <c r="N14">
        <f t="shared" si="0"/>
        <v>-1.8373882948500064E-2</v>
      </c>
      <c r="S14" s="63">
        <v>43872</v>
      </c>
    </row>
    <row r="15" spans="1:26">
      <c r="B15" s="63">
        <v>43893</v>
      </c>
      <c r="C15">
        <v>10</v>
      </c>
      <c r="D15">
        <v>1.60788491045412</v>
      </c>
      <c r="E15">
        <v>1.87226093997815</v>
      </c>
      <c r="F15">
        <v>2.1372946213169102</v>
      </c>
      <c r="H15">
        <f t="shared" si="1"/>
        <v>1.5895110275056199</v>
      </c>
      <c r="I15">
        <f t="shared" si="2"/>
        <v>1.85388705702965</v>
      </c>
      <c r="J15">
        <f t="shared" si="3"/>
        <v>2.1189207383684101</v>
      </c>
      <c r="L15">
        <v>11</v>
      </c>
      <c r="M15">
        <v>1.02144222325533</v>
      </c>
      <c r="N15">
        <f t="shared" si="0"/>
        <v>-2.1442223255329962E-2</v>
      </c>
      <c r="S15" s="63">
        <v>43873</v>
      </c>
    </row>
    <row r="16" spans="1:26">
      <c r="B16" s="63">
        <v>43894</v>
      </c>
      <c r="C16">
        <v>11</v>
      </c>
      <c r="D16">
        <v>1.50434958952961</v>
      </c>
      <c r="E16">
        <v>1.7312394656136501</v>
      </c>
      <c r="F16">
        <v>1.9673215204718599</v>
      </c>
      <c r="H16">
        <f t="shared" si="1"/>
        <v>1.48290736627428</v>
      </c>
      <c r="I16">
        <f t="shared" si="2"/>
        <v>1.7097972423583201</v>
      </c>
      <c r="J16">
        <f t="shared" si="3"/>
        <v>1.94587929721653</v>
      </c>
      <c r="L16">
        <v>12</v>
      </c>
      <c r="M16">
        <v>1.0240146701792401</v>
      </c>
      <c r="N16">
        <f t="shared" si="0"/>
        <v>-2.4014670179240083E-2</v>
      </c>
      <c r="S16" s="63">
        <v>43874</v>
      </c>
    </row>
    <row r="17" spans="2:30">
      <c r="B17" s="63">
        <v>43895</v>
      </c>
      <c r="C17">
        <v>12</v>
      </c>
      <c r="D17">
        <v>1.45375523969136</v>
      </c>
      <c r="E17">
        <v>1.6530536328207901</v>
      </c>
      <c r="F17">
        <v>1.8523071860537601</v>
      </c>
      <c r="H17">
        <f t="shared" si="1"/>
        <v>1.4297405695121199</v>
      </c>
      <c r="I17">
        <f t="shared" si="2"/>
        <v>1.62903896264155</v>
      </c>
      <c r="J17">
        <f t="shared" si="3"/>
        <v>1.82829251587452</v>
      </c>
      <c r="L17">
        <v>13</v>
      </c>
      <c r="M17">
        <v>1.02658711710315</v>
      </c>
      <c r="N17">
        <f t="shared" si="0"/>
        <v>-2.6587117103149982E-2</v>
      </c>
      <c r="S17" s="63">
        <v>43875</v>
      </c>
    </row>
    <row r="18" spans="2:30">
      <c r="B18" s="63">
        <v>43896</v>
      </c>
      <c r="C18">
        <v>13</v>
      </c>
      <c r="D18">
        <v>1.4048199660221199</v>
      </c>
      <c r="E18">
        <v>1.5745090808562501</v>
      </c>
      <c r="F18">
        <v>1.77440533927181</v>
      </c>
      <c r="H18">
        <f t="shared" si="1"/>
        <v>1.3782328489189699</v>
      </c>
      <c r="I18">
        <f t="shared" si="2"/>
        <v>1.5479219637531001</v>
      </c>
      <c r="J18">
        <f t="shared" si="3"/>
        <v>1.74781822216866</v>
      </c>
      <c r="L18">
        <v>14</v>
      </c>
      <c r="M18">
        <v>1.03095717754016</v>
      </c>
      <c r="N18">
        <f t="shared" si="0"/>
        <v>-3.095717754016003E-2</v>
      </c>
      <c r="S18" s="63">
        <v>43876</v>
      </c>
    </row>
    <row r="19" spans="2:30">
      <c r="B19" s="63">
        <v>43897</v>
      </c>
      <c r="C19">
        <v>14</v>
      </c>
      <c r="D19">
        <v>1.5390706160212599</v>
      </c>
      <c r="E19">
        <v>1.7113753914821901</v>
      </c>
      <c r="F19">
        <v>1.8968182566056899</v>
      </c>
      <c r="H19">
        <f t="shared" si="1"/>
        <v>1.5081134384810999</v>
      </c>
      <c r="I19">
        <f t="shared" si="2"/>
        <v>1.6804182139420301</v>
      </c>
      <c r="J19">
        <f t="shared" si="3"/>
        <v>1.8658610790655299</v>
      </c>
      <c r="L19">
        <v>15</v>
      </c>
      <c r="M19">
        <v>1.0322279043339</v>
      </c>
      <c r="N19">
        <f t="shared" si="0"/>
        <v>-3.2227904333899993E-2</v>
      </c>
      <c r="S19" s="63">
        <v>43877</v>
      </c>
    </row>
    <row r="20" spans="2:30">
      <c r="B20" s="63">
        <v>43898</v>
      </c>
      <c r="C20">
        <v>15</v>
      </c>
      <c r="D20">
        <v>1.4891488646299</v>
      </c>
      <c r="E20">
        <v>1.6331895586893199</v>
      </c>
      <c r="F20">
        <v>1.8054793875181001</v>
      </c>
      <c r="H20">
        <f t="shared" si="1"/>
        <v>1.456920960296</v>
      </c>
      <c r="I20">
        <f t="shared" si="2"/>
        <v>1.6009616543554199</v>
      </c>
      <c r="J20">
        <f t="shared" si="3"/>
        <v>1.7732514831842001</v>
      </c>
      <c r="L20">
        <v>16</v>
      </c>
      <c r="M20">
        <v>1.03665995144377</v>
      </c>
      <c r="N20">
        <f t="shared" si="0"/>
        <v>-3.6659951443769989E-2</v>
      </c>
      <c r="S20" s="63">
        <v>43878</v>
      </c>
    </row>
    <row r="21" spans="2:30">
      <c r="B21" s="63">
        <v>43899</v>
      </c>
      <c r="C21">
        <v>16</v>
      </c>
      <c r="D21">
        <v>1.61117316952781</v>
      </c>
      <c r="E21">
        <v>1.75723165892789</v>
      </c>
      <c r="F21">
        <v>1.91633855819764</v>
      </c>
      <c r="H21">
        <f t="shared" si="1"/>
        <v>1.57451321808404</v>
      </c>
      <c r="I21">
        <f t="shared" si="2"/>
        <v>1.72057170748412</v>
      </c>
      <c r="J21">
        <f t="shared" si="3"/>
        <v>1.87967860675387</v>
      </c>
      <c r="L21">
        <v>17</v>
      </c>
      <c r="M21">
        <v>1.0406580918435799</v>
      </c>
      <c r="N21">
        <f t="shared" si="0"/>
        <v>-4.0658091843579935E-2</v>
      </c>
      <c r="S21" s="63">
        <v>43879</v>
      </c>
    </row>
    <row r="22" spans="2:30">
      <c r="B22" s="63">
        <v>43900</v>
      </c>
      <c r="C22">
        <v>17</v>
      </c>
      <c r="D22">
        <v>1.7197903453843799</v>
      </c>
      <c r="E22">
        <v>1.8671043518853301</v>
      </c>
      <c r="F22">
        <v>2.0097998490509701</v>
      </c>
      <c r="H22">
        <f t="shared" si="1"/>
        <v>1.6791322535408</v>
      </c>
      <c r="I22">
        <f t="shared" si="2"/>
        <v>1.8264462600417501</v>
      </c>
      <c r="J22">
        <f t="shared" si="3"/>
        <v>1.9691417572073902</v>
      </c>
      <c r="L22">
        <v>18</v>
      </c>
      <c r="M22">
        <v>1.0422077586652201</v>
      </c>
      <c r="N22">
        <f t="shared" si="0"/>
        <v>-4.2207758665220085E-2</v>
      </c>
      <c r="S22" s="63">
        <v>43880</v>
      </c>
      <c r="X22" t="s">
        <v>170</v>
      </c>
      <c r="Y22" t="s">
        <v>182</v>
      </c>
      <c r="Z22" t="s">
        <v>171</v>
      </c>
    </row>
    <row r="23" spans="2:30">
      <c r="B23" s="63">
        <v>43901</v>
      </c>
      <c r="C23">
        <v>18</v>
      </c>
      <c r="D23">
        <v>1.69615971995033</v>
      </c>
      <c r="E23">
        <v>1.8027292072019301</v>
      </c>
      <c r="F23">
        <v>1.9355449805143701</v>
      </c>
      <c r="H23">
        <f t="shared" si="1"/>
        <v>1.6539519612851099</v>
      </c>
      <c r="I23">
        <f t="shared" si="2"/>
        <v>1.76052144853671</v>
      </c>
      <c r="J23">
        <f t="shared" si="3"/>
        <v>1.89333722184915</v>
      </c>
      <c r="L23">
        <v>19</v>
      </c>
      <c r="M23">
        <v>1.04505914561702</v>
      </c>
      <c r="N23">
        <f t="shared" si="0"/>
        <v>-4.5059145617019958E-2</v>
      </c>
      <c r="Q23">
        <v>1</v>
      </c>
      <c r="R23" s="63">
        <v>43877</v>
      </c>
      <c r="S23" s="124">
        <v>43881</v>
      </c>
      <c r="T23" s="63">
        <v>43884</v>
      </c>
      <c r="U23" s="63">
        <v>43875</v>
      </c>
      <c r="W23">
        <v>4</v>
      </c>
      <c r="X23">
        <v>3.4077997622282594</v>
      </c>
      <c r="Y23">
        <v>2.3717018634170941</v>
      </c>
      <c r="Z23">
        <v>1.499866307063618</v>
      </c>
    </row>
    <row r="24" spans="2:30">
      <c r="B24" s="63">
        <v>43902</v>
      </c>
      <c r="C24">
        <v>19</v>
      </c>
      <c r="D24">
        <v>1.72581383814208</v>
      </c>
      <c r="E24">
        <v>1.8310829683963601</v>
      </c>
      <c r="F24">
        <v>1.9632859297905201</v>
      </c>
      <c r="H24">
        <f t="shared" si="1"/>
        <v>1.68075469252506</v>
      </c>
      <c r="I24">
        <f t="shared" si="2"/>
        <v>1.7860238227793401</v>
      </c>
      <c r="J24">
        <f t="shared" si="3"/>
        <v>1.9182267841735001</v>
      </c>
      <c r="L24">
        <v>20</v>
      </c>
      <c r="M24">
        <v>1.04505914561702</v>
      </c>
      <c r="N24">
        <f t="shared" si="0"/>
        <v>-4.5059145617019958E-2</v>
      </c>
      <c r="Q24">
        <v>2</v>
      </c>
      <c r="R24" s="63">
        <v>43878</v>
      </c>
      <c r="S24" s="63">
        <v>43882</v>
      </c>
      <c r="T24" s="63">
        <v>43885</v>
      </c>
      <c r="U24" s="63">
        <v>43876</v>
      </c>
      <c r="W24">
        <v>5</v>
      </c>
      <c r="X24">
        <v>2.8962000230965304</v>
      </c>
      <c r="Y24">
        <v>2.0780623441002781</v>
      </c>
      <c r="Z24">
        <v>1.3960739356884049</v>
      </c>
    </row>
    <row r="25" spans="2:30">
      <c r="B25" s="63">
        <v>43903</v>
      </c>
      <c r="C25">
        <v>20</v>
      </c>
      <c r="D25">
        <v>1.8340573481948299</v>
      </c>
      <c r="E25">
        <v>1.93801117481963</v>
      </c>
      <c r="F25">
        <v>2.0445358221747698</v>
      </c>
      <c r="H25">
        <f t="shared" si="1"/>
        <v>1.7889982025778099</v>
      </c>
      <c r="I25">
        <f t="shared" si="2"/>
        <v>1.8929520292026101</v>
      </c>
      <c r="J25">
        <f t="shared" si="3"/>
        <v>1.9994766765577499</v>
      </c>
      <c r="L25">
        <v>21</v>
      </c>
      <c r="M25">
        <v>1.04772457255023</v>
      </c>
      <c r="N25">
        <f t="shared" si="0"/>
        <v>-4.7724572550229993E-2</v>
      </c>
      <c r="Q25">
        <v>3</v>
      </c>
      <c r="R25" s="63">
        <v>43879</v>
      </c>
      <c r="S25" s="63">
        <v>43883</v>
      </c>
      <c r="T25" s="63">
        <v>43886</v>
      </c>
      <c r="U25" s="63">
        <v>43877</v>
      </c>
      <c r="W25">
        <v>6</v>
      </c>
      <c r="X25">
        <v>2.7906234573891893</v>
      </c>
      <c r="Y25">
        <v>2.0538208422794741</v>
      </c>
      <c r="Z25">
        <v>1.4479237294120946</v>
      </c>
    </row>
    <row r="26" spans="2:30">
      <c r="B26" s="63">
        <v>43904</v>
      </c>
      <c r="C26">
        <v>21</v>
      </c>
      <c r="D26">
        <v>1.80912636576346</v>
      </c>
      <c r="E26">
        <v>1.9031705752707599</v>
      </c>
      <c r="F26">
        <v>1.98016067749137</v>
      </c>
      <c r="H26">
        <f t="shared" si="1"/>
        <v>1.76140179321323</v>
      </c>
      <c r="I26">
        <f t="shared" si="2"/>
        <v>1.85544600272053</v>
      </c>
      <c r="J26">
        <f t="shared" si="3"/>
        <v>1.93243610494114</v>
      </c>
      <c r="L26">
        <v>22</v>
      </c>
      <c r="M26">
        <v>1.0518156929593401</v>
      </c>
      <c r="N26">
        <f t="shared" si="0"/>
        <v>-5.1815692959340076E-2</v>
      </c>
      <c r="Q26">
        <v>4</v>
      </c>
      <c r="R26" s="63">
        <v>43880</v>
      </c>
      <c r="S26" s="63">
        <v>43884</v>
      </c>
      <c r="T26" s="63">
        <v>43887</v>
      </c>
      <c r="U26" s="63">
        <v>43878</v>
      </c>
      <c r="V26" s="63"/>
      <c r="W26">
        <v>7</v>
      </c>
      <c r="X26">
        <v>2.9480978260869528</v>
      </c>
      <c r="Y26">
        <v>2.2923463004135503</v>
      </c>
      <c r="Z26">
        <v>1.7113176573661137</v>
      </c>
    </row>
    <row r="27" spans="2:30">
      <c r="B27" s="63">
        <v>43905</v>
      </c>
      <c r="C27">
        <v>22</v>
      </c>
      <c r="D27">
        <v>1.79800607144155</v>
      </c>
      <c r="E27">
        <v>1.8795698431010099</v>
      </c>
      <c r="F27">
        <v>1.9578453556868001</v>
      </c>
      <c r="H27">
        <f t="shared" si="1"/>
        <v>1.7461903784822099</v>
      </c>
      <c r="I27">
        <f t="shared" si="2"/>
        <v>1.8277541501416699</v>
      </c>
      <c r="J27">
        <f t="shared" si="3"/>
        <v>1.90602966272746</v>
      </c>
      <c r="L27">
        <v>23</v>
      </c>
      <c r="M27">
        <v>1.05612376672348</v>
      </c>
      <c r="N27">
        <f t="shared" si="0"/>
        <v>-5.6123766723479962E-2</v>
      </c>
      <c r="Q27">
        <v>5</v>
      </c>
      <c r="R27" s="63">
        <v>43881</v>
      </c>
      <c r="S27" s="63">
        <v>43885</v>
      </c>
      <c r="T27" s="63">
        <v>43888</v>
      </c>
      <c r="U27" s="63">
        <v>43879</v>
      </c>
      <c r="V27" s="63"/>
      <c r="W27">
        <v>8</v>
      </c>
      <c r="X27">
        <v>2.3942591963566762</v>
      </c>
      <c r="Y27">
        <v>1.908896263006312</v>
      </c>
      <c r="Z27">
        <v>1.4481651318437998</v>
      </c>
    </row>
    <row r="28" spans="2:30">
      <c r="B28" s="63">
        <v>43906</v>
      </c>
      <c r="C28">
        <v>23</v>
      </c>
      <c r="D28">
        <v>1.8424872487291699</v>
      </c>
      <c r="E28">
        <v>1.77609430870511</v>
      </c>
      <c r="F28">
        <v>1.9214353597618501</v>
      </c>
      <c r="H28">
        <f t="shared" si="1"/>
        <v>1.78636348200569</v>
      </c>
      <c r="I28">
        <f t="shared" si="2"/>
        <v>1.71997054198163</v>
      </c>
      <c r="J28">
        <f t="shared" si="3"/>
        <v>1.8653115930383701</v>
      </c>
      <c r="L28">
        <v>24</v>
      </c>
      <c r="M28">
        <v>1.06027687380546</v>
      </c>
      <c r="N28">
        <f t="shared" si="0"/>
        <v>-6.0276873805459985E-2</v>
      </c>
      <c r="Q28">
        <v>6</v>
      </c>
      <c r="R28" s="63">
        <v>43882</v>
      </c>
      <c r="S28" s="63">
        <v>43886</v>
      </c>
      <c r="T28" s="63">
        <v>43889</v>
      </c>
      <c r="U28" s="63">
        <v>43880</v>
      </c>
      <c r="V28" s="63"/>
      <c r="W28">
        <v>9</v>
      </c>
      <c r="X28">
        <v>2.2517113603147068</v>
      </c>
      <c r="Y28">
        <v>1.8158676929406998</v>
      </c>
      <c r="Z28">
        <v>1.4206976734433645</v>
      </c>
    </row>
    <row r="29" spans="2:30">
      <c r="B29" s="63">
        <v>43907</v>
      </c>
      <c r="C29">
        <v>24</v>
      </c>
      <c r="D29">
        <v>1.71134549821788</v>
      </c>
      <c r="E29">
        <v>1.7646152952115299</v>
      </c>
      <c r="F29">
        <v>1.8179000388373301</v>
      </c>
      <c r="H29">
        <f t="shared" si="1"/>
        <v>1.65106862441242</v>
      </c>
      <c r="I29">
        <f t="shared" si="2"/>
        <v>1.7043384214060699</v>
      </c>
      <c r="J29">
        <f t="shared" si="3"/>
        <v>1.7576231650318701</v>
      </c>
      <c r="L29">
        <v>25</v>
      </c>
      <c r="M29">
        <v>1.06294230073867</v>
      </c>
      <c r="N29">
        <f t="shared" si="0"/>
        <v>-6.2942300738670021E-2</v>
      </c>
      <c r="Q29">
        <v>7</v>
      </c>
      <c r="R29" s="63">
        <v>43883</v>
      </c>
      <c r="S29" s="63">
        <v>43887</v>
      </c>
      <c r="T29" s="63">
        <v>43890</v>
      </c>
      <c r="U29" s="63">
        <v>43881</v>
      </c>
      <c r="V29" s="63"/>
      <c r="W29">
        <v>10</v>
      </c>
      <c r="X29">
        <v>2.1048636621600427</v>
      </c>
      <c r="Y29">
        <v>1.7077474657250817</v>
      </c>
      <c r="Z29">
        <v>1.367260831161536</v>
      </c>
      <c r="AD29" t="s">
        <v>186</v>
      </c>
    </row>
    <row r="30" spans="2:30">
      <c r="B30" s="63">
        <v>43908</v>
      </c>
      <c r="C30">
        <v>25</v>
      </c>
      <c r="D30">
        <v>1.7153213023706</v>
      </c>
      <c r="E30">
        <v>1.7673206356312401</v>
      </c>
      <c r="F30">
        <v>1.8212779777039301</v>
      </c>
      <c r="H30">
        <f t="shared" si="1"/>
        <v>1.65237900163193</v>
      </c>
      <c r="I30">
        <f t="shared" si="2"/>
        <v>1.7043783348925701</v>
      </c>
      <c r="J30">
        <f t="shared" si="3"/>
        <v>1.7583356769652601</v>
      </c>
      <c r="L30">
        <v>26</v>
      </c>
      <c r="M30">
        <v>1.06694044113849</v>
      </c>
      <c r="N30">
        <f t="shared" si="0"/>
        <v>-6.6940441138489959E-2</v>
      </c>
      <c r="Q30">
        <v>8</v>
      </c>
      <c r="R30" s="63">
        <v>43884</v>
      </c>
      <c r="S30" s="63">
        <v>43888</v>
      </c>
      <c r="T30" s="63">
        <v>43891</v>
      </c>
      <c r="U30" s="63">
        <v>43882</v>
      </c>
      <c r="V30" s="63"/>
      <c r="W30">
        <v>11</v>
      </c>
      <c r="X30">
        <v>2.3558842564635825</v>
      </c>
      <c r="Y30">
        <v>1.9881881192409148</v>
      </c>
      <c r="Z30">
        <v>1.6561294949715166</v>
      </c>
    </row>
    <row r="31" spans="2:30">
      <c r="B31" s="63">
        <v>43909</v>
      </c>
      <c r="C31">
        <v>26</v>
      </c>
      <c r="D31">
        <v>1.59997814204514</v>
      </c>
      <c r="E31">
        <v>1.65324793903878</v>
      </c>
      <c r="F31">
        <v>1.7051874857708</v>
      </c>
      <c r="H31">
        <f t="shared" si="1"/>
        <v>1.53303770090665</v>
      </c>
      <c r="I31">
        <f t="shared" si="2"/>
        <v>1.58630749790029</v>
      </c>
      <c r="J31">
        <f t="shared" si="3"/>
        <v>1.6382470446323101</v>
      </c>
      <c r="L31">
        <v>27</v>
      </c>
      <c r="M31">
        <v>1.07106255488403</v>
      </c>
      <c r="N31">
        <f t="shared" si="0"/>
        <v>-7.1062554884030016E-2</v>
      </c>
      <c r="Q31">
        <v>9</v>
      </c>
      <c r="R31" s="63">
        <v>43885</v>
      </c>
      <c r="S31" s="63">
        <v>43889</v>
      </c>
      <c r="T31" s="63">
        <v>43892</v>
      </c>
      <c r="U31" s="63">
        <v>43883</v>
      </c>
      <c r="V31" s="63"/>
      <c r="W31">
        <v>12</v>
      </c>
      <c r="X31">
        <v>2.3017727518619111</v>
      </c>
      <c r="Y31">
        <v>1.9884533334771037</v>
      </c>
      <c r="Z31">
        <v>1.6847778327592831</v>
      </c>
    </row>
    <row r="32" spans="2:30">
      <c r="B32" s="63">
        <v>43910</v>
      </c>
      <c r="C32">
        <v>27</v>
      </c>
      <c r="D32">
        <v>1.5737318559842901</v>
      </c>
      <c r="E32">
        <v>1.6276891980569801</v>
      </c>
      <c r="F32">
        <v>1.66779101212375</v>
      </c>
      <c r="H32">
        <f t="shared" si="1"/>
        <v>1.5026693011002601</v>
      </c>
      <c r="I32">
        <f t="shared" si="2"/>
        <v>1.5566266431729501</v>
      </c>
      <c r="J32">
        <f t="shared" si="3"/>
        <v>1.59672845723972</v>
      </c>
      <c r="L32">
        <v>28</v>
      </c>
      <c r="M32">
        <v>1.0712485149026301</v>
      </c>
      <c r="N32">
        <f t="shared" si="0"/>
        <v>-7.1248514902630067E-2</v>
      </c>
      <c r="Q32">
        <v>10</v>
      </c>
      <c r="R32" s="63">
        <v>43886</v>
      </c>
      <c r="S32" s="63">
        <v>43890</v>
      </c>
      <c r="T32" s="63">
        <v>43893</v>
      </c>
      <c r="U32" s="63">
        <v>43884</v>
      </c>
      <c r="V32" s="63"/>
      <c r="W32">
        <v>13</v>
      </c>
      <c r="X32">
        <v>2.1062626467285299</v>
      </c>
      <c r="Y32">
        <v>1.8418522642131838</v>
      </c>
      <c r="Z32">
        <v>1.5778548933411898</v>
      </c>
    </row>
    <row r="33" spans="2:23">
      <c r="B33" s="63">
        <v>43911</v>
      </c>
      <c r="C33">
        <v>28</v>
      </c>
      <c r="D33">
        <v>1.47154173195355</v>
      </c>
      <c r="E33">
        <v>1.5123460377315101</v>
      </c>
      <c r="F33">
        <v>1.55045994972192</v>
      </c>
      <c r="H33">
        <f t="shared" si="1"/>
        <v>1.4002932170509199</v>
      </c>
      <c r="I33">
        <f t="shared" si="2"/>
        <v>1.44109752282888</v>
      </c>
      <c r="J33">
        <f t="shared" si="3"/>
        <v>1.47921143481929</v>
      </c>
      <c r="L33">
        <v>29</v>
      </c>
      <c r="M33">
        <v>1.07524665530244</v>
      </c>
      <c r="N33">
        <f t="shared" si="0"/>
        <v>-7.5246655302440013E-2</v>
      </c>
      <c r="Q33">
        <v>11</v>
      </c>
      <c r="R33" s="63">
        <v>43887</v>
      </c>
      <c r="S33" s="63">
        <v>43891</v>
      </c>
      <c r="T33" s="63">
        <v>43894</v>
      </c>
      <c r="U33" s="63">
        <v>43885</v>
      </c>
      <c r="V33" s="63"/>
      <c r="W33">
        <v>14</v>
      </c>
    </row>
    <row r="34" spans="2:23">
      <c r="B34" s="63">
        <v>43912</v>
      </c>
      <c r="C34">
        <v>29</v>
      </c>
      <c r="D34">
        <v>1.4377025567589401</v>
      </c>
      <c r="E34">
        <v>1.4679694868689599</v>
      </c>
      <c r="F34">
        <v>1.50349763149688</v>
      </c>
      <c r="H34">
        <f t="shared" si="1"/>
        <v>1.3624559014565001</v>
      </c>
      <c r="I34">
        <f t="shared" si="2"/>
        <v>1.3927228315665199</v>
      </c>
      <c r="J34">
        <f t="shared" si="3"/>
        <v>1.42825097619444</v>
      </c>
      <c r="L34">
        <v>30</v>
      </c>
      <c r="M34">
        <v>1.07964770907588</v>
      </c>
      <c r="N34">
        <f t="shared" si="0"/>
        <v>-7.9647709075880035E-2</v>
      </c>
      <c r="Q34">
        <v>12</v>
      </c>
      <c r="R34" s="63">
        <v>43888</v>
      </c>
      <c r="S34" s="63">
        <v>43892</v>
      </c>
      <c r="T34" s="63">
        <v>43895</v>
      </c>
      <c r="U34" s="63">
        <v>43886</v>
      </c>
      <c r="V34" s="63"/>
      <c r="W34">
        <v>15</v>
      </c>
    </row>
    <row r="35" spans="2:23">
      <c r="B35" s="63">
        <v>43913</v>
      </c>
      <c r="C35">
        <v>30</v>
      </c>
      <c r="D35">
        <v>1.4657573853103001</v>
      </c>
      <c r="E35">
        <v>1.42631322305827</v>
      </c>
      <c r="F35">
        <v>1.4927211097144899</v>
      </c>
      <c r="H35">
        <f t="shared" si="1"/>
        <v>1.3861096762344201</v>
      </c>
      <c r="I35">
        <f t="shared" si="2"/>
        <v>1.34666551398239</v>
      </c>
      <c r="J35">
        <f t="shared" si="3"/>
        <v>1.4130734006386099</v>
      </c>
      <c r="L35">
        <v>31</v>
      </c>
      <c r="M35">
        <v>1.08407975618575</v>
      </c>
      <c r="N35">
        <f t="shared" si="0"/>
        <v>-8.4079756185750032E-2</v>
      </c>
      <c r="Q35">
        <v>13</v>
      </c>
      <c r="R35" s="63">
        <v>43889</v>
      </c>
      <c r="S35" s="63">
        <v>43893</v>
      </c>
      <c r="T35" s="63">
        <v>43896</v>
      </c>
      <c r="U35" s="63">
        <v>43887</v>
      </c>
      <c r="V35" s="63"/>
      <c r="W35">
        <v>16</v>
      </c>
    </row>
    <row r="36" spans="2:23">
      <c r="B36" s="63">
        <v>43914</v>
      </c>
      <c r="C36">
        <v>31</v>
      </c>
      <c r="D36">
        <v>1.3767053509421401</v>
      </c>
      <c r="E36">
        <v>1.4122185489379</v>
      </c>
      <c r="F36">
        <v>1.4352513090858301</v>
      </c>
      <c r="H36">
        <f t="shared" si="1"/>
        <v>1.2926255947563901</v>
      </c>
      <c r="I36">
        <f t="shared" si="2"/>
        <v>1.32813879275215</v>
      </c>
      <c r="J36">
        <f t="shared" si="3"/>
        <v>1.3511715529000801</v>
      </c>
      <c r="L36">
        <v>32</v>
      </c>
      <c r="M36">
        <v>1.0864972364275001</v>
      </c>
      <c r="N36">
        <f t="shared" si="0"/>
        <v>-8.6497236427500068E-2</v>
      </c>
      <c r="Q36">
        <v>14</v>
      </c>
      <c r="R36" s="63">
        <v>43890</v>
      </c>
      <c r="S36" s="63">
        <v>43894</v>
      </c>
      <c r="T36" s="63">
        <v>43897</v>
      </c>
      <c r="U36" s="63">
        <v>43888</v>
      </c>
      <c r="V36" s="63"/>
      <c r="W36">
        <v>17</v>
      </c>
    </row>
    <row r="37" spans="2:23">
      <c r="B37" s="63">
        <v>43915</v>
      </c>
      <c r="C37">
        <v>32</v>
      </c>
      <c r="D37">
        <v>1.33993663584551</v>
      </c>
      <c r="E37">
        <v>1.3780804411002201</v>
      </c>
      <c r="F37">
        <v>1.4050591121365701</v>
      </c>
      <c r="H37">
        <f t="shared" si="1"/>
        <v>1.25343939941801</v>
      </c>
      <c r="I37">
        <f t="shared" si="2"/>
        <v>1.29158320467272</v>
      </c>
      <c r="J37">
        <f t="shared" si="3"/>
        <v>1.31856187570907</v>
      </c>
      <c r="L37">
        <v>33</v>
      </c>
      <c r="M37">
        <v>1.0895345833979</v>
      </c>
      <c r="N37">
        <f t="shared" si="0"/>
        <v>-8.9534583397899992E-2</v>
      </c>
      <c r="Q37">
        <v>15</v>
      </c>
      <c r="R37" s="63">
        <v>43891</v>
      </c>
      <c r="S37" s="63">
        <v>43895</v>
      </c>
      <c r="T37" s="63">
        <v>43898</v>
      </c>
      <c r="U37" s="63">
        <v>43889</v>
      </c>
      <c r="V37" s="63"/>
      <c r="W37">
        <v>18</v>
      </c>
    </row>
    <row r="38" spans="2:23">
      <c r="B38" s="63">
        <v>43916</v>
      </c>
      <c r="C38">
        <v>33</v>
      </c>
      <c r="D38">
        <v>1.2903287637293801</v>
      </c>
      <c r="E38">
        <v>1.3185928451308899</v>
      </c>
      <c r="F38">
        <v>1.3462142213498101</v>
      </c>
      <c r="H38">
        <f t="shared" si="1"/>
        <v>1.2007941803314801</v>
      </c>
      <c r="I38">
        <f t="shared" si="2"/>
        <v>1.2290582617329899</v>
      </c>
      <c r="J38">
        <f t="shared" si="3"/>
        <v>1.2566796379519101</v>
      </c>
      <c r="L38">
        <v>34</v>
      </c>
      <c r="M38">
        <v>1.09220001033111</v>
      </c>
      <c r="N38">
        <f t="shared" si="0"/>
        <v>-9.2200010331110027E-2</v>
      </c>
      <c r="Q38">
        <v>16</v>
      </c>
      <c r="R38" s="63">
        <v>43892</v>
      </c>
      <c r="S38" s="63">
        <v>43896</v>
      </c>
      <c r="T38" s="63">
        <v>43899</v>
      </c>
      <c r="U38" s="63">
        <v>43890</v>
      </c>
      <c r="V38" s="63"/>
      <c r="W38">
        <v>19</v>
      </c>
    </row>
    <row r="39" spans="2:23">
      <c r="B39" s="63">
        <v>43917</v>
      </c>
      <c r="C39">
        <v>34</v>
      </c>
      <c r="D39">
        <v>1.25420275381533</v>
      </c>
      <c r="E39">
        <v>1.2805088264047899</v>
      </c>
      <c r="F39">
        <v>1.3048718368143399</v>
      </c>
      <c r="H39">
        <f t="shared" si="1"/>
        <v>1.1620027434842199</v>
      </c>
      <c r="I39">
        <f t="shared" si="2"/>
        <v>1.1883088160736799</v>
      </c>
      <c r="J39">
        <f t="shared" si="3"/>
        <v>1.2126718264832299</v>
      </c>
      <c r="L39">
        <v>35</v>
      </c>
      <c r="M39">
        <v>1.0898445167622299</v>
      </c>
      <c r="N39">
        <f t="shared" si="0"/>
        <v>-8.9844516762229931E-2</v>
      </c>
      <c r="Q39">
        <v>17</v>
      </c>
      <c r="R39" s="63">
        <v>43893</v>
      </c>
      <c r="S39" s="124">
        <v>43897</v>
      </c>
      <c r="T39" s="63">
        <v>43900</v>
      </c>
      <c r="U39" s="63">
        <v>43891</v>
      </c>
      <c r="V39" s="63"/>
      <c r="W39">
        <v>20</v>
      </c>
    </row>
    <row r="40" spans="2:23">
      <c r="B40" s="63">
        <v>43918</v>
      </c>
      <c r="C40">
        <v>35</v>
      </c>
      <c r="D40">
        <v>1.21550592317096</v>
      </c>
      <c r="E40">
        <v>1.24116929057783</v>
      </c>
      <c r="F40">
        <v>1.26154155020251</v>
      </c>
      <c r="H40">
        <f t="shared" si="1"/>
        <v>1.12566140640873</v>
      </c>
      <c r="I40">
        <f t="shared" si="2"/>
        <v>1.1513247738156001</v>
      </c>
      <c r="J40">
        <f t="shared" si="3"/>
        <v>1.1716970334402801</v>
      </c>
      <c r="L40">
        <v>36</v>
      </c>
      <c r="M40">
        <v>1.09514437729221</v>
      </c>
      <c r="N40">
        <f t="shared" si="0"/>
        <v>-9.5144377292210036E-2</v>
      </c>
      <c r="Q40">
        <v>18</v>
      </c>
      <c r="R40" s="63">
        <v>43894</v>
      </c>
      <c r="S40" s="63">
        <v>43898</v>
      </c>
      <c r="T40" s="63">
        <v>43901</v>
      </c>
      <c r="U40" s="63">
        <v>43892</v>
      </c>
      <c r="V40" s="63"/>
      <c r="W40">
        <v>21</v>
      </c>
    </row>
    <row r="41" spans="2:23">
      <c r="B41" s="63">
        <v>43919</v>
      </c>
      <c r="C41">
        <v>36</v>
      </c>
      <c r="D41">
        <v>1.1649414665970199</v>
      </c>
      <c r="E41">
        <v>1.1938333065489699</v>
      </c>
      <c r="F41">
        <v>1.2214995226643499</v>
      </c>
      <c r="H41">
        <f t="shared" si="1"/>
        <v>1.0697970893048099</v>
      </c>
      <c r="I41">
        <f t="shared" si="2"/>
        <v>1.0986889292567599</v>
      </c>
      <c r="J41">
        <f t="shared" si="3"/>
        <v>1.1263551453721399</v>
      </c>
      <c r="L41">
        <v>37</v>
      </c>
      <c r="M41">
        <v>1.0978098042254201</v>
      </c>
      <c r="N41">
        <f t="shared" si="0"/>
        <v>-9.7809804225420072E-2</v>
      </c>
      <c r="Q41">
        <v>19</v>
      </c>
      <c r="R41" s="63">
        <v>43895</v>
      </c>
      <c r="S41" s="63">
        <v>43899</v>
      </c>
      <c r="T41" s="63">
        <v>43902</v>
      </c>
      <c r="U41" s="63">
        <v>43893</v>
      </c>
      <c r="V41" s="63"/>
      <c r="W41">
        <v>22</v>
      </c>
    </row>
    <row r="42" spans="2:23">
      <c r="B42" s="63">
        <v>43920</v>
      </c>
      <c r="C42">
        <v>37</v>
      </c>
      <c r="D42">
        <v>1.14361262251455</v>
      </c>
      <c r="E42">
        <v>1.1698888018397</v>
      </c>
      <c r="F42">
        <v>1.18766034746974</v>
      </c>
      <c r="H42">
        <f t="shared" si="1"/>
        <v>1.0458028182891299</v>
      </c>
      <c r="I42">
        <f t="shared" si="2"/>
        <v>1.0720789976142799</v>
      </c>
      <c r="J42">
        <f t="shared" si="3"/>
        <v>1.08985054324432</v>
      </c>
      <c r="L42">
        <v>38</v>
      </c>
      <c r="M42">
        <v>1.1049072782685001</v>
      </c>
      <c r="N42">
        <f t="shared" si="0"/>
        <v>-0.1049072782685001</v>
      </c>
      <c r="Q42">
        <v>20</v>
      </c>
      <c r="R42" s="63">
        <v>43896</v>
      </c>
      <c r="S42" s="63">
        <v>43900</v>
      </c>
      <c r="T42" s="63">
        <v>43903</v>
      </c>
      <c r="U42" s="63">
        <v>43894</v>
      </c>
      <c r="V42" s="63"/>
      <c r="W42">
        <v>23</v>
      </c>
    </row>
    <row r="43" spans="2:23">
      <c r="B43" s="63">
        <v>43921</v>
      </c>
      <c r="C43">
        <v>38</v>
      </c>
      <c r="D43">
        <v>1.10682896078577</v>
      </c>
      <c r="E43">
        <v>1.13310514011092</v>
      </c>
      <c r="F43">
        <v>1.1581258023352099</v>
      </c>
      <c r="H43">
        <f t="shared" si="1"/>
        <v>1.0019216825172699</v>
      </c>
      <c r="I43">
        <f t="shared" si="2"/>
        <v>1.0281978618424199</v>
      </c>
      <c r="J43">
        <f t="shared" si="3"/>
        <v>1.0532185240667098</v>
      </c>
      <c r="L43">
        <v>39</v>
      </c>
      <c r="M43">
        <v>1.10623999173511</v>
      </c>
      <c r="N43">
        <f t="shared" si="0"/>
        <v>-0.10623999173511001</v>
      </c>
      <c r="Q43">
        <v>21</v>
      </c>
      <c r="R43" s="63">
        <v>43897</v>
      </c>
      <c r="S43" s="63">
        <v>43901</v>
      </c>
      <c r="T43" s="63">
        <v>43904</v>
      </c>
      <c r="U43" s="63">
        <v>43895</v>
      </c>
      <c r="V43" s="63"/>
      <c r="W43">
        <v>24</v>
      </c>
    </row>
    <row r="44" spans="2:23">
      <c r="B44" s="63">
        <v>43922</v>
      </c>
      <c r="C44">
        <v>39</v>
      </c>
      <c r="D44">
        <v>1.0979656079189899</v>
      </c>
      <c r="E44">
        <v>1.12292648361466</v>
      </c>
      <c r="F44">
        <v>1.14929234273273</v>
      </c>
      <c r="H44">
        <f t="shared" si="1"/>
        <v>0.99172561618387989</v>
      </c>
      <c r="I44">
        <f t="shared" si="2"/>
        <v>1.01668649187955</v>
      </c>
      <c r="J44">
        <f t="shared" si="3"/>
        <v>1.0430523509976199</v>
      </c>
      <c r="L44">
        <v>40</v>
      </c>
      <c r="M44">
        <v>1.1078826385660401</v>
      </c>
      <c r="N44">
        <f t="shared" si="0"/>
        <v>-0.10788263856604008</v>
      </c>
      <c r="Q44">
        <v>22</v>
      </c>
      <c r="R44" s="63">
        <v>43898</v>
      </c>
      <c r="S44" s="63">
        <v>43902</v>
      </c>
      <c r="T44" s="63">
        <v>43905</v>
      </c>
      <c r="U44" s="63">
        <v>43896</v>
      </c>
      <c r="V44" s="63"/>
      <c r="W44">
        <v>25</v>
      </c>
    </row>
    <row r="45" spans="2:23">
      <c r="B45" s="63">
        <v>43923</v>
      </c>
      <c r="C45">
        <v>40</v>
      </c>
      <c r="D45">
        <v>1.08397556022368</v>
      </c>
      <c r="E45">
        <v>1.10436276648051</v>
      </c>
      <c r="F45">
        <v>1.1267079815494001</v>
      </c>
      <c r="H45">
        <f t="shared" si="1"/>
        <v>0.97609292165763994</v>
      </c>
      <c r="I45">
        <f t="shared" si="2"/>
        <v>0.99648012791446994</v>
      </c>
      <c r="J45">
        <f t="shared" si="3"/>
        <v>1.01882534298336</v>
      </c>
      <c r="L45">
        <v>41</v>
      </c>
      <c r="M45">
        <v>1.11166382561082</v>
      </c>
      <c r="N45">
        <f t="shared" si="0"/>
        <v>-0.11166382561082</v>
      </c>
      <c r="Q45">
        <v>23</v>
      </c>
      <c r="R45" s="63">
        <v>43899</v>
      </c>
      <c r="S45" s="63">
        <v>43903</v>
      </c>
      <c r="T45" s="63">
        <v>43906</v>
      </c>
      <c r="U45" s="63">
        <v>43897</v>
      </c>
      <c r="V45" s="63"/>
      <c r="W45">
        <v>26</v>
      </c>
    </row>
    <row r="46" spans="2:23">
      <c r="B46" s="63">
        <v>43924</v>
      </c>
      <c r="C46">
        <v>41</v>
      </c>
      <c r="D46">
        <v>1.0899243198206201</v>
      </c>
      <c r="E46">
        <v>1.10703821363592</v>
      </c>
      <c r="F46">
        <v>1.12942826860126</v>
      </c>
      <c r="H46">
        <f t="shared" si="1"/>
        <v>0.9782604942098001</v>
      </c>
      <c r="I46">
        <f t="shared" si="2"/>
        <v>0.99537438802510003</v>
      </c>
      <c r="J46">
        <f t="shared" si="3"/>
        <v>1.01776444299044</v>
      </c>
      <c r="L46">
        <v>42</v>
      </c>
      <c r="M46">
        <v>1.1142982592076001</v>
      </c>
      <c r="N46">
        <f t="shared" si="0"/>
        <v>-0.11429825920760006</v>
      </c>
      <c r="Q46">
        <v>24</v>
      </c>
      <c r="R46" s="63">
        <v>43900</v>
      </c>
      <c r="S46" s="63">
        <v>43904</v>
      </c>
      <c r="T46" s="63">
        <v>43907</v>
      </c>
      <c r="U46" s="63">
        <v>43898</v>
      </c>
      <c r="V46" s="63"/>
      <c r="W46">
        <v>27</v>
      </c>
    </row>
    <row r="47" spans="2:23">
      <c r="B47" s="63">
        <v>43925</v>
      </c>
      <c r="C47">
        <v>42</v>
      </c>
      <c r="D47">
        <v>1.0985784198372599</v>
      </c>
      <c r="E47">
        <v>1.12222399190347</v>
      </c>
      <c r="F47">
        <v>1.14920266293981</v>
      </c>
      <c r="H47">
        <f t="shared" si="1"/>
        <v>0.98428016062965984</v>
      </c>
      <c r="I47">
        <f t="shared" si="2"/>
        <v>1.0079257326958699</v>
      </c>
      <c r="J47">
        <f t="shared" si="3"/>
        <v>1.0349044037322099</v>
      </c>
      <c r="L47">
        <v>43</v>
      </c>
      <c r="M47">
        <v>1.11705666615011</v>
      </c>
      <c r="N47">
        <f t="shared" si="0"/>
        <v>-0.11705666615011001</v>
      </c>
      <c r="Q47">
        <v>25</v>
      </c>
      <c r="R47" s="63">
        <v>43901</v>
      </c>
      <c r="S47" s="63">
        <v>43905</v>
      </c>
      <c r="T47" s="63">
        <v>43908</v>
      </c>
      <c r="U47" s="63">
        <v>43899</v>
      </c>
      <c r="V47" s="63"/>
      <c r="W47">
        <v>28</v>
      </c>
    </row>
    <row r="48" spans="2:23">
      <c r="B48" s="63">
        <v>43926</v>
      </c>
      <c r="C48">
        <v>43</v>
      </c>
      <c r="D48">
        <v>1.1074866126005101</v>
      </c>
      <c r="E48">
        <v>1.1397264981547499</v>
      </c>
      <c r="F48">
        <v>1.1660325707442001</v>
      </c>
      <c r="H48">
        <f t="shared" si="1"/>
        <v>0.99042994645040006</v>
      </c>
      <c r="I48">
        <f t="shared" si="2"/>
        <v>1.0226698320046399</v>
      </c>
      <c r="J48">
        <f t="shared" si="3"/>
        <v>1.0489759045940901</v>
      </c>
      <c r="L48">
        <v>44</v>
      </c>
      <c r="M48">
        <v>1.1186993129810401</v>
      </c>
      <c r="N48">
        <f t="shared" si="0"/>
        <v>-0.11869931298104008</v>
      </c>
      <c r="Q48">
        <v>26</v>
      </c>
      <c r="R48" s="63">
        <v>43902</v>
      </c>
      <c r="S48" s="63">
        <v>43906</v>
      </c>
      <c r="T48" s="63">
        <v>43909</v>
      </c>
      <c r="U48" s="63">
        <v>43900</v>
      </c>
      <c r="V48" s="63"/>
      <c r="W48">
        <v>29</v>
      </c>
    </row>
    <row r="49" spans="2:23">
      <c r="B49" s="63">
        <v>43927</v>
      </c>
      <c r="C49">
        <v>44</v>
      </c>
      <c r="D49">
        <v>1.1101620597559201</v>
      </c>
      <c r="E49">
        <v>1.13847098105389</v>
      </c>
      <c r="F49">
        <v>1.1634766966460199</v>
      </c>
      <c r="H49">
        <f t="shared" si="1"/>
        <v>0.99146274677488</v>
      </c>
      <c r="I49">
        <f t="shared" si="2"/>
        <v>1.0197716680728499</v>
      </c>
      <c r="J49">
        <f t="shared" si="3"/>
        <v>1.0447773836649799</v>
      </c>
      <c r="L49">
        <v>45</v>
      </c>
      <c r="M49">
        <v>1.12000103311121</v>
      </c>
      <c r="N49">
        <f t="shared" si="0"/>
        <v>-0.12000103311121002</v>
      </c>
      <c r="Q49">
        <v>27</v>
      </c>
      <c r="R49" s="63">
        <v>43903</v>
      </c>
      <c r="S49" s="63">
        <v>43907</v>
      </c>
      <c r="T49" s="63">
        <v>43910</v>
      </c>
      <c r="U49" s="63">
        <v>43901</v>
      </c>
      <c r="V49" s="63"/>
      <c r="W49">
        <v>30</v>
      </c>
    </row>
    <row r="50" spans="2:23">
      <c r="B50" s="63">
        <v>43928</v>
      </c>
      <c r="C50">
        <v>45</v>
      </c>
      <c r="D50">
        <v>1.13226812871035</v>
      </c>
      <c r="E50">
        <v>1.1112382172709401</v>
      </c>
      <c r="F50">
        <v>1.15661619248775</v>
      </c>
      <c r="H50">
        <f t="shared" si="1"/>
        <v>1.01226709559914</v>
      </c>
      <c r="I50">
        <f t="shared" si="2"/>
        <v>0.99123718415973006</v>
      </c>
      <c r="J50">
        <f t="shared" si="3"/>
        <v>1.03661515937654</v>
      </c>
      <c r="L50">
        <v>46</v>
      </c>
      <c r="M50">
        <v>1.12300738674518</v>
      </c>
      <c r="N50">
        <f t="shared" si="0"/>
        <v>-0.12300738674517997</v>
      </c>
      <c r="Q50">
        <v>28</v>
      </c>
      <c r="R50" s="63">
        <v>43904</v>
      </c>
      <c r="S50" s="63">
        <v>43908</v>
      </c>
      <c r="T50" s="63">
        <v>43911</v>
      </c>
      <c r="U50" s="63">
        <v>43902</v>
      </c>
      <c r="V50" s="63"/>
      <c r="W50">
        <v>31</v>
      </c>
    </row>
    <row r="51" spans="2:23">
      <c r="B51" s="63">
        <v>43929</v>
      </c>
      <c r="C51">
        <v>46</v>
      </c>
      <c r="D51">
        <v>1.09747236905793</v>
      </c>
      <c r="E51">
        <v>1.1172019235000299</v>
      </c>
      <c r="F51">
        <v>1.1441656479042199</v>
      </c>
      <c r="H51">
        <f t="shared" si="1"/>
        <v>0.97446498231275003</v>
      </c>
      <c r="I51">
        <f t="shared" si="2"/>
        <v>0.99419453675484992</v>
      </c>
      <c r="J51">
        <f t="shared" si="3"/>
        <v>1.02115826115904</v>
      </c>
      <c r="L51">
        <v>47</v>
      </c>
      <c r="M51">
        <v>1.12982592076037</v>
      </c>
      <c r="N51">
        <f t="shared" si="0"/>
        <v>-0.12982592076037003</v>
      </c>
      <c r="Q51">
        <v>29</v>
      </c>
      <c r="R51" s="63">
        <v>43905</v>
      </c>
      <c r="S51" s="63">
        <v>43909</v>
      </c>
      <c r="T51" s="63">
        <v>43912</v>
      </c>
      <c r="U51" s="63">
        <v>43903</v>
      </c>
      <c r="V51" s="63"/>
      <c r="W51">
        <v>32</v>
      </c>
    </row>
    <row r="52" spans="2:23">
      <c r="B52" s="63">
        <v>43930</v>
      </c>
      <c r="C52">
        <v>47</v>
      </c>
      <c r="D52">
        <v>1.1037947944586901</v>
      </c>
      <c r="E52">
        <v>1.1478574660460299</v>
      </c>
      <c r="F52">
        <v>1.1254973043450001</v>
      </c>
      <c r="H52">
        <f t="shared" si="1"/>
        <v>0.97396887369832008</v>
      </c>
      <c r="I52">
        <f t="shared" si="2"/>
        <v>1.0180315452856599</v>
      </c>
      <c r="J52">
        <f t="shared" si="3"/>
        <v>0.99567138358463003</v>
      </c>
      <c r="L52">
        <v>48</v>
      </c>
      <c r="M52">
        <v>1.12867916731236</v>
      </c>
      <c r="N52">
        <f t="shared" si="0"/>
        <v>-0.12867916731235995</v>
      </c>
      <c r="Q52">
        <v>30</v>
      </c>
      <c r="R52" s="63">
        <v>43906</v>
      </c>
      <c r="S52" s="63">
        <v>43910</v>
      </c>
      <c r="T52" s="63">
        <v>43913</v>
      </c>
      <c r="U52" s="63">
        <v>43904</v>
      </c>
      <c r="V52" s="63"/>
      <c r="W52">
        <v>33</v>
      </c>
    </row>
    <row r="53" spans="2:23">
      <c r="B53" s="63">
        <v>43931</v>
      </c>
      <c r="C53">
        <v>48</v>
      </c>
      <c r="D53">
        <v>1.09301827267631</v>
      </c>
      <c r="E53">
        <v>1.1212823540778201</v>
      </c>
      <c r="F53">
        <v>1.1476183199315799</v>
      </c>
      <c r="H53">
        <f t="shared" si="1"/>
        <v>0.96433910536395007</v>
      </c>
      <c r="I53">
        <f t="shared" si="2"/>
        <v>0.99260318676546011</v>
      </c>
      <c r="J53">
        <f t="shared" si="3"/>
        <v>1.01893915261922</v>
      </c>
      <c r="L53">
        <v>49</v>
      </c>
      <c r="M53">
        <v>1.13109664755411</v>
      </c>
      <c r="N53">
        <f t="shared" si="0"/>
        <v>-0.13109664755410999</v>
      </c>
      <c r="Q53">
        <v>31</v>
      </c>
      <c r="R53" s="63">
        <v>43907</v>
      </c>
      <c r="S53" s="63">
        <v>43911</v>
      </c>
      <c r="T53" s="63">
        <v>43914</v>
      </c>
      <c r="U53" s="63">
        <v>43905</v>
      </c>
      <c r="V53" s="63"/>
      <c r="W53">
        <v>34</v>
      </c>
    </row>
    <row r="54" spans="2:23">
      <c r="B54" s="63">
        <v>43932</v>
      </c>
      <c r="C54">
        <v>49</v>
      </c>
      <c r="D54">
        <v>1.0841549198095199</v>
      </c>
      <c r="E54">
        <v>1.1440460748469901</v>
      </c>
      <c r="F54">
        <v>1.1190553058870101</v>
      </c>
      <c r="H54">
        <f t="shared" si="1"/>
        <v>0.95305827225540996</v>
      </c>
      <c r="I54">
        <f t="shared" si="2"/>
        <v>1.0129494272928801</v>
      </c>
      <c r="J54">
        <f t="shared" si="3"/>
        <v>0.98795865833290009</v>
      </c>
      <c r="L54">
        <v>50</v>
      </c>
      <c r="M54">
        <v>1.13546670799111</v>
      </c>
      <c r="N54">
        <f t="shared" si="0"/>
        <v>-0.13546670799111005</v>
      </c>
      <c r="Q54">
        <v>32</v>
      </c>
      <c r="R54" s="63">
        <v>43908</v>
      </c>
      <c r="S54" s="63">
        <v>43912</v>
      </c>
      <c r="T54" s="63">
        <v>43915</v>
      </c>
      <c r="U54" s="63">
        <v>43906</v>
      </c>
      <c r="V54" s="63"/>
      <c r="W54">
        <v>35</v>
      </c>
    </row>
    <row r="55" spans="2:23">
      <c r="B55" s="63">
        <v>43933</v>
      </c>
      <c r="C55">
        <v>50</v>
      </c>
      <c r="D55">
        <v>1.0829442426051199</v>
      </c>
      <c r="E55">
        <v>1.1046318058592699</v>
      </c>
      <c r="F55">
        <v>1.12896492300451</v>
      </c>
      <c r="H55">
        <f t="shared" si="1"/>
        <v>0.94747753461400985</v>
      </c>
      <c r="I55">
        <f t="shared" si="2"/>
        <v>0.96916509786815985</v>
      </c>
      <c r="J55">
        <f t="shared" si="3"/>
        <v>0.99349821501339997</v>
      </c>
      <c r="L55">
        <v>51</v>
      </c>
      <c r="M55">
        <v>1.1395888217366601</v>
      </c>
      <c r="N55">
        <f t="shared" si="0"/>
        <v>-0.1395888217366601</v>
      </c>
      <c r="Q55">
        <v>33</v>
      </c>
      <c r="R55" s="63">
        <v>43909</v>
      </c>
      <c r="S55" s="63">
        <v>43913</v>
      </c>
      <c r="T55" s="63">
        <v>43916</v>
      </c>
      <c r="U55" s="63">
        <v>43907</v>
      </c>
      <c r="V55" s="63"/>
      <c r="W55">
        <v>36</v>
      </c>
    </row>
    <row r="56" spans="2:23">
      <c r="B56" s="63">
        <v>43934</v>
      </c>
      <c r="C56">
        <v>51</v>
      </c>
      <c r="D56">
        <v>1.085275917221</v>
      </c>
      <c r="E56">
        <v>1.10697842710731</v>
      </c>
      <c r="F56">
        <v>1.1319990893315901</v>
      </c>
      <c r="H56">
        <f t="shared" si="1"/>
        <v>0.94568709548433993</v>
      </c>
      <c r="I56">
        <f t="shared" si="2"/>
        <v>0.96738960537064989</v>
      </c>
      <c r="J56">
        <f t="shared" si="3"/>
        <v>0.99241026759493001</v>
      </c>
      <c r="L56">
        <v>52</v>
      </c>
      <c r="M56">
        <v>1.1412314685675899</v>
      </c>
      <c r="N56">
        <f t="shared" si="0"/>
        <v>-0.14123146856758995</v>
      </c>
      <c r="Q56">
        <v>34</v>
      </c>
      <c r="R56" s="63">
        <v>43910</v>
      </c>
      <c r="S56" s="63">
        <v>43914</v>
      </c>
      <c r="T56" s="63">
        <v>43917</v>
      </c>
      <c r="U56" s="63">
        <v>43908</v>
      </c>
      <c r="V56" s="63"/>
      <c r="W56">
        <v>37</v>
      </c>
    </row>
    <row r="57" spans="2:23">
      <c r="B57" s="63">
        <v>43935</v>
      </c>
      <c r="C57">
        <v>52</v>
      </c>
      <c r="D57">
        <v>1.1175905359360101</v>
      </c>
      <c r="E57">
        <v>1.13664749193121</v>
      </c>
      <c r="F57">
        <v>1.15900765363225</v>
      </c>
      <c r="H57">
        <f t="shared" si="1"/>
        <v>0.97635906736842015</v>
      </c>
      <c r="I57">
        <f t="shared" si="2"/>
        <v>0.99541602336362001</v>
      </c>
      <c r="J57">
        <f t="shared" si="3"/>
        <v>1.0177761850646601</v>
      </c>
      <c r="L57">
        <v>53</v>
      </c>
      <c r="M57">
        <v>1.1466553024433099</v>
      </c>
      <c r="N57">
        <f t="shared" si="0"/>
        <v>-0.14665530244330993</v>
      </c>
      <c r="Q57">
        <v>35</v>
      </c>
      <c r="R57" s="63">
        <v>43911</v>
      </c>
      <c r="S57" s="63">
        <v>43915</v>
      </c>
      <c r="T57" s="63">
        <v>43918</v>
      </c>
      <c r="U57" s="63">
        <v>43909</v>
      </c>
      <c r="V57" s="63"/>
      <c r="W57">
        <v>38</v>
      </c>
    </row>
    <row r="58" spans="2:23">
      <c r="B58" s="63">
        <v>43936</v>
      </c>
      <c r="C58">
        <v>53</v>
      </c>
      <c r="D58">
        <v>1.11860690692242</v>
      </c>
      <c r="E58">
        <v>1.1390090598114</v>
      </c>
      <c r="F58">
        <v>1.16201192669502</v>
      </c>
      <c r="H58">
        <f t="shared" si="1"/>
        <v>0.97195160447911011</v>
      </c>
      <c r="I58">
        <f t="shared" si="2"/>
        <v>0.99235375736809006</v>
      </c>
      <c r="J58">
        <f t="shared" si="3"/>
        <v>1.01535662425171</v>
      </c>
      <c r="L58">
        <v>54</v>
      </c>
      <c r="M58">
        <v>1.1496616560772699</v>
      </c>
      <c r="N58">
        <f t="shared" si="0"/>
        <v>-0.14966165607726989</v>
      </c>
      <c r="Q58">
        <v>36</v>
      </c>
      <c r="R58" s="63">
        <v>43912</v>
      </c>
      <c r="S58" s="63">
        <v>43916</v>
      </c>
      <c r="T58" s="63">
        <v>43919</v>
      </c>
      <c r="U58" s="63">
        <v>43910</v>
      </c>
      <c r="V58" s="63"/>
      <c r="W58">
        <v>39</v>
      </c>
    </row>
    <row r="59" spans="2:23">
      <c r="B59" s="63">
        <v>43937</v>
      </c>
      <c r="C59">
        <v>54</v>
      </c>
      <c r="D59">
        <v>1.12498911885179</v>
      </c>
      <c r="E59">
        <v>1.14270087795321</v>
      </c>
      <c r="F59">
        <v>1.1657186914689901</v>
      </c>
      <c r="H59">
        <f t="shared" si="1"/>
        <v>0.97532746277452009</v>
      </c>
      <c r="I59">
        <f t="shared" si="2"/>
        <v>0.99303922187594007</v>
      </c>
      <c r="J59">
        <f t="shared" si="3"/>
        <v>1.0160570353917202</v>
      </c>
      <c r="L59">
        <v>55</v>
      </c>
      <c r="M59">
        <v>1.15201714964616</v>
      </c>
      <c r="N59">
        <f t="shared" si="0"/>
        <v>-0.15201714964615998</v>
      </c>
      <c r="Q59">
        <v>37</v>
      </c>
      <c r="R59" s="63">
        <v>43913</v>
      </c>
      <c r="S59" s="63">
        <v>43917</v>
      </c>
      <c r="T59" s="63">
        <v>43920</v>
      </c>
      <c r="U59" s="63">
        <v>43911</v>
      </c>
      <c r="V59" s="63"/>
      <c r="W59">
        <v>40</v>
      </c>
    </row>
    <row r="60" spans="2:23">
      <c r="B60" s="63">
        <v>43938</v>
      </c>
      <c r="C60">
        <v>55</v>
      </c>
      <c r="D60">
        <v>1.1536119194249801</v>
      </c>
      <c r="E60">
        <v>1.1819357873551</v>
      </c>
      <c r="F60">
        <v>1.1273058468355199</v>
      </c>
      <c r="H60">
        <f t="shared" si="1"/>
        <v>1.0015947697788201</v>
      </c>
      <c r="I60">
        <f t="shared" si="2"/>
        <v>1.02991863770894</v>
      </c>
      <c r="J60">
        <f t="shared" si="3"/>
        <v>0.97528869718935995</v>
      </c>
      <c r="L60">
        <v>56</v>
      </c>
      <c r="M60">
        <v>1.15229608967405</v>
      </c>
      <c r="N60">
        <f t="shared" si="0"/>
        <v>-0.15229608967404995</v>
      </c>
      <c r="Q60">
        <v>38</v>
      </c>
      <c r="R60" s="63">
        <v>43914</v>
      </c>
      <c r="S60" s="63">
        <v>43918</v>
      </c>
      <c r="T60" s="63">
        <v>43921</v>
      </c>
      <c r="U60" s="63">
        <v>43912</v>
      </c>
      <c r="V60" s="63"/>
      <c r="W60">
        <v>41</v>
      </c>
    </row>
    <row r="61" spans="2:23">
      <c r="B61" s="63">
        <v>43939</v>
      </c>
      <c r="C61">
        <v>56</v>
      </c>
      <c r="D61">
        <v>1.12606527636681</v>
      </c>
      <c r="E61">
        <v>1.1497108484330201</v>
      </c>
      <c r="F61">
        <v>1.1825934391698401</v>
      </c>
      <c r="H61">
        <f t="shared" si="1"/>
        <v>0.97376918669276002</v>
      </c>
      <c r="I61">
        <f t="shared" si="2"/>
        <v>0.99741475875897012</v>
      </c>
      <c r="J61">
        <f t="shared" si="3"/>
        <v>1.0302973494957901</v>
      </c>
      <c r="L61">
        <v>57</v>
      </c>
      <c r="M61">
        <v>1.1563562167467301</v>
      </c>
      <c r="N61">
        <f t="shared" si="0"/>
        <v>-0.15635621674673006</v>
      </c>
      <c r="Q61">
        <v>39</v>
      </c>
      <c r="R61" s="63">
        <v>43915</v>
      </c>
      <c r="S61" s="63">
        <v>43919</v>
      </c>
      <c r="T61" s="63">
        <v>43922</v>
      </c>
      <c r="U61" s="63">
        <v>43913</v>
      </c>
      <c r="V61" s="63"/>
      <c r="W61">
        <v>42</v>
      </c>
    </row>
    <row r="62" spans="2:23">
      <c r="B62" s="63">
        <v>43940</v>
      </c>
      <c r="C62">
        <v>57</v>
      </c>
      <c r="D62">
        <v>1.13232791523896</v>
      </c>
      <c r="E62">
        <v>1.16063683653693</v>
      </c>
      <c r="F62">
        <v>1.1849699536821801</v>
      </c>
      <c r="H62">
        <f t="shared" si="1"/>
        <v>0.97597169849222998</v>
      </c>
      <c r="I62">
        <f t="shared" si="2"/>
        <v>1.0042806197901999</v>
      </c>
      <c r="J62">
        <f t="shared" si="3"/>
        <v>1.02861373693545</v>
      </c>
      <c r="L62">
        <v>58</v>
      </c>
      <c r="M62">
        <v>1.1580298569140901</v>
      </c>
      <c r="N62">
        <f t="shared" si="0"/>
        <v>-0.15802985691409011</v>
      </c>
      <c r="Q62">
        <v>40</v>
      </c>
      <c r="R62" s="63">
        <v>43916</v>
      </c>
      <c r="S62" s="63">
        <v>43920</v>
      </c>
      <c r="T62" s="63">
        <v>43923</v>
      </c>
      <c r="U62" s="63">
        <v>43914</v>
      </c>
      <c r="V62" s="63"/>
      <c r="W62">
        <v>43</v>
      </c>
    </row>
    <row r="63" spans="2:23">
      <c r="B63" s="63">
        <v>43941</v>
      </c>
      <c r="C63">
        <v>58</v>
      </c>
      <c r="D63">
        <v>1.1212524608135199</v>
      </c>
      <c r="E63">
        <v>1.14558557795876</v>
      </c>
      <c r="F63">
        <v>1.1778105168808399</v>
      </c>
      <c r="H63">
        <f t="shared" si="1"/>
        <v>0.96322260389942982</v>
      </c>
      <c r="I63">
        <f t="shared" si="2"/>
        <v>0.98755572104466993</v>
      </c>
      <c r="J63">
        <f t="shared" si="3"/>
        <v>1.0197806599667498</v>
      </c>
      <c r="L63">
        <v>59</v>
      </c>
      <c r="M63">
        <v>1.16205899065034</v>
      </c>
      <c r="N63">
        <f t="shared" si="0"/>
        <v>-0.16205899065034002</v>
      </c>
      <c r="Q63">
        <v>41</v>
      </c>
      <c r="R63" s="63">
        <v>43917</v>
      </c>
      <c r="S63" s="63">
        <v>43921</v>
      </c>
      <c r="T63" s="63">
        <v>43924</v>
      </c>
      <c r="U63" s="63">
        <v>43915</v>
      </c>
      <c r="V63" s="63"/>
      <c r="W63">
        <v>44</v>
      </c>
    </row>
    <row r="64" spans="2:23">
      <c r="B64" s="63">
        <v>43942</v>
      </c>
      <c r="C64">
        <v>59</v>
      </c>
      <c r="D64">
        <v>1.11141757685678</v>
      </c>
      <c r="E64">
        <v>1.1377385960783799</v>
      </c>
      <c r="F64">
        <v>1.1647023204825799</v>
      </c>
      <c r="H64">
        <f t="shared" si="1"/>
        <v>0.94935858620643998</v>
      </c>
      <c r="I64">
        <f t="shared" si="2"/>
        <v>0.97567960542803989</v>
      </c>
      <c r="J64">
        <f t="shared" si="3"/>
        <v>1.0026433298322399</v>
      </c>
      <c r="L64">
        <v>60</v>
      </c>
      <c r="M64">
        <v>1.1647023204825799</v>
      </c>
      <c r="N64">
        <f t="shared" si="0"/>
        <v>-0.16470232048257993</v>
      </c>
      <c r="Q64">
        <v>42</v>
      </c>
      <c r="R64" s="63">
        <v>43918</v>
      </c>
      <c r="S64" s="63">
        <v>43922</v>
      </c>
      <c r="T64" s="63">
        <v>43925</v>
      </c>
      <c r="U64" s="63">
        <v>43916</v>
      </c>
      <c r="V64" s="63"/>
      <c r="W64">
        <v>45</v>
      </c>
    </row>
    <row r="65" spans="2:23">
      <c r="B65" s="63">
        <v>43943</v>
      </c>
      <c r="C65">
        <v>60</v>
      </c>
      <c r="D65">
        <v>1.13026528000183</v>
      </c>
      <c r="E65">
        <v>1.1092503151945801</v>
      </c>
      <c r="F65">
        <v>1.15527099559397</v>
      </c>
      <c r="H65">
        <f t="shared" si="1"/>
        <v>0.96556295951925009</v>
      </c>
      <c r="I65">
        <f t="shared" si="2"/>
        <v>0.94454799471200013</v>
      </c>
      <c r="J65">
        <f t="shared" si="3"/>
        <v>0.99056867511139002</v>
      </c>
      <c r="L65">
        <v>61</v>
      </c>
      <c r="M65">
        <v>1.1671728911617301</v>
      </c>
      <c r="N65">
        <f t="shared" si="0"/>
        <v>-0.16717289116173006</v>
      </c>
      <c r="Q65">
        <v>43</v>
      </c>
      <c r="R65" s="63">
        <v>43919</v>
      </c>
      <c r="S65" s="63">
        <v>43923</v>
      </c>
      <c r="T65" s="63">
        <v>43926</v>
      </c>
      <c r="U65" s="63">
        <v>43917</v>
      </c>
      <c r="V65" s="63"/>
      <c r="W65">
        <v>46</v>
      </c>
    </row>
    <row r="66" spans="2:23">
      <c r="B66" s="63">
        <v>43944</v>
      </c>
      <c r="C66">
        <v>61</v>
      </c>
      <c r="D66">
        <v>1.1017172125894199</v>
      </c>
      <c r="E66">
        <v>1.1299812939909299</v>
      </c>
      <c r="F66">
        <v>1.1490830898825899</v>
      </c>
      <c r="H66">
        <f t="shared" si="1"/>
        <v>0.93454432142768984</v>
      </c>
      <c r="I66">
        <f t="shared" si="2"/>
        <v>0.96280840282919988</v>
      </c>
      <c r="J66">
        <f t="shared" si="3"/>
        <v>0.98191019872085983</v>
      </c>
      <c r="L66">
        <v>62</v>
      </c>
      <c r="M66">
        <v>1.1687845446562299</v>
      </c>
      <c r="N66">
        <f t="shared" si="0"/>
        <v>-0.16878454465622994</v>
      </c>
      <c r="Q66">
        <v>44</v>
      </c>
      <c r="R66" s="63">
        <v>43920</v>
      </c>
      <c r="S66" s="63">
        <v>43924</v>
      </c>
      <c r="T66" s="63">
        <v>43927</v>
      </c>
      <c r="U66" s="63">
        <v>43918</v>
      </c>
      <c r="V66" s="63"/>
      <c r="W66">
        <v>47</v>
      </c>
    </row>
    <row r="67" spans="2:23">
      <c r="B67" s="63">
        <v>43945</v>
      </c>
      <c r="C67">
        <v>62</v>
      </c>
      <c r="D67">
        <v>1.07745882860493</v>
      </c>
      <c r="E67">
        <v>1.10703821363592</v>
      </c>
      <c r="F67">
        <v>1.1346595898548499</v>
      </c>
      <c r="H67">
        <f t="shared" si="1"/>
        <v>0.90867428394870009</v>
      </c>
      <c r="I67">
        <f t="shared" si="2"/>
        <v>0.93825366897969009</v>
      </c>
      <c r="J67">
        <f t="shared" si="3"/>
        <v>0.96587504519862</v>
      </c>
      <c r="L67">
        <v>63</v>
      </c>
      <c r="M67">
        <v>1.1715119582623099</v>
      </c>
      <c r="N67">
        <f t="shared" si="0"/>
        <v>-0.17151195826230992</v>
      </c>
      <c r="Q67">
        <v>45</v>
      </c>
      <c r="R67" s="63">
        <v>43921</v>
      </c>
      <c r="S67" s="63">
        <v>43925</v>
      </c>
      <c r="T67" s="63">
        <v>43928</v>
      </c>
      <c r="U67" s="63">
        <v>43919</v>
      </c>
      <c r="V67" s="63"/>
      <c r="W67">
        <v>48</v>
      </c>
    </row>
    <row r="68" spans="2:23">
      <c r="B68" s="63">
        <v>43946</v>
      </c>
      <c r="C68">
        <v>63</v>
      </c>
      <c r="D68">
        <v>1.0692979674493399</v>
      </c>
      <c r="E68">
        <v>1.0995051110307601</v>
      </c>
      <c r="F68">
        <v>1.1244958799907401</v>
      </c>
      <c r="H68">
        <f t="shared" si="1"/>
        <v>0.89778600918703</v>
      </c>
      <c r="I68">
        <f t="shared" si="2"/>
        <v>0.92799315276845018</v>
      </c>
      <c r="J68">
        <f t="shared" si="3"/>
        <v>0.95298392172843016</v>
      </c>
      <c r="L68">
        <v>64</v>
      </c>
      <c r="M68">
        <v>1.17588201869931</v>
      </c>
      <c r="N68">
        <f t="shared" si="0"/>
        <v>-0.17588201869930997</v>
      </c>
      <c r="Q68">
        <v>46</v>
      </c>
      <c r="R68" s="63">
        <v>43922</v>
      </c>
      <c r="S68" s="63">
        <v>43926</v>
      </c>
      <c r="T68" s="63">
        <v>43929</v>
      </c>
      <c r="U68" s="63">
        <v>43920</v>
      </c>
      <c r="V68" s="63"/>
      <c r="W68">
        <v>49</v>
      </c>
    </row>
    <row r="69" spans="2:23">
      <c r="B69" s="63">
        <v>43947</v>
      </c>
      <c r="C69">
        <v>64</v>
      </c>
      <c r="D69">
        <v>1.0798951296458901</v>
      </c>
      <c r="E69">
        <v>1.05426165550332</v>
      </c>
      <c r="F69">
        <v>1.1055584970527601</v>
      </c>
      <c r="H69">
        <f t="shared" si="1"/>
        <v>0.9040131109465801</v>
      </c>
      <c r="I69">
        <f t="shared" si="2"/>
        <v>0.87837963680400999</v>
      </c>
      <c r="J69">
        <f t="shared" si="3"/>
        <v>0.92967647835345013</v>
      </c>
      <c r="L69">
        <v>65</v>
      </c>
      <c r="M69">
        <v>1.1772147321659201</v>
      </c>
      <c r="N69">
        <f t="shared" si="0"/>
        <v>-0.1772147321659201</v>
      </c>
      <c r="Q69">
        <v>47</v>
      </c>
      <c r="R69" s="63">
        <v>43923</v>
      </c>
      <c r="S69" s="63">
        <v>43927</v>
      </c>
      <c r="T69" s="63">
        <v>43930</v>
      </c>
      <c r="U69" s="63">
        <v>43921</v>
      </c>
      <c r="V69" s="63"/>
      <c r="W69">
        <v>50</v>
      </c>
    </row>
    <row r="70" spans="2:23">
      <c r="Q70">
        <v>48</v>
      </c>
      <c r="R70" s="63">
        <v>43924</v>
      </c>
      <c r="S70" s="63">
        <v>43928</v>
      </c>
      <c r="T70" s="63">
        <v>43931</v>
      </c>
      <c r="U70" s="63">
        <v>43922</v>
      </c>
      <c r="V70" s="63"/>
      <c r="W70">
        <v>51</v>
      </c>
    </row>
    <row r="71" spans="2:23">
      <c r="Q71">
        <v>49</v>
      </c>
      <c r="R71" s="63">
        <v>43925</v>
      </c>
      <c r="S71" s="63">
        <v>43929</v>
      </c>
      <c r="T71" s="63">
        <v>43932</v>
      </c>
      <c r="U71" s="63">
        <v>43923</v>
      </c>
      <c r="V71" s="63"/>
      <c r="W71">
        <v>52</v>
      </c>
    </row>
    <row r="72" spans="2:23">
      <c r="Q72">
        <v>50</v>
      </c>
      <c r="R72" s="63">
        <v>43926</v>
      </c>
      <c r="S72" s="63">
        <v>43930</v>
      </c>
      <c r="T72" s="63">
        <v>43933</v>
      </c>
      <c r="U72" s="63">
        <v>43924</v>
      </c>
      <c r="V72" s="63"/>
      <c r="W72">
        <v>53</v>
      </c>
    </row>
    <row r="73" spans="2:23">
      <c r="Q73">
        <v>51</v>
      </c>
      <c r="R73" s="63">
        <v>43927</v>
      </c>
      <c r="S73" s="63">
        <v>43931</v>
      </c>
      <c r="T73" s="63">
        <v>43934</v>
      </c>
      <c r="U73" s="63">
        <v>43925</v>
      </c>
      <c r="V73" s="63"/>
      <c r="W73">
        <v>54</v>
      </c>
    </row>
    <row r="74" spans="2:23">
      <c r="Q74">
        <v>52</v>
      </c>
      <c r="R74" s="63">
        <v>43928</v>
      </c>
      <c r="S74" s="63">
        <v>43932</v>
      </c>
      <c r="T74" s="63">
        <v>43935</v>
      </c>
      <c r="U74" s="63">
        <v>43926</v>
      </c>
      <c r="V74" s="63"/>
      <c r="W74">
        <v>55</v>
      </c>
    </row>
    <row r="75" spans="2:23">
      <c r="Q75">
        <v>53</v>
      </c>
      <c r="R75" s="63">
        <v>43929</v>
      </c>
      <c r="S75" s="63">
        <v>43933</v>
      </c>
      <c r="T75" s="63">
        <v>43936</v>
      </c>
      <c r="U75" s="63">
        <v>43927</v>
      </c>
      <c r="V75" s="63"/>
      <c r="W75">
        <v>56</v>
      </c>
    </row>
    <row r="76" spans="2:23">
      <c r="Q76">
        <v>54</v>
      </c>
      <c r="R76" s="63">
        <v>43930</v>
      </c>
      <c r="S76" s="63">
        <v>43934</v>
      </c>
      <c r="T76" s="63">
        <v>43937</v>
      </c>
      <c r="U76" s="63">
        <v>43928</v>
      </c>
      <c r="V76" s="63"/>
      <c r="W76">
        <v>57</v>
      </c>
    </row>
    <row r="77" spans="2:23">
      <c r="Q77">
        <v>55</v>
      </c>
      <c r="R77" s="63">
        <v>43931</v>
      </c>
      <c r="S77" s="63">
        <v>43935</v>
      </c>
      <c r="T77" s="63">
        <v>43938</v>
      </c>
      <c r="U77" s="63">
        <v>43929</v>
      </c>
      <c r="V77" s="63"/>
      <c r="W77">
        <v>58</v>
      </c>
    </row>
    <row r="78" spans="2:23">
      <c r="Q78">
        <v>56</v>
      </c>
      <c r="R78" s="63">
        <v>43932</v>
      </c>
      <c r="S78" s="63">
        <v>43936</v>
      </c>
      <c r="T78" s="63">
        <v>43939</v>
      </c>
      <c r="U78" s="63">
        <v>43930</v>
      </c>
      <c r="V78" s="63"/>
      <c r="W78">
        <v>59</v>
      </c>
    </row>
    <row r="79" spans="2:23">
      <c r="Q79">
        <v>57</v>
      </c>
      <c r="R79" s="63">
        <v>43933</v>
      </c>
      <c r="S79" s="63">
        <v>43937</v>
      </c>
      <c r="T79" s="63">
        <v>43940</v>
      </c>
      <c r="U79" s="63">
        <v>43931</v>
      </c>
      <c r="V79" s="63"/>
      <c r="W79">
        <v>60</v>
      </c>
    </row>
    <row r="80" spans="2:23">
      <c r="Q80">
        <v>58</v>
      </c>
      <c r="R80" s="63">
        <v>43934</v>
      </c>
      <c r="S80" s="63">
        <v>43938</v>
      </c>
      <c r="T80" s="63">
        <v>43941</v>
      </c>
      <c r="U80" s="63">
        <v>43932</v>
      </c>
      <c r="V80" s="63"/>
      <c r="W80">
        <v>61</v>
      </c>
    </row>
    <row r="81" spans="17:23">
      <c r="Q81">
        <v>59</v>
      </c>
      <c r="R81" s="63">
        <v>43935</v>
      </c>
      <c r="S81" s="63">
        <v>43939</v>
      </c>
      <c r="T81" s="63">
        <v>43942</v>
      </c>
      <c r="U81" s="63">
        <v>43933</v>
      </c>
      <c r="V81" s="63"/>
      <c r="W81">
        <v>62</v>
      </c>
    </row>
    <row r="82" spans="17:23">
      <c r="Q82">
        <v>60</v>
      </c>
      <c r="R82" s="63">
        <v>43936</v>
      </c>
      <c r="S82" s="63">
        <v>43940</v>
      </c>
      <c r="T82" s="63">
        <v>43943</v>
      </c>
      <c r="U82" s="63">
        <v>43934</v>
      </c>
      <c r="V82" s="63"/>
      <c r="W82">
        <v>63</v>
      </c>
    </row>
    <row r="83" spans="17:23">
      <c r="Q83">
        <v>61</v>
      </c>
      <c r="R83" s="63">
        <v>43937</v>
      </c>
      <c r="S83" s="63">
        <v>43941</v>
      </c>
      <c r="T83" s="63">
        <v>43944</v>
      </c>
      <c r="U83" s="63">
        <v>43935</v>
      </c>
      <c r="V83" s="63"/>
      <c r="W83">
        <v>64</v>
      </c>
    </row>
    <row r="84" spans="17:23">
      <c r="Q84">
        <v>62</v>
      </c>
      <c r="R84" s="63">
        <v>43938</v>
      </c>
      <c r="S84" s="63">
        <v>43942</v>
      </c>
      <c r="T84" s="63">
        <v>43945</v>
      </c>
      <c r="U84" s="63">
        <v>43936</v>
      </c>
      <c r="V84" s="63"/>
      <c r="W84">
        <v>65</v>
      </c>
    </row>
    <row r="85" spans="17:23">
      <c r="Q85">
        <v>63</v>
      </c>
      <c r="R85" s="63">
        <v>43939</v>
      </c>
      <c r="S85" s="63">
        <v>43943</v>
      </c>
      <c r="T85" s="63">
        <v>43946</v>
      </c>
      <c r="U85" s="63">
        <v>43937</v>
      </c>
      <c r="V85" s="63"/>
      <c r="W85">
        <v>66</v>
      </c>
    </row>
    <row r="86" spans="17:23">
      <c r="Q86">
        <v>64</v>
      </c>
      <c r="R86" s="63">
        <v>43940</v>
      </c>
      <c r="S86" s="63">
        <v>43944</v>
      </c>
      <c r="T86" s="63">
        <v>43947</v>
      </c>
      <c r="U86" s="63">
        <v>43938</v>
      </c>
      <c r="V86" s="63"/>
      <c r="W86">
        <v>67</v>
      </c>
    </row>
    <row r="87" spans="17:23">
      <c r="Q87">
        <v>65</v>
      </c>
      <c r="R87" s="63">
        <v>43941</v>
      </c>
      <c r="S87" s="63">
        <v>43945</v>
      </c>
      <c r="T87" s="63">
        <v>43948</v>
      </c>
      <c r="U87" s="63">
        <v>43939</v>
      </c>
      <c r="V87" s="63"/>
      <c r="W87">
        <v>68</v>
      </c>
    </row>
    <row r="88" spans="17:23">
      <c r="Q88">
        <v>66</v>
      </c>
      <c r="R88" s="63">
        <v>43942</v>
      </c>
      <c r="S88" s="63">
        <v>43946</v>
      </c>
      <c r="T88" s="63">
        <v>43949</v>
      </c>
      <c r="U88" s="63">
        <v>43940</v>
      </c>
      <c r="V88" s="63"/>
      <c r="W88">
        <v>69</v>
      </c>
    </row>
    <row r="89" spans="17:23">
      <c r="Q89">
        <v>67</v>
      </c>
      <c r="R89" s="63">
        <v>43943</v>
      </c>
      <c r="S89" s="63">
        <v>43947</v>
      </c>
      <c r="T89" s="63">
        <v>43950</v>
      </c>
      <c r="U89" s="63">
        <v>43941</v>
      </c>
      <c r="V89" s="63"/>
      <c r="W89">
        <v>70</v>
      </c>
    </row>
    <row r="90" spans="17:23">
      <c r="Q90">
        <v>68</v>
      </c>
      <c r="R90" s="63">
        <v>43944</v>
      </c>
      <c r="S90" s="63">
        <v>43948</v>
      </c>
      <c r="T90" s="63">
        <v>43951</v>
      </c>
      <c r="U90" s="63">
        <v>43942</v>
      </c>
      <c r="V90" s="63"/>
      <c r="W90">
        <v>71</v>
      </c>
    </row>
    <row r="91" spans="17:23">
      <c r="Q91">
        <v>69</v>
      </c>
      <c r="R91" s="63">
        <v>43945</v>
      </c>
      <c r="S91" s="63">
        <v>43949</v>
      </c>
      <c r="T91" s="63">
        <v>43952</v>
      </c>
      <c r="U91" s="63">
        <v>43943</v>
      </c>
      <c r="V91" s="63"/>
      <c r="W91">
        <v>72</v>
      </c>
    </row>
    <row r="92" spans="17:23">
      <c r="Q92">
        <v>70</v>
      </c>
      <c r="R92" s="63">
        <v>43946</v>
      </c>
      <c r="S92" s="63">
        <v>43950</v>
      </c>
      <c r="T92" s="63">
        <v>43953</v>
      </c>
      <c r="U92" s="63">
        <v>43944</v>
      </c>
      <c r="V92" s="63"/>
      <c r="W92">
        <v>73</v>
      </c>
    </row>
    <row r="93" spans="17:23">
      <c r="Q93">
        <v>71</v>
      </c>
      <c r="R93" s="63">
        <v>43947</v>
      </c>
      <c r="S93" s="63">
        <v>43951</v>
      </c>
      <c r="T93" s="63">
        <v>43954</v>
      </c>
      <c r="U93" s="63">
        <v>43945</v>
      </c>
      <c r="V93" s="63"/>
      <c r="W93">
        <v>74</v>
      </c>
    </row>
    <row r="94" spans="17:23">
      <c r="Q94">
        <v>72</v>
      </c>
      <c r="R94" s="63">
        <v>43948</v>
      </c>
      <c r="S94" s="63">
        <v>43952</v>
      </c>
      <c r="T94" s="63">
        <v>43955</v>
      </c>
      <c r="U94" s="63">
        <v>43946</v>
      </c>
      <c r="V94" s="63"/>
      <c r="W94">
        <v>75</v>
      </c>
    </row>
    <row r="95" spans="17:23">
      <c r="Q95">
        <v>73</v>
      </c>
      <c r="R95" s="63">
        <v>43949</v>
      </c>
      <c r="S95" s="63">
        <v>43953</v>
      </c>
      <c r="T95" s="63">
        <v>43956</v>
      </c>
      <c r="U95" s="63">
        <v>43947</v>
      </c>
      <c r="V95" s="63"/>
      <c r="W95">
        <v>76</v>
      </c>
    </row>
    <row r="96" spans="17:23">
      <c r="Q96">
        <v>74</v>
      </c>
      <c r="R96" s="63">
        <v>43950</v>
      </c>
      <c r="S96" s="63">
        <v>43954</v>
      </c>
      <c r="T96" s="63">
        <v>43957</v>
      </c>
      <c r="U96" s="63">
        <v>43948</v>
      </c>
      <c r="V96" s="63"/>
    </row>
    <row r="97" spans="17:22">
      <c r="Q97">
        <v>75</v>
      </c>
      <c r="R97" s="63">
        <v>43951</v>
      </c>
      <c r="S97" s="63">
        <v>43955</v>
      </c>
      <c r="T97" s="63">
        <v>43958</v>
      </c>
      <c r="U97" s="63">
        <v>43949</v>
      </c>
      <c r="V97" s="63"/>
    </row>
    <row r="98" spans="17:22">
      <c r="Q98">
        <v>76</v>
      </c>
      <c r="R98" s="63">
        <v>43952</v>
      </c>
      <c r="S98" s="63">
        <v>43956</v>
      </c>
      <c r="T98" s="63">
        <v>43959</v>
      </c>
      <c r="U98" s="63">
        <v>43950</v>
      </c>
      <c r="V98" s="63"/>
    </row>
    <row r="99" spans="17:22">
      <c r="Q99">
        <v>77</v>
      </c>
      <c r="R99" s="63">
        <v>43953</v>
      </c>
      <c r="S99" s="63">
        <v>43957</v>
      </c>
      <c r="T99" s="63">
        <v>43960</v>
      </c>
      <c r="U99" s="63">
        <v>43951</v>
      </c>
      <c r="V99" s="63"/>
    </row>
    <row r="100" spans="17:22">
      <c r="Q100">
        <v>78</v>
      </c>
      <c r="R100" s="63">
        <v>43954</v>
      </c>
      <c r="S100" s="63">
        <v>43958</v>
      </c>
      <c r="T100" s="63">
        <v>43961</v>
      </c>
      <c r="U100" s="63">
        <v>43952</v>
      </c>
      <c r="V100" s="63"/>
    </row>
    <row r="101" spans="17:22">
      <c r="Q101">
        <v>79</v>
      </c>
      <c r="R101" s="63">
        <v>43955</v>
      </c>
      <c r="S101" s="63">
        <v>43959</v>
      </c>
      <c r="T101" s="63">
        <v>43962</v>
      </c>
      <c r="U101" s="63">
        <v>43953</v>
      </c>
      <c r="V101" s="63"/>
    </row>
    <row r="102" spans="17:22">
      <c r="Q102">
        <v>80</v>
      </c>
      <c r="R102" s="63">
        <v>43956</v>
      </c>
      <c r="S102" s="63">
        <v>43960</v>
      </c>
      <c r="T102" s="63">
        <v>43963</v>
      </c>
      <c r="U102" s="63">
        <v>43954</v>
      </c>
      <c r="V102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0ED7-A8F9-C748-BD6B-62501C270F51}">
  <dimension ref="A1:AH1719"/>
  <sheetViews>
    <sheetView topLeftCell="I1" workbookViewId="0">
      <selection activeCell="X1" sqref="X1:Y1"/>
    </sheetView>
  </sheetViews>
  <sheetFormatPr baseColWidth="10" defaultRowHeight="16"/>
  <sheetData>
    <row r="1" spans="1:34">
      <c r="A1" t="s">
        <v>190</v>
      </c>
      <c r="B1" t="s">
        <v>191</v>
      </c>
      <c r="D1" t="s">
        <v>190</v>
      </c>
      <c r="E1" t="s">
        <v>191</v>
      </c>
      <c r="G1" t="s">
        <v>192</v>
      </c>
      <c r="H1" t="s">
        <v>191</v>
      </c>
      <c r="O1" t="s">
        <v>190</v>
      </c>
      <c r="P1" t="s">
        <v>191</v>
      </c>
      <c r="R1" t="s">
        <v>190</v>
      </c>
      <c r="S1" t="s">
        <v>191</v>
      </c>
      <c r="U1" t="s">
        <v>190</v>
      </c>
      <c r="V1" t="s">
        <v>191</v>
      </c>
      <c r="X1" t="s">
        <v>192</v>
      </c>
      <c r="Y1" t="s">
        <v>191</v>
      </c>
      <c r="AA1" t="s">
        <v>190</v>
      </c>
      <c r="AB1" t="s">
        <v>191</v>
      </c>
      <c r="AD1" t="s">
        <v>190</v>
      </c>
      <c r="AE1" t="s">
        <v>191</v>
      </c>
      <c r="AG1" t="s">
        <v>190</v>
      </c>
      <c r="AH1" t="s">
        <v>191</v>
      </c>
    </row>
    <row r="2" spans="1:34">
      <c r="A2">
        <v>13.8217803413614</v>
      </c>
      <c r="B2">
        <v>1.93566009963768</v>
      </c>
      <c r="D2">
        <v>14.754663360993</v>
      </c>
      <c r="E2">
        <v>1.81640729837627</v>
      </c>
      <c r="G2">
        <v>15.7982274168521</v>
      </c>
      <c r="H2">
        <v>1.7371238425925899</v>
      </c>
      <c r="O2">
        <v>16.762733589691699</v>
      </c>
      <c r="P2">
        <v>1.8570318790257601</v>
      </c>
      <c r="R2">
        <v>17.727239762531202</v>
      </c>
      <c r="S2">
        <v>1.76398848463499</v>
      </c>
      <c r="U2">
        <v>18.770803818390299</v>
      </c>
      <c r="V2">
        <v>1.8694813472893099</v>
      </c>
      <c r="X2">
        <v>19.714227889091202</v>
      </c>
      <c r="Y2">
        <v>1.67094509024423</v>
      </c>
      <c r="AA2">
        <v>20.662922485326799</v>
      </c>
      <c r="AB2">
        <v>1.88062034520934</v>
      </c>
      <c r="AD2">
        <v>21.6116170815624</v>
      </c>
      <c r="AE2">
        <v>1.66963461990069</v>
      </c>
      <c r="AG2">
        <v>22.6762632395601</v>
      </c>
      <c r="AH2">
        <v>1.8812755803811001</v>
      </c>
    </row>
    <row r="3" spans="1:34">
      <c r="A3">
        <v>13.7848866626189</v>
      </c>
      <c r="B3">
        <v>1.93434962929414</v>
      </c>
      <c r="D3">
        <v>14.754663360993</v>
      </c>
      <c r="E3">
        <v>1.81640729837627</v>
      </c>
      <c r="G3">
        <v>15.7982274168521</v>
      </c>
      <c r="H3">
        <v>1.7371238425925899</v>
      </c>
      <c r="K3" t="s">
        <v>187</v>
      </c>
      <c r="L3" t="s">
        <v>188</v>
      </c>
      <c r="M3" t="s">
        <v>189</v>
      </c>
      <c r="O3">
        <v>16.762733589691699</v>
      </c>
      <c r="P3">
        <v>1.8570318790257601</v>
      </c>
      <c r="R3">
        <v>17.727239762531202</v>
      </c>
      <c r="S3">
        <v>1.76398848463499</v>
      </c>
      <c r="U3">
        <v>18.770803818390299</v>
      </c>
      <c r="V3">
        <v>1.8694813472893099</v>
      </c>
      <c r="X3">
        <v>19.714227889091202</v>
      </c>
      <c r="Y3">
        <v>1.67094509024423</v>
      </c>
      <c r="AA3">
        <v>20.668193010861501</v>
      </c>
      <c r="AB3">
        <v>1.88193081555287</v>
      </c>
      <c r="AD3">
        <v>21.627428658166298</v>
      </c>
      <c r="AE3">
        <v>1.90945069276704</v>
      </c>
      <c r="AG3">
        <v>22.6762632395601</v>
      </c>
      <c r="AH3">
        <v>1.88389652106817</v>
      </c>
    </row>
    <row r="4" spans="1:34">
      <c r="A4">
        <v>13.7848866626189</v>
      </c>
      <c r="B4">
        <v>1.93434962929414</v>
      </c>
      <c r="D4">
        <v>14.754663360993</v>
      </c>
      <c r="E4">
        <v>1.81640729837627</v>
      </c>
      <c r="G4">
        <v>15.7982274168521</v>
      </c>
      <c r="H4">
        <v>1.7371238425925899</v>
      </c>
      <c r="J4">
        <v>4</v>
      </c>
      <c r="K4">
        <v>3.4077997622282594</v>
      </c>
      <c r="L4">
        <v>2.3717018634170941</v>
      </c>
      <c r="M4">
        <v>1.499866307063618</v>
      </c>
      <c r="O4">
        <v>16.762733589691699</v>
      </c>
      <c r="P4">
        <v>1.8570318790257601</v>
      </c>
      <c r="R4">
        <v>17.727239762531202</v>
      </c>
      <c r="S4">
        <v>1.76398848463499</v>
      </c>
      <c r="U4">
        <v>18.770803818390299</v>
      </c>
      <c r="V4">
        <v>1.8694813472893099</v>
      </c>
      <c r="X4">
        <v>19.714227889091202</v>
      </c>
      <c r="Y4">
        <v>1.9599038009930201</v>
      </c>
      <c r="AA4">
        <v>20.668193010861501</v>
      </c>
      <c r="AB4">
        <v>1.88193081555287</v>
      </c>
      <c r="AD4">
        <v>21.627428658166298</v>
      </c>
      <c r="AE4">
        <v>1.90945069276704</v>
      </c>
      <c r="AG4">
        <v>22.6762632395601</v>
      </c>
      <c r="AH4">
        <v>1.8832412858964001</v>
      </c>
    </row>
    <row r="5" spans="1:34">
      <c r="A5">
        <v>13.7848866626189</v>
      </c>
      <c r="B5">
        <v>1.93434962929414</v>
      </c>
      <c r="D5">
        <v>14.754663360993</v>
      </c>
      <c r="E5">
        <v>1.81640729837627</v>
      </c>
      <c r="G5">
        <v>15.7982274168521</v>
      </c>
      <c r="H5">
        <v>1.7371238425925899</v>
      </c>
      <c r="J5">
        <v>5</v>
      </c>
      <c r="K5">
        <v>2.8962000230965304</v>
      </c>
      <c r="L5">
        <v>2.0780623441002781</v>
      </c>
      <c r="M5">
        <v>1.3960739356884049</v>
      </c>
      <c r="O5">
        <v>16.762733589691699</v>
      </c>
      <c r="P5">
        <v>1.8570318790257601</v>
      </c>
      <c r="R5">
        <v>17.727239762531202</v>
      </c>
      <c r="S5">
        <v>1.76398848463499</v>
      </c>
      <c r="U5">
        <v>18.770803818390299</v>
      </c>
      <c r="V5">
        <v>1.8694813472893099</v>
      </c>
      <c r="X5">
        <v>19.714227889091202</v>
      </c>
      <c r="Y5">
        <v>1.9599038009930201</v>
      </c>
      <c r="AA5">
        <v>20.668193010861501</v>
      </c>
      <c r="AB5">
        <v>1.88193081555287</v>
      </c>
      <c r="AD5">
        <v>21.627428658166298</v>
      </c>
      <c r="AE5">
        <v>1.90945069276704</v>
      </c>
      <c r="AG5">
        <v>22.6762632395601</v>
      </c>
      <c r="AH5">
        <v>1.8812755803811001</v>
      </c>
    </row>
    <row r="6" spans="1:34">
      <c r="A6">
        <v>13.7848866626189</v>
      </c>
      <c r="B6">
        <v>1.93434962929414</v>
      </c>
      <c r="D6">
        <v>14.754663360993</v>
      </c>
      <c r="E6">
        <v>1.81640729837627</v>
      </c>
      <c r="G6">
        <v>15.7982274168521</v>
      </c>
      <c r="H6">
        <v>1.7371238425925899</v>
      </c>
      <c r="J6">
        <v>6</v>
      </c>
      <c r="K6">
        <v>2.7906234573891893</v>
      </c>
      <c r="L6">
        <v>2.0538208422794741</v>
      </c>
      <c r="M6">
        <v>1.4479237294120946</v>
      </c>
      <c r="O6">
        <v>16.762733589691699</v>
      </c>
      <c r="P6">
        <v>1.8570318790257601</v>
      </c>
      <c r="R6">
        <v>17.727239762531202</v>
      </c>
      <c r="S6">
        <v>1.76398848463499</v>
      </c>
      <c r="U6">
        <v>18.770803818390299</v>
      </c>
      <c r="V6">
        <v>1.8694813472893099</v>
      </c>
      <c r="X6">
        <v>19.714227889091202</v>
      </c>
      <c r="Y6">
        <v>1.9599038009930201</v>
      </c>
      <c r="AA6">
        <v>20.668193010861501</v>
      </c>
      <c r="AB6">
        <v>1.88193081555287</v>
      </c>
      <c r="AD6">
        <v>21.627428658166298</v>
      </c>
      <c r="AE6">
        <v>1.9087954575952699</v>
      </c>
      <c r="AG6">
        <v>22.6762632395601</v>
      </c>
      <c r="AH6">
        <v>1.8812755803811001</v>
      </c>
    </row>
    <row r="7" spans="1:34">
      <c r="A7">
        <v>13.795427713688101</v>
      </c>
      <c r="B7">
        <v>1.93434962929414</v>
      </c>
      <c r="D7">
        <v>14.754663360993</v>
      </c>
      <c r="E7">
        <v>1.81640729837627</v>
      </c>
      <c r="G7">
        <v>15.7982274168521</v>
      </c>
      <c r="H7">
        <v>1.7371238425925899</v>
      </c>
      <c r="J7">
        <v>7</v>
      </c>
      <c r="K7">
        <v>2.9480978260869528</v>
      </c>
      <c r="L7">
        <v>2.2923463004135503</v>
      </c>
      <c r="M7">
        <v>1.7113176573661137</v>
      </c>
      <c r="O7">
        <v>16.762733589691699</v>
      </c>
      <c r="P7">
        <v>1.8570318790257601</v>
      </c>
      <c r="R7">
        <v>17.727239762531202</v>
      </c>
      <c r="S7">
        <v>1.76398848463499</v>
      </c>
      <c r="U7">
        <v>18.770803818390299</v>
      </c>
      <c r="V7">
        <v>1.8694813472893099</v>
      </c>
      <c r="X7">
        <v>19.714227889091202</v>
      </c>
      <c r="Y7">
        <v>1.9599038009930201</v>
      </c>
      <c r="AA7">
        <v>20.668193010861501</v>
      </c>
      <c r="AB7">
        <v>1.64342521303005</v>
      </c>
      <c r="AD7">
        <v>21.627428658166298</v>
      </c>
      <c r="AE7">
        <v>1.9087954575952699</v>
      </c>
      <c r="AG7">
        <v>22.6762632395601</v>
      </c>
      <c r="AH7">
        <v>1.8812755803811001</v>
      </c>
    </row>
    <row r="8" spans="1:34">
      <c r="A8">
        <v>13.795427713688101</v>
      </c>
      <c r="B8">
        <v>1.93434962929414</v>
      </c>
      <c r="D8">
        <v>14.754663360993</v>
      </c>
      <c r="E8">
        <v>1.81640729837627</v>
      </c>
      <c r="G8">
        <v>15.7982274168521</v>
      </c>
      <c r="H8">
        <v>1.7371238425925899</v>
      </c>
      <c r="J8">
        <v>8</v>
      </c>
      <c r="K8">
        <v>2.3942591963566762</v>
      </c>
      <c r="L8">
        <v>1.908896263006312</v>
      </c>
      <c r="M8">
        <v>1.4481651318437998</v>
      </c>
      <c r="O8">
        <v>16.762733589691699</v>
      </c>
      <c r="P8">
        <v>1.8570318790257601</v>
      </c>
      <c r="R8">
        <v>17.727239762531202</v>
      </c>
      <c r="S8">
        <v>1.76398848463499</v>
      </c>
      <c r="U8">
        <v>18.770803818390299</v>
      </c>
      <c r="V8">
        <v>1.8694813472893099</v>
      </c>
      <c r="X8">
        <v>19.714227889091202</v>
      </c>
      <c r="Y8">
        <v>1.9599038009930201</v>
      </c>
      <c r="AA8">
        <v>20.668193010861501</v>
      </c>
      <c r="AB8">
        <v>1.88193081555287</v>
      </c>
      <c r="AD8">
        <v>21.627428658166298</v>
      </c>
      <c r="AE8">
        <v>1.9087954575952699</v>
      </c>
      <c r="AG8">
        <v>22.6762632395601</v>
      </c>
      <c r="AH8">
        <v>1.8812755803811001</v>
      </c>
    </row>
    <row r="9" spans="1:34">
      <c r="A9">
        <v>13.795427713688101</v>
      </c>
      <c r="B9">
        <v>1.93434962929414</v>
      </c>
      <c r="D9">
        <v>14.754663360993</v>
      </c>
      <c r="E9">
        <v>1.81640729837627</v>
      </c>
      <c r="G9">
        <v>15.7982274168521</v>
      </c>
      <c r="H9">
        <v>1.7371238425925899</v>
      </c>
      <c r="J9">
        <v>9</v>
      </c>
      <c r="K9">
        <v>2.2517113603147068</v>
      </c>
      <c r="L9">
        <v>1.8158676929406998</v>
      </c>
      <c r="M9">
        <v>1.4206976734433645</v>
      </c>
      <c r="O9">
        <v>16.762733589691699</v>
      </c>
      <c r="P9">
        <v>1.8570318790257601</v>
      </c>
      <c r="R9">
        <v>17.727239762531202</v>
      </c>
      <c r="S9">
        <v>1.76398848463499</v>
      </c>
      <c r="U9">
        <v>18.770803818390299</v>
      </c>
      <c r="V9">
        <v>1.8694813472893099</v>
      </c>
      <c r="X9">
        <v>19.714227889091202</v>
      </c>
      <c r="Y9">
        <v>1.9599038009930201</v>
      </c>
      <c r="AA9">
        <v>20.668193010861501</v>
      </c>
      <c r="AB9">
        <v>1.88193081555287</v>
      </c>
      <c r="AD9">
        <v>21.627428658166298</v>
      </c>
      <c r="AE9">
        <v>1.9087954575952699</v>
      </c>
      <c r="AG9">
        <v>22.6762632395601</v>
      </c>
      <c r="AH9">
        <v>1.88389652106817</v>
      </c>
    </row>
    <row r="10" spans="1:34">
      <c r="A10">
        <v>13.7848866626189</v>
      </c>
      <c r="B10">
        <v>1.9336943941223801</v>
      </c>
      <c r="D10">
        <v>14.754663360993</v>
      </c>
      <c r="E10">
        <v>1.81640729837627</v>
      </c>
      <c r="G10">
        <v>15.7982274168521</v>
      </c>
      <c r="H10">
        <v>1.7371238425925899</v>
      </c>
      <c r="J10">
        <v>10</v>
      </c>
      <c r="K10">
        <v>2.1048636621600427</v>
      </c>
      <c r="L10">
        <v>1.7077474657250817</v>
      </c>
      <c r="M10">
        <v>1.367260831161536</v>
      </c>
      <c r="O10">
        <v>16.762733589691699</v>
      </c>
      <c r="P10">
        <v>1.8570318790257601</v>
      </c>
      <c r="R10">
        <v>17.727239762531202</v>
      </c>
      <c r="S10">
        <v>1.76398848463499</v>
      </c>
      <c r="U10">
        <v>18.770803818390299</v>
      </c>
      <c r="V10">
        <v>1.8694813472893099</v>
      </c>
      <c r="X10">
        <v>19.714227889091202</v>
      </c>
      <c r="Y10">
        <v>1.9599038009930201</v>
      </c>
      <c r="AA10">
        <v>20.668193010861501</v>
      </c>
      <c r="AB10">
        <v>1.64342521303005</v>
      </c>
      <c r="AD10">
        <v>21.627428658166298</v>
      </c>
      <c r="AE10">
        <v>1.90945069276704</v>
      </c>
      <c r="AG10">
        <v>22.6762632395601</v>
      </c>
      <c r="AH10">
        <v>1.8812755803811001</v>
      </c>
    </row>
    <row r="11" spans="1:34">
      <c r="A11">
        <v>13.7848866626189</v>
      </c>
      <c r="B11">
        <v>1.9336943941223801</v>
      </c>
      <c r="D11">
        <v>14.754663360993</v>
      </c>
      <c r="E11">
        <v>1.81640729837627</v>
      </c>
      <c r="G11">
        <v>15.7982274168521</v>
      </c>
      <c r="H11">
        <v>1.7371238425925899</v>
      </c>
      <c r="J11">
        <v>11</v>
      </c>
      <c r="K11">
        <v>2.3558842564635825</v>
      </c>
      <c r="L11">
        <v>1.9881881192409148</v>
      </c>
      <c r="M11">
        <v>1.6561294949715166</v>
      </c>
      <c r="O11">
        <v>16.762733589691699</v>
      </c>
      <c r="P11">
        <v>1.8570318790257601</v>
      </c>
      <c r="R11">
        <v>17.727239762531202</v>
      </c>
      <c r="S11">
        <v>1.76398848463499</v>
      </c>
      <c r="U11">
        <v>18.770803818390299</v>
      </c>
      <c r="V11">
        <v>1.8694813472893099</v>
      </c>
      <c r="X11">
        <v>19.714227889091202</v>
      </c>
      <c r="Y11">
        <v>1.9599038009930201</v>
      </c>
      <c r="AA11">
        <v>20.668193010861501</v>
      </c>
      <c r="AB11">
        <v>1.64342521303005</v>
      </c>
      <c r="AD11">
        <v>21.627428658166298</v>
      </c>
      <c r="AE11">
        <v>1.90945069276704</v>
      </c>
      <c r="AG11">
        <v>22.6762632395601</v>
      </c>
      <c r="AH11">
        <v>1.8812755803811001</v>
      </c>
    </row>
    <row r="12" spans="1:34">
      <c r="A12">
        <v>13.790157188153501</v>
      </c>
      <c r="B12">
        <v>1.9336943941223801</v>
      </c>
      <c r="D12">
        <v>14.754663360993</v>
      </c>
      <c r="E12">
        <v>1.81640729837627</v>
      </c>
      <c r="G12">
        <v>15.7982274168521</v>
      </c>
      <c r="H12">
        <v>1.7371238425925899</v>
      </c>
      <c r="J12">
        <v>12</v>
      </c>
      <c r="K12">
        <v>2.3017727518619111</v>
      </c>
      <c r="L12">
        <v>1.9884533334771037</v>
      </c>
      <c r="M12">
        <v>1.6847778327592831</v>
      </c>
      <c r="O12">
        <v>16.762733589691699</v>
      </c>
      <c r="P12">
        <v>1.8570318790257601</v>
      </c>
      <c r="R12">
        <v>17.727239762531202</v>
      </c>
      <c r="S12">
        <v>1.76398848463499</v>
      </c>
      <c r="U12">
        <v>18.770803818390299</v>
      </c>
      <c r="V12">
        <v>1.8694813472893099</v>
      </c>
      <c r="X12">
        <v>19.7194984146259</v>
      </c>
      <c r="Y12">
        <v>1.96186950650832</v>
      </c>
      <c r="AA12">
        <v>20.668193010861501</v>
      </c>
      <c r="AB12">
        <v>1.64342521303005</v>
      </c>
      <c r="AD12">
        <v>21.627428658166298</v>
      </c>
      <c r="AE12">
        <v>1.90945069276704</v>
      </c>
      <c r="AG12">
        <v>22.6762632395601</v>
      </c>
      <c r="AH12">
        <v>1.8812755803811001</v>
      </c>
    </row>
    <row r="13" spans="1:34">
      <c r="A13">
        <v>13.8006982392228</v>
      </c>
      <c r="B13">
        <v>1.93303915895061</v>
      </c>
      <c r="D13">
        <v>14.754663360993</v>
      </c>
      <c r="E13">
        <v>1.81640729837627</v>
      </c>
      <c r="G13">
        <v>15.7982274168521</v>
      </c>
      <c r="H13">
        <v>1.7371238425925899</v>
      </c>
      <c r="J13">
        <v>13</v>
      </c>
      <c r="K13">
        <v>2.1062626467285299</v>
      </c>
      <c r="L13">
        <v>1.8418522642131838</v>
      </c>
      <c r="M13">
        <v>1.5778548933411898</v>
      </c>
      <c r="O13">
        <v>16.768004115226301</v>
      </c>
      <c r="P13">
        <v>1.8570318790257601</v>
      </c>
      <c r="R13">
        <v>17.727239762531202</v>
      </c>
      <c r="S13">
        <v>1.76398848463499</v>
      </c>
      <c r="U13">
        <v>18.770803818390299</v>
      </c>
      <c r="V13">
        <v>1.8694813472893099</v>
      </c>
      <c r="X13">
        <v>19.7194984146259</v>
      </c>
      <c r="Y13">
        <v>1.9599038009930201</v>
      </c>
      <c r="AA13">
        <v>20.668193010861501</v>
      </c>
      <c r="AB13">
        <v>1.88193081555287</v>
      </c>
      <c r="AD13">
        <v>21.627428658166298</v>
      </c>
      <c r="AE13">
        <v>1.90945069276704</v>
      </c>
      <c r="AG13">
        <v>22.6762632395601</v>
      </c>
      <c r="AH13">
        <v>1.8812755803811001</v>
      </c>
    </row>
    <row r="14" spans="1:34">
      <c r="A14">
        <v>13.795427713688101</v>
      </c>
      <c r="B14">
        <v>1.93107345343531</v>
      </c>
      <c r="D14">
        <v>14.754663360993</v>
      </c>
      <c r="E14">
        <v>1.81640729837627</v>
      </c>
      <c r="G14">
        <v>15.7982274168521</v>
      </c>
      <c r="H14">
        <v>1.7371238425925899</v>
      </c>
      <c r="J14">
        <v>14</v>
      </c>
      <c r="K14">
        <f>AVERAGE(B2:B15)</f>
        <v>1.9335539865855693</v>
      </c>
      <c r="L14">
        <f>AVERAGE(B16:B34)</f>
        <v>1.6972234692382084</v>
      </c>
      <c r="M14">
        <f>AVERAGE(B35:B54)</f>
        <v>1.4732278771638425</v>
      </c>
      <c r="O14">
        <v>16.778545166295601</v>
      </c>
      <c r="P14">
        <v>1.8570318790257601</v>
      </c>
      <c r="R14">
        <v>17.727239762531202</v>
      </c>
      <c r="S14">
        <v>1.76398848463499</v>
      </c>
      <c r="U14">
        <v>18.770803818390299</v>
      </c>
      <c r="V14">
        <v>1.8694813472893099</v>
      </c>
      <c r="X14">
        <v>19.7194984146259</v>
      </c>
      <c r="Y14">
        <v>1.96186950650832</v>
      </c>
      <c r="AA14">
        <v>20.668193010861501</v>
      </c>
      <c r="AB14">
        <v>1.64342521303005</v>
      </c>
      <c r="AD14">
        <v>21.627428658166298</v>
      </c>
      <c r="AE14">
        <v>1.90945069276704</v>
      </c>
      <c r="AG14">
        <v>22.6762632395601</v>
      </c>
      <c r="AH14">
        <v>1.8812755803811001</v>
      </c>
    </row>
    <row r="15" spans="1:34">
      <c r="A15">
        <v>13.805968764757401</v>
      </c>
      <c r="B15">
        <v>1.9284525127482499</v>
      </c>
      <c r="D15">
        <v>14.754663360993</v>
      </c>
      <c r="E15">
        <v>1.81640729837627</v>
      </c>
      <c r="G15">
        <v>15.7982274168521</v>
      </c>
      <c r="H15">
        <v>1.7371238425925899</v>
      </c>
      <c r="J15">
        <v>15</v>
      </c>
      <c r="K15">
        <f>AVERAGE(E2:E21)</f>
        <v>1.8162434895833273</v>
      </c>
      <c r="L15">
        <f>AVERAGE(E22:E38)</f>
        <v>1.6172543494048153</v>
      </c>
      <c r="M15">
        <f>AVERAGE(E39:E55)</f>
        <v>1.420298365421041</v>
      </c>
      <c r="O15">
        <v>16.778545166295601</v>
      </c>
      <c r="P15">
        <v>1.8570318790257601</v>
      </c>
      <c r="R15">
        <v>17.727239762531202</v>
      </c>
      <c r="S15">
        <v>1.76398848463499</v>
      </c>
      <c r="U15">
        <v>18.770803818390299</v>
      </c>
      <c r="V15">
        <v>1.8694813472893099</v>
      </c>
      <c r="X15">
        <v>19.7194984146259</v>
      </c>
      <c r="Y15">
        <v>1.96186950650832</v>
      </c>
      <c r="AA15">
        <v>20.673463536396099</v>
      </c>
      <c r="AB15">
        <v>1.7502285460279099</v>
      </c>
      <c r="AD15">
        <v>21.627428658166298</v>
      </c>
      <c r="AE15">
        <v>1.90945069276704</v>
      </c>
      <c r="AG15">
        <v>22.681533765094699</v>
      </c>
      <c r="AH15">
        <v>1.8812755803811001</v>
      </c>
    </row>
    <row r="16" spans="1:34">
      <c r="A16">
        <v>13.795427713688101</v>
      </c>
      <c r="B16">
        <v>1.6984649674584</v>
      </c>
      <c r="D16">
        <v>14.754663360993</v>
      </c>
      <c r="E16">
        <v>1.81640729837627</v>
      </c>
      <c r="G16">
        <v>15.7982274168521</v>
      </c>
      <c r="H16">
        <v>1.7358133722490601</v>
      </c>
      <c r="J16">
        <v>16</v>
      </c>
      <c r="K16">
        <f>AVERAGE(H2:H19)</f>
        <v>1.7368326269606937</v>
      </c>
      <c r="L16">
        <f>AVERAGE(H20:H37)</f>
        <v>1.5376411347438379</v>
      </c>
      <c r="M16">
        <f>AVERAGE(H38:H56)</f>
        <v>1.3681919548266746</v>
      </c>
      <c r="O16">
        <v>16.778545166295601</v>
      </c>
      <c r="P16">
        <v>1.8570318790257601</v>
      </c>
      <c r="R16">
        <v>17.727239762531202</v>
      </c>
      <c r="S16">
        <v>1.76398848463499</v>
      </c>
      <c r="U16">
        <v>18.770803818390299</v>
      </c>
      <c r="V16">
        <v>1.8694813472893099</v>
      </c>
      <c r="X16">
        <v>19.7194984146259</v>
      </c>
      <c r="Y16">
        <v>1.96186950650832</v>
      </c>
      <c r="AA16">
        <v>20.673463536396099</v>
      </c>
      <c r="AB16">
        <v>1.74760760534084</v>
      </c>
      <c r="AD16">
        <v>21.627428658166298</v>
      </c>
      <c r="AE16">
        <v>1.90945069276704</v>
      </c>
      <c r="AG16">
        <v>22.681533765094699</v>
      </c>
      <c r="AH16">
        <v>1.8825860507246299</v>
      </c>
    </row>
    <row r="17" spans="1:34">
      <c r="A17">
        <v>13.795427713688101</v>
      </c>
      <c r="B17">
        <v>1.6984649674584</v>
      </c>
      <c r="D17">
        <v>14.7493928354584</v>
      </c>
      <c r="E17">
        <v>1.8157520632045001</v>
      </c>
      <c r="G17">
        <v>15.7982274168521</v>
      </c>
      <c r="H17">
        <v>1.7358133722490601</v>
      </c>
      <c r="J17">
        <v>17</v>
      </c>
      <c r="K17">
        <f>AVERAGE(P2:P31)</f>
        <v>1.8567916261294455</v>
      </c>
      <c r="L17">
        <f>AVERAGE(P32:P56)</f>
        <v>1.6725176546564642</v>
      </c>
      <c r="M17">
        <f>AVERAGE(P57:P79)</f>
        <v>1.5013531346997568</v>
      </c>
      <c r="O17">
        <v>16.778545166295601</v>
      </c>
      <c r="P17">
        <v>1.8570318790257601</v>
      </c>
      <c r="R17">
        <v>17.727239762531202</v>
      </c>
      <c r="S17">
        <v>1.7633332494632299</v>
      </c>
      <c r="U17">
        <v>18.7655332928557</v>
      </c>
      <c r="V17">
        <v>1.7122249060654799</v>
      </c>
      <c r="X17">
        <v>19.7194984146259</v>
      </c>
      <c r="Y17">
        <v>1.96186950650832</v>
      </c>
      <c r="AA17">
        <v>20.673463536396099</v>
      </c>
      <c r="AB17">
        <v>1.74760760534084</v>
      </c>
      <c r="AD17">
        <v>21.627428658166298</v>
      </c>
      <c r="AE17">
        <v>1.90945069276704</v>
      </c>
      <c r="AG17">
        <v>22.6868042906294</v>
      </c>
      <c r="AH17">
        <v>1.9920103244095499</v>
      </c>
    </row>
    <row r="18" spans="1:34">
      <c r="A18">
        <v>13.795427713688101</v>
      </c>
      <c r="B18">
        <v>1.6978097322866299</v>
      </c>
      <c r="D18">
        <v>14.7493928354584</v>
      </c>
      <c r="E18">
        <v>1.8157520632045001</v>
      </c>
      <c r="G18">
        <v>15.7982274168521</v>
      </c>
      <c r="H18">
        <v>1.7358133722490601</v>
      </c>
      <c r="J18">
        <v>18</v>
      </c>
      <c r="K18">
        <f>AVERAGE(S2:S21)</f>
        <v>1.7553066186090915</v>
      </c>
      <c r="L18">
        <f>AVERAGE(S21:S36)</f>
        <v>1.5917435388570138</v>
      </c>
      <c r="M18">
        <f>AVERAGE(S37:S58)</f>
        <v>1.4472716293368411</v>
      </c>
      <c r="O18">
        <v>16.778545166295601</v>
      </c>
      <c r="P18">
        <v>1.8570318790257601</v>
      </c>
      <c r="R18">
        <v>17.727239762531202</v>
      </c>
      <c r="S18">
        <v>1.7633332494632299</v>
      </c>
      <c r="U18">
        <v>18.7655332928557</v>
      </c>
      <c r="V18">
        <v>1.7122249060654799</v>
      </c>
      <c r="X18">
        <v>19.7194984146259</v>
      </c>
      <c r="Y18">
        <v>1.6683241495571599</v>
      </c>
      <c r="AA18">
        <v>20.673463536396099</v>
      </c>
      <c r="AB18">
        <v>1.74760760534084</v>
      </c>
      <c r="AD18">
        <v>21.627428658166298</v>
      </c>
      <c r="AE18">
        <v>1.90945069276704</v>
      </c>
      <c r="AG18">
        <v>22.6868042906294</v>
      </c>
      <c r="AH18">
        <v>1.99004461889425</v>
      </c>
    </row>
    <row r="19" spans="1:34">
      <c r="A19">
        <v>13.795427713688101</v>
      </c>
      <c r="B19">
        <v>1.6978097322866299</v>
      </c>
      <c r="D19">
        <v>14.7493928354584</v>
      </c>
      <c r="E19">
        <v>1.8157520632045001</v>
      </c>
      <c r="G19">
        <v>15.7982274168521</v>
      </c>
      <c r="H19">
        <v>1.7358133722490601</v>
      </c>
      <c r="J19">
        <v>19</v>
      </c>
      <c r="K19">
        <f>AVERAGE(V2:V16)</f>
        <v>1.8694813472893095</v>
      </c>
      <c r="L19">
        <f>AVERAGE(V17:V31)</f>
        <v>1.7114386238593646</v>
      </c>
      <c r="M19">
        <f>AVERAGE(V32:V49)</f>
        <v>1.5659254529917332</v>
      </c>
      <c r="O19">
        <v>16.778545166295601</v>
      </c>
      <c r="P19">
        <v>1.8570318790257601</v>
      </c>
      <c r="R19">
        <v>17.727239762531202</v>
      </c>
      <c r="S19">
        <v>1.7633332494632299</v>
      </c>
      <c r="U19">
        <v>18.7866153949942</v>
      </c>
      <c r="V19">
        <v>1.71156967089372</v>
      </c>
      <c r="X19">
        <v>19.724768940160502</v>
      </c>
      <c r="Y19">
        <v>1.81509682803274</v>
      </c>
      <c r="AA19">
        <v>20.673463536396099</v>
      </c>
      <c r="AB19">
        <v>1.74760760534084</v>
      </c>
      <c r="AD19">
        <v>21.627428658166298</v>
      </c>
      <c r="AE19">
        <v>1.90945069276704</v>
      </c>
      <c r="AG19">
        <v>22.6868042906294</v>
      </c>
      <c r="AH19">
        <v>1.99004461889425</v>
      </c>
    </row>
    <row r="20" spans="1:34">
      <c r="A20">
        <v>13.795427713688101</v>
      </c>
      <c r="B20">
        <v>1.6978097322866299</v>
      </c>
      <c r="D20">
        <v>14.7493928354584</v>
      </c>
      <c r="E20">
        <v>1.8157520632045001</v>
      </c>
      <c r="G20">
        <v>15.8034979423868</v>
      </c>
      <c r="H20">
        <v>1.5385875855475</v>
      </c>
      <c r="J20">
        <v>20</v>
      </c>
      <c r="O20">
        <v>16.778545166295601</v>
      </c>
      <c r="P20">
        <v>1.8570318790257601</v>
      </c>
      <c r="R20">
        <v>17.727239762531202</v>
      </c>
      <c r="S20">
        <v>1.7633332494632299</v>
      </c>
      <c r="U20">
        <v>18.7866153949942</v>
      </c>
      <c r="V20">
        <v>1.71156967089372</v>
      </c>
      <c r="X20">
        <v>19.724768940160502</v>
      </c>
      <c r="Y20">
        <v>1.96252474168008</v>
      </c>
      <c r="AA20">
        <v>20.673463536396099</v>
      </c>
      <c r="AB20">
        <v>1.75088378119967</v>
      </c>
      <c r="AD20">
        <v>21.627428658166298</v>
      </c>
      <c r="AE20">
        <v>1.90945069276704</v>
      </c>
      <c r="AG20">
        <v>22.6868042906294</v>
      </c>
      <c r="AH20">
        <v>1.9893893837224901</v>
      </c>
    </row>
    <row r="21" spans="1:34">
      <c r="A21">
        <v>13.795427713688101</v>
      </c>
      <c r="B21">
        <v>1.6978097322866299</v>
      </c>
      <c r="D21">
        <v>14.7493928354584</v>
      </c>
      <c r="E21">
        <v>1.8157520632045001</v>
      </c>
      <c r="G21">
        <v>15.8034979423868</v>
      </c>
      <c r="H21">
        <v>1.5385875855475</v>
      </c>
      <c r="J21">
        <v>21</v>
      </c>
      <c r="O21">
        <v>16.762733589691699</v>
      </c>
      <c r="P21">
        <v>1.8563766438539899</v>
      </c>
      <c r="R21">
        <v>17.6903460837887</v>
      </c>
      <c r="S21">
        <v>1.5929721048040699</v>
      </c>
      <c r="U21">
        <v>18.7866153949942</v>
      </c>
      <c r="V21">
        <v>1.71156967089372</v>
      </c>
      <c r="X21">
        <v>19.724768940160502</v>
      </c>
      <c r="Y21">
        <v>1.96252474168008</v>
      </c>
      <c r="AA21">
        <v>20.673463536396099</v>
      </c>
      <c r="AB21">
        <v>1.74957331085614</v>
      </c>
      <c r="AD21">
        <v>21.627428658166298</v>
      </c>
      <c r="AE21">
        <v>1.90945069276704</v>
      </c>
      <c r="AG21">
        <v>22.6868042906294</v>
      </c>
      <c r="AH21">
        <v>1.7764379528985501</v>
      </c>
    </row>
    <row r="22" spans="1:34">
      <c r="A22">
        <v>13.795427713688101</v>
      </c>
      <c r="B22">
        <v>1.6978097322866299</v>
      </c>
      <c r="D22">
        <v>14.7388517843891</v>
      </c>
      <c r="E22">
        <v>1.61852627650295</v>
      </c>
      <c r="G22">
        <v>15.8034979423868</v>
      </c>
      <c r="H22">
        <v>1.5385875855475</v>
      </c>
      <c r="J22">
        <v>22</v>
      </c>
      <c r="O22">
        <v>16.762733589691699</v>
      </c>
      <c r="P22">
        <v>1.8563766438539899</v>
      </c>
      <c r="R22">
        <v>17.6903460837887</v>
      </c>
      <c r="S22">
        <v>1.5929721048040699</v>
      </c>
      <c r="U22">
        <v>18.7866153949942</v>
      </c>
      <c r="V22">
        <v>1.71156967089372</v>
      </c>
      <c r="X22">
        <v>19.724768940160502</v>
      </c>
      <c r="Y22">
        <v>1.96252474168008</v>
      </c>
      <c r="AA22">
        <v>20.673463536396099</v>
      </c>
      <c r="AB22">
        <v>1.74957331085614</v>
      </c>
      <c r="AD22">
        <v>21.627428658166298</v>
      </c>
      <c r="AE22">
        <v>1.90945069276704</v>
      </c>
      <c r="AG22">
        <v>22.6868042906294</v>
      </c>
      <c r="AH22">
        <v>1.7764379528985501</v>
      </c>
    </row>
    <row r="23" spans="1:34">
      <c r="A23">
        <v>13.8006982392228</v>
      </c>
      <c r="B23">
        <v>1.6978097322866299</v>
      </c>
      <c r="D23">
        <v>14.7388517843891</v>
      </c>
      <c r="E23">
        <v>1.61852627650295</v>
      </c>
      <c r="G23">
        <v>15.8034979423868</v>
      </c>
      <c r="H23">
        <v>1.5385875855475</v>
      </c>
      <c r="J23">
        <v>23</v>
      </c>
      <c r="O23">
        <v>16.762733589691699</v>
      </c>
      <c r="P23">
        <v>1.8563766438539899</v>
      </c>
      <c r="R23">
        <v>17.6903460837887</v>
      </c>
      <c r="S23">
        <v>1.5929721048040699</v>
      </c>
      <c r="U23">
        <v>18.7866153949942</v>
      </c>
      <c r="V23">
        <v>1.71156967089372</v>
      </c>
      <c r="X23">
        <v>19.724768940160502</v>
      </c>
      <c r="Y23">
        <v>1.96252474168008</v>
      </c>
      <c r="AA23">
        <v>20.673463536396099</v>
      </c>
      <c r="AB23">
        <v>1.74957331085614</v>
      </c>
      <c r="AD23">
        <v>21.627428658166298</v>
      </c>
      <c r="AE23">
        <v>1.90945069276704</v>
      </c>
      <c r="AG23">
        <v>22.6868042906294</v>
      </c>
      <c r="AH23">
        <v>1.9893893837224901</v>
      </c>
    </row>
    <row r="24" spans="1:34">
      <c r="A24">
        <v>13.8006982392228</v>
      </c>
      <c r="B24">
        <v>1.6978097322866299</v>
      </c>
      <c r="D24">
        <v>14.7388517843891</v>
      </c>
      <c r="E24">
        <v>1.61852627650295</v>
      </c>
      <c r="G24">
        <v>15.8034979423868</v>
      </c>
      <c r="H24">
        <v>1.5385875855475</v>
      </c>
      <c r="J24">
        <v>24</v>
      </c>
      <c r="O24">
        <v>16.762733589691699</v>
      </c>
      <c r="P24">
        <v>1.8563766438539899</v>
      </c>
      <c r="R24">
        <v>17.6903460837887</v>
      </c>
      <c r="S24">
        <v>1.5929721048040699</v>
      </c>
      <c r="U24">
        <v>18.7866153949942</v>
      </c>
      <c r="V24">
        <v>1.71156967089372</v>
      </c>
      <c r="X24">
        <v>19.724768940160502</v>
      </c>
      <c r="Y24">
        <v>1.96252474168008</v>
      </c>
      <c r="AA24">
        <v>20.673463536396099</v>
      </c>
      <c r="AB24">
        <v>1.74957331085614</v>
      </c>
      <c r="AD24">
        <v>21.627428658166298</v>
      </c>
      <c r="AE24">
        <v>1.90945069276704</v>
      </c>
      <c r="AG24">
        <v>22.6868042906294</v>
      </c>
      <c r="AH24">
        <v>1.88389652106817</v>
      </c>
    </row>
    <row r="25" spans="1:34">
      <c r="A25">
        <v>13.8006982392228</v>
      </c>
      <c r="B25">
        <v>1.69715449711486</v>
      </c>
      <c r="D25">
        <v>14.7388517843891</v>
      </c>
      <c r="E25">
        <v>1.61852627650295</v>
      </c>
      <c r="G25">
        <v>15.8034979423868</v>
      </c>
      <c r="H25">
        <v>1.5385875855475</v>
      </c>
      <c r="O25">
        <v>16.762733589691699</v>
      </c>
      <c r="P25">
        <v>1.8563766438539899</v>
      </c>
      <c r="R25">
        <v>17.6903460837887</v>
      </c>
      <c r="S25">
        <v>1.5929721048040699</v>
      </c>
      <c r="U25">
        <v>18.7866153949942</v>
      </c>
      <c r="V25">
        <v>1.71156967089372</v>
      </c>
      <c r="X25">
        <v>19.724768940160502</v>
      </c>
      <c r="Y25">
        <v>1.96252474168008</v>
      </c>
      <c r="AA25">
        <v>20.673463536396099</v>
      </c>
      <c r="AB25">
        <v>1.74760760534084</v>
      </c>
      <c r="AD25">
        <v>21.627428658166298</v>
      </c>
      <c r="AE25">
        <v>1.90945069276704</v>
      </c>
      <c r="AG25">
        <v>22.6868042906294</v>
      </c>
      <c r="AH25">
        <v>1.88389652106817</v>
      </c>
    </row>
    <row r="26" spans="1:34">
      <c r="A26">
        <v>13.769075086014899</v>
      </c>
      <c r="B26">
        <v>1.6964992619431001</v>
      </c>
      <c r="D26">
        <v>14.7493928354584</v>
      </c>
      <c r="E26">
        <v>1.61852627650295</v>
      </c>
      <c r="G26">
        <v>15.8034979423868</v>
      </c>
      <c r="H26">
        <v>1.5385875855475</v>
      </c>
      <c r="O26">
        <v>16.762733589691699</v>
      </c>
      <c r="P26">
        <v>1.8563766438539899</v>
      </c>
      <c r="R26">
        <v>17.6903460837887</v>
      </c>
      <c r="S26">
        <v>1.5929721048040699</v>
      </c>
      <c r="U26">
        <v>18.7866153949942</v>
      </c>
      <c r="V26">
        <v>1.71156967089372</v>
      </c>
      <c r="X26">
        <v>19.724768940160502</v>
      </c>
      <c r="Y26">
        <v>1.96252474168008</v>
      </c>
      <c r="AA26">
        <v>20.678734061930701</v>
      </c>
      <c r="AB26">
        <v>1.6453909185453499</v>
      </c>
      <c r="AD26">
        <v>21.632699183701</v>
      </c>
      <c r="AE26">
        <v>1.7777484232420799</v>
      </c>
      <c r="AG26">
        <v>22.6868042906294</v>
      </c>
      <c r="AH26">
        <v>1.88193081555287</v>
      </c>
    </row>
    <row r="27" spans="1:34">
      <c r="A27">
        <v>13.7848866626189</v>
      </c>
      <c r="B27">
        <v>1.6964992619431001</v>
      </c>
      <c r="D27">
        <v>14.7283107333198</v>
      </c>
      <c r="E27">
        <v>1.6178710413311801</v>
      </c>
      <c r="G27">
        <v>15.8034979423868</v>
      </c>
      <c r="H27">
        <v>1.5385875855475</v>
      </c>
      <c r="O27">
        <v>16.762733589691699</v>
      </c>
      <c r="P27">
        <v>1.8563766438539899</v>
      </c>
      <c r="R27">
        <v>17.7114281859272</v>
      </c>
      <c r="S27">
        <v>1.59100639928878</v>
      </c>
      <c r="U27">
        <v>18.7866153949942</v>
      </c>
      <c r="V27">
        <v>1.71156967089372</v>
      </c>
      <c r="X27">
        <v>19.724768940160502</v>
      </c>
      <c r="Y27">
        <v>1.96186950650832</v>
      </c>
      <c r="AA27">
        <v>20.678734061930701</v>
      </c>
      <c r="AB27">
        <v>1.6453909185453499</v>
      </c>
      <c r="AD27">
        <v>21.632699183701</v>
      </c>
      <c r="AE27">
        <v>1.7777484232420799</v>
      </c>
      <c r="AG27">
        <v>22.6868042906294</v>
      </c>
      <c r="AH27">
        <v>1.8812755803811001</v>
      </c>
    </row>
    <row r="28" spans="1:34">
      <c r="A28">
        <v>13.790157188153501</v>
      </c>
      <c r="B28">
        <v>1.6964992619431001</v>
      </c>
      <c r="D28">
        <v>14.7283107333198</v>
      </c>
      <c r="E28">
        <v>1.6178710413311801</v>
      </c>
      <c r="G28">
        <v>15.8034979423868</v>
      </c>
      <c r="H28">
        <v>1.5385875855475</v>
      </c>
      <c r="O28">
        <v>16.762733589691699</v>
      </c>
      <c r="P28">
        <v>1.8563766438539899</v>
      </c>
      <c r="R28">
        <v>17.716698711461898</v>
      </c>
      <c r="S28">
        <v>1.59100639928878</v>
      </c>
      <c r="U28">
        <v>18.7866153949942</v>
      </c>
      <c r="V28">
        <v>1.71156967089372</v>
      </c>
      <c r="X28">
        <v>19.724768940160502</v>
      </c>
      <c r="Y28">
        <v>1.96186950650832</v>
      </c>
      <c r="AA28">
        <v>20.678734061930701</v>
      </c>
      <c r="AB28">
        <v>1.6440804482018201</v>
      </c>
      <c r="AD28">
        <v>21.632699183701</v>
      </c>
      <c r="AE28">
        <v>1.7777484232420799</v>
      </c>
      <c r="AG28">
        <v>22.6868042906294</v>
      </c>
      <c r="AH28">
        <v>1.88062034520934</v>
      </c>
    </row>
    <row r="29" spans="1:34">
      <c r="A29">
        <v>13.790157188153501</v>
      </c>
      <c r="B29">
        <v>1.6964992619431001</v>
      </c>
      <c r="D29">
        <v>14.7283107333198</v>
      </c>
      <c r="E29">
        <v>1.6178710413311801</v>
      </c>
      <c r="G29">
        <v>15.8034979423868</v>
      </c>
      <c r="H29">
        <v>1.5385875855475</v>
      </c>
      <c r="O29">
        <v>16.762733589691699</v>
      </c>
      <c r="P29">
        <v>1.8563766438539899</v>
      </c>
      <c r="R29">
        <v>17.7219692369965</v>
      </c>
      <c r="S29">
        <v>1.59100639928878</v>
      </c>
      <c r="U29">
        <v>18.7866153949942</v>
      </c>
      <c r="V29">
        <v>1.7109144357219499</v>
      </c>
      <c r="X29">
        <v>19.724768940160502</v>
      </c>
      <c r="Y29">
        <v>1.96186950650832</v>
      </c>
      <c r="AA29">
        <v>20.678734061930701</v>
      </c>
      <c r="AB29">
        <v>1.64473568337359</v>
      </c>
      <c r="AD29">
        <v>21.632699183701</v>
      </c>
      <c r="AE29">
        <v>1.67291079575952</v>
      </c>
      <c r="AG29">
        <v>22.6868042906294</v>
      </c>
      <c r="AH29">
        <v>1.88062034520934</v>
      </c>
    </row>
    <row r="30" spans="1:34">
      <c r="A30">
        <v>13.790157188153501</v>
      </c>
      <c r="B30">
        <v>1.6964992619431001</v>
      </c>
      <c r="D30">
        <v>14.7388517843891</v>
      </c>
      <c r="E30">
        <v>1.61721580615942</v>
      </c>
      <c r="G30">
        <v>15.7982274168521</v>
      </c>
      <c r="H30">
        <v>1.5366218800322</v>
      </c>
      <c r="O30">
        <v>16.762733589691699</v>
      </c>
      <c r="P30">
        <v>1.8563766438539899</v>
      </c>
      <c r="R30">
        <v>17.7219692369965</v>
      </c>
      <c r="S30">
        <v>1.59100639928878</v>
      </c>
      <c r="U30">
        <v>18.781344869459598</v>
      </c>
      <c r="V30">
        <v>1.71025920055018</v>
      </c>
      <c r="X30">
        <v>19.724768940160502</v>
      </c>
      <c r="Y30">
        <v>1.81509682803274</v>
      </c>
      <c r="AA30">
        <v>20.678734061930701</v>
      </c>
      <c r="AB30">
        <v>1.64473568337359</v>
      </c>
      <c r="AD30">
        <v>21.637969709235598</v>
      </c>
      <c r="AE30">
        <v>1.6716003254159899</v>
      </c>
      <c r="AG30">
        <v>22.6868042906294</v>
      </c>
      <c r="AH30">
        <v>1.88062034520934</v>
      </c>
    </row>
    <row r="31" spans="1:34">
      <c r="A31">
        <v>13.795427713688101</v>
      </c>
      <c r="B31">
        <v>1.6964992619431001</v>
      </c>
      <c r="D31">
        <v>14.759933886527699</v>
      </c>
      <c r="E31">
        <v>1.61721580615942</v>
      </c>
      <c r="G31">
        <v>15.7982274168521</v>
      </c>
      <c r="H31">
        <v>1.5366218800322</v>
      </c>
      <c r="O31">
        <v>16.762733589691699</v>
      </c>
      <c r="P31">
        <v>1.8563766438539899</v>
      </c>
      <c r="R31">
        <v>17.7219692369965</v>
      </c>
      <c r="S31">
        <v>1.59100639928878</v>
      </c>
      <c r="U31">
        <v>18.7866153949942</v>
      </c>
      <c r="V31">
        <v>1.71025920055018</v>
      </c>
      <c r="X31">
        <v>19.724768940160502</v>
      </c>
      <c r="Y31">
        <v>1.96186950650832</v>
      </c>
      <c r="AA31">
        <v>20.678734061930701</v>
      </c>
      <c r="AB31">
        <v>1.6453909185453499</v>
      </c>
      <c r="AD31">
        <v>21.637969709235598</v>
      </c>
      <c r="AE31">
        <v>1.6716003254159899</v>
      </c>
      <c r="AG31">
        <v>22.6868042906294</v>
      </c>
      <c r="AH31">
        <v>1.7751274825550101</v>
      </c>
    </row>
    <row r="32" spans="1:34">
      <c r="A32">
        <v>13.795427713688101</v>
      </c>
      <c r="B32">
        <v>1.6964992619431001</v>
      </c>
      <c r="D32">
        <v>14.759933886527699</v>
      </c>
      <c r="E32">
        <v>1.61721580615942</v>
      </c>
      <c r="G32">
        <v>15.7982274168521</v>
      </c>
      <c r="H32">
        <v>1.5366218800322</v>
      </c>
      <c r="O32">
        <v>16.752192538622399</v>
      </c>
      <c r="P32">
        <v>1.6735660309312901</v>
      </c>
      <c r="R32">
        <v>17.7219692369965</v>
      </c>
      <c r="S32">
        <v>1.59100639928878</v>
      </c>
      <c r="U32">
        <v>18.770803818390299</v>
      </c>
      <c r="V32">
        <v>1.56807316827697</v>
      </c>
      <c r="X32">
        <v>19.724768940160502</v>
      </c>
      <c r="Y32">
        <v>1.96186950650832</v>
      </c>
      <c r="AA32">
        <v>20.678734061930701</v>
      </c>
      <c r="AB32">
        <v>1.6440804482018201</v>
      </c>
      <c r="AD32">
        <v>21.637969709235598</v>
      </c>
      <c r="AE32">
        <v>1.67291079575952</v>
      </c>
      <c r="AG32">
        <v>22.6868042906294</v>
      </c>
      <c r="AH32">
        <v>1.7751274825550101</v>
      </c>
    </row>
    <row r="33" spans="1:34">
      <c r="A33">
        <v>13.795427713688101</v>
      </c>
      <c r="B33">
        <v>1.6964992619431001</v>
      </c>
      <c r="D33">
        <v>14.754663360993</v>
      </c>
      <c r="E33">
        <v>1.61656057098765</v>
      </c>
      <c r="G33">
        <v>15.7982274168521</v>
      </c>
      <c r="H33">
        <v>1.5366218800322</v>
      </c>
      <c r="O33">
        <v>16.752192538622399</v>
      </c>
      <c r="P33">
        <v>1.67291079575952</v>
      </c>
      <c r="R33">
        <v>17.7219692369965</v>
      </c>
      <c r="S33">
        <v>1.59100639928878</v>
      </c>
      <c r="U33">
        <v>18.770803818390299</v>
      </c>
      <c r="V33">
        <v>1.56807316827697</v>
      </c>
      <c r="X33">
        <v>19.724768940160502</v>
      </c>
      <c r="Y33">
        <v>1.96186950650832</v>
      </c>
      <c r="AA33">
        <v>20.678734061930701</v>
      </c>
      <c r="AB33">
        <v>1.6453909185453499</v>
      </c>
      <c r="AD33">
        <v>21.637969709235598</v>
      </c>
      <c r="AE33">
        <v>1.67225556058776</v>
      </c>
      <c r="AG33">
        <v>22.6868042906294</v>
      </c>
      <c r="AH33">
        <v>1.7751274825550101</v>
      </c>
    </row>
    <row r="34" spans="1:34">
      <c r="A34">
        <v>13.795427713688101</v>
      </c>
      <c r="B34">
        <v>1.6964992619431001</v>
      </c>
      <c r="D34">
        <v>14.754663360993</v>
      </c>
      <c r="E34">
        <v>1.61656057098765</v>
      </c>
      <c r="G34">
        <v>15.7982274168521</v>
      </c>
      <c r="H34">
        <v>1.5366218800322</v>
      </c>
      <c r="O34">
        <v>16.752192538622399</v>
      </c>
      <c r="P34">
        <v>1.67291079575952</v>
      </c>
      <c r="R34">
        <v>17.7219692369965</v>
      </c>
      <c r="S34">
        <v>1.59100639928878</v>
      </c>
      <c r="U34">
        <v>18.770803818390299</v>
      </c>
      <c r="V34">
        <v>1.56807316827697</v>
      </c>
      <c r="X34">
        <v>19.724768940160502</v>
      </c>
      <c r="Y34">
        <v>1.96186950650832</v>
      </c>
      <c r="AA34">
        <v>20.678734061930701</v>
      </c>
      <c r="AB34">
        <v>1.6453909185453499</v>
      </c>
      <c r="AD34">
        <v>21.6432402347702</v>
      </c>
      <c r="AE34">
        <v>1.7777484232420799</v>
      </c>
      <c r="AG34">
        <v>22.6868042906294</v>
      </c>
      <c r="AH34">
        <v>1.7751274825550101</v>
      </c>
    </row>
    <row r="35" spans="1:34">
      <c r="A35">
        <v>13.7848866626189</v>
      </c>
      <c r="B35">
        <v>1.4750297738861999</v>
      </c>
      <c r="D35">
        <v>14.754663360993</v>
      </c>
      <c r="E35">
        <v>1.61656057098765</v>
      </c>
      <c r="G35">
        <v>15.8087684679214</v>
      </c>
      <c r="H35">
        <v>1.5366218800322</v>
      </c>
      <c r="O35">
        <v>16.752192538622399</v>
      </c>
      <c r="P35">
        <v>1.67291079575952</v>
      </c>
      <c r="R35">
        <v>17.7219692369965</v>
      </c>
      <c r="S35">
        <v>1.59100639928878</v>
      </c>
      <c r="U35">
        <v>18.781344869459598</v>
      </c>
      <c r="V35">
        <v>1.5667626979334399</v>
      </c>
      <c r="X35">
        <v>19.724768940160502</v>
      </c>
      <c r="Y35">
        <v>1.96186950650832</v>
      </c>
      <c r="AA35">
        <v>20.678734061930701</v>
      </c>
      <c r="AB35">
        <v>1.7469523701690799</v>
      </c>
      <c r="AD35">
        <v>21.6432402347702</v>
      </c>
      <c r="AE35">
        <v>1.7777484232420799</v>
      </c>
      <c r="AG35">
        <v>22.6868042906294</v>
      </c>
      <c r="AH35">
        <v>1.7751274825550101</v>
      </c>
    </row>
    <row r="36" spans="1:34">
      <c r="A36">
        <v>13.7848866626189</v>
      </c>
      <c r="B36">
        <v>1.4750297738861999</v>
      </c>
      <c r="D36">
        <v>14.754663360993</v>
      </c>
      <c r="E36">
        <v>1.61656057098765</v>
      </c>
      <c r="G36">
        <v>15.8140389934561</v>
      </c>
      <c r="H36">
        <v>1.5359666448604401</v>
      </c>
      <c r="O36">
        <v>16.752192538622399</v>
      </c>
      <c r="P36">
        <v>1.67291079575952</v>
      </c>
      <c r="R36">
        <v>17.7219692369965</v>
      </c>
      <c r="S36">
        <v>1.59100639928878</v>
      </c>
      <c r="U36">
        <v>18.770803818390299</v>
      </c>
      <c r="V36">
        <v>1.5654522275899001</v>
      </c>
      <c r="X36">
        <v>19.724768940160502</v>
      </c>
      <c r="Y36">
        <v>1.67291079575952</v>
      </c>
      <c r="AA36">
        <v>20.678734061930701</v>
      </c>
      <c r="AB36">
        <v>1.7469523701690799</v>
      </c>
      <c r="AD36">
        <v>21.6432402347702</v>
      </c>
      <c r="AE36">
        <v>1.7777484232420799</v>
      </c>
      <c r="AG36">
        <v>22.6868042906294</v>
      </c>
      <c r="AH36">
        <v>1.7751274825550101</v>
      </c>
    </row>
    <row r="37" spans="1:34">
      <c r="A37">
        <v>13.790157188153501</v>
      </c>
      <c r="B37">
        <v>1.4750297738861999</v>
      </c>
      <c r="D37">
        <v>14.7652044120623</v>
      </c>
      <c r="E37">
        <v>1.61656057098765</v>
      </c>
      <c r="G37">
        <v>15.8140389934561</v>
      </c>
      <c r="H37">
        <v>1.5359666448604401</v>
      </c>
      <c r="O37">
        <v>16.752192538622399</v>
      </c>
      <c r="P37">
        <v>1.67291079575952</v>
      </c>
      <c r="R37">
        <v>17.706157660392599</v>
      </c>
      <c r="S37">
        <v>1.4475098966720299</v>
      </c>
      <c r="U37">
        <v>18.770803818390299</v>
      </c>
      <c r="V37">
        <v>1.5654522275899001</v>
      </c>
      <c r="X37">
        <v>19.724768940160502</v>
      </c>
      <c r="Y37">
        <v>1.81509682803274</v>
      </c>
      <c r="AA37">
        <v>20.678734061930701</v>
      </c>
      <c r="AB37">
        <v>1.6440804482018201</v>
      </c>
      <c r="AD37">
        <v>21.6432402347702</v>
      </c>
      <c r="AE37">
        <v>1.7777484232420799</v>
      </c>
      <c r="AG37">
        <v>22.6868042906294</v>
      </c>
      <c r="AH37">
        <v>1.7751274825550101</v>
      </c>
    </row>
    <row r="38" spans="1:34">
      <c r="A38">
        <v>13.790157188153501</v>
      </c>
      <c r="B38">
        <v>1.4730640683709</v>
      </c>
      <c r="D38">
        <v>14.7441223099237</v>
      </c>
      <c r="E38">
        <v>1.6126291599570499</v>
      </c>
      <c r="G38">
        <v>15.8087684679214</v>
      </c>
      <c r="H38">
        <v>1.37150261674718</v>
      </c>
      <c r="O38">
        <v>16.752192538622399</v>
      </c>
      <c r="P38">
        <v>1.67291079575952</v>
      </c>
      <c r="R38">
        <v>17.706157660392599</v>
      </c>
      <c r="S38">
        <v>1.4475098966720299</v>
      </c>
      <c r="U38">
        <v>18.770803818390299</v>
      </c>
      <c r="V38">
        <v>1.5654522275899001</v>
      </c>
      <c r="X38">
        <v>19.724768940160502</v>
      </c>
      <c r="Y38">
        <v>1.81509682803274</v>
      </c>
      <c r="AA38">
        <v>20.684004587465399</v>
      </c>
      <c r="AB38">
        <v>1.75284948671497</v>
      </c>
      <c r="AD38">
        <v>21.6432402347702</v>
      </c>
      <c r="AE38">
        <v>1.7777484232420799</v>
      </c>
      <c r="AG38">
        <v>22.6868042906294</v>
      </c>
      <c r="AH38">
        <v>1.7751274825550101</v>
      </c>
    </row>
    <row r="39" spans="1:34">
      <c r="A39">
        <v>13.790157188153501</v>
      </c>
      <c r="B39">
        <v>1.4730640683709</v>
      </c>
      <c r="D39">
        <v>14.7388517843891</v>
      </c>
      <c r="E39">
        <v>1.4226109601449199</v>
      </c>
      <c r="G39">
        <v>15.8087684679214</v>
      </c>
      <c r="H39">
        <v>1.3701921464036499</v>
      </c>
      <c r="O39">
        <v>16.752192538622399</v>
      </c>
      <c r="P39">
        <v>1.67291079575952</v>
      </c>
      <c r="R39">
        <v>17.706157660392599</v>
      </c>
      <c r="S39">
        <v>1.4475098966720299</v>
      </c>
      <c r="U39">
        <v>18.781344869459598</v>
      </c>
      <c r="V39">
        <v>1.5654522275899001</v>
      </c>
      <c r="X39">
        <v>19.724768940160502</v>
      </c>
      <c r="Y39">
        <v>1.81509682803274</v>
      </c>
      <c r="AA39">
        <v>20.684004587465399</v>
      </c>
      <c r="AB39">
        <v>1.75088378119967</v>
      </c>
      <c r="AD39">
        <v>21.6432402347702</v>
      </c>
      <c r="AE39">
        <v>1.6716003254159899</v>
      </c>
      <c r="AG39">
        <v>22.6868042906294</v>
      </c>
      <c r="AH39">
        <v>1.7751274825550101</v>
      </c>
    </row>
    <row r="40" spans="1:34">
      <c r="A40">
        <v>13.795427713688101</v>
      </c>
      <c r="B40">
        <v>1.4730640683709</v>
      </c>
      <c r="D40">
        <v>14.7388517843891</v>
      </c>
      <c r="E40">
        <v>1.42195572497316</v>
      </c>
      <c r="G40">
        <v>15.8193095189907</v>
      </c>
      <c r="H40">
        <v>1.3688816760601099</v>
      </c>
      <c r="O40">
        <v>16.752192538622399</v>
      </c>
      <c r="P40">
        <v>1.67291079575952</v>
      </c>
      <c r="R40">
        <v>17.706157660392599</v>
      </c>
      <c r="S40">
        <v>1.4475098966720299</v>
      </c>
      <c r="U40">
        <v>18.7866153949942</v>
      </c>
      <c r="V40">
        <v>1.5654522275899001</v>
      </c>
      <c r="X40">
        <v>19.724768940160502</v>
      </c>
      <c r="Y40">
        <v>1.81509682803274</v>
      </c>
      <c r="AA40">
        <v>20.684004587465399</v>
      </c>
      <c r="AB40">
        <v>1.75088378119967</v>
      </c>
      <c r="AD40">
        <v>21.6432402347702</v>
      </c>
      <c r="AE40">
        <v>1.7777484232420799</v>
      </c>
      <c r="AG40">
        <v>22.6868042906294</v>
      </c>
      <c r="AH40">
        <v>1.7751274825550101</v>
      </c>
    </row>
    <row r="41" spans="1:34">
      <c r="A41">
        <v>13.795427713688101</v>
      </c>
      <c r="B41">
        <v>1.4730640683709</v>
      </c>
      <c r="D41">
        <v>14.7441223099237</v>
      </c>
      <c r="E41">
        <v>1.42195572497316</v>
      </c>
      <c r="G41">
        <v>15.824580044525399</v>
      </c>
      <c r="H41">
        <v>1.3688816760601099</v>
      </c>
      <c r="O41">
        <v>16.752192538622399</v>
      </c>
      <c r="P41">
        <v>1.67225556058776</v>
      </c>
      <c r="R41">
        <v>17.706157660392599</v>
      </c>
      <c r="S41">
        <v>1.4475098966720299</v>
      </c>
      <c r="U41">
        <v>18.7866153949942</v>
      </c>
      <c r="V41">
        <v>1.5654522275899001</v>
      </c>
      <c r="X41">
        <v>19.724768940160502</v>
      </c>
      <c r="Y41">
        <v>1.6683241495571599</v>
      </c>
      <c r="AA41">
        <v>20.684004587465399</v>
      </c>
      <c r="AB41">
        <v>1.75088378119967</v>
      </c>
      <c r="AD41">
        <v>21.6432402347702</v>
      </c>
      <c r="AE41">
        <v>1.67094509024423</v>
      </c>
      <c r="AG41">
        <v>22.6868042906294</v>
      </c>
      <c r="AH41">
        <v>1.7751274825550101</v>
      </c>
    </row>
    <row r="42" spans="1:34">
      <c r="A42">
        <v>13.795427713688101</v>
      </c>
      <c r="B42">
        <v>1.4730640683709</v>
      </c>
      <c r="D42">
        <v>14.7388517843891</v>
      </c>
      <c r="E42">
        <v>1.42064525462962</v>
      </c>
      <c r="G42">
        <v>15.824580044525399</v>
      </c>
      <c r="H42">
        <v>1.3688816760601099</v>
      </c>
      <c r="O42">
        <v>16.752192538622399</v>
      </c>
      <c r="P42">
        <v>1.67225556058776</v>
      </c>
      <c r="R42">
        <v>17.706157660392599</v>
      </c>
      <c r="S42">
        <v>1.4475098966720299</v>
      </c>
      <c r="U42">
        <v>18.7866153949942</v>
      </c>
      <c r="V42">
        <v>1.5654522275899001</v>
      </c>
      <c r="X42">
        <v>19.724768940160502</v>
      </c>
      <c r="Y42">
        <v>1.6683241495571599</v>
      </c>
      <c r="AA42">
        <v>20.684004587465399</v>
      </c>
      <c r="AB42">
        <v>1.8852069914117</v>
      </c>
      <c r="AD42">
        <v>21.6432402347702</v>
      </c>
      <c r="AE42">
        <v>1.7777484232420799</v>
      </c>
      <c r="AG42">
        <v>22.6868042906294</v>
      </c>
      <c r="AH42">
        <v>1.7751274825550101</v>
      </c>
    </row>
    <row r="43" spans="1:34">
      <c r="A43">
        <v>13.795427713688101</v>
      </c>
      <c r="B43">
        <v>1.4730640683709</v>
      </c>
      <c r="D43">
        <v>14.7441223099237</v>
      </c>
      <c r="E43">
        <v>1.42064525462962</v>
      </c>
      <c r="G43">
        <v>15.824580044525399</v>
      </c>
      <c r="H43">
        <v>1.3688816760601099</v>
      </c>
      <c r="O43">
        <v>16.752192538622399</v>
      </c>
      <c r="P43">
        <v>1.67225556058776</v>
      </c>
      <c r="R43">
        <v>17.706157660392599</v>
      </c>
      <c r="S43">
        <v>1.4475098966720299</v>
      </c>
      <c r="U43">
        <v>18.7866153949942</v>
      </c>
      <c r="V43">
        <v>1.5654522275899001</v>
      </c>
      <c r="X43">
        <v>19.724768940160502</v>
      </c>
      <c r="Y43">
        <v>1.6683241495571599</v>
      </c>
      <c r="AA43">
        <v>20.684004587465399</v>
      </c>
      <c r="AB43">
        <v>1.8852069914117</v>
      </c>
      <c r="AD43">
        <v>21.6432402347702</v>
      </c>
      <c r="AE43">
        <v>1.7777484232420799</v>
      </c>
      <c r="AG43">
        <v>22.6868042906294</v>
      </c>
      <c r="AH43">
        <v>1.7764379528985501</v>
      </c>
    </row>
    <row r="44" spans="1:34">
      <c r="A44">
        <v>13.795427713688101</v>
      </c>
      <c r="B44">
        <v>1.4730640683709</v>
      </c>
      <c r="D44">
        <v>14.7441223099237</v>
      </c>
      <c r="E44">
        <v>1.42064525462962</v>
      </c>
      <c r="G44">
        <v>15.824580044525399</v>
      </c>
      <c r="H44">
        <v>1.3688816760601099</v>
      </c>
      <c r="O44">
        <v>16.752192538622399</v>
      </c>
      <c r="P44">
        <v>1.67225556058776</v>
      </c>
      <c r="R44">
        <v>17.706157660392599</v>
      </c>
      <c r="S44">
        <v>1.4475098966720299</v>
      </c>
      <c r="U44">
        <v>18.7866153949942</v>
      </c>
      <c r="V44">
        <v>1.5654522275899001</v>
      </c>
      <c r="X44">
        <v>19.724768940160502</v>
      </c>
      <c r="Y44">
        <v>1.6683241495571599</v>
      </c>
      <c r="AA44">
        <v>20.684004587465399</v>
      </c>
      <c r="AB44">
        <v>1.8852069914117</v>
      </c>
      <c r="AD44">
        <v>21.6432402347702</v>
      </c>
      <c r="AE44">
        <v>1.67094509024423</v>
      </c>
      <c r="AG44">
        <v>22.6868042906294</v>
      </c>
      <c r="AH44">
        <v>1.7764379528985501</v>
      </c>
    </row>
    <row r="45" spans="1:34">
      <c r="A45">
        <v>13.795427713688101</v>
      </c>
      <c r="B45">
        <v>1.4730640683709</v>
      </c>
      <c r="D45">
        <v>14.7441223099237</v>
      </c>
      <c r="E45">
        <v>1.42064525462962</v>
      </c>
      <c r="G45">
        <v>15.8193095189907</v>
      </c>
      <c r="H45">
        <v>1.36822644088835</v>
      </c>
      <c r="O45">
        <v>16.752192538622399</v>
      </c>
      <c r="P45">
        <v>1.67225556058776</v>
      </c>
      <c r="R45">
        <v>17.706157660392599</v>
      </c>
      <c r="S45">
        <v>1.4475098966720299</v>
      </c>
      <c r="U45">
        <v>18.7866153949942</v>
      </c>
      <c r="V45">
        <v>1.5654522275899001</v>
      </c>
      <c r="X45">
        <v>19.724768940160502</v>
      </c>
      <c r="Y45">
        <v>1.6683241495571599</v>
      </c>
      <c r="AA45">
        <v>20.684004587465399</v>
      </c>
      <c r="AB45">
        <v>1.6453909185453499</v>
      </c>
      <c r="AD45">
        <v>21.6432402347702</v>
      </c>
      <c r="AE45">
        <v>1.7777484232420799</v>
      </c>
      <c r="AG45">
        <v>22.6868042906294</v>
      </c>
      <c r="AH45">
        <v>1.7764379528985501</v>
      </c>
    </row>
    <row r="46" spans="1:34">
      <c r="A46">
        <v>13.8006982392228</v>
      </c>
      <c r="B46">
        <v>1.4730640683709</v>
      </c>
      <c r="D46">
        <v>14.754663360993</v>
      </c>
      <c r="E46">
        <v>1.4199900194578601</v>
      </c>
      <c r="G46">
        <v>15.824580044525399</v>
      </c>
      <c r="H46">
        <v>1.36822644088835</v>
      </c>
      <c r="O46">
        <v>16.752192538622399</v>
      </c>
      <c r="P46">
        <v>1.67225556058776</v>
      </c>
      <c r="R46">
        <v>17.706157660392599</v>
      </c>
      <c r="S46">
        <v>1.4475098966720299</v>
      </c>
      <c r="U46">
        <v>18.7866153949942</v>
      </c>
      <c r="V46">
        <v>1.5654522275899001</v>
      </c>
      <c r="X46">
        <v>19.724768940160502</v>
      </c>
      <c r="Y46">
        <v>1.81509682803274</v>
      </c>
      <c r="AA46">
        <v>20.684004587465399</v>
      </c>
      <c r="AB46">
        <v>1.6453909185453499</v>
      </c>
      <c r="AD46">
        <v>21.6432402347702</v>
      </c>
      <c r="AE46">
        <v>1.7777484232420799</v>
      </c>
      <c r="AG46">
        <v>22.692074816163998</v>
      </c>
      <c r="AH46">
        <v>1.9854579726918899</v>
      </c>
    </row>
    <row r="47" spans="1:34">
      <c r="A47">
        <v>13.8006982392228</v>
      </c>
      <c r="B47">
        <v>1.4730640683709</v>
      </c>
      <c r="D47">
        <v>14.754663360993</v>
      </c>
      <c r="E47">
        <v>1.4199900194578601</v>
      </c>
      <c r="G47">
        <v>15.8140389934561</v>
      </c>
      <c r="H47">
        <v>1.3675712057165801</v>
      </c>
      <c r="O47">
        <v>16.752192538622399</v>
      </c>
      <c r="P47">
        <v>1.67225556058776</v>
      </c>
      <c r="R47">
        <v>17.706157660392599</v>
      </c>
      <c r="S47">
        <v>1.4475098966720299</v>
      </c>
      <c r="U47">
        <v>18.7866153949942</v>
      </c>
      <c r="V47">
        <v>1.5654522275899001</v>
      </c>
      <c r="X47">
        <v>19.724768940160502</v>
      </c>
      <c r="Y47">
        <v>1.67291079575952</v>
      </c>
      <c r="AA47">
        <v>20.684004587465399</v>
      </c>
      <c r="AB47">
        <v>1.6453909185453499</v>
      </c>
      <c r="AD47">
        <v>21.6432402347702</v>
      </c>
      <c r="AE47">
        <v>1.7777484232420799</v>
      </c>
      <c r="AG47">
        <v>22.692074816163998</v>
      </c>
      <c r="AH47">
        <v>1.9854579726918899</v>
      </c>
    </row>
    <row r="48" spans="1:34">
      <c r="A48">
        <v>13.8006982392228</v>
      </c>
      <c r="B48">
        <v>1.4730640683709</v>
      </c>
      <c r="D48">
        <v>14.754663360993</v>
      </c>
      <c r="E48">
        <v>1.4199900194578601</v>
      </c>
      <c r="G48">
        <v>15.8140389934561</v>
      </c>
      <c r="H48">
        <v>1.3675712057165801</v>
      </c>
      <c r="O48">
        <v>16.752192538622399</v>
      </c>
      <c r="P48">
        <v>1.67225556058776</v>
      </c>
      <c r="R48">
        <v>17.706157660392599</v>
      </c>
      <c r="S48">
        <v>1.4475098966720299</v>
      </c>
      <c r="U48">
        <v>18.7866153949942</v>
      </c>
      <c r="V48">
        <v>1.5654522275899001</v>
      </c>
      <c r="X48">
        <v>19.724768940160502</v>
      </c>
      <c r="Y48">
        <v>1.96186950650832</v>
      </c>
      <c r="AA48">
        <v>20.684004587465399</v>
      </c>
      <c r="AB48">
        <v>1.6453909185453499</v>
      </c>
      <c r="AD48">
        <v>21.6432402347702</v>
      </c>
      <c r="AE48">
        <v>1.6716003254159899</v>
      </c>
      <c r="AG48">
        <v>22.692074816163998</v>
      </c>
      <c r="AH48">
        <v>1.9854579726918899</v>
      </c>
    </row>
    <row r="49" spans="1:34">
      <c r="A49">
        <v>13.8006982392228</v>
      </c>
      <c r="B49">
        <v>1.4730640683709</v>
      </c>
      <c r="D49">
        <v>14.754663360993</v>
      </c>
      <c r="E49">
        <v>1.4199900194578601</v>
      </c>
      <c r="G49">
        <v>15.8140389934561</v>
      </c>
      <c r="H49">
        <v>1.3675712057165801</v>
      </c>
      <c r="O49">
        <v>16.752192538622399</v>
      </c>
      <c r="P49">
        <v>1.67225556058776</v>
      </c>
      <c r="R49">
        <v>17.706157660392599</v>
      </c>
      <c r="S49">
        <v>1.4475098966720299</v>
      </c>
      <c r="U49">
        <v>18.770803818390299</v>
      </c>
      <c r="V49">
        <v>1.56479699241814</v>
      </c>
      <c r="X49">
        <v>19.730039465695199</v>
      </c>
      <c r="Y49">
        <v>1.8170625335480399</v>
      </c>
      <c r="AA49">
        <v>20.684004587465399</v>
      </c>
      <c r="AB49">
        <v>1.8852069914117</v>
      </c>
      <c r="AD49">
        <v>21.6432402347702</v>
      </c>
      <c r="AE49">
        <v>1.6716003254159899</v>
      </c>
      <c r="AG49">
        <v>22.692074816163998</v>
      </c>
      <c r="AH49">
        <v>1.9854579726918899</v>
      </c>
    </row>
    <row r="50" spans="1:34">
      <c r="A50">
        <v>13.8006982392228</v>
      </c>
      <c r="B50">
        <v>1.4730640683709</v>
      </c>
      <c r="D50">
        <v>14.7230402077852</v>
      </c>
      <c r="E50">
        <v>1.4193347842860899</v>
      </c>
      <c r="G50">
        <v>15.8140389934561</v>
      </c>
      <c r="H50">
        <v>1.3675712057165801</v>
      </c>
      <c r="O50">
        <v>16.752192538622399</v>
      </c>
      <c r="P50">
        <v>1.67225556058776</v>
      </c>
      <c r="R50">
        <v>17.706157660392599</v>
      </c>
      <c r="S50">
        <v>1.4475098966720299</v>
      </c>
      <c r="X50">
        <v>19.730039465695199</v>
      </c>
      <c r="Y50">
        <v>1.8157520632045001</v>
      </c>
      <c r="AA50">
        <v>20.684004587465399</v>
      </c>
      <c r="AB50">
        <v>1.64473568337359</v>
      </c>
      <c r="AD50">
        <v>21.648510760304902</v>
      </c>
      <c r="AE50">
        <v>1.67291079575952</v>
      </c>
      <c r="AG50">
        <v>22.692074816163998</v>
      </c>
      <c r="AH50">
        <v>1.9854579726918899</v>
      </c>
    </row>
    <row r="51" spans="1:34">
      <c r="A51">
        <v>13.7848866626189</v>
      </c>
      <c r="B51">
        <v>1.4724088331991401</v>
      </c>
      <c r="D51">
        <v>14.7230402077852</v>
      </c>
      <c r="E51">
        <v>1.4193347842860899</v>
      </c>
      <c r="G51">
        <v>15.8140389934561</v>
      </c>
      <c r="H51">
        <v>1.3675712057165801</v>
      </c>
      <c r="O51">
        <v>16.752192538622399</v>
      </c>
      <c r="P51">
        <v>1.67225556058776</v>
      </c>
      <c r="R51">
        <v>17.716698711461898</v>
      </c>
      <c r="S51">
        <v>1.44685466150026</v>
      </c>
      <c r="X51">
        <v>19.730039465695199</v>
      </c>
      <c r="Y51">
        <v>1.8157520632045001</v>
      </c>
      <c r="AA51">
        <v>20.684004587465399</v>
      </c>
      <c r="AB51">
        <v>1.64473568337359</v>
      </c>
      <c r="AD51">
        <v>21.648510760304902</v>
      </c>
      <c r="AE51">
        <v>1.6716003254159899</v>
      </c>
      <c r="AG51">
        <v>22.692074816163998</v>
      </c>
      <c r="AH51">
        <v>1.9854579726918899</v>
      </c>
    </row>
    <row r="52" spans="1:34">
      <c r="A52">
        <v>13.7848866626189</v>
      </c>
      <c r="B52">
        <v>1.4724088331991401</v>
      </c>
      <c r="D52">
        <v>14.7283107333198</v>
      </c>
      <c r="E52">
        <v>1.4193347842860899</v>
      </c>
      <c r="G52">
        <v>15.8140389934561</v>
      </c>
      <c r="H52">
        <v>1.3675712057165801</v>
      </c>
      <c r="O52">
        <v>16.752192538622399</v>
      </c>
      <c r="P52">
        <v>1.67225556058776</v>
      </c>
      <c r="R52">
        <v>17.716698711461898</v>
      </c>
      <c r="S52">
        <v>1.44685466150026</v>
      </c>
      <c r="X52">
        <v>19.730039465695199</v>
      </c>
      <c r="Y52">
        <v>1.8170625335480399</v>
      </c>
      <c r="AA52">
        <v>20.684004587465399</v>
      </c>
      <c r="AB52">
        <v>1.64473568337359</v>
      </c>
      <c r="AD52">
        <v>21.648510760304902</v>
      </c>
      <c r="AE52">
        <v>1.6716003254159899</v>
      </c>
      <c r="AG52">
        <v>22.692074816163998</v>
      </c>
      <c r="AH52">
        <v>1.9874236782071899</v>
      </c>
    </row>
    <row r="53" spans="1:34">
      <c r="A53">
        <v>13.7848866626189</v>
      </c>
      <c r="B53">
        <v>1.4724088331991401</v>
      </c>
      <c r="D53">
        <v>14.7335812588544</v>
      </c>
      <c r="E53">
        <v>1.4193347842860899</v>
      </c>
      <c r="G53">
        <v>15.8140389934561</v>
      </c>
      <c r="H53">
        <v>1.3675712057165801</v>
      </c>
      <c r="O53">
        <v>16.752192538622399</v>
      </c>
      <c r="P53">
        <v>1.67225556058776</v>
      </c>
      <c r="R53">
        <v>17.716698711461898</v>
      </c>
      <c r="S53">
        <v>1.44685466150026</v>
      </c>
      <c r="X53">
        <v>19.730039465695199</v>
      </c>
      <c r="Y53">
        <v>1.8170625335480399</v>
      </c>
      <c r="AA53">
        <v>20.684004587465399</v>
      </c>
      <c r="AB53">
        <v>1.64473568337359</v>
      </c>
      <c r="AD53">
        <v>21.648510760304902</v>
      </c>
      <c r="AE53">
        <v>1.6716003254159899</v>
      </c>
      <c r="AG53">
        <v>22.692074816163998</v>
      </c>
      <c r="AH53">
        <v>1.98807891337895</v>
      </c>
    </row>
    <row r="54" spans="1:34">
      <c r="A54">
        <v>13.790157188153501</v>
      </c>
      <c r="B54">
        <v>1.4724088331991401</v>
      </c>
      <c r="D54">
        <v>14.7441223099237</v>
      </c>
      <c r="E54">
        <v>1.4193347842860899</v>
      </c>
      <c r="G54">
        <v>15.8193095189907</v>
      </c>
      <c r="H54">
        <v>1.3675712057165801</v>
      </c>
      <c r="O54">
        <v>16.752192538622399</v>
      </c>
      <c r="P54">
        <v>1.67225556058776</v>
      </c>
      <c r="R54">
        <v>17.716698711461898</v>
      </c>
      <c r="S54">
        <v>1.44685466150026</v>
      </c>
      <c r="X54">
        <v>19.730039465695199</v>
      </c>
      <c r="Y54">
        <v>1.8170625335480399</v>
      </c>
      <c r="AA54">
        <v>20.684004587465399</v>
      </c>
      <c r="AB54">
        <v>1.8852069914117</v>
      </c>
      <c r="AD54">
        <v>21.6537812858395</v>
      </c>
      <c r="AE54">
        <v>1.67291079575952</v>
      </c>
      <c r="AG54">
        <v>22.692074816163998</v>
      </c>
      <c r="AH54">
        <v>1.98807891337895</v>
      </c>
    </row>
    <row r="55" spans="1:34">
      <c r="D55">
        <v>14.7441223099237</v>
      </c>
      <c r="E55">
        <v>1.4193347842860899</v>
      </c>
      <c r="G55">
        <v>15.8193095189907</v>
      </c>
      <c r="H55">
        <v>1.3675712057165801</v>
      </c>
      <c r="O55">
        <v>16.752192538622399</v>
      </c>
      <c r="P55">
        <v>1.67225556058776</v>
      </c>
      <c r="R55">
        <v>17.716698711461898</v>
      </c>
      <c r="S55">
        <v>1.44685466150026</v>
      </c>
      <c r="X55">
        <v>19.730039465695199</v>
      </c>
      <c r="Y55">
        <v>1.8170625335480399</v>
      </c>
      <c r="AA55">
        <v>20.684004587465399</v>
      </c>
      <c r="AB55">
        <v>1.8852069914117</v>
      </c>
      <c r="AD55">
        <v>21.6537812858395</v>
      </c>
      <c r="AE55">
        <v>1.67291079575952</v>
      </c>
      <c r="AG55">
        <v>22.692074816163998</v>
      </c>
      <c r="AH55">
        <v>1.98807891337895</v>
      </c>
    </row>
    <row r="56" spans="1:34">
      <c r="G56">
        <v>15.8140389934561</v>
      </c>
      <c r="H56">
        <v>1.36495026502952</v>
      </c>
      <c r="O56">
        <v>16.752192538622399</v>
      </c>
      <c r="P56">
        <v>1.67225556058776</v>
      </c>
      <c r="R56">
        <v>17.716698711461898</v>
      </c>
      <c r="S56">
        <v>1.44685466150026</v>
      </c>
      <c r="X56">
        <v>19.730039465695199</v>
      </c>
      <c r="Y56">
        <v>1.8170625335480399</v>
      </c>
      <c r="AA56">
        <v>20.684004587465399</v>
      </c>
      <c r="AB56">
        <v>1.8852069914117</v>
      </c>
      <c r="AD56">
        <v>21.6537812858395</v>
      </c>
      <c r="AE56">
        <v>1.66897938472893</v>
      </c>
      <c r="AG56">
        <v>22.692074816163998</v>
      </c>
      <c r="AH56">
        <v>1.98807891337895</v>
      </c>
    </row>
    <row r="57" spans="1:34">
      <c r="O57">
        <v>16.768004115226301</v>
      </c>
      <c r="P57">
        <v>1.5018944159286101</v>
      </c>
      <c r="R57">
        <v>17.716698711461898</v>
      </c>
      <c r="S57">
        <v>1.44685466150026</v>
      </c>
      <c r="X57">
        <v>19.730039465695199</v>
      </c>
      <c r="Y57">
        <v>1.8170625335480399</v>
      </c>
      <c r="AA57">
        <v>20.684004587465399</v>
      </c>
      <c r="AB57">
        <v>1.8852069914117</v>
      </c>
      <c r="AD57">
        <v>21.6537812858395</v>
      </c>
      <c r="AE57">
        <v>1.66897938472893</v>
      </c>
      <c r="AG57">
        <v>22.692074816163998</v>
      </c>
      <c r="AH57">
        <v>1.98807891337895</v>
      </c>
    </row>
    <row r="58" spans="1:34">
      <c r="O58">
        <v>16.773274640760899</v>
      </c>
      <c r="P58">
        <v>1.5018944159286101</v>
      </c>
      <c r="R58">
        <v>17.716698711461898</v>
      </c>
      <c r="S58">
        <v>1.44685466150026</v>
      </c>
      <c r="X58">
        <v>19.730039465695199</v>
      </c>
      <c r="Y58">
        <v>1.8170625335480399</v>
      </c>
      <c r="AA58">
        <v>20.684004587465399</v>
      </c>
      <c r="AB58">
        <v>1.8852069914117</v>
      </c>
      <c r="AD58">
        <v>21.6537812858395</v>
      </c>
      <c r="AE58">
        <v>1.66897938472893</v>
      </c>
      <c r="AG58">
        <v>22.692074816163998</v>
      </c>
      <c r="AH58">
        <v>1.98807891337895</v>
      </c>
    </row>
    <row r="59" spans="1:34">
      <c r="O59">
        <v>16.773274640760899</v>
      </c>
      <c r="P59">
        <v>1.5018944159286101</v>
      </c>
      <c r="X59">
        <v>19.730039465695199</v>
      </c>
      <c r="Y59">
        <v>1.67094509024423</v>
      </c>
      <c r="AA59">
        <v>20.684004587465399</v>
      </c>
      <c r="AB59">
        <v>1.8852069914117</v>
      </c>
      <c r="AD59">
        <v>21.6537812858395</v>
      </c>
      <c r="AE59">
        <v>1.67291079575952</v>
      </c>
      <c r="AG59">
        <v>22.692074816163998</v>
      </c>
      <c r="AH59">
        <v>1.9874236782071899</v>
      </c>
    </row>
    <row r="60" spans="1:34">
      <c r="O60">
        <v>16.773274640760899</v>
      </c>
      <c r="P60">
        <v>1.5018944159286101</v>
      </c>
      <c r="X60">
        <v>19.730039465695199</v>
      </c>
      <c r="Y60">
        <v>1.67094509024423</v>
      </c>
      <c r="AA60">
        <v>20.684004587465399</v>
      </c>
      <c r="AB60">
        <v>1.8825860507246299</v>
      </c>
      <c r="AD60">
        <v>21.6537812858395</v>
      </c>
      <c r="AE60">
        <v>1.67291079575952</v>
      </c>
      <c r="AG60">
        <v>22.702615867233298</v>
      </c>
      <c r="AH60">
        <v>1.7751274825550101</v>
      </c>
    </row>
    <row r="61" spans="1:34">
      <c r="O61">
        <v>16.768004115226301</v>
      </c>
      <c r="P61">
        <v>1.5012391807568399</v>
      </c>
      <c r="X61">
        <v>19.730039465695199</v>
      </c>
      <c r="Y61">
        <v>1.67094509024423</v>
      </c>
      <c r="AA61">
        <v>20.684004587465399</v>
      </c>
      <c r="AB61">
        <v>1.8825860507246299</v>
      </c>
      <c r="AD61">
        <v>21.6537812858395</v>
      </c>
      <c r="AE61">
        <v>1.67291079575952</v>
      </c>
      <c r="AG61">
        <v>22.702615867233298</v>
      </c>
      <c r="AH61">
        <v>1.7751274825550101</v>
      </c>
    </row>
    <row r="62" spans="1:34">
      <c r="O62">
        <v>16.768004115226301</v>
      </c>
      <c r="P62">
        <v>1.5012391807568399</v>
      </c>
      <c r="X62">
        <v>19.730039465695199</v>
      </c>
      <c r="Y62">
        <v>1.67094509024423</v>
      </c>
      <c r="AA62">
        <v>20.684004587465399</v>
      </c>
      <c r="AB62">
        <v>1.8825860507246299</v>
      </c>
      <c r="AD62">
        <v>21.6537812858395</v>
      </c>
      <c r="AE62">
        <v>1.67225556058776</v>
      </c>
      <c r="AG62">
        <v>22.702615867233298</v>
      </c>
      <c r="AH62">
        <v>1.7751274825550101</v>
      </c>
    </row>
    <row r="63" spans="1:34">
      <c r="O63">
        <v>16.768004115226301</v>
      </c>
      <c r="P63">
        <v>1.5012391807568399</v>
      </c>
      <c r="X63">
        <v>19.730039465695199</v>
      </c>
      <c r="Y63">
        <v>1.8170625335480399</v>
      </c>
      <c r="AA63">
        <v>20.684004587465399</v>
      </c>
      <c r="AB63">
        <v>1.7469523701690799</v>
      </c>
      <c r="AD63">
        <v>21.6537812858395</v>
      </c>
      <c r="AE63">
        <v>1.7764379528985501</v>
      </c>
      <c r="AG63">
        <v>22.702615867233298</v>
      </c>
      <c r="AH63">
        <v>1.7751274825550101</v>
      </c>
    </row>
    <row r="64" spans="1:34">
      <c r="O64">
        <v>16.768004115226301</v>
      </c>
      <c r="P64">
        <v>1.5012391807568399</v>
      </c>
      <c r="X64">
        <v>19.745851042299101</v>
      </c>
      <c r="Y64">
        <v>1.6748765012748199</v>
      </c>
      <c r="AA64">
        <v>20.684004587465399</v>
      </c>
      <c r="AB64">
        <v>1.7469523701690799</v>
      </c>
      <c r="AD64">
        <v>21.6537812858395</v>
      </c>
      <c r="AE64">
        <v>1.67291079575952</v>
      </c>
      <c r="AG64">
        <v>22.702615867233298</v>
      </c>
      <c r="AH64">
        <v>1.7751274825550101</v>
      </c>
    </row>
    <row r="65" spans="15:34">
      <c r="O65">
        <v>16.768004115226301</v>
      </c>
      <c r="P65">
        <v>1.5012391807568399</v>
      </c>
      <c r="X65">
        <v>19.745851042299101</v>
      </c>
      <c r="Y65">
        <v>1.6748765012748199</v>
      </c>
      <c r="AA65">
        <v>20.689275113000001</v>
      </c>
      <c r="AB65">
        <v>1.64670138888888</v>
      </c>
      <c r="AD65">
        <v>21.6537812858395</v>
      </c>
      <c r="AE65">
        <v>1.67291079575952</v>
      </c>
      <c r="AG65">
        <v>22.702615867233298</v>
      </c>
      <c r="AH65">
        <v>1.7751274825550101</v>
      </c>
    </row>
    <row r="66" spans="15:34">
      <c r="O66">
        <v>16.768004115226301</v>
      </c>
      <c r="P66">
        <v>1.5012391807568399</v>
      </c>
      <c r="AA66">
        <v>20.689275113000001</v>
      </c>
      <c r="AB66">
        <v>1.64670138888888</v>
      </c>
      <c r="AG66">
        <v>23.635498886865001</v>
      </c>
      <c r="AH66">
        <v>1.8419614700751401</v>
      </c>
    </row>
    <row r="67" spans="15:34">
      <c r="O67">
        <v>16.768004115226301</v>
      </c>
      <c r="P67">
        <v>1.5012391807568399</v>
      </c>
      <c r="AA67">
        <v>20.689275113000001</v>
      </c>
      <c r="AB67">
        <v>1.6440804482018201</v>
      </c>
      <c r="AG67">
        <v>23.635498886865001</v>
      </c>
      <c r="AH67">
        <v>1.8432719404186799</v>
      </c>
    </row>
    <row r="68" spans="15:34">
      <c r="O68">
        <v>16.768004115226301</v>
      </c>
      <c r="P68">
        <v>1.5012391807568399</v>
      </c>
      <c r="AG68">
        <v>23.635498886865001</v>
      </c>
      <c r="AH68">
        <v>1.8432719404186799</v>
      </c>
    </row>
    <row r="69" spans="15:34">
      <c r="O69">
        <v>16.768004115226301</v>
      </c>
      <c r="P69">
        <v>1.5012391807568399</v>
      </c>
      <c r="AG69">
        <v>23.635498886865001</v>
      </c>
      <c r="AH69">
        <v>1.8432719404186799</v>
      </c>
    </row>
    <row r="70" spans="15:34">
      <c r="O70">
        <v>16.768004115226301</v>
      </c>
      <c r="P70">
        <v>1.5012391807568399</v>
      </c>
      <c r="AG70">
        <v>23.635498886865001</v>
      </c>
      <c r="AH70">
        <v>1.8432719404186799</v>
      </c>
    </row>
    <row r="71" spans="15:34">
      <c r="O71">
        <v>16.768004115226301</v>
      </c>
      <c r="P71">
        <v>1.5012391807568399</v>
      </c>
      <c r="AG71">
        <v>23.635498886865001</v>
      </c>
      <c r="AH71">
        <v>1.8432719404186799</v>
      </c>
    </row>
    <row r="72" spans="15:34">
      <c r="O72">
        <v>16.768004115226301</v>
      </c>
      <c r="P72">
        <v>1.5012391807568399</v>
      </c>
      <c r="AG72">
        <v>23.635498886865001</v>
      </c>
      <c r="AH72">
        <v>1.75088378119967</v>
      </c>
    </row>
    <row r="73" spans="15:34">
      <c r="O73">
        <v>16.768004115226301</v>
      </c>
      <c r="P73">
        <v>1.5012391807568399</v>
      </c>
      <c r="AG73">
        <v>23.635498886865001</v>
      </c>
      <c r="AH73">
        <v>1.75088378119967</v>
      </c>
    </row>
    <row r="74" spans="15:34">
      <c r="O74">
        <v>16.768004115226301</v>
      </c>
      <c r="P74">
        <v>1.5012391807568399</v>
      </c>
      <c r="AG74">
        <v>23.635498886865001</v>
      </c>
      <c r="AH74">
        <v>1.8432719404186799</v>
      </c>
    </row>
    <row r="75" spans="15:34">
      <c r="O75">
        <v>16.768004115226301</v>
      </c>
      <c r="P75">
        <v>1.5012391807568399</v>
      </c>
      <c r="AG75">
        <v>23.635498886865001</v>
      </c>
      <c r="AH75">
        <v>1.8432719404186799</v>
      </c>
    </row>
    <row r="76" spans="15:34">
      <c r="O76">
        <v>16.768004115226301</v>
      </c>
      <c r="P76">
        <v>1.5012391807568399</v>
      </c>
      <c r="AG76">
        <v>23.635498886865001</v>
      </c>
      <c r="AH76">
        <v>1.7502285460279099</v>
      </c>
    </row>
    <row r="77" spans="15:34">
      <c r="O77">
        <v>16.768004115226301</v>
      </c>
      <c r="P77">
        <v>1.5012391807568399</v>
      </c>
      <c r="AG77">
        <v>23.635498886865001</v>
      </c>
      <c r="AH77">
        <v>1.8432719404186799</v>
      </c>
    </row>
    <row r="78" spans="15:34">
      <c r="O78">
        <v>16.768004115226301</v>
      </c>
      <c r="P78">
        <v>1.5012391807568399</v>
      </c>
      <c r="AG78">
        <v>23.635498886865001</v>
      </c>
      <c r="AH78">
        <v>1.84261670524691</v>
      </c>
    </row>
    <row r="79" spans="15:34">
      <c r="O79">
        <v>16.768004115226301</v>
      </c>
      <c r="P79">
        <v>1.5012391807568399</v>
      </c>
      <c r="AG79">
        <v>23.635498886865001</v>
      </c>
      <c r="AH79">
        <v>1.8432719404186799</v>
      </c>
    </row>
    <row r="80" spans="15:34">
      <c r="AG80">
        <v>23.635498886865001</v>
      </c>
      <c r="AH80">
        <v>1.8432719404186799</v>
      </c>
    </row>
    <row r="81" spans="33:34">
      <c r="AG81">
        <v>23.635498886865001</v>
      </c>
      <c r="AH81">
        <v>1.8472033514492701</v>
      </c>
    </row>
    <row r="82" spans="33:34">
      <c r="AG82">
        <v>23.635498886865001</v>
      </c>
      <c r="AH82">
        <v>1.8472033514492701</v>
      </c>
    </row>
    <row r="83" spans="33:34">
      <c r="AG83">
        <v>23.635498886865001</v>
      </c>
      <c r="AH83">
        <v>1.8432719404186799</v>
      </c>
    </row>
    <row r="84" spans="33:34">
      <c r="AG84">
        <v>23.6407694123996</v>
      </c>
      <c r="AH84">
        <v>1.74957331085614</v>
      </c>
    </row>
    <row r="85" spans="33:34">
      <c r="AG85">
        <v>23.6407694123996</v>
      </c>
      <c r="AH85">
        <v>1.7515390163714399</v>
      </c>
    </row>
    <row r="86" spans="33:34">
      <c r="AG86">
        <v>23.6407694123996</v>
      </c>
      <c r="AH86">
        <v>1.7515390163714399</v>
      </c>
    </row>
    <row r="87" spans="33:34">
      <c r="AG87">
        <v>23.6407694123996</v>
      </c>
      <c r="AH87">
        <v>1.7515390163714399</v>
      </c>
    </row>
    <row r="88" spans="33:34">
      <c r="AG88">
        <v>23.6407694123996</v>
      </c>
      <c r="AH88">
        <v>1.7515390163714399</v>
      </c>
    </row>
    <row r="89" spans="33:34">
      <c r="AG89">
        <v>23.6407694123996</v>
      </c>
      <c r="AH89">
        <v>1.74957331085614</v>
      </c>
    </row>
    <row r="90" spans="33:34">
      <c r="AG90">
        <v>23.6407694123996</v>
      </c>
      <c r="AH90">
        <v>1.74957331085614</v>
      </c>
    </row>
    <row r="91" spans="33:34">
      <c r="AG91">
        <v>23.6407694123996</v>
      </c>
      <c r="AH91">
        <v>1.84130623490338</v>
      </c>
    </row>
    <row r="92" spans="33:34">
      <c r="AG92">
        <v>23.6407694123996</v>
      </c>
      <c r="AH92">
        <v>1.7502285460279099</v>
      </c>
    </row>
    <row r="93" spans="33:34">
      <c r="AG93">
        <v>23.6407694123996</v>
      </c>
      <c r="AH93">
        <v>1.7502285460279099</v>
      </c>
    </row>
    <row r="94" spans="33:34">
      <c r="AG94">
        <v>23.6407694123996</v>
      </c>
      <c r="AH94">
        <v>1.7502285460279099</v>
      </c>
    </row>
    <row r="95" spans="33:34">
      <c r="AG95">
        <v>23.6407694123996</v>
      </c>
      <c r="AH95">
        <v>1.7502285460279099</v>
      </c>
    </row>
    <row r="96" spans="33:34">
      <c r="AG96">
        <v>23.6407694123996</v>
      </c>
      <c r="AH96">
        <v>1.9238658665458901</v>
      </c>
    </row>
    <row r="97" spans="33:34">
      <c r="AG97">
        <v>23.6407694123996</v>
      </c>
      <c r="AH97">
        <v>1.9238658665458901</v>
      </c>
    </row>
    <row r="98" spans="33:34">
      <c r="AG98">
        <v>23.6407694123996</v>
      </c>
      <c r="AH98">
        <v>1.9238658665458901</v>
      </c>
    </row>
    <row r="99" spans="33:34">
      <c r="AG99">
        <v>23.6407694123996</v>
      </c>
      <c r="AH99">
        <v>1.9238658665458901</v>
      </c>
    </row>
    <row r="100" spans="33:34">
      <c r="AG100">
        <v>23.6407694123996</v>
      </c>
      <c r="AH100">
        <v>1.9238658665458901</v>
      </c>
    </row>
    <row r="101" spans="33:34">
      <c r="AG101">
        <v>23.6407694123996</v>
      </c>
      <c r="AH101">
        <v>1.74957331085614</v>
      </c>
    </row>
    <row r="102" spans="33:34">
      <c r="AG102">
        <v>23.6407694123996</v>
      </c>
      <c r="AH102">
        <v>1.9238658665458901</v>
      </c>
    </row>
    <row r="103" spans="33:34">
      <c r="AG103">
        <v>23.6407694123996</v>
      </c>
      <c r="AH103">
        <v>1.92255539620236</v>
      </c>
    </row>
    <row r="104" spans="33:34">
      <c r="AG104">
        <v>23.6407694123996</v>
      </c>
      <c r="AH104">
        <v>1.92255539620236</v>
      </c>
    </row>
    <row r="105" spans="33:34">
      <c r="AG105">
        <v>23.6407694123996</v>
      </c>
      <c r="AH105">
        <v>1.92255539620236</v>
      </c>
    </row>
    <row r="106" spans="33:34">
      <c r="AG106">
        <v>23.6407694123996</v>
      </c>
      <c r="AH106">
        <v>1.92255539620236</v>
      </c>
    </row>
    <row r="107" spans="33:34">
      <c r="AG107">
        <v>23.6407694123996</v>
      </c>
      <c r="AH107">
        <v>1.92255539620236</v>
      </c>
    </row>
    <row r="108" spans="33:34">
      <c r="AG108">
        <v>23.6407694123996</v>
      </c>
      <c r="AH108">
        <v>1.92255539620236</v>
      </c>
    </row>
    <row r="109" spans="33:34">
      <c r="AG109">
        <v>23.6407694123996</v>
      </c>
      <c r="AH109">
        <v>1.92255539620236</v>
      </c>
    </row>
    <row r="110" spans="33:34">
      <c r="AG110">
        <v>23.6407694123996</v>
      </c>
      <c r="AH110">
        <v>1.92255539620236</v>
      </c>
    </row>
    <row r="111" spans="33:34">
      <c r="AG111">
        <v>23.6407694123996</v>
      </c>
      <c r="AH111">
        <v>1.92255539620236</v>
      </c>
    </row>
    <row r="112" spans="33:34">
      <c r="AG112">
        <v>23.6407694123996</v>
      </c>
      <c r="AH112">
        <v>1.92255539620236</v>
      </c>
    </row>
    <row r="113" spans="33:34">
      <c r="AG113">
        <v>23.6407694123996</v>
      </c>
      <c r="AH113">
        <v>1.92255539620236</v>
      </c>
    </row>
    <row r="114" spans="33:34">
      <c r="AG114">
        <v>23.6407694123996</v>
      </c>
      <c r="AH114">
        <v>1.92255539620236</v>
      </c>
    </row>
    <row r="115" spans="33:34">
      <c r="AG115">
        <v>23.6407694123996</v>
      </c>
      <c r="AH115">
        <v>1.92255539620236</v>
      </c>
    </row>
    <row r="116" spans="33:34">
      <c r="AG116">
        <v>23.646039937934301</v>
      </c>
      <c r="AH116">
        <v>1.8406509997316101</v>
      </c>
    </row>
    <row r="117" spans="33:34">
      <c r="AG117">
        <v>23.646039937934301</v>
      </c>
      <c r="AH117">
        <v>1.8399957645598499</v>
      </c>
    </row>
    <row r="118" spans="33:34">
      <c r="AG118">
        <v>23.646039937934301</v>
      </c>
      <c r="AH118">
        <v>1.8399957645598499</v>
      </c>
    </row>
    <row r="119" spans="33:34">
      <c r="AG119">
        <v>23.646039937934301</v>
      </c>
      <c r="AH119">
        <v>1.8399957645598499</v>
      </c>
    </row>
    <row r="120" spans="33:34">
      <c r="AG120">
        <v>23.646039937934301</v>
      </c>
      <c r="AH120">
        <v>1.8399957645598499</v>
      </c>
    </row>
    <row r="121" spans="33:34">
      <c r="AG121">
        <v>23.656580989003501</v>
      </c>
      <c r="AH121">
        <v>1.74957331085614</v>
      </c>
    </row>
    <row r="122" spans="33:34">
      <c r="AG122">
        <v>23.656580989003501</v>
      </c>
      <c r="AH122">
        <v>1.74957331085614</v>
      </c>
    </row>
    <row r="123" spans="33:34">
      <c r="AG123">
        <v>23.656580989003501</v>
      </c>
      <c r="AH123">
        <v>1.74957331085614</v>
      </c>
    </row>
    <row r="124" spans="33:34">
      <c r="AG124">
        <v>23.656580989003501</v>
      </c>
      <c r="AH124">
        <v>1.74957331085614</v>
      </c>
    </row>
    <row r="125" spans="33:34">
      <c r="AG125">
        <v>23.656580989003501</v>
      </c>
      <c r="AH125">
        <v>1.74957331085614</v>
      </c>
    </row>
    <row r="126" spans="33:34">
      <c r="AG126">
        <v>23.656580989003501</v>
      </c>
      <c r="AH126">
        <v>1.74957331085614</v>
      </c>
    </row>
    <row r="127" spans="33:34">
      <c r="AG127">
        <v>23.656580989003501</v>
      </c>
      <c r="AH127">
        <v>1.74957331085614</v>
      </c>
    </row>
    <row r="128" spans="33:34">
      <c r="AG128">
        <v>24.573652432031299</v>
      </c>
      <c r="AH128">
        <v>1.7358133722490601</v>
      </c>
    </row>
    <row r="129" spans="33:34">
      <c r="AG129">
        <v>24.573652432031299</v>
      </c>
      <c r="AH129">
        <v>1.7358133722490601</v>
      </c>
    </row>
    <row r="130" spans="33:34">
      <c r="AG130">
        <v>24.573652432031299</v>
      </c>
      <c r="AH130">
        <v>1.7358133722490601</v>
      </c>
    </row>
    <row r="131" spans="33:34">
      <c r="AG131">
        <v>24.573652432031299</v>
      </c>
      <c r="AH131">
        <v>1.7358133722490601</v>
      </c>
    </row>
    <row r="132" spans="33:34">
      <c r="AG132">
        <v>24.573652432031299</v>
      </c>
      <c r="AH132">
        <v>1.7358133722490601</v>
      </c>
    </row>
    <row r="133" spans="33:34">
      <c r="AG133">
        <v>24.584193483100499</v>
      </c>
      <c r="AH133">
        <v>1.7358133722490601</v>
      </c>
    </row>
    <row r="134" spans="33:34">
      <c r="AG134">
        <v>24.584193483100499</v>
      </c>
      <c r="AH134">
        <v>1.7371238425925899</v>
      </c>
    </row>
    <row r="135" spans="33:34">
      <c r="AG135">
        <v>24.584193483100499</v>
      </c>
      <c r="AH135">
        <v>1.7371238425925899</v>
      </c>
    </row>
    <row r="136" spans="33:34">
      <c r="AG136">
        <v>24.584193483100499</v>
      </c>
      <c r="AH136">
        <v>1.7371238425925899</v>
      </c>
    </row>
    <row r="137" spans="33:34">
      <c r="AG137">
        <v>24.584193483100499</v>
      </c>
      <c r="AH137">
        <v>1.7371238425925899</v>
      </c>
    </row>
    <row r="138" spans="33:34">
      <c r="AG138">
        <v>24.584193483100499</v>
      </c>
      <c r="AH138">
        <v>1.7371238425925899</v>
      </c>
    </row>
    <row r="139" spans="33:34">
      <c r="AG139">
        <v>24.584193483100499</v>
      </c>
      <c r="AH139">
        <v>1.7371238425925899</v>
      </c>
    </row>
    <row r="140" spans="33:34">
      <c r="AG140">
        <v>24.584193483100499</v>
      </c>
      <c r="AH140">
        <v>1.7371238425925899</v>
      </c>
    </row>
    <row r="141" spans="33:34">
      <c r="AG141">
        <v>24.584193483100499</v>
      </c>
      <c r="AH141">
        <v>1.7371238425925899</v>
      </c>
    </row>
    <row r="142" spans="33:34">
      <c r="AG142">
        <v>24.584193483100499</v>
      </c>
      <c r="AH142">
        <v>1.7358133722490601</v>
      </c>
    </row>
    <row r="143" spans="33:34">
      <c r="AG143">
        <v>24.584193483100499</v>
      </c>
      <c r="AH143">
        <v>1.8157520632045001</v>
      </c>
    </row>
    <row r="144" spans="33:34">
      <c r="AG144">
        <v>24.584193483100499</v>
      </c>
      <c r="AH144">
        <v>1.8157520632045001</v>
      </c>
    </row>
    <row r="145" spans="33:34">
      <c r="AG145">
        <v>24.584193483100499</v>
      </c>
      <c r="AH145">
        <v>1.8170625335480399</v>
      </c>
    </row>
    <row r="146" spans="33:34">
      <c r="AG146">
        <v>24.584193483100499</v>
      </c>
      <c r="AH146">
        <v>1.7358133722490601</v>
      </c>
    </row>
    <row r="147" spans="33:34">
      <c r="AG147">
        <v>24.584193483100499</v>
      </c>
      <c r="AH147">
        <v>1.7358133722490601</v>
      </c>
    </row>
    <row r="148" spans="33:34">
      <c r="AG148">
        <v>24.584193483100499</v>
      </c>
      <c r="AH148">
        <v>1.7358133722490601</v>
      </c>
    </row>
    <row r="149" spans="33:34">
      <c r="AG149">
        <v>24.584193483100499</v>
      </c>
      <c r="AH149">
        <v>1.7358133722490601</v>
      </c>
    </row>
    <row r="150" spans="33:34">
      <c r="AG150">
        <v>24.589464008635201</v>
      </c>
      <c r="AH150">
        <v>1.8196834742351</v>
      </c>
    </row>
    <row r="151" spans="33:34">
      <c r="AG151">
        <v>24.589464008635201</v>
      </c>
      <c r="AH151">
        <v>1.89831169484702</v>
      </c>
    </row>
    <row r="152" spans="33:34">
      <c r="AG152">
        <v>24.589464008635201</v>
      </c>
      <c r="AH152">
        <v>1.89831169484702</v>
      </c>
    </row>
    <row r="153" spans="33:34">
      <c r="AG153">
        <v>24.589464008635201</v>
      </c>
      <c r="AH153">
        <v>1.8177177687198001</v>
      </c>
    </row>
    <row r="154" spans="33:34">
      <c r="AG154">
        <v>24.589464008635201</v>
      </c>
      <c r="AH154">
        <v>1.8177177687198001</v>
      </c>
    </row>
    <row r="155" spans="33:34">
      <c r="AG155">
        <v>24.589464008635201</v>
      </c>
      <c r="AH155">
        <v>1.89831169484702</v>
      </c>
    </row>
    <row r="156" spans="33:34">
      <c r="AG156">
        <v>24.589464008635201</v>
      </c>
      <c r="AH156">
        <v>1.89831169484702</v>
      </c>
    </row>
    <row r="157" spans="33:34">
      <c r="AG157">
        <v>24.589464008635201</v>
      </c>
      <c r="AH157">
        <v>1.7358133722490601</v>
      </c>
    </row>
    <row r="158" spans="33:34">
      <c r="AG158">
        <v>24.589464008635201</v>
      </c>
      <c r="AH158">
        <v>1.7358133722490601</v>
      </c>
    </row>
    <row r="159" spans="33:34">
      <c r="AG159">
        <v>24.589464008635201</v>
      </c>
      <c r="AH159">
        <v>1.7358133722490601</v>
      </c>
    </row>
    <row r="160" spans="33:34">
      <c r="AG160">
        <v>24.589464008635201</v>
      </c>
      <c r="AH160">
        <v>1.8144415928609701</v>
      </c>
    </row>
    <row r="161" spans="33:34">
      <c r="AG161">
        <v>24.589464008635201</v>
      </c>
      <c r="AH161">
        <v>1.8144415928609701</v>
      </c>
    </row>
    <row r="162" spans="33:34">
      <c r="AG162">
        <v>24.589464008635201</v>
      </c>
      <c r="AH162">
        <v>1.8144415928609701</v>
      </c>
    </row>
    <row r="163" spans="33:34">
      <c r="AG163">
        <v>24.589464008635201</v>
      </c>
      <c r="AH163">
        <v>1.8144415928609701</v>
      </c>
    </row>
    <row r="164" spans="33:34">
      <c r="AG164">
        <v>24.589464008635201</v>
      </c>
      <c r="AH164">
        <v>1.8196834742351</v>
      </c>
    </row>
    <row r="165" spans="33:34">
      <c r="AG165">
        <v>24.594734534169799</v>
      </c>
      <c r="AH165">
        <v>1.8177177687198001</v>
      </c>
    </row>
    <row r="166" spans="33:34">
      <c r="AG166">
        <v>24.594734534169799</v>
      </c>
      <c r="AH166">
        <v>1.8177177687198001</v>
      </c>
    </row>
    <row r="167" spans="33:34">
      <c r="AG167">
        <v>24.594734534169799</v>
      </c>
      <c r="AH167">
        <v>1.8177177687198001</v>
      </c>
    </row>
    <row r="168" spans="33:34">
      <c r="AG168">
        <v>24.594734534169799</v>
      </c>
      <c r="AH168">
        <v>1.8177177687198001</v>
      </c>
    </row>
    <row r="169" spans="33:34">
      <c r="AG169">
        <v>24.594734534169799</v>
      </c>
      <c r="AH169">
        <v>1.8137863576892099</v>
      </c>
    </row>
    <row r="170" spans="33:34">
      <c r="AG170">
        <v>24.594734534169799</v>
      </c>
      <c r="AH170">
        <v>1.8177177687198001</v>
      </c>
    </row>
    <row r="171" spans="33:34">
      <c r="AG171">
        <v>24.6000050597045</v>
      </c>
      <c r="AH171">
        <v>1.89372504864465</v>
      </c>
    </row>
    <row r="172" spans="33:34">
      <c r="AG172">
        <v>24.6000050597045</v>
      </c>
      <c r="AH172">
        <v>1.8943802838164201</v>
      </c>
    </row>
    <row r="173" spans="33:34">
      <c r="AG173">
        <v>24.6000050597045</v>
      </c>
      <c r="AH173">
        <v>1.89372504864465</v>
      </c>
    </row>
    <row r="174" spans="33:34">
      <c r="AG174">
        <v>24.6000050597045</v>
      </c>
      <c r="AH174">
        <v>1.8943802838164201</v>
      </c>
    </row>
    <row r="175" spans="33:34">
      <c r="AG175">
        <v>24.6000050597045</v>
      </c>
      <c r="AH175">
        <v>1.8943802838164201</v>
      </c>
    </row>
    <row r="176" spans="33:34">
      <c r="AG176">
        <v>24.6000050597045</v>
      </c>
      <c r="AH176">
        <v>1.89372504864465</v>
      </c>
    </row>
    <row r="177" spans="33:34">
      <c r="AG177">
        <v>24.6000050597045</v>
      </c>
      <c r="AH177">
        <v>1.73974478327965</v>
      </c>
    </row>
    <row r="178" spans="33:34">
      <c r="AG178">
        <v>24.6000050597045</v>
      </c>
      <c r="AH178">
        <v>1.7390895481078901</v>
      </c>
    </row>
    <row r="179" spans="33:34">
      <c r="AG179">
        <v>24.6000050597045</v>
      </c>
      <c r="AH179">
        <v>1.89372504864465</v>
      </c>
    </row>
    <row r="180" spans="33:34">
      <c r="AG180">
        <v>24.615816636308399</v>
      </c>
      <c r="AH180">
        <v>1.8956907541599499</v>
      </c>
    </row>
    <row r="181" spans="33:34">
      <c r="AG181">
        <v>24.615816636308399</v>
      </c>
      <c r="AH181">
        <v>1.8956907541599499</v>
      </c>
    </row>
    <row r="182" spans="33:34">
      <c r="AG182">
        <v>24.615816636308399</v>
      </c>
      <c r="AH182">
        <v>1.89372504864465</v>
      </c>
    </row>
    <row r="183" spans="33:34">
      <c r="AG183">
        <v>24.615816636308399</v>
      </c>
      <c r="AH183">
        <v>1.89372504864465</v>
      </c>
    </row>
    <row r="184" spans="33:34">
      <c r="AG184">
        <v>24.615816636308399</v>
      </c>
      <c r="AH184">
        <v>1.8956907541599499</v>
      </c>
    </row>
    <row r="185" spans="33:34">
      <c r="AG185">
        <v>24.615816636308399</v>
      </c>
      <c r="AH185">
        <v>1.8956907541599499</v>
      </c>
    </row>
    <row r="186" spans="33:34">
      <c r="AG186">
        <v>24.615816636308399</v>
      </c>
      <c r="AH186">
        <v>1.8956907541599499</v>
      </c>
    </row>
    <row r="187" spans="33:34">
      <c r="AG187">
        <v>25.406395466504701</v>
      </c>
      <c r="AH187">
        <v>1.77381701221148</v>
      </c>
    </row>
    <row r="188" spans="33:34">
      <c r="AG188">
        <v>25.411665992039399</v>
      </c>
      <c r="AH188">
        <v>1.71156967089372</v>
      </c>
    </row>
    <row r="189" spans="33:34">
      <c r="AG189">
        <v>25.411665992039399</v>
      </c>
      <c r="AH189">
        <v>1.71156967089372</v>
      </c>
    </row>
    <row r="190" spans="33:34">
      <c r="AG190">
        <v>25.411665992039399</v>
      </c>
      <c r="AH190">
        <v>1.71156967089372</v>
      </c>
    </row>
    <row r="191" spans="33:34">
      <c r="AG191">
        <v>25.411665992039399</v>
      </c>
      <c r="AH191">
        <v>1.71156967089372</v>
      </c>
    </row>
    <row r="192" spans="33:34">
      <c r="AG192">
        <v>25.411665992039399</v>
      </c>
      <c r="AH192">
        <v>1.71156967089372</v>
      </c>
    </row>
    <row r="193" spans="33:34">
      <c r="AG193">
        <v>25.411665992039399</v>
      </c>
      <c r="AH193">
        <v>1.71156967089372</v>
      </c>
    </row>
    <row r="194" spans="33:34">
      <c r="AG194">
        <v>25.411665992039399</v>
      </c>
      <c r="AH194">
        <v>1.71156967089372</v>
      </c>
    </row>
    <row r="195" spans="33:34">
      <c r="AG195">
        <v>25.411665992039399</v>
      </c>
      <c r="AH195">
        <v>1.71156967089372</v>
      </c>
    </row>
    <row r="196" spans="33:34">
      <c r="AG196">
        <v>25.411665992039399</v>
      </c>
      <c r="AH196">
        <v>1.7751274825550101</v>
      </c>
    </row>
    <row r="197" spans="33:34">
      <c r="AG197">
        <v>25.411665992039399</v>
      </c>
      <c r="AH197">
        <v>1.7751274825550101</v>
      </c>
    </row>
    <row r="198" spans="33:34">
      <c r="AG198">
        <v>25.411665992039399</v>
      </c>
      <c r="AH198">
        <v>1.71156967089372</v>
      </c>
    </row>
    <row r="199" spans="33:34">
      <c r="AG199">
        <v>25.411665992039399</v>
      </c>
      <c r="AH199">
        <v>1.71156967089372</v>
      </c>
    </row>
    <row r="200" spans="33:34">
      <c r="AG200">
        <v>25.411665992039399</v>
      </c>
      <c r="AH200">
        <v>1.71156967089372</v>
      </c>
    </row>
    <row r="201" spans="33:34">
      <c r="AG201">
        <v>25.411665992039399</v>
      </c>
      <c r="AH201">
        <v>1.7731617770397201</v>
      </c>
    </row>
    <row r="202" spans="33:34">
      <c r="AG202">
        <v>25.411665992039399</v>
      </c>
      <c r="AH202">
        <v>1.7731617770397201</v>
      </c>
    </row>
    <row r="203" spans="33:34">
      <c r="AG203">
        <v>25.411665992039399</v>
      </c>
      <c r="AH203">
        <v>1.7731617770397201</v>
      </c>
    </row>
    <row r="204" spans="33:34">
      <c r="AG204">
        <v>25.411665992039399</v>
      </c>
      <c r="AH204">
        <v>1.7731617770397201</v>
      </c>
    </row>
    <row r="205" spans="33:34">
      <c r="AG205">
        <v>25.411665992039399</v>
      </c>
      <c r="AH205">
        <v>1.7731617770397201</v>
      </c>
    </row>
    <row r="206" spans="33:34">
      <c r="AG206">
        <v>25.411665992039399</v>
      </c>
      <c r="AH206">
        <v>1.7731617770397201</v>
      </c>
    </row>
    <row r="207" spans="33:34">
      <c r="AG207">
        <v>25.411665992039399</v>
      </c>
      <c r="AH207">
        <v>1.7731617770397201</v>
      </c>
    </row>
    <row r="208" spans="33:34">
      <c r="AG208">
        <v>25.416936517574001</v>
      </c>
      <c r="AH208">
        <v>1.71484584675255</v>
      </c>
    </row>
    <row r="209" spans="33:34">
      <c r="AG209">
        <v>25.416936517574001</v>
      </c>
      <c r="AH209">
        <v>1.7155010819243099</v>
      </c>
    </row>
    <row r="210" spans="33:34">
      <c r="AG210">
        <v>25.416936517574001</v>
      </c>
      <c r="AH210">
        <v>1.71156967089372</v>
      </c>
    </row>
    <row r="211" spans="33:34">
      <c r="AG211">
        <v>25.4222070431086</v>
      </c>
      <c r="AH211">
        <v>1.7751274825550101</v>
      </c>
    </row>
    <row r="212" spans="33:34">
      <c r="AG212">
        <v>25.4222070431086</v>
      </c>
      <c r="AH212">
        <v>1.7751274825550101</v>
      </c>
    </row>
    <row r="213" spans="33:34">
      <c r="AG213">
        <v>25.4222070431086</v>
      </c>
      <c r="AH213">
        <v>1.7751274825550101</v>
      </c>
    </row>
    <row r="214" spans="33:34">
      <c r="AG214">
        <v>25.4222070431086</v>
      </c>
      <c r="AH214">
        <v>1.7751274825550101</v>
      </c>
    </row>
    <row r="215" spans="33:34">
      <c r="AG215">
        <v>25.4222070431086</v>
      </c>
      <c r="AH215">
        <v>1.7751274825550101</v>
      </c>
    </row>
    <row r="216" spans="33:34">
      <c r="AG216">
        <v>25.4222070431086</v>
      </c>
      <c r="AH216">
        <v>1.7751274825550101</v>
      </c>
    </row>
    <row r="217" spans="33:34">
      <c r="AG217">
        <v>25.427477568643301</v>
      </c>
      <c r="AH217">
        <v>1.77578271772678</v>
      </c>
    </row>
    <row r="218" spans="33:34">
      <c r="AG218">
        <v>25.427477568643301</v>
      </c>
      <c r="AH218">
        <v>1.77578271772678</v>
      </c>
    </row>
    <row r="219" spans="33:34">
      <c r="AG219">
        <v>25.427477568643301</v>
      </c>
      <c r="AH219">
        <v>1.77578271772678</v>
      </c>
    </row>
    <row r="220" spans="33:34">
      <c r="AG220">
        <v>25.427477568643301</v>
      </c>
      <c r="AH220">
        <v>1.7109144357219499</v>
      </c>
    </row>
    <row r="221" spans="33:34">
      <c r="AG221">
        <v>25.427477568643301</v>
      </c>
      <c r="AH221">
        <v>1.71156967089372</v>
      </c>
    </row>
    <row r="222" spans="33:34">
      <c r="AG222">
        <v>25.427477568643301</v>
      </c>
      <c r="AH222">
        <v>1.71156967089372</v>
      </c>
    </row>
    <row r="223" spans="33:34">
      <c r="AG223">
        <v>25.427477568643301</v>
      </c>
      <c r="AH223">
        <v>1.77578271772678</v>
      </c>
    </row>
    <row r="224" spans="33:34">
      <c r="AG224">
        <v>25.432748094177899</v>
      </c>
      <c r="AH224">
        <v>1.8570318790257601</v>
      </c>
    </row>
    <row r="225" spans="33:34">
      <c r="AG225">
        <v>25.432748094177899</v>
      </c>
      <c r="AH225">
        <v>1.8570318790257601</v>
      </c>
    </row>
    <row r="226" spans="33:34">
      <c r="AG226">
        <v>25.432748094177899</v>
      </c>
      <c r="AH226">
        <v>1.8570318790257601</v>
      </c>
    </row>
    <row r="227" spans="33:34">
      <c r="AG227">
        <v>25.432748094177899</v>
      </c>
      <c r="AH227">
        <v>1.8570318790257601</v>
      </c>
    </row>
    <row r="228" spans="33:34">
      <c r="AG228">
        <v>25.432748094177899</v>
      </c>
      <c r="AH228">
        <v>1.8570318790257601</v>
      </c>
    </row>
    <row r="229" spans="33:34">
      <c r="AG229">
        <v>25.432748094177899</v>
      </c>
      <c r="AH229">
        <v>1.8570318790257601</v>
      </c>
    </row>
    <row r="230" spans="33:34">
      <c r="AG230">
        <v>25.432748094177899</v>
      </c>
      <c r="AH230">
        <v>1.8570318790257601</v>
      </c>
    </row>
    <row r="231" spans="33:34">
      <c r="AG231">
        <v>25.432748094177899</v>
      </c>
      <c r="AH231">
        <v>1.8570318790257601</v>
      </c>
    </row>
    <row r="232" spans="33:34">
      <c r="AG232">
        <v>25.432748094177899</v>
      </c>
      <c r="AH232">
        <v>1.85572140868223</v>
      </c>
    </row>
    <row r="233" spans="33:34">
      <c r="AG233">
        <v>25.432748094177899</v>
      </c>
      <c r="AH233">
        <v>1.8570318790257601</v>
      </c>
    </row>
    <row r="234" spans="33:34">
      <c r="AG234">
        <v>25.432748094177899</v>
      </c>
      <c r="AH234">
        <v>1.8570318790257601</v>
      </c>
    </row>
    <row r="235" spans="33:34">
      <c r="AG235">
        <v>25.432748094177899</v>
      </c>
      <c r="AH235">
        <v>1.8570318790257601</v>
      </c>
    </row>
    <row r="236" spans="33:34">
      <c r="AG236">
        <v>25.432748094177899</v>
      </c>
      <c r="AH236">
        <v>1.8570318790257601</v>
      </c>
    </row>
    <row r="237" spans="33:34">
      <c r="AG237">
        <v>25.432748094177899</v>
      </c>
      <c r="AH237">
        <v>1.8570318790257601</v>
      </c>
    </row>
    <row r="238" spans="33:34">
      <c r="AG238">
        <v>25.438018619712601</v>
      </c>
      <c r="AH238">
        <v>1.71025920055018</v>
      </c>
    </row>
    <row r="239" spans="33:34">
      <c r="AG239">
        <v>25.438018619712601</v>
      </c>
      <c r="AH239">
        <v>1.71025920055018</v>
      </c>
    </row>
    <row r="240" spans="33:34">
      <c r="AG240">
        <v>25.438018619712601</v>
      </c>
      <c r="AH240">
        <v>1.8537557031669301</v>
      </c>
    </row>
    <row r="241" spans="33:34">
      <c r="AG241">
        <v>25.438018619712601</v>
      </c>
      <c r="AH241">
        <v>1.71025920055018</v>
      </c>
    </row>
    <row r="242" spans="33:34">
      <c r="AG242">
        <v>25.438018619712601</v>
      </c>
      <c r="AH242">
        <v>1.8537557031669301</v>
      </c>
    </row>
    <row r="243" spans="33:34">
      <c r="AG243">
        <v>26.449959522363901</v>
      </c>
      <c r="AH243">
        <v>1.6945335564277999</v>
      </c>
    </row>
    <row r="244" spans="33:34">
      <c r="AG244">
        <v>26.4552300478985</v>
      </c>
      <c r="AH244">
        <v>1.6958440267713299</v>
      </c>
    </row>
    <row r="245" spans="33:34">
      <c r="AG245">
        <v>26.460500573433102</v>
      </c>
      <c r="AH245">
        <v>1.6964992619431001</v>
      </c>
    </row>
    <row r="246" spans="33:34">
      <c r="AG246">
        <v>26.460500573433102</v>
      </c>
      <c r="AH246">
        <v>1.69715449711486</v>
      </c>
    </row>
    <row r="247" spans="33:34">
      <c r="AG247">
        <v>26.471041624502401</v>
      </c>
      <c r="AH247">
        <v>1.6984649674584</v>
      </c>
    </row>
    <row r="248" spans="33:34">
      <c r="AG248">
        <v>26.471041624502401</v>
      </c>
      <c r="AH248">
        <v>1.6984649674584</v>
      </c>
    </row>
    <row r="249" spans="33:34">
      <c r="AG249">
        <v>26.476312150037099</v>
      </c>
      <c r="AH249">
        <v>1.74629713499731</v>
      </c>
    </row>
    <row r="250" spans="33:34">
      <c r="AG250">
        <v>26.476312150037099</v>
      </c>
      <c r="AH250">
        <v>1.6991202026301599</v>
      </c>
    </row>
    <row r="251" spans="33:34">
      <c r="AG251">
        <v>26.476312150037099</v>
      </c>
      <c r="AH251">
        <v>1.6453909185453499</v>
      </c>
    </row>
    <row r="252" spans="33:34">
      <c r="AG252">
        <v>26.476312150037099</v>
      </c>
      <c r="AH252">
        <v>1.74629713499731</v>
      </c>
    </row>
    <row r="253" spans="33:34">
      <c r="AG253">
        <v>26.476312150037099</v>
      </c>
      <c r="AH253">
        <v>1.6453909185453499</v>
      </c>
    </row>
    <row r="254" spans="33:34">
      <c r="AG254">
        <v>26.476312150037099</v>
      </c>
      <c r="AH254">
        <v>1.6453909185453499</v>
      </c>
    </row>
    <row r="255" spans="33:34">
      <c r="AG255">
        <v>26.481582675571701</v>
      </c>
      <c r="AH255">
        <v>1.64473568337359</v>
      </c>
    </row>
    <row r="256" spans="33:34">
      <c r="AG256">
        <v>26.481582675571701</v>
      </c>
      <c r="AH256">
        <v>1.74629713499731</v>
      </c>
    </row>
    <row r="257" spans="33:34">
      <c r="AG257">
        <v>26.486853201106399</v>
      </c>
      <c r="AH257">
        <v>1.6440804482018201</v>
      </c>
    </row>
    <row r="258" spans="33:34">
      <c r="AG258">
        <v>26.486853201106399</v>
      </c>
      <c r="AH258">
        <v>1.6440804482018201</v>
      </c>
    </row>
    <row r="259" spans="33:34">
      <c r="AG259">
        <v>26.486853201106399</v>
      </c>
      <c r="AH259">
        <v>1.6440804482018201</v>
      </c>
    </row>
    <row r="260" spans="33:34">
      <c r="AG260">
        <v>26.486853201106399</v>
      </c>
      <c r="AH260">
        <v>1.74760760534084</v>
      </c>
    </row>
    <row r="261" spans="33:34">
      <c r="AG261">
        <v>26.486853201106399</v>
      </c>
      <c r="AH261">
        <v>1.7482628405126099</v>
      </c>
    </row>
    <row r="262" spans="33:34">
      <c r="AG262">
        <v>26.486853201106399</v>
      </c>
      <c r="AH262">
        <v>1.74760760534084</v>
      </c>
    </row>
    <row r="263" spans="33:34">
      <c r="AG263">
        <v>26.486853201106399</v>
      </c>
      <c r="AH263">
        <v>1.7482628405126099</v>
      </c>
    </row>
    <row r="264" spans="33:34">
      <c r="AG264">
        <v>26.486853201106399</v>
      </c>
      <c r="AH264">
        <v>1.6440804482018201</v>
      </c>
    </row>
    <row r="265" spans="33:34">
      <c r="AG265">
        <v>26.486853201106399</v>
      </c>
      <c r="AH265">
        <v>1.6440804482018201</v>
      </c>
    </row>
    <row r="266" spans="33:34">
      <c r="AG266">
        <v>26.486853201106399</v>
      </c>
      <c r="AH266">
        <v>1.6440804482018201</v>
      </c>
    </row>
    <row r="267" spans="33:34">
      <c r="AG267">
        <v>26.486853201106399</v>
      </c>
      <c r="AH267">
        <v>1.64604615371712</v>
      </c>
    </row>
    <row r="268" spans="33:34">
      <c r="AG268">
        <v>26.486853201106399</v>
      </c>
      <c r="AH268">
        <v>1.64604615371712</v>
      </c>
    </row>
    <row r="269" spans="33:34">
      <c r="AG269">
        <v>26.492123726641001</v>
      </c>
      <c r="AH269">
        <v>1.6997754378019301</v>
      </c>
    </row>
    <row r="270" spans="33:34">
      <c r="AG270">
        <v>26.492123726641001</v>
      </c>
      <c r="AH270">
        <v>1.7489180756843801</v>
      </c>
    </row>
    <row r="271" spans="33:34">
      <c r="AG271">
        <v>26.492123726641001</v>
      </c>
      <c r="AH271">
        <v>1.6997754378019301</v>
      </c>
    </row>
    <row r="272" spans="33:34">
      <c r="AG272">
        <v>26.492123726641001</v>
      </c>
      <c r="AH272">
        <v>1.6997754378019301</v>
      </c>
    </row>
    <row r="273" spans="33:34">
      <c r="AG273">
        <v>26.492123726641001</v>
      </c>
      <c r="AH273">
        <v>1.6997754378019301</v>
      </c>
    </row>
    <row r="274" spans="33:34">
      <c r="AG274">
        <v>26.492123726641001</v>
      </c>
      <c r="AH274">
        <v>1.6997754378019301</v>
      </c>
    </row>
    <row r="275" spans="33:34">
      <c r="AG275">
        <v>26.492123726641001</v>
      </c>
      <c r="AH275">
        <v>1.6997754378019301</v>
      </c>
    </row>
    <row r="276" spans="33:34">
      <c r="AG276">
        <v>26.492123726641001</v>
      </c>
      <c r="AH276">
        <v>1.6997754378019301</v>
      </c>
    </row>
    <row r="277" spans="33:34">
      <c r="AG277">
        <v>26.492123726641001</v>
      </c>
      <c r="AH277">
        <v>1.6997754378019301</v>
      </c>
    </row>
    <row r="278" spans="33:34">
      <c r="AG278">
        <v>26.492123726641001</v>
      </c>
      <c r="AH278">
        <v>1.6991202026301599</v>
      </c>
    </row>
    <row r="279" spans="33:34">
      <c r="AG279">
        <v>26.497394252175599</v>
      </c>
      <c r="AH279">
        <v>1.6440804482018201</v>
      </c>
    </row>
    <row r="280" spans="33:34">
      <c r="AG280">
        <v>26.497394252175599</v>
      </c>
      <c r="AH280">
        <v>1.7489180756843801</v>
      </c>
    </row>
    <row r="281" spans="33:34">
      <c r="AG281">
        <v>26.497394252175599</v>
      </c>
      <c r="AH281">
        <v>1.74957331085614</v>
      </c>
    </row>
    <row r="282" spans="33:34">
      <c r="AG282">
        <v>26.497394252175599</v>
      </c>
      <c r="AH282">
        <v>1.75088378119967</v>
      </c>
    </row>
    <row r="283" spans="33:34">
      <c r="AG283">
        <v>26.497394252175599</v>
      </c>
      <c r="AH283">
        <v>1.75088378119967</v>
      </c>
    </row>
    <row r="284" spans="33:34">
      <c r="AG284">
        <v>26.497394252175599</v>
      </c>
      <c r="AH284">
        <v>1.75088378119967</v>
      </c>
    </row>
    <row r="285" spans="33:34">
      <c r="AG285">
        <v>26.497394252175599</v>
      </c>
      <c r="AH285">
        <v>1.7489180756843801</v>
      </c>
    </row>
    <row r="286" spans="33:34">
      <c r="AG286">
        <v>26.502664777710301</v>
      </c>
      <c r="AH286">
        <v>1.75088378119967</v>
      </c>
    </row>
    <row r="287" spans="33:34">
      <c r="AG287">
        <v>26.502664777710301</v>
      </c>
      <c r="AH287">
        <v>1.75088378119967</v>
      </c>
    </row>
    <row r="288" spans="33:34">
      <c r="AG288">
        <v>26.502664777710301</v>
      </c>
      <c r="AH288">
        <v>1.75088378119967</v>
      </c>
    </row>
    <row r="289" spans="33:34">
      <c r="AG289">
        <v>26.502664777710301</v>
      </c>
      <c r="AH289">
        <v>1.75088378119967</v>
      </c>
    </row>
    <row r="290" spans="33:34">
      <c r="AG290">
        <v>26.502664777710301</v>
      </c>
      <c r="AH290">
        <v>1.75088378119967</v>
      </c>
    </row>
    <row r="291" spans="33:34">
      <c r="AG291">
        <v>26.502664777710301</v>
      </c>
      <c r="AH291">
        <v>1.6440804482018201</v>
      </c>
    </row>
    <row r="292" spans="33:34">
      <c r="AG292">
        <v>26.502664777710301</v>
      </c>
      <c r="AH292">
        <v>1.75088378119967</v>
      </c>
    </row>
    <row r="293" spans="33:34">
      <c r="AG293">
        <v>26.502664777710301</v>
      </c>
      <c r="AH293">
        <v>1.6440804482018201</v>
      </c>
    </row>
    <row r="294" spans="33:34">
      <c r="AG294">
        <v>26.502664777710301</v>
      </c>
      <c r="AH294">
        <v>1.6440804482018201</v>
      </c>
    </row>
    <row r="295" spans="33:34">
      <c r="AG295">
        <v>27.430277271807299</v>
      </c>
      <c r="AH295">
        <v>1.64604615371712</v>
      </c>
    </row>
    <row r="296" spans="33:34">
      <c r="AG296">
        <v>27.430277271807299</v>
      </c>
      <c r="AH296">
        <v>1.64604615371712</v>
      </c>
    </row>
    <row r="297" spans="33:34">
      <c r="AG297">
        <v>27.430277271807299</v>
      </c>
      <c r="AH297">
        <v>1.64604615371712</v>
      </c>
    </row>
    <row r="298" spans="33:34">
      <c r="AG298">
        <v>27.430277271807299</v>
      </c>
      <c r="AH298">
        <v>1.64604615371712</v>
      </c>
    </row>
    <row r="299" spans="33:34">
      <c r="AG299">
        <v>27.430277271807299</v>
      </c>
      <c r="AH299">
        <v>1.64604615371712</v>
      </c>
    </row>
    <row r="300" spans="33:34">
      <c r="AG300">
        <v>27.430277271807299</v>
      </c>
      <c r="AH300">
        <v>1.64604615371712</v>
      </c>
    </row>
    <row r="301" spans="33:34">
      <c r="AG301">
        <v>27.430277271807299</v>
      </c>
      <c r="AH301">
        <v>1.64604615371712</v>
      </c>
    </row>
    <row r="302" spans="33:34">
      <c r="AG302">
        <v>27.435547797341901</v>
      </c>
      <c r="AH302">
        <v>1.64604615371712</v>
      </c>
    </row>
    <row r="303" spans="33:34">
      <c r="AG303">
        <v>27.435547797341901</v>
      </c>
      <c r="AH303">
        <v>1.6991202026301599</v>
      </c>
    </row>
    <row r="304" spans="33:34">
      <c r="AG304">
        <v>27.435547797341901</v>
      </c>
      <c r="AH304">
        <v>1.6991202026301599</v>
      </c>
    </row>
    <row r="305" spans="33:34">
      <c r="AG305">
        <v>27.435547797341901</v>
      </c>
      <c r="AH305">
        <v>1.6991202026301599</v>
      </c>
    </row>
    <row r="306" spans="33:34">
      <c r="AG306">
        <v>27.435547797341901</v>
      </c>
      <c r="AH306">
        <v>1.64604615371712</v>
      </c>
    </row>
    <row r="307" spans="33:34">
      <c r="AG307">
        <v>27.440818322876599</v>
      </c>
      <c r="AH307">
        <v>1.64670138888888</v>
      </c>
    </row>
    <row r="308" spans="33:34">
      <c r="AG308">
        <v>27.440818322876599</v>
      </c>
      <c r="AH308">
        <v>1.64670138888888</v>
      </c>
    </row>
    <row r="309" spans="33:34">
      <c r="AG309">
        <v>27.440818322876599</v>
      </c>
      <c r="AH309">
        <v>1.64670138888888</v>
      </c>
    </row>
    <row r="310" spans="33:34">
      <c r="AG310">
        <v>27.440818322876599</v>
      </c>
      <c r="AH310">
        <v>1.64604615371712</v>
      </c>
    </row>
    <row r="311" spans="33:34">
      <c r="AG311">
        <v>27.440818322876599</v>
      </c>
      <c r="AH311">
        <v>1.6453909185453499</v>
      </c>
    </row>
    <row r="312" spans="33:34">
      <c r="AG312">
        <v>27.440818322876599</v>
      </c>
      <c r="AH312">
        <v>1.6991202026301599</v>
      </c>
    </row>
    <row r="313" spans="33:34">
      <c r="AG313">
        <v>27.440818322876599</v>
      </c>
      <c r="AH313">
        <v>1.64604615371712</v>
      </c>
    </row>
    <row r="314" spans="33:34">
      <c r="AG314">
        <v>27.4460888484112</v>
      </c>
      <c r="AH314">
        <v>1.6453909185453499</v>
      </c>
    </row>
    <row r="315" spans="33:34">
      <c r="AG315">
        <v>27.4460888484112</v>
      </c>
      <c r="AH315">
        <v>1.6991202026301599</v>
      </c>
    </row>
    <row r="316" spans="33:34">
      <c r="AG316">
        <v>27.451359373945898</v>
      </c>
      <c r="AH316">
        <v>1.75088378119967</v>
      </c>
    </row>
    <row r="317" spans="33:34">
      <c r="AG317">
        <v>27.451359373945898</v>
      </c>
      <c r="AH317">
        <v>1.74957331085614</v>
      </c>
    </row>
    <row r="318" spans="33:34">
      <c r="AG318">
        <v>27.451359373945898</v>
      </c>
      <c r="AH318">
        <v>1.75088378119967</v>
      </c>
    </row>
    <row r="319" spans="33:34">
      <c r="AG319">
        <v>27.451359373945898</v>
      </c>
      <c r="AH319">
        <v>1.75088378119967</v>
      </c>
    </row>
    <row r="320" spans="33:34">
      <c r="AG320">
        <v>27.451359373945898</v>
      </c>
      <c r="AH320">
        <v>1.6984649674584</v>
      </c>
    </row>
    <row r="321" spans="33:34">
      <c r="AG321">
        <v>27.451359373945898</v>
      </c>
      <c r="AH321">
        <v>1.74957331085614</v>
      </c>
    </row>
    <row r="322" spans="33:34">
      <c r="AG322">
        <v>27.451359373945898</v>
      </c>
      <c r="AH322">
        <v>1.74957331085614</v>
      </c>
    </row>
    <row r="323" spans="33:34">
      <c r="AG323">
        <v>27.451359373945898</v>
      </c>
      <c r="AH323">
        <v>1.74957331085614</v>
      </c>
    </row>
    <row r="324" spans="33:34">
      <c r="AG324">
        <v>27.451359373945898</v>
      </c>
      <c r="AH324">
        <v>1.74957331085614</v>
      </c>
    </row>
    <row r="325" spans="33:34">
      <c r="AG325">
        <v>27.451359373945898</v>
      </c>
      <c r="AH325">
        <v>1.74957331085614</v>
      </c>
    </row>
    <row r="326" spans="33:34">
      <c r="AG326">
        <v>27.451359373945898</v>
      </c>
      <c r="AH326">
        <v>1.74957331085614</v>
      </c>
    </row>
    <row r="327" spans="33:34">
      <c r="AG327">
        <v>27.451359373945898</v>
      </c>
      <c r="AH327">
        <v>1.74957331085614</v>
      </c>
    </row>
    <row r="328" spans="33:34">
      <c r="AG328">
        <v>27.4566298994805</v>
      </c>
      <c r="AH328">
        <v>1.6984649674584</v>
      </c>
    </row>
    <row r="329" spans="33:34">
      <c r="AG329">
        <v>27.4566298994805</v>
      </c>
      <c r="AH329">
        <v>1.6984649674584</v>
      </c>
    </row>
    <row r="330" spans="33:34">
      <c r="AG330">
        <v>27.4566298994805</v>
      </c>
      <c r="AH330">
        <v>1.6984649674584</v>
      </c>
    </row>
    <row r="331" spans="33:34">
      <c r="AG331">
        <v>27.4566298994805</v>
      </c>
      <c r="AH331">
        <v>1.6984649674584</v>
      </c>
    </row>
    <row r="332" spans="33:34">
      <c r="AG332">
        <v>27.4566298994805</v>
      </c>
      <c r="AH332">
        <v>1.6984649674584</v>
      </c>
    </row>
    <row r="333" spans="33:34">
      <c r="AG333">
        <v>28.505464480874299</v>
      </c>
      <c r="AH333">
        <v>1.58117787171229</v>
      </c>
    </row>
    <row r="334" spans="33:34">
      <c r="AG334">
        <v>28.505464480874299</v>
      </c>
      <c r="AH334">
        <v>1.58117787171229</v>
      </c>
    </row>
    <row r="335" spans="33:34">
      <c r="AG335">
        <v>28.505464480874299</v>
      </c>
      <c r="AH335">
        <v>1.58117787171229</v>
      </c>
    </row>
    <row r="336" spans="33:34">
      <c r="AG336">
        <v>28.505464480874299</v>
      </c>
      <c r="AH336">
        <v>1.58117787171229</v>
      </c>
    </row>
    <row r="337" spans="33:34">
      <c r="AG337">
        <v>28.505464480874299</v>
      </c>
      <c r="AH337">
        <v>1.58117787171229</v>
      </c>
    </row>
    <row r="338" spans="33:34">
      <c r="AG338">
        <v>28.505464480874299</v>
      </c>
      <c r="AH338">
        <v>1.58117787171229</v>
      </c>
    </row>
    <row r="339" spans="33:34">
      <c r="AG339">
        <v>28.505464480874299</v>
      </c>
      <c r="AH339">
        <v>1.58117787171229</v>
      </c>
    </row>
    <row r="340" spans="33:34">
      <c r="AG340">
        <v>28.505464480874299</v>
      </c>
      <c r="AH340">
        <v>1.58117787171229</v>
      </c>
    </row>
    <row r="341" spans="33:34">
      <c r="AG341">
        <v>28.505464480874299</v>
      </c>
      <c r="AH341">
        <v>1.58117787171229</v>
      </c>
    </row>
    <row r="342" spans="33:34">
      <c r="AG342">
        <v>28.505464480874299</v>
      </c>
      <c r="AH342">
        <v>1.58117787171229</v>
      </c>
    </row>
    <row r="343" spans="33:34">
      <c r="AG343">
        <v>28.505464480874299</v>
      </c>
      <c r="AH343">
        <v>1.58117787171229</v>
      </c>
    </row>
    <row r="344" spans="33:34">
      <c r="AG344">
        <v>28.505464480874299</v>
      </c>
      <c r="AH344">
        <v>1.58117787171229</v>
      </c>
    </row>
    <row r="345" spans="33:34">
      <c r="AG345">
        <v>28.505464480874299</v>
      </c>
      <c r="AH345">
        <v>1.58117787171229</v>
      </c>
    </row>
    <row r="346" spans="33:34">
      <c r="AG346">
        <v>28.5107350064089</v>
      </c>
      <c r="AH346">
        <v>1.63359668545356</v>
      </c>
    </row>
    <row r="347" spans="33:34">
      <c r="AG347">
        <v>28.5107350064089</v>
      </c>
      <c r="AH347">
        <v>1.5261381172839501</v>
      </c>
    </row>
    <row r="348" spans="33:34">
      <c r="AG348">
        <v>28.5107350064089</v>
      </c>
      <c r="AH348">
        <v>1.5261381172839501</v>
      </c>
    </row>
    <row r="349" spans="33:34">
      <c r="AG349">
        <v>28.5107350064089</v>
      </c>
      <c r="AH349">
        <v>1.5261381172839501</v>
      </c>
    </row>
    <row r="350" spans="33:34">
      <c r="AG350">
        <v>28.5107350064089</v>
      </c>
      <c r="AH350">
        <v>1.5261381172839501</v>
      </c>
    </row>
    <row r="351" spans="33:34">
      <c r="AG351">
        <v>28.5107350064089</v>
      </c>
      <c r="AH351">
        <v>1.5261381172839501</v>
      </c>
    </row>
    <row r="352" spans="33:34">
      <c r="AG352">
        <v>28.5107350064089</v>
      </c>
      <c r="AH352">
        <v>1.5261381172839501</v>
      </c>
    </row>
    <row r="353" spans="33:34">
      <c r="AG353">
        <v>28.5107350064089</v>
      </c>
      <c r="AH353">
        <v>1.5261381172839501</v>
      </c>
    </row>
    <row r="354" spans="33:34">
      <c r="AG354">
        <v>28.5107350064089</v>
      </c>
      <c r="AH354">
        <v>1.5261381172839501</v>
      </c>
    </row>
    <row r="355" spans="33:34">
      <c r="AG355">
        <v>28.5107350064089</v>
      </c>
      <c r="AH355">
        <v>1.5261381172839501</v>
      </c>
    </row>
    <row r="356" spans="33:34">
      <c r="AG356">
        <v>28.5107350064089</v>
      </c>
      <c r="AH356">
        <v>1.5261381172839501</v>
      </c>
    </row>
    <row r="357" spans="33:34">
      <c r="AG357">
        <v>28.5107350064089</v>
      </c>
      <c r="AH357">
        <v>1.63359668545356</v>
      </c>
    </row>
    <row r="358" spans="33:34">
      <c r="AG358">
        <v>28.5107350064089</v>
      </c>
      <c r="AH358">
        <v>1.5261381172839501</v>
      </c>
    </row>
    <row r="359" spans="33:34">
      <c r="AG359">
        <v>28.5107350064089</v>
      </c>
      <c r="AH359">
        <v>1.6329414502818</v>
      </c>
    </row>
    <row r="360" spans="33:34">
      <c r="AG360">
        <v>28.5107350064089</v>
      </c>
      <c r="AH360">
        <v>1.6329414502818</v>
      </c>
    </row>
    <row r="361" spans="33:34">
      <c r="AG361">
        <v>28.5107350064089</v>
      </c>
      <c r="AH361">
        <v>1.6329414502818</v>
      </c>
    </row>
    <row r="362" spans="33:34">
      <c r="AG362">
        <v>28.5107350064089</v>
      </c>
      <c r="AH362">
        <v>1.6329414502818</v>
      </c>
    </row>
    <row r="363" spans="33:34">
      <c r="AG363">
        <v>28.5107350064089</v>
      </c>
      <c r="AH363">
        <v>1.6329414502818</v>
      </c>
    </row>
    <row r="364" spans="33:34">
      <c r="AG364">
        <v>28.5107350064089</v>
      </c>
      <c r="AH364">
        <v>1.63359668545356</v>
      </c>
    </row>
    <row r="365" spans="33:34">
      <c r="AG365">
        <v>28.5107350064089</v>
      </c>
      <c r="AH365">
        <v>1.5261381172839501</v>
      </c>
    </row>
    <row r="366" spans="33:34">
      <c r="AG366">
        <v>28.5107350064089</v>
      </c>
      <c r="AH366">
        <v>1.63359668545356</v>
      </c>
    </row>
    <row r="367" spans="33:34">
      <c r="AG367">
        <v>28.5107350064089</v>
      </c>
      <c r="AH367">
        <v>1.63359668545356</v>
      </c>
    </row>
    <row r="368" spans="33:34">
      <c r="AG368">
        <v>28.5107350064089</v>
      </c>
      <c r="AH368">
        <v>1.6329414502818</v>
      </c>
    </row>
    <row r="369" spans="33:34">
      <c r="AG369">
        <v>29.448888551575202</v>
      </c>
      <c r="AH369">
        <v>1.5936273399758401</v>
      </c>
    </row>
    <row r="370" spans="33:34">
      <c r="AG370">
        <v>29.459429602644502</v>
      </c>
      <c r="AH370">
        <v>1.50254965110037</v>
      </c>
    </row>
    <row r="371" spans="33:34">
      <c r="AG371">
        <v>29.459429602644502</v>
      </c>
      <c r="AH371">
        <v>1.5012391807568399</v>
      </c>
    </row>
    <row r="372" spans="33:34">
      <c r="AG372">
        <v>29.459429602644502</v>
      </c>
      <c r="AH372">
        <v>1.5012391807568399</v>
      </c>
    </row>
    <row r="373" spans="33:34">
      <c r="AG373">
        <v>29.459429602644502</v>
      </c>
      <c r="AH373">
        <v>1.5012391807568399</v>
      </c>
    </row>
    <row r="374" spans="33:34">
      <c r="AG374">
        <v>29.459429602644502</v>
      </c>
      <c r="AH374">
        <v>1.5012391807568399</v>
      </c>
    </row>
    <row r="375" spans="33:34">
      <c r="AG375">
        <v>29.459429602644502</v>
      </c>
      <c r="AH375">
        <v>1.5012391807568399</v>
      </c>
    </row>
    <row r="376" spans="33:34">
      <c r="AG376">
        <v>29.459429602644502</v>
      </c>
      <c r="AH376">
        <v>1.50254965110037</v>
      </c>
    </row>
    <row r="377" spans="33:34">
      <c r="AG377">
        <v>29.459429602644502</v>
      </c>
      <c r="AH377">
        <v>1.5012391807568399</v>
      </c>
    </row>
    <row r="378" spans="33:34">
      <c r="AG378">
        <v>29.459429602644502</v>
      </c>
      <c r="AH378">
        <v>1.5018944159286101</v>
      </c>
    </row>
    <row r="379" spans="33:34">
      <c r="AG379">
        <v>29.459429602644502</v>
      </c>
      <c r="AH379">
        <v>1.5018944159286101</v>
      </c>
    </row>
    <row r="380" spans="33:34">
      <c r="AG380">
        <v>29.459429602644502</v>
      </c>
      <c r="AH380">
        <v>1.5018944159286101</v>
      </c>
    </row>
    <row r="381" spans="33:34">
      <c r="AG381">
        <v>29.459429602644502</v>
      </c>
      <c r="AH381">
        <v>1.5018944159286101</v>
      </c>
    </row>
    <row r="382" spans="33:34">
      <c r="AG382">
        <v>29.459429602644502</v>
      </c>
      <c r="AH382">
        <v>1.5018944159286101</v>
      </c>
    </row>
    <row r="383" spans="33:34">
      <c r="AG383">
        <v>29.459429602644502</v>
      </c>
      <c r="AH383">
        <v>1.5012391807568399</v>
      </c>
    </row>
    <row r="384" spans="33:34">
      <c r="AG384">
        <v>29.4647001281791</v>
      </c>
      <c r="AH384">
        <v>1.5929721048040699</v>
      </c>
    </row>
    <row r="385" spans="33:34">
      <c r="AG385">
        <v>29.4647001281791</v>
      </c>
      <c r="AH385">
        <v>1.5929721048040699</v>
      </c>
    </row>
    <row r="386" spans="33:34">
      <c r="AG386">
        <v>29.4647001281791</v>
      </c>
      <c r="AH386">
        <v>1.5929721048040699</v>
      </c>
    </row>
    <row r="387" spans="33:34">
      <c r="AG387">
        <v>29.4647001281791</v>
      </c>
      <c r="AH387">
        <v>1.5929721048040699</v>
      </c>
    </row>
    <row r="388" spans="33:34">
      <c r="AG388">
        <v>29.4647001281791</v>
      </c>
      <c r="AH388">
        <v>1.5929721048040699</v>
      </c>
    </row>
    <row r="389" spans="33:34">
      <c r="AG389">
        <v>29.4647001281791</v>
      </c>
      <c r="AH389">
        <v>1.5929721048040699</v>
      </c>
    </row>
    <row r="390" spans="33:34">
      <c r="AG390">
        <v>29.4647001281791</v>
      </c>
      <c r="AH390">
        <v>1.5929721048040699</v>
      </c>
    </row>
    <row r="391" spans="33:34">
      <c r="AG391">
        <v>29.4647001281791</v>
      </c>
      <c r="AH391">
        <v>1.5929721048040699</v>
      </c>
    </row>
    <row r="392" spans="33:34">
      <c r="AG392">
        <v>29.4647001281791</v>
      </c>
      <c r="AH392">
        <v>1.5929721048040699</v>
      </c>
    </row>
    <row r="393" spans="33:34">
      <c r="AG393">
        <v>29.4647001281791</v>
      </c>
      <c r="AH393">
        <v>1.5929721048040699</v>
      </c>
    </row>
    <row r="394" spans="33:34">
      <c r="AG394">
        <v>29.4647001281791</v>
      </c>
      <c r="AH394">
        <v>1.5929721048040699</v>
      </c>
    </row>
    <row r="395" spans="33:34">
      <c r="AG395">
        <v>29.4647001281791</v>
      </c>
      <c r="AH395">
        <v>1.5929721048040699</v>
      </c>
    </row>
    <row r="396" spans="33:34">
      <c r="AG396">
        <v>29.4647001281791</v>
      </c>
      <c r="AH396">
        <v>1.5929721048040699</v>
      </c>
    </row>
    <row r="397" spans="33:34">
      <c r="AG397">
        <v>29.4647001281791</v>
      </c>
      <c r="AH397">
        <v>1.5929721048040699</v>
      </c>
    </row>
    <row r="398" spans="33:34">
      <c r="AG398">
        <v>29.4647001281791</v>
      </c>
      <c r="AH398">
        <v>1.5929721048040699</v>
      </c>
    </row>
    <row r="399" spans="33:34">
      <c r="AG399">
        <v>29.4647001281791</v>
      </c>
      <c r="AH399">
        <v>1.55496846484165</v>
      </c>
    </row>
    <row r="400" spans="33:34">
      <c r="AG400">
        <v>29.4647001281791</v>
      </c>
      <c r="AH400">
        <v>1.55496846484165</v>
      </c>
    </row>
    <row r="401" spans="33:34">
      <c r="AG401">
        <v>29.4647001281791</v>
      </c>
      <c r="AH401">
        <v>1.55496846484165</v>
      </c>
    </row>
    <row r="402" spans="33:34">
      <c r="AG402">
        <v>29.4647001281791</v>
      </c>
      <c r="AH402">
        <v>1.55496846484165</v>
      </c>
    </row>
    <row r="403" spans="33:34">
      <c r="AG403">
        <v>29.4647001281791</v>
      </c>
      <c r="AH403">
        <v>1.55496846484165</v>
      </c>
    </row>
    <row r="404" spans="33:34">
      <c r="AG404">
        <v>29.4647001281791</v>
      </c>
      <c r="AH404">
        <v>1.55496846484165</v>
      </c>
    </row>
    <row r="405" spans="33:34">
      <c r="AG405">
        <v>29.4647001281791</v>
      </c>
      <c r="AH405">
        <v>1.55496846484165</v>
      </c>
    </row>
    <row r="406" spans="33:34">
      <c r="AG406">
        <v>29.4647001281791</v>
      </c>
      <c r="AH406">
        <v>1.55496846484165</v>
      </c>
    </row>
    <row r="407" spans="33:34">
      <c r="AG407">
        <v>29.4647001281791</v>
      </c>
      <c r="AH407">
        <v>1.55300275932635</v>
      </c>
    </row>
    <row r="408" spans="33:34">
      <c r="AG408">
        <v>29.4647001281791</v>
      </c>
      <c r="AH408">
        <v>1.5929721048040699</v>
      </c>
    </row>
    <row r="409" spans="33:34">
      <c r="AG409">
        <v>29.469970653713801</v>
      </c>
      <c r="AH409">
        <v>1.4999287104133101</v>
      </c>
    </row>
    <row r="410" spans="33:34">
      <c r="AG410">
        <v>29.469970653713801</v>
      </c>
      <c r="AH410">
        <v>1.50058394558507</v>
      </c>
    </row>
    <row r="411" spans="33:34">
      <c r="AG411">
        <v>29.469970653713801</v>
      </c>
      <c r="AH411">
        <v>1.5556237000134101</v>
      </c>
    </row>
    <row r="412" spans="33:34">
      <c r="AG412">
        <v>29.469970653713801</v>
      </c>
      <c r="AH412">
        <v>1.5556237000134101</v>
      </c>
    </row>
    <row r="413" spans="33:34">
      <c r="AG413">
        <v>29.469970653713801</v>
      </c>
      <c r="AH413">
        <v>1.5543132296698801</v>
      </c>
    </row>
    <row r="414" spans="33:34">
      <c r="AG414">
        <v>29.469970653713801</v>
      </c>
      <c r="AH414">
        <v>1.5543132296698801</v>
      </c>
    </row>
    <row r="415" spans="33:34">
      <c r="AG415">
        <v>29.469970653713801</v>
      </c>
      <c r="AH415">
        <v>1.5543132296698801</v>
      </c>
    </row>
    <row r="416" spans="33:34">
      <c r="AG416">
        <v>29.469970653713801</v>
      </c>
      <c r="AH416">
        <v>1.55496846484165</v>
      </c>
    </row>
    <row r="417" spans="33:34">
      <c r="AG417">
        <v>30.5082641840383</v>
      </c>
      <c r="AH417">
        <v>1.4750297738861999</v>
      </c>
    </row>
    <row r="418" spans="33:34">
      <c r="AG418">
        <v>30.5082641840383</v>
      </c>
      <c r="AH418">
        <v>1.4750297738861999</v>
      </c>
    </row>
    <row r="419" spans="33:34">
      <c r="AG419">
        <v>30.5082641840383</v>
      </c>
      <c r="AH419">
        <v>1.39574631810252</v>
      </c>
    </row>
    <row r="420" spans="33:34">
      <c r="AG420">
        <v>30.5082641840383</v>
      </c>
      <c r="AH420">
        <v>1.39574631810252</v>
      </c>
    </row>
    <row r="421" spans="33:34">
      <c r="AG421">
        <v>30.513534709572902</v>
      </c>
      <c r="AH421">
        <v>1.4717535980273699</v>
      </c>
    </row>
    <row r="422" spans="33:34">
      <c r="AG422">
        <v>30.513534709572902</v>
      </c>
      <c r="AH422">
        <v>1.4730640683709</v>
      </c>
    </row>
    <row r="423" spans="33:34">
      <c r="AG423">
        <v>30.513534709572902</v>
      </c>
      <c r="AH423">
        <v>1.4737193035426699</v>
      </c>
    </row>
    <row r="424" spans="33:34">
      <c r="AG424">
        <v>30.513534709572902</v>
      </c>
      <c r="AH424">
        <v>1.39574631810252</v>
      </c>
    </row>
    <row r="425" spans="33:34">
      <c r="AG425">
        <v>30.513534709572902</v>
      </c>
      <c r="AH425">
        <v>1.3970567884460501</v>
      </c>
    </row>
    <row r="426" spans="33:34">
      <c r="AG426">
        <v>30.513534709572902</v>
      </c>
      <c r="AH426">
        <v>1.3970567884460501</v>
      </c>
    </row>
    <row r="427" spans="33:34">
      <c r="AG427">
        <v>30.5188052351076</v>
      </c>
      <c r="AH427">
        <v>1.4376813690955399</v>
      </c>
    </row>
    <row r="428" spans="33:34">
      <c r="AG428">
        <v>30.5188052351076</v>
      </c>
      <c r="AH428">
        <v>1.43506042840848</v>
      </c>
    </row>
    <row r="429" spans="33:34">
      <c r="AG429">
        <v>30.5188052351076</v>
      </c>
      <c r="AH429">
        <v>1.43506042840848</v>
      </c>
    </row>
    <row r="430" spans="33:34">
      <c r="AG430">
        <v>30.5188052351076</v>
      </c>
      <c r="AH430">
        <v>1.43833660426731</v>
      </c>
    </row>
    <row r="431" spans="33:34">
      <c r="AG431">
        <v>30.5188052351076</v>
      </c>
      <c r="AH431">
        <v>1.4730640683709</v>
      </c>
    </row>
    <row r="432" spans="33:34">
      <c r="AG432">
        <v>30.524075760642202</v>
      </c>
      <c r="AH432">
        <v>1.43833660426731</v>
      </c>
    </row>
    <row r="433" spans="33:34">
      <c r="AG433">
        <v>30.524075760642202</v>
      </c>
      <c r="AH433">
        <v>1.4357156635802399</v>
      </c>
    </row>
    <row r="434" spans="33:34">
      <c r="AG434">
        <v>30.524075760642202</v>
      </c>
      <c r="AH434">
        <v>1.4357156635802399</v>
      </c>
    </row>
    <row r="435" spans="33:34">
      <c r="AG435">
        <v>30.524075760642202</v>
      </c>
      <c r="AH435">
        <v>1.43702613392377</v>
      </c>
    </row>
    <row r="436" spans="33:34">
      <c r="AG436">
        <v>30.529346286176899</v>
      </c>
      <c r="AH436">
        <v>1.3950910829307499</v>
      </c>
    </row>
    <row r="437" spans="33:34">
      <c r="AG437">
        <v>30.529346286176899</v>
      </c>
      <c r="AH437">
        <v>1.3950910829307499</v>
      </c>
    </row>
    <row r="438" spans="33:34">
      <c r="AG438">
        <v>30.529346286176899</v>
      </c>
      <c r="AH438">
        <v>1.3950910829307499</v>
      </c>
    </row>
    <row r="439" spans="33:34">
      <c r="AG439">
        <v>30.529346286176899</v>
      </c>
      <c r="AH439">
        <v>1.46978789251207</v>
      </c>
    </row>
    <row r="440" spans="33:34">
      <c r="AG440">
        <v>30.534616811711501</v>
      </c>
      <c r="AH440">
        <v>1.4363708987520101</v>
      </c>
    </row>
    <row r="441" spans="33:34">
      <c r="AG441">
        <v>30.534616811711501</v>
      </c>
      <c r="AH441">
        <v>1.4724088331991401</v>
      </c>
    </row>
    <row r="442" spans="33:34">
      <c r="AG442">
        <v>30.534616811711501</v>
      </c>
      <c r="AH442">
        <v>1.4724088331991401</v>
      </c>
    </row>
    <row r="443" spans="33:34">
      <c r="AG443">
        <v>30.534616811711501</v>
      </c>
      <c r="AH443">
        <v>1.4724088331991401</v>
      </c>
    </row>
    <row r="444" spans="33:34">
      <c r="AG444">
        <v>31.5623692909667</v>
      </c>
      <c r="AH444">
        <v>1.42195572497316</v>
      </c>
    </row>
    <row r="445" spans="33:34">
      <c r="AG445">
        <v>31.572910342036</v>
      </c>
      <c r="AH445">
        <v>1.42064525462962</v>
      </c>
    </row>
    <row r="446" spans="33:34">
      <c r="AG446">
        <v>31.572910342036</v>
      </c>
      <c r="AH446">
        <v>1.42064525462962</v>
      </c>
    </row>
    <row r="447" spans="33:34">
      <c r="AG447">
        <v>31.572910342036</v>
      </c>
      <c r="AH447">
        <v>1.42064525462962</v>
      </c>
    </row>
    <row r="448" spans="33:34">
      <c r="AG448">
        <v>31.572910342036</v>
      </c>
      <c r="AH448">
        <v>1.42064525462962</v>
      </c>
    </row>
    <row r="449" spans="33:34">
      <c r="AG449">
        <v>31.572910342036</v>
      </c>
      <c r="AH449">
        <v>1.42064525462962</v>
      </c>
    </row>
    <row r="450" spans="33:34">
      <c r="AG450">
        <v>31.578180867570602</v>
      </c>
      <c r="AH450">
        <v>1.42064525462962</v>
      </c>
    </row>
    <row r="451" spans="33:34">
      <c r="AG451">
        <v>31.578180867570602</v>
      </c>
      <c r="AH451">
        <v>1.38329684983896</v>
      </c>
    </row>
    <row r="452" spans="33:34">
      <c r="AG452">
        <v>31.578180867570602</v>
      </c>
      <c r="AH452">
        <v>1.38329684983896</v>
      </c>
    </row>
    <row r="453" spans="33:34">
      <c r="AG453">
        <v>31.578180867570602</v>
      </c>
      <c r="AH453">
        <v>1.42064525462962</v>
      </c>
    </row>
    <row r="454" spans="33:34">
      <c r="AG454">
        <v>31.578180867570602</v>
      </c>
      <c r="AH454">
        <v>1.38329684983896</v>
      </c>
    </row>
    <row r="455" spans="33:34">
      <c r="AG455">
        <v>31.5834513931053</v>
      </c>
      <c r="AH455">
        <v>1.38329684983896</v>
      </c>
    </row>
    <row r="456" spans="33:34">
      <c r="AG456">
        <v>31.5834513931053</v>
      </c>
      <c r="AH456">
        <v>1.35512173745303</v>
      </c>
    </row>
    <row r="457" spans="33:34">
      <c r="AG457">
        <v>31.5834513931053</v>
      </c>
      <c r="AH457">
        <v>1.35512173745303</v>
      </c>
    </row>
    <row r="458" spans="33:34">
      <c r="AG458">
        <v>31.5834513931053</v>
      </c>
      <c r="AH458">
        <v>1.3826416146672</v>
      </c>
    </row>
    <row r="459" spans="33:34">
      <c r="AG459">
        <v>31.5834513931053</v>
      </c>
      <c r="AH459">
        <v>1.38329684983896</v>
      </c>
    </row>
    <row r="460" spans="33:34">
      <c r="AG460">
        <v>31.5834513931053</v>
      </c>
      <c r="AH460">
        <v>1.38329684983896</v>
      </c>
    </row>
    <row r="461" spans="33:34">
      <c r="AG461">
        <v>31.5834513931053</v>
      </c>
      <c r="AH461">
        <v>1.3826416146672</v>
      </c>
    </row>
    <row r="462" spans="33:34">
      <c r="AG462">
        <v>31.5834513931053</v>
      </c>
      <c r="AH462">
        <v>1.3839520850107301</v>
      </c>
    </row>
    <row r="463" spans="33:34">
      <c r="AG463">
        <v>31.5834513931053</v>
      </c>
      <c r="AH463">
        <v>1.3839520850107301</v>
      </c>
    </row>
    <row r="464" spans="33:34">
      <c r="AG464">
        <v>31.5834513931053</v>
      </c>
      <c r="AH464">
        <v>1.35512173745303</v>
      </c>
    </row>
    <row r="465" spans="33:34">
      <c r="AG465">
        <v>31.5834513931053</v>
      </c>
      <c r="AH465">
        <v>1.35512173745303</v>
      </c>
    </row>
    <row r="466" spans="33:34">
      <c r="AG466">
        <v>31.5834513931053</v>
      </c>
      <c r="AH466">
        <v>1.35512173745303</v>
      </c>
    </row>
    <row r="467" spans="33:34">
      <c r="AG467">
        <v>31.5834513931053</v>
      </c>
      <c r="AH467">
        <v>1.35512173745303</v>
      </c>
    </row>
    <row r="468" spans="33:34">
      <c r="AG468">
        <v>31.5834513931053</v>
      </c>
      <c r="AH468">
        <v>1.35512173745303</v>
      </c>
    </row>
    <row r="469" spans="33:34">
      <c r="AG469">
        <v>31.5834513931053</v>
      </c>
      <c r="AH469">
        <v>1.38329684983896</v>
      </c>
    </row>
    <row r="470" spans="33:34">
      <c r="AG470">
        <v>31.588721918639902</v>
      </c>
      <c r="AH470">
        <v>1.35512173745303</v>
      </c>
    </row>
    <row r="471" spans="33:34">
      <c r="AG471">
        <v>31.588721918639902</v>
      </c>
      <c r="AH471">
        <v>1.35512173745303</v>
      </c>
    </row>
    <row r="472" spans="33:34">
      <c r="AG472">
        <v>31.588721918639902</v>
      </c>
      <c r="AH472">
        <v>1.35512173745303</v>
      </c>
    </row>
    <row r="473" spans="33:34">
      <c r="AG473">
        <v>31.588721918639902</v>
      </c>
      <c r="AH473">
        <v>1.3839520850107301</v>
      </c>
    </row>
    <row r="474" spans="33:34">
      <c r="AG474">
        <v>31.593992444174599</v>
      </c>
      <c r="AH474">
        <v>1.35512173745303</v>
      </c>
    </row>
    <row r="475" spans="33:34">
      <c r="AG475">
        <v>31.593992444174599</v>
      </c>
      <c r="AH475">
        <v>1.35512173745303</v>
      </c>
    </row>
    <row r="476" spans="33:34">
      <c r="AG476">
        <v>32.410923902044097</v>
      </c>
      <c r="AH476">
        <v>1.34332750436124</v>
      </c>
    </row>
    <row r="477" spans="33:34">
      <c r="AG477">
        <v>32.410923902044097</v>
      </c>
      <c r="AH477">
        <v>1.34332750436124</v>
      </c>
    </row>
    <row r="478" spans="33:34">
      <c r="AG478">
        <v>32.4214649531134</v>
      </c>
      <c r="AH478">
        <v>1.3446379747047701</v>
      </c>
    </row>
    <row r="479" spans="33:34">
      <c r="AG479">
        <v>32.4214649531134</v>
      </c>
      <c r="AH479">
        <v>1.3826416146672</v>
      </c>
    </row>
    <row r="480" spans="33:34">
      <c r="AG480">
        <v>32.4214649531134</v>
      </c>
      <c r="AH480">
        <v>1.3446379747047701</v>
      </c>
    </row>
    <row r="481" spans="33:34">
      <c r="AG481">
        <v>32.4214649531134</v>
      </c>
      <c r="AH481">
        <v>1.3446379747047701</v>
      </c>
    </row>
    <row r="482" spans="33:34">
      <c r="AG482">
        <v>32.4214649531134</v>
      </c>
      <c r="AH482">
        <v>1.3446379747047701</v>
      </c>
    </row>
    <row r="483" spans="33:34">
      <c r="AG483">
        <v>32.4214649531134</v>
      </c>
      <c r="AH483">
        <v>1.34398273953301</v>
      </c>
    </row>
    <row r="484" spans="33:34">
      <c r="AG484">
        <v>32.4214649531134</v>
      </c>
      <c r="AH484">
        <v>1.3819863794954299</v>
      </c>
    </row>
    <row r="485" spans="33:34">
      <c r="AG485">
        <v>32.4214649531134</v>
      </c>
      <c r="AH485">
        <v>1.3819863794954299</v>
      </c>
    </row>
    <row r="486" spans="33:34">
      <c r="AG486">
        <v>32.4214649531134</v>
      </c>
      <c r="AH486">
        <v>1.3826416146672</v>
      </c>
    </row>
    <row r="487" spans="33:34">
      <c r="AG487">
        <v>32.4214649531134</v>
      </c>
      <c r="AH487">
        <v>1.3446379747047701</v>
      </c>
    </row>
    <row r="488" spans="33:34">
      <c r="AG488">
        <v>32.426735478647998</v>
      </c>
      <c r="AH488">
        <v>1.3826416146672</v>
      </c>
    </row>
    <row r="489" spans="33:34">
      <c r="AG489">
        <v>32.426735478647998</v>
      </c>
      <c r="AH489">
        <v>1.3826416146672</v>
      </c>
    </row>
    <row r="490" spans="33:34">
      <c r="AG490">
        <v>32.426735478647998</v>
      </c>
      <c r="AH490">
        <v>1.3826416146672</v>
      </c>
    </row>
    <row r="491" spans="33:34">
      <c r="AG491">
        <v>32.426735478647998</v>
      </c>
      <c r="AH491">
        <v>1.4081957863660699</v>
      </c>
    </row>
    <row r="492" spans="33:34">
      <c r="AG492">
        <v>32.426735478647998</v>
      </c>
      <c r="AH492">
        <v>1.4081957863660699</v>
      </c>
    </row>
    <row r="493" spans="33:34">
      <c r="AG493">
        <v>32.426735478647998</v>
      </c>
      <c r="AH493">
        <v>1.3826416146672</v>
      </c>
    </row>
    <row r="494" spans="33:34">
      <c r="AG494">
        <v>32.426735478647998</v>
      </c>
      <c r="AH494">
        <v>1.4081957863660699</v>
      </c>
    </row>
    <row r="495" spans="33:34">
      <c r="AG495">
        <v>32.426735478647998</v>
      </c>
      <c r="AH495">
        <v>1.4081957863660699</v>
      </c>
    </row>
    <row r="496" spans="33:34">
      <c r="AG496">
        <v>32.426735478647998</v>
      </c>
      <c r="AH496">
        <v>1.4081957863660699</v>
      </c>
    </row>
    <row r="497" spans="33:34">
      <c r="AG497">
        <v>32.426735478647998</v>
      </c>
      <c r="AH497">
        <v>1.3826416146672</v>
      </c>
    </row>
    <row r="498" spans="33:34">
      <c r="AG498">
        <v>32.432006004182703</v>
      </c>
      <c r="AH498">
        <v>1.4081957863660699</v>
      </c>
    </row>
    <row r="499" spans="33:34">
      <c r="AG499">
        <v>32.432006004182703</v>
      </c>
      <c r="AH499">
        <v>1.4081957863660699</v>
      </c>
    </row>
    <row r="500" spans="33:34">
      <c r="AG500">
        <v>32.432006004182703</v>
      </c>
      <c r="AH500">
        <v>1.4081957863660699</v>
      </c>
    </row>
    <row r="501" spans="33:34">
      <c r="AG501">
        <v>33.475570060041797</v>
      </c>
      <c r="AH501">
        <v>1.29156392579173</v>
      </c>
    </row>
    <row r="502" spans="33:34">
      <c r="AG502">
        <v>33.475570060041797</v>
      </c>
      <c r="AH502">
        <v>1.2909086906199601</v>
      </c>
    </row>
    <row r="503" spans="33:34">
      <c r="AG503">
        <v>33.475570060041797</v>
      </c>
      <c r="AH503">
        <v>1.2909086906199601</v>
      </c>
    </row>
    <row r="504" spans="33:34">
      <c r="AG504">
        <v>33.480840585576402</v>
      </c>
      <c r="AH504">
        <v>1.34725891539184</v>
      </c>
    </row>
    <row r="505" spans="33:34">
      <c r="AG505">
        <v>33.480840585576402</v>
      </c>
      <c r="AH505">
        <v>1.34725891539184</v>
      </c>
    </row>
    <row r="506" spans="33:34">
      <c r="AG506">
        <v>33.480840585576402</v>
      </c>
      <c r="AH506">
        <v>1.34725891539184</v>
      </c>
    </row>
    <row r="507" spans="33:34">
      <c r="AG507">
        <v>33.480840585576402</v>
      </c>
      <c r="AH507">
        <v>1.2889429851046701</v>
      </c>
    </row>
    <row r="508" spans="33:34">
      <c r="AG508">
        <v>33.480840585576402</v>
      </c>
      <c r="AH508">
        <v>1.3479141505636001</v>
      </c>
    </row>
    <row r="509" spans="33:34">
      <c r="AG509">
        <v>33.480840585576402</v>
      </c>
      <c r="AH509">
        <v>1.2889429851046701</v>
      </c>
    </row>
    <row r="510" spans="33:34">
      <c r="AG510">
        <v>33.480840585576402</v>
      </c>
      <c r="AH510">
        <v>1.2889429851046701</v>
      </c>
    </row>
    <row r="511" spans="33:34">
      <c r="AG511">
        <v>33.4861111111111</v>
      </c>
      <c r="AH511">
        <v>1.2902534554481999</v>
      </c>
    </row>
    <row r="512" spans="33:34">
      <c r="AG512">
        <v>33.4861111111111</v>
      </c>
      <c r="AH512">
        <v>1.34529320987654</v>
      </c>
    </row>
    <row r="513" spans="33:34">
      <c r="AG513">
        <v>33.4861111111111</v>
      </c>
      <c r="AH513">
        <v>1.34529320987654</v>
      </c>
    </row>
    <row r="514" spans="33:34">
      <c r="AG514">
        <v>33.4861111111111</v>
      </c>
      <c r="AH514">
        <v>1.3295675657541599</v>
      </c>
    </row>
    <row r="515" spans="33:34">
      <c r="AG515">
        <v>33.4861111111111</v>
      </c>
      <c r="AH515">
        <v>1.34725891539184</v>
      </c>
    </row>
    <row r="516" spans="33:34">
      <c r="AG516">
        <v>33.4861111111111</v>
      </c>
      <c r="AH516">
        <v>1.3295675657541599</v>
      </c>
    </row>
    <row r="517" spans="33:34">
      <c r="AG517">
        <v>33.4861111111111</v>
      </c>
      <c r="AH517">
        <v>1.2902534554481999</v>
      </c>
    </row>
    <row r="518" spans="33:34">
      <c r="AG518">
        <v>33.4861111111111</v>
      </c>
      <c r="AH518">
        <v>1.34725891539184</v>
      </c>
    </row>
    <row r="519" spans="33:34">
      <c r="AG519">
        <v>33.4861111111111</v>
      </c>
      <c r="AH519">
        <v>1.2902534554481999</v>
      </c>
    </row>
    <row r="520" spans="33:34">
      <c r="AG520">
        <v>33.4861111111111</v>
      </c>
      <c r="AH520">
        <v>1.2902534554481999</v>
      </c>
    </row>
    <row r="521" spans="33:34">
      <c r="AG521">
        <v>33.4861111111111</v>
      </c>
      <c r="AH521">
        <v>1.2902534554481999</v>
      </c>
    </row>
    <row r="522" spans="33:34">
      <c r="AG522">
        <v>33.4861111111111</v>
      </c>
      <c r="AH522">
        <v>1.34725891539184</v>
      </c>
    </row>
    <row r="523" spans="33:34">
      <c r="AG523">
        <v>33.4861111111111</v>
      </c>
      <c r="AH523">
        <v>1.34725891539184</v>
      </c>
    </row>
    <row r="524" spans="33:34">
      <c r="AG524">
        <v>33.491381636645698</v>
      </c>
      <c r="AH524">
        <v>1.2902534554481999</v>
      </c>
    </row>
    <row r="525" spans="33:34">
      <c r="AG525">
        <v>33.491381636645698</v>
      </c>
      <c r="AH525">
        <v>1.28959822027643</v>
      </c>
    </row>
    <row r="526" spans="33:34">
      <c r="AG526">
        <v>33.491381636645698</v>
      </c>
      <c r="AH526">
        <v>1.3295675657541599</v>
      </c>
    </row>
    <row r="527" spans="33:34">
      <c r="AG527">
        <v>33.491381636645698</v>
      </c>
      <c r="AH527">
        <v>1.3295675657541599</v>
      </c>
    </row>
    <row r="528" spans="33:34">
      <c r="AG528">
        <v>33.491381636645698</v>
      </c>
      <c r="AH528">
        <v>1.3295675657541599</v>
      </c>
    </row>
    <row r="529" spans="33:34">
      <c r="AG529">
        <v>33.491381636645698</v>
      </c>
      <c r="AH529">
        <v>1.3295675657541599</v>
      </c>
    </row>
    <row r="530" spans="33:34">
      <c r="AG530">
        <v>33.491381636645698</v>
      </c>
      <c r="AH530">
        <v>1.28959822027643</v>
      </c>
    </row>
    <row r="531" spans="33:34">
      <c r="AG531">
        <v>33.491381636645698</v>
      </c>
      <c r="AH531">
        <v>1.3295675657541599</v>
      </c>
    </row>
    <row r="532" spans="33:34">
      <c r="AG532">
        <v>33.491381636645698</v>
      </c>
      <c r="AH532">
        <v>1.2902534554481999</v>
      </c>
    </row>
    <row r="533" spans="33:34">
      <c r="AG533">
        <v>33.496652162180403</v>
      </c>
      <c r="AH533">
        <v>1.33022280092592</v>
      </c>
    </row>
    <row r="534" spans="33:34">
      <c r="AG534">
        <v>33.496652162180403</v>
      </c>
      <c r="AH534">
        <v>1.33022280092592</v>
      </c>
    </row>
    <row r="535" spans="33:34">
      <c r="AG535">
        <v>33.496652162180403</v>
      </c>
      <c r="AH535">
        <v>1.33022280092592</v>
      </c>
    </row>
    <row r="536" spans="33:34">
      <c r="AG536">
        <v>33.496652162180403</v>
      </c>
      <c r="AH536">
        <v>1.33022280092592</v>
      </c>
    </row>
    <row r="537" spans="33:34">
      <c r="AG537">
        <v>33.496652162180403</v>
      </c>
      <c r="AH537">
        <v>1.33022280092592</v>
      </c>
    </row>
    <row r="538" spans="33:34">
      <c r="AG538">
        <v>33.496652162180403</v>
      </c>
      <c r="AH538">
        <v>1.33022280092592</v>
      </c>
    </row>
    <row r="539" spans="33:34">
      <c r="AG539">
        <v>33.496652162180403</v>
      </c>
      <c r="AH539">
        <v>1.33022280092592</v>
      </c>
    </row>
    <row r="540" spans="33:34">
      <c r="AG540">
        <v>33.496652162180403</v>
      </c>
      <c r="AH540">
        <v>1.3295675657541599</v>
      </c>
    </row>
    <row r="541" spans="33:34">
      <c r="AG541">
        <v>33.496652162180403</v>
      </c>
      <c r="AH541">
        <v>1.33022280092592</v>
      </c>
    </row>
    <row r="542" spans="33:34">
      <c r="AG542">
        <v>33.501922687715002</v>
      </c>
      <c r="AH542">
        <v>1.34201703401771</v>
      </c>
    </row>
    <row r="543" spans="33:34">
      <c r="AG543">
        <v>34.397912028604203</v>
      </c>
      <c r="AH543">
        <v>1.2496288747987101</v>
      </c>
    </row>
    <row r="544" spans="33:34">
      <c r="AG544">
        <v>34.418994130742703</v>
      </c>
      <c r="AH544">
        <v>1.2509393451422399</v>
      </c>
    </row>
    <row r="545" spans="33:34">
      <c r="AG545">
        <v>34.418994130742703</v>
      </c>
      <c r="AH545">
        <v>1.25028410997047</v>
      </c>
    </row>
    <row r="546" spans="33:34">
      <c r="AG546">
        <v>34.418994130742703</v>
      </c>
      <c r="AH546">
        <v>1.2509393451422399</v>
      </c>
    </row>
    <row r="547" spans="33:34">
      <c r="AG547">
        <v>34.418994130742703</v>
      </c>
      <c r="AH547">
        <v>1.2496288747987101</v>
      </c>
    </row>
    <row r="548" spans="33:34">
      <c r="AG548">
        <v>34.418994130742703</v>
      </c>
      <c r="AH548">
        <v>1.2496288747987101</v>
      </c>
    </row>
    <row r="549" spans="33:34">
      <c r="AG549">
        <v>34.418994130742703</v>
      </c>
      <c r="AH549">
        <v>1.2509393451422399</v>
      </c>
    </row>
    <row r="550" spans="33:34">
      <c r="AG550">
        <v>34.418994130742703</v>
      </c>
      <c r="AH550">
        <v>1.25028410997047</v>
      </c>
    </row>
    <row r="551" spans="33:34">
      <c r="AG551">
        <v>34.424264656277401</v>
      </c>
      <c r="AH551">
        <v>1.2496288747987101</v>
      </c>
    </row>
    <row r="552" spans="33:34">
      <c r="AG552">
        <v>34.424264656277401</v>
      </c>
      <c r="AH552">
        <v>1.2496288747987101</v>
      </c>
    </row>
    <row r="553" spans="33:34">
      <c r="AG553">
        <v>34.424264656277401</v>
      </c>
      <c r="AH553">
        <v>1.3184285678341301</v>
      </c>
    </row>
    <row r="554" spans="33:34">
      <c r="AG554">
        <v>34.424264656277401</v>
      </c>
      <c r="AH554">
        <v>1.3184285678341301</v>
      </c>
    </row>
    <row r="555" spans="33:34">
      <c r="AG555">
        <v>34.429535181812</v>
      </c>
      <c r="AH555">
        <v>1.25028410997047</v>
      </c>
    </row>
    <row r="556" spans="33:34">
      <c r="AG556">
        <v>34.429535181812</v>
      </c>
      <c r="AH556">
        <v>1.2509393451422399</v>
      </c>
    </row>
    <row r="557" spans="33:34">
      <c r="AG557">
        <v>34.429535181812</v>
      </c>
      <c r="AH557">
        <v>1.2902534554481999</v>
      </c>
    </row>
    <row r="558" spans="33:34">
      <c r="AG558">
        <v>34.429535181812</v>
      </c>
      <c r="AH558">
        <v>1.29156392579173</v>
      </c>
    </row>
    <row r="559" spans="33:34">
      <c r="AG559">
        <v>34.429535181812</v>
      </c>
      <c r="AH559">
        <v>1.2902534554481999</v>
      </c>
    </row>
    <row r="560" spans="33:34">
      <c r="AG560">
        <v>34.429535181812</v>
      </c>
      <c r="AH560">
        <v>1.2902534554481999</v>
      </c>
    </row>
    <row r="561" spans="33:34">
      <c r="AG561">
        <v>34.429535181812</v>
      </c>
      <c r="AH561">
        <v>1.2902534554481999</v>
      </c>
    </row>
    <row r="562" spans="33:34">
      <c r="AG562">
        <v>34.429535181812</v>
      </c>
      <c r="AH562">
        <v>1.2902534554481999</v>
      </c>
    </row>
    <row r="563" spans="33:34">
      <c r="AG563">
        <v>34.429535181812</v>
      </c>
      <c r="AH563">
        <v>1.2922191609635001</v>
      </c>
    </row>
    <row r="564" spans="33:34">
      <c r="AG564">
        <v>34.429535181812</v>
      </c>
      <c r="AH564">
        <v>1.2922191609635001</v>
      </c>
    </row>
    <row r="565" spans="33:34">
      <c r="AG565">
        <v>34.429535181812</v>
      </c>
      <c r="AH565">
        <v>1.2902534554481999</v>
      </c>
    </row>
    <row r="566" spans="33:34">
      <c r="AG566">
        <v>34.434805707346698</v>
      </c>
      <c r="AH566">
        <v>1.2496288747987101</v>
      </c>
    </row>
    <row r="567" spans="33:34">
      <c r="AG567">
        <v>34.434805707346698</v>
      </c>
      <c r="AH567">
        <v>1.2496288747987101</v>
      </c>
    </row>
    <row r="568" spans="33:34">
      <c r="AG568">
        <v>34.434805707346698</v>
      </c>
      <c r="AH568">
        <v>1.2496288747987101</v>
      </c>
    </row>
    <row r="569" spans="33:34">
      <c r="AG569">
        <v>34.434805707346698</v>
      </c>
      <c r="AH569">
        <v>1.2496288747987101</v>
      </c>
    </row>
    <row r="570" spans="33:34">
      <c r="AG570">
        <v>34.434805707346698</v>
      </c>
      <c r="AH570">
        <v>1.2509393451422399</v>
      </c>
    </row>
    <row r="571" spans="33:34">
      <c r="AG571">
        <v>34.434805707346698</v>
      </c>
      <c r="AH571">
        <v>1.3164628623188399</v>
      </c>
    </row>
    <row r="572" spans="33:34">
      <c r="AG572">
        <v>34.434805707346698</v>
      </c>
      <c r="AH572">
        <v>1.28959822027643</v>
      </c>
    </row>
    <row r="573" spans="33:34">
      <c r="AG573">
        <v>34.434805707346698</v>
      </c>
      <c r="AH573">
        <v>1.31777333266237</v>
      </c>
    </row>
    <row r="574" spans="33:34">
      <c r="AG574">
        <v>34.440076232881303</v>
      </c>
      <c r="AH574">
        <v>1.31449715680354</v>
      </c>
    </row>
    <row r="575" spans="33:34">
      <c r="AG575">
        <v>34.440076232881303</v>
      </c>
      <c r="AH575">
        <v>1.31449715680354</v>
      </c>
    </row>
    <row r="576" spans="33:34">
      <c r="AG576">
        <v>34.440076232881303</v>
      </c>
      <c r="AH576">
        <v>1.31777333266237</v>
      </c>
    </row>
    <row r="577" spans="33:34">
      <c r="AG577">
        <v>34.440076232881303</v>
      </c>
      <c r="AH577">
        <v>1.31777333266237</v>
      </c>
    </row>
    <row r="578" spans="33:34">
      <c r="AG578">
        <v>34.440076232881303</v>
      </c>
      <c r="AH578">
        <v>1.31449715680354</v>
      </c>
    </row>
    <row r="579" spans="33:34">
      <c r="AG579">
        <v>34.440076232881303</v>
      </c>
      <c r="AH579">
        <v>1.31449715680354</v>
      </c>
    </row>
    <row r="580" spans="33:34">
      <c r="AG580">
        <v>34.440076232881303</v>
      </c>
      <c r="AH580">
        <v>1.28959822027643</v>
      </c>
    </row>
    <row r="581" spans="33:34">
      <c r="AG581">
        <v>34.440076232881303</v>
      </c>
      <c r="AH581">
        <v>1.28959822027643</v>
      </c>
    </row>
    <row r="582" spans="33:34">
      <c r="AG582">
        <v>34.440076232881303</v>
      </c>
      <c r="AH582">
        <v>1.3171180974906</v>
      </c>
    </row>
    <row r="583" spans="33:34">
      <c r="AG583">
        <v>34.440076232881303</v>
      </c>
      <c r="AH583">
        <v>1.3171180974906</v>
      </c>
    </row>
    <row r="584" spans="33:34">
      <c r="AG584">
        <v>34.440076232881303</v>
      </c>
      <c r="AH584">
        <v>1.28959822027643</v>
      </c>
    </row>
    <row r="585" spans="33:34">
      <c r="AG585">
        <v>34.440076232881303</v>
      </c>
      <c r="AH585">
        <v>1.31777333266237</v>
      </c>
    </row>
    <row r="586" spans="33:34">
      <c r="AG586">
        <v>34.445346758415901</v>
      </c>
      <c r="AH586">
        <v>1.2882877499329</v>
      </c>
    </row>
    <row r="587" spans="33:34">
      <c r="AG587">
        <v>34.445346758415901</v>
      </c>
      <c r="AH587">
        <v>1.3171180974906</v>
      </c>
    </row>
    <row r="588" spans="33:34">
      <c r="AG588">
        <v>34.450617283950599</v>
      </c>
      <c r="AH588">
        <v>1.3164628623188399</v>
      </c>
    </row>
    <row r="589" spans="33:34">
      <c r="AG589">
        <v>35.4520171355326</v>
      </c>
      <c r="AH589">
        <v>1.25224981548577</v>
      </c>
    </row>
    <row r="590" spans="33:34">
      <c r="AG590">
        <v>35.4730992376712</v>
      </c>
      <c r="AH590">
        <v>1.2542155210010699</v>
      </c>
    </row>
    <row r="591" spans="33:34">
      <c r="AG591">
        <v>35.4730992376712</v>
      </c>
      <c r="AH591">
        <v>1.2332479955045601</v>
      </c>
    </row>
    <row r="592" spans="33:34">
      <c r="AG592">
        <v>35.4730992376712</v>
      </c>
      <c r="AH592">
        <v>1.2312822899892599</v>
      </c>
    </row>
    <row r="593" spans="33:34">
      <c r="AG593">
        <v>35.478369763205798</v>
      </c>
      <c r="AH593">
        <v>1.1991757665727301</v>
      </c>
    </row>
    <row r="594" spans="33:34">
      <c r="AG594">
        <v>35.478369763205798</v>
      </c>
      <c r="AH594">
        <v>1.2542155210010699</v>
      </c>
    </row>
    <row r="595" spans="33:34">
      <c r="AG595">
        <v>35.478369763205798</v>
      </c>
      <c r="AH595">
        <v>1.2542155210010699</v>
      </c>
    </row>
    <row r="596" spans="33:34">
      <c r="AG596">
        <v>35.478369763205798</v>
      </c>
      <c r="AH596">
        <v>1.2332479955045601</v>
      </c>
    </row>
    <row r="597" spans="33:34">
      <c r="AG597">
        <v>35.483640288740403</v>
      </c>
      <c r="AH597">
        <v>1.23062705481749</v>
      </c>
    </row>
    <row r="598" spans="33:34">
      <c r="AG598">
        <v>35.483640288740403</v>
      </c>
      <c r="AH598">
        <v>1.23259276033279</v>
      </c>
    </row>
    <row r="599" spans="33:34">
      <c r="AG599">
        <v>35.483640288740403</v>
      </c>
      <c r="AH599">
        <v>1.2515945803140001</v>
      </c>
    </row>
    <row r="600" spans="33:34">
      <c r="AG600">
        <v>35.483640288740403</v>
      </c>
      <c r="AH600">
        <v>1.23259276033279</v>
      </c>
    </row>
    <row r="601" spans="33:34">
      <c r="AG601">
        <v>35.483640288740403</v>
      </c>
      <c r="AH601">
        <v>1.2319375251610301</v>
      </c>
    </row>
    <row r="602" spans="33:34">
      <c r="AG602">
        <v>35.483640288740403</v>
      </c>
      <c r="AH602">
        <v>1.2542155210010699</v>
      </c>
    </row>
    <row r="603" spans="33:34">
      <c r="AG603">
        <v>35.483640288740403</v>
      </c>
      <c r="AH603">
        <v>1.2535602858293</v>
      </c>
    </row>
    <row r="604" spans="33:34">
      <c r="AG604">
        <v>35.483640288740403</v>
      </c>
      <c r="AH604">
        <v>1.2319375251610301</v>
      </c>
    </row>
    <row r="605" spans="33:34">
      <c r="AG605">
        <v>35.488910814275101</v>
      </c>
      <c r="AH605">
        <v>1.23062705481749</v>
      </c>
    </row>
    <row r="606" spans="33:34">
      <c r="AG606">
        <v>35.488910814275101</v>
      </c>
      <c r="AH606">
        <v>1.2312822899892599</v>
      </c>
    </row>
    <row r="607" spans="33:34">
      <c r="AG607">
        <v>35.488910814275101</v>
      </c>
      <c r="AH607">
        <v>1.25224981548577</v>
      </c>
    </row>
    <row r="608" spans="33:34">
      <c r="AG608">
        <v>35.488910814275101</v>
      </c>
      <c r="AH608">
        <v>1.2299718196457301</v>
      </c>
    </row>
    <row r="609" spans="33:34">
      <c r="AG609">
        <v>35.488910814275101</v>
      </c>
      <c r="AH609">
        <v>1.2312822899892599</v>
      </c>
    </row>
    <row r="610" spans="33:34">
      <c r="AG610">
        <v>35.488910814275101</v>
      </c>
      <c r="AH610">
        <v>1.2312822899892599</v>
      </c>
    </row>
    <row r="611" spans="33:34">
      <c r="AG611">
        <v>35.488910814275101</v>
      </c>
      <c r="AH611">
        <v>1.1985205314009599</v>
      </c>
    </row>
    <row r="612" spans="33:34">
      <c r="AG612">
        <v>35.4941813398097</v>
      </c>
      <c r="AH612">
        <v>1.2542155210010699</v>
      </c>
    </row>
    <row r="613" spans="33:34">
      <c r="AG613">
        <v>35.4941813398097</v>
      </c>
      <c r="AH613">
        <v>1.19983100174449</v>
      </c>
    </row>
    <row r="614" spans="33:34">
      <c r="AG614">
        <v>35.4941813398097</v>
      </c>
      <c r="AH614">
        <v>1.2535602858293</v>
      </c>
    </row>
    <row r="615" spans="33:34">
      <c r="AG615">
        <v>35.4941813398097</v>
      </c>
      <c r="AH615">
        <v>1.2542155210010699</v>
      </c>
    </row>
    <row r="616" spans="33:34">
      <c r="AG616">
        <v>35.4941813398097</v>
      </c>
      <c r="AH616">
        <v>1.2542155210010699</v>
      </c>
    </row>
    <row r="617" spans="33:34">
      <c r="AG617">
        <v>35.4941813398097</v>
      </c>
      <c r="AH617">
        <v>1.1985205314009599</v>
      </c>
    </row>
    <row r="618" spans="33:34">
      <c r="AG618">
        <v>35.4941813398097</v>
      </c>
      <c r="AH618">
        <v>1.1985205314009599</v>
      </c>
    </row>
    <row r="619" spans="33:34">
      <c r="AG619">
        <v>35.4941813398097</v>
      </c>
      <c r="AH619">
        <v>1.2542155210010699</v>
      </c>
    </row>
    <row r="620" spans="33:34">
      <c r="AG620">
        <v>35.4941813398097</v>
      </c>
      <c r="AH620">
        <v>1.19983100174449</v>
      </c>
    </row>
    <row r="621" spans="33:34">
      <c r="AG621">
        <v>35.4941813398097</v>
      </c>
      <c r="AH621">
        <v>1.2542155210010699</v>
      </c>
    </row>
    <row r="622" spans="33:34">
      <c r="AG622">
        <v>35.499451865344398</v>
      </c>
      <c r="AH622">
        <v>1.23062705481749</v>
      </c>
    </row>
    <row r="623" spans="33:34">
      <c r="AG623">
        <v>35.499451865344398</v>
      </c>
      <c r="AH623">
        <v>1.1972100610574301</v>
      </c>
    </row>
    <row r="624" spans="33:34">
      <c r="AG624">
        <v>35.499451865344398</v>
      </c>
      <c r="AH624">
        <v>1.1985205314009599</v>
      </c>
    </row>
    <row r="625" spans="33:34">
      <c r="AG625">
        <v>35.499451865344398</v>
      </c>
      <c r="AH625">
        <v>1.1985205314009599</v>
      </c>
    </row>
    <row r="626" spans="33:34">
      <c r="AG626">
        <v>35.499451865344398</v>
      </c>
      <c r="AH626">
        <v>1.1985205314009599</v>
      </c>
    </row>
    <row r="627" spans="33:34">
      <c r="AG627">
        <v>35.499451865344398</v>
      </c>
      <c r="AH627">
        <v>1.1978652962292</v>
      </c>
    </row>
    <row r="628" spans="33:34">
      <c r="AG628">
        <v>35.499451865344398</v>
      </c>
      <c r="AH628">
        <v>1.2529050506575401</v>
      </c>
    </row>
    <row r="629" spans="33:34">
      <c r="AG629">
        <v>35.499451865344398</v>
      </c>
      <c r="AH629">
        <v>1.19983100174449</v>
      </c>
    </row>
    <row r="630" spans="33:34">
      <c r="AG630">
        <v>35.504722390879003</v>
      </c>
      <c r="AH630">
        <v>1.1991757665727301</v>
      </c>
    </row>
    <row r="631" spans="33:34">
      <c r="AG631">
        <v>35.504722390879003</v>
      </c>
      <c r="AH631">
        <v>1.1991757665727301</v>
      </c>
    </row>
    <row r="632" spans="33:34">
      <c r="AG632">
        <v>35.525804493017603</v>
      </c>
      <c r="AH632">
        <v>1.2509393451422399</v>
      </c>
    </row>
    <row r="633" spans="33:34">
      <c r="AG633">
        <v>36.432334884976001</v>
      </c>
      <c r="AH633">
        <v>1.2083490589774499</v>
      </c>
    </row>
    <row r="634" spans="33:34">
      <c r="AG634">
        <v>36.432334884976001</v>
      </c>
      <c r="AH634">
        <v>1.15724071557971</v>
      </c>
    </row>
    <row r="635" spans="33:34">
      <c r="AG635">
        <v>36.432334884976001</v>
      </c>
      <c r="AH635">
        <v>1.21293570517981</v>
      </c>
    </row>
    <row r="636" spans="33:34">
      <c r="AG636">
        <v>36.442875936045297</v>
      </c>
      <c r="AH636">
        <v>1.2103147644927501</v>
      </c>
    </row>
    <row r="637" spans="33:34">
      <c r="AG637">
        <v>36.442875936045297</v>
      </c>
      <c r="AH637">
        <v>1.1854158279656399</v>
      </c>
    </row>
    <row r="638" spans="33:34">
      <c r="AG638">
        <v>36.442875936045297</v>
      </c>
      <c r="AH638">
        <v>1.1854158279656399</v>
      </c>
    </row>
    <row r="639" spans="33:34">
      <c r="AG639">
        <v>36.442875936045297</v>
      </c>
      <c r="AH639">
        <v>1.1854158279656399</v>
      </c>
    </row>
    <row r="640" spans="33:34">
      <c r="AG640">
        <v>36.442875936045297</v>
      </c>
      <c r="AH640">
        <v>1.1854158279656399</v>
      </c>
    </row>
    <row r="641" spans="33:34">
      <c r="AG641">
        <v>36.442875936045297</v>
      </c>
      <c r="AH641">
        <v>1.1854158279656399</v>
      </c>
    </row>
    <row r="642" spans="33:34">
      <c r="AG642">
        <v>36.442875936045297</v>
      </c>
      <c r="AH642">
        <v>1.2135909403515801</v>
      </c>
    </row>
    <row r="643" spans="33:34">
      <c r="AG643">
        <v>36.442875936045297</v>
      </c>
      <c r="AH643">
        <v>1.1854158279656399</v>
      </c>
    </row>
    <row r="644" spans="33:34">
      <c r="AG644">
        <v>36.442875936045297</v>
      </c>
      <c r="AH644">
        <v>1.21096999966451</v>
      </c>
    </row>
    <row r="645" spans="33:34">
      <c r="AG645">
        <v>36.442875936045297</v>
      </c>
      <c r="AH645">
        <v>1.2103147644927501</v>
      </c>
    </row>
    <row r="646" spans="33:34">
      <c r="AG646">
        <v>36.442875936045297</v>
      </c>
      <c r="AH646">
        <v>1.21096999966451</v>
      </c>
    </row>
    <row r="647" spans="33:34">
      <c r="AG647">
        <v>36.442875936045297</v>
      </c>
      <c r="AH647">
        <v>1.1854158279656399</v>
      </c>
    </row>
    <row r="648" spans="33:34">
      <c r="AG648">
        <v>36.442875936045297</v>
      </c>
      <c r="AH648">
        <v>1.1598616562667701</v>
      </c>
    </row>
    <row r="649" spans="33:34">
      <c r="AG649">
        <v>36.442875936045297</v>
      </c>
      <c r="AH649">
        <v>1.1854158279656399</v>
      </c>
    </row>
    <row r="650" spans="33:34">
      <c r="AG650">
        <v>36.442875936045297</v>
      </c>
      <c r="AH650">
        <v>1.1854158279656399</v>
      </c>
    </row>
    <row r="651" spans="33:34">
      <c r="AG651">
        <v>36.448146461579903</v>
      </c>
      <c r="AH651">
        <v>1.21293570517981</v>
      </c>
    </row>
    <row r="652" spans="33:34">
      <c r="AG652">
        <v>36.448146461579903</v>
      </c>
      <c r="AH652">
        <v>1.21096999966451</v>
      </c>
    </row>
    <row r="653" spans="33:34">
      <c r="AG653">
        <v>36.453416987114601</v>
      </c>
      <c r="AH653">
        <v>1.1598616562667701</v>
      </c>
    </row>
    <row r="654" spans="33:34">
      <c r="AG654">
        <v>36.453416987114601</v>
      </c>
      <c r="AH654">
        <v>1.1592064210949999</v>
      </c>
    </row>
    <row r="655" spans="33:34">
      <c r="AG655">
        <v>36.453416987114601</v>
      </c>
      <c r="AH655">
        <v>1.2116252348362799</v>
      </c>
    </row>
    <row r="656" spans="33:34">
      <c r="AG656">
        <v>36.453416987114601</v>
      </c>
      <c r="AH656">
        <v>1.20965952932098</v>
      </c>
    </row>
    <row r="657" spans="33:34">
      <c r="AG657">
        <v>36.453416987114601</v>
      </c>
      <c r="AH657">
        <v>1.1808291817632799</v>
      </c>
    </row>
    <row r="658" spans="33:34">
      <c r="AG658">
        <v>36.453416987114601</v>
      </c>
      <c r="AH658">
        <v>1.1598616562667701</v>
      </c>
    </row>
    <row r="659" spans="33:34">
      <c r="AG659">
        <v>36.453416987114601</v>
      </c>
      <c r="AH659">
        <v>1.15724071557971</v>
      </c>
    </row>
    <row r="660" spans="33:34">
      <c r="AG660">
        <v>36.453416987114601</v>
      </c>
      <c r="AH660">
        <v>1.1598616562667701</v>
      </c>
    </row>
    <row r="661" spans="33:34">
      <c r="AG661">
        <v>36.453416987114601</v>
      </c>
      <c r="AH661">
        <v>1.1592064210949999</v>
      </c>
    </row>
    <row r="662" spans="33:34">
      <c r="AG662">
        <v>36.453416987114601</v>
      </c>
      <c r="AH662">
        <v>1.1578959507514699</v>
      </c>
    </row>
    <row r="663" spans="33:34">
      <c r="AG663">
        <v>36.453416987114601</v>
      </c>
      <c r="AH663">
        <v>1.1592064210949999</v>
      </c>
    </row>
    <row r="664" spans="33:34">
      <c r="AG664">
        <v>36.453416987114601</v>
      </c>
      <c r="AH664">
        <v>1.15724071557971</v>
      </c>
    </row>
    <row r="665" spans="33:34">
      <c r="AG665">
        <v>36.458687512649199</v>
      </c>
      <c r="AH665">
        <v>1.16182736178207</v>
      </c>
    </row>
    <row r="666" spans="33:34">
      <c r="AG666">
        <v>36.463958038183897</v>
      </c>
      <c r="AH666">
        <v>1.1611721266102999</v>
      </c>
    </row>
    <row r="667" spans="33:34">
      <c r="AG667">
        <v>37.386300006746197</v>
      </c>
      <c r="AH667">
        <v>1.1447912473161499</v>
      </c>
    </row>
    <row r="668" spans="33:34">
      <c r="AG668">
        <v>37.386300006746197</v>
      </c>
      <c r="AH668">
        <v>1.1205475459608101</v>
      </c>
    </row>
    <row r="669" spans="33:34">
      <c r="AG669">
        <v>37.386300006746197</v>
      </c>
      <c r="AH669">
        <v>1.1205475459608101</v>
      </c>
    </row>
    <row r="670" spans="33:34">
      <c r="AG670">
        <v>37.386300006746197</v>
      </c>
      <c r="AH670">
        <v>1.14741218800322</v>
      </c>
    </row>
    <row r="671" spans="33:34">
      <c r="AG671">
        <v>37.391570532280902</v>
      </c>
      <c r="AH671">
        <v>1.1631378321256001</v>
      </c>
    </row>
    <row r="672" spans="33:34">
      <c r="AG672">
        <v>37.391570532280902</v>
      </c>
      <c r="AH672">
        <v>1.1631378321256001</v>
      </c>
    </row>
    <row r="673" spans="33:34">
      <c r="AG673">
        <v>37.391570532280902</v>
      </c>
      <c r="AH673">
        <v>1.1631378321256001</v>
      </c>
    </row>
    <row r="674" spans="33:34">
      <c r="AG674">
        <v>37.391570532280902</v>
      </c>
      <c r="AH674">
        <v>1.1631378321256001</v>
      </c>
    </row>
    <row r="675" spans="33:34">
      <c r="AG675">
        <v>37.391570532280902</v>
      </c>
      <c r="AH675">
        <v>1.14544648248792</v>
      </c>
    </row>
    <row r="676" spans="33:34">
      <c r="AG676">
        <v>37.391570532280902</v>
      </c>
      <c r="AH676">
        <v>1.1205475459608101</v>
      </c>
    </row>
    <row r="677" spans="33:34">
      <c r="AG677">
        <v>37.391570532280902</v>
      </c>
      <c r="AH677">
        <v>1.1205475459608101</v>
      </c>
    </row>
    <row r="678" spans="33:34">
      <c r="AG678">
        <v>37.391570532280902</v>
      </c>
      <c r="AH678">
        <v>1.1631378321256001</v>
      </c>
    </row>
    <row r="679" spans="33:34">
      <c r="AG679">
        <v>37.391570532280902</v>
      </c>
      <c r="AH679">
        <v>1.1631378321256001</v>
      </c>
    </row>
    <row r="680" spans="33:34">
      <c r="AG680">
        <v>37.391570532280902</v>
      </c>
      <c r="AH680">
        <v>1.1631378321256001</v>
      </c>
    </row>
    <row r="681" spans="33:34">
      <c r="AG681">
        <v>37.3968410578155</v>
      </c>
      <c r="AH681">
        <v>1.1467569528314501</v>
      </c>
    </row>
    <row r="682" spans="33:34">
      <c r="AG682">
        <v>37.3968410578155</v>
      </c>
      <c r="AH682">
        <v>1.1467569528314501</v>
      </c>
    </row>
    <row r="683" spans="33:34">
      <c r="AG683">
        <v>37.3968410578155</v>
      </c>
      <c r="AH683">
        <v>1.1467569528314501</v>
      </c>
    </row>
    <row r="684" spans="33:34">
      <c r="AG684">
        <v>37.3968410578155</v>
      </c>
      <c r="AH684">
        <v>1.1198923107890499</v>
      </c>
    </row>
    <row r="685" spans="33:34">
      <c r="AG685">
        <v>37.3968410578155</v>
      </c>
      <c r="AH685">
        <v>1.1467569528314501</v>
      </c>
    </row>
    <row r="686" spans="33:34">
      <c r="AG686">
        <v>37.3968410578155</v>
      </c>
      <c r="AH686">
        <v>1.1467569528314501</v>
      </c>
    </row>
    <row r="687" spans="33:34">
      <c r="AG687">
        <v>37.3968410578155</v>
      </c>
      <c r="AH687">
        <v>1.1467569528314501</v>
      </c>
    </row>
    <row r="688" spans="33:34">
      <c r="AG688">
        <v>37.402111583350198</v>
      </c>
      <c r="AH688">
        <v>1.16379306729737</v>
      </c>
    </row>
    <row r="689" spans="33:34">
      <c r="AG689">
        <v>37.402111583350198</v>
      </c>
      <c r="AH689">
        <v>1.1631378321256001</v>
      </c>
    </row>
    <row r="690" spans="33:34">
      <c r="AG690">
        <v>37.402111583350198</v>
      </c>
      <c r="AH690">
        <v>1.1631378321256001</v>
      </c>
    </row>
    <row r="691" spans="33:34">
      <c r="AG691">
        <v>37.402111583350198</v>
      </c>
      <c r="AH691">
        <v>1.14413601214439</v>
      </c>
    </row>
    <row r="692" spans="33:34">
      <c r="AG692">
        <v>37.407382108884804</v>
      </c>
      <c r="AH692">
        <v>1.1447912473161499</v>
      </c>
    </row>
    <row r="693" spans="33:34">
      <c r="AG693">
        <v>37.407382108884804</v>
      </c>
      <c r="AH693">
        <v>1.1467569528314501</v>
      </c>
    </row>
    <row r="694" spans="33:34">
      <c r="AG694">
        <v>37.407382108884804</v>
      </c>
      <c r="AH694">
        <v>1.1198923107890499</v>
      </c>
    </row>
    <row r="695" spans="33:34">
      <c r="AG695">
        <v>37.407382108884804</v>
      </c>
      <c r="AH695">
        <v>1.1467569528314501</v>
      </c>
    </row>
    <row r="696" spans="33:34">
      <c r="AG696">
        <v>37.407382108884804</v>
      </c>
      <c r="AH696">
        <v>1.1198923107890499</v>
      </c>
    </row>
    <row r="697" spans="33:34">
      <c r="AG697">
        <v>37.407382108884804</v>
      </c>
      <c r="AH697">
        <v>1.1198923107890499</v>
      </c>
    </row>
    <row r="698" spans="33:34">
      <c r="AG698">
        <v>38.329724077447203</v>
      </c>
      <c r="AH698">
        <v>1.0936829039184099</v>
      </c>
    </row>
    <row r="699" spans="33:34">
      <c r="AG699">
        <v>38.334994602981801</v>
      </c>
      <c r="AH699">
        <v>1.1198923107890499</v>
      </c>
    </row>
    <row r="700" spans="33:34">
      <c r="AG700">
        <v>38.340265128516499</v>
      </c>
      <c r="AH700">
        <v>1.12120278113258</v>
      </c>
    </row>
    <row r="701" spans="33:34">
      <c r="AG701">
        <v>38.340265128516499</v>
      </c>
      <c r="AH701">
        <v>1.0936829039184099</v>
      </c>
    </row>
    <row r="702" spans="33:34">
      <c r="AG702">
        <v>38.340265128516499</v>
      </c>
      <c r="AH702">
        <v>1.0936829039184099</v>
      </c>
    </row>
    <row r="703" spans="33:34">
      <c r="AG703">
        <v>38.340265128516499</v>
      </c>
      <c r="AH703">
        <v>1.09499337426194</v>
      </c>
    </row>
    <row r="704" spans="33:34">
      <c r="AG704">
        <v>38.340265128516499</v>
      </c>
      <c r="AH704">
        <v>1.1205475459608101</v>
      </c>
    </row>
    <row r="705" spans="33:34">
      <c r="AG705">
        <v>38.340265128516499</v>
      </c>
      <c r="AH705">
        <v>1.0694392025630699</v>
      </c>
    </row>
    <row r="706" spans="33:34">
      <c r="AG706">
        <v>38.345535654051098</v>
      </c>
      <c r="AH706">
        <v>1.11792660527375</v>
      </c>
    </row>
    <row r="707" spans="33:34">
      <c r="AG707">
        <v>38.345535654051098</v>
      </c>
      <c r="AH707">
        <v>1.11923707561728</v>
      </c>
    </row>
    <row r="708" spans="33:34">
      <c r="AG708">
        <v>38.345535654051098</v>
      </c>
      <c r="AH708">
        <v>1.1166161349302199</v>
      </c>
    </row>
    <row r="709" spans="33:34">
      <c r="AG709">
        <v>38.345535654051098</v>
      </c>
      <c r="AH709">
        <v>1.0661630267042399</v>
      </c>
    </row>
    <row r="710" spans="33:34">
      <c r="AG710">
        <v>38.345535654051098</v>
      </c>
      <c r="AH710">
        <v>1.11792660527375</v>
      </c>
    </row>
    <row r="711" spans="33:34">
      <c r="AG711">
        <v>38.345535654051098</v>
      </c>
      <c r="AH711">
        <v>1.09499337426194</v>
      </c>
    </row>
    <row r="712" spans="33:34">
      <c r="AG712">
        <v>38.350806179585703</v>
      </c>
      <c r="AH712">
        <v>1.0694392025630699</v>
      </c>
    </row>
    <row r="713" spans="33:34">
      <c r="AG713">
        <v>38.350806179585703</v>
      </c>
      <c r="AH713">
        <v>1.0694392025630699</v>
      </c>
    </row>
    <row r="714" spans="33:34">
      <c r="AG714">
        <v>38.350806179585703</v>
      </c>
      <c r="AH714">
        <v>1.0674734970477699</v>
      </c>
    </row>
    <row r="715" spans="33:34">
      <c r="AG715">
        <v>38.350806179585703</v>
      </c>
      <c r="AH715">
        <v>1.0687839673913</v>
      </c>
    </row>
    <row r="716" spans="33:34">
      <c r="AG716">
        <v>38.350806179585703</v>
      </c>
      <c r="AH716">
        <v>1.1198923107890499</v>
      </c>
    </row>
    <row r="717" spans="33:34">
      <c r="AG717">
        <v>38.350806179585703</v>
      </c>
      <c r="AH717">
        <v>1.11923707561728</v>
      </c>
    </row>
    <row r="718" spans="33:34">
      <c r="AG718">
        <v>38.356076705120401</v>
      </c>
      <c r="AH718">
        <v>1.0681287322195301</v>
      </c>
    </row>
    <row r="719" spans="33:34">
      <c r="AG719">
        <v>38.356076705120401</v>
      </c>
      <c r="AH719">
        <v>1.0936829039184099</v>
      </c>
    </row>
    <row r="720" spans="33:34">
      <c r="AG720">
        <v>38.356076705120401</v>
      </c>
      <c r="AH720">
        <v>1.0681287322195301</v>
      </c>
    </row>
    <row r="721" spans="33:34">
      <c r="AG721">
        <v>38.356076705120401</v>
      </c>
      <c r="AH721">
        <v>1.12120278113258</v>
      </c>
    </row>
    <row r="722" spans="33:34">
      <c r="AG722">
        <v>38.356076705120401</v>
      </c>
      <c r="AH722">
        <v>1.1205475459608101</v>
      </c>
    </row>
    <row r="723" spans="33:34">
      <c r="AG723">
        <v>38.356076705120401</v>
      </c>
      <c r="AH723">
        <v>1.0687839673913</v>
      </c>
    </row>
    <row r="724" spans="33:34">
      <c r="AG724">
        <v>38.356076705120401</v>
      </c>
      <c r="AH724">
        <v>1.1185818404455099</v>
      </c>
    </row>
    <row r="725" spans="33:34">
      <c r="AG725">
        <v>39.389099709910198</v>
      </c>
      <c r="AH725">
        <v>1.08319914117015</v>
      </c>
    </row>
    <row r="726" spans="33:34">
      <c r="AG726">
        <v>39.399640760979501</v>
      </c>
      <c r="AH726">
        <v>1.08188867082662</v>
      </c>
    </row>
    <row r="727" spans="33:34">
      <c r="AG727">
        <v>39.404911286514199</v>
      </c>
      <c r="AH727">
        <v>1.0674734970477699</v>
      </c>
    </row>
    <row r="728" spans="33:34">
      <c r="AG728">
        <v>39.404911286514199</v>
      </c>
      <c r="AH728">
        <v>1.0674734970477699</v>
      </c>
    </row>
    <row r="729" spans="33:34">
      <c r="AG729">
        <v>39.404911286514199</v>
      </c>
      <c r="AH729">
        <v>1.0674734970477699</v>
      </c>
    </row>
    <row r="730" spans="33:34">
      <c r="AG730">
        <v>39.404911286514199</v>
      </c>
      <c r="AH730">
        <v>1.0805782004830899</v>
      </c>
    </row>
    <row r="731" spans="33:34">
      <c r="AG731">
        <v>39.404911286514199</v>
      </c>
      <c r="AH731">
        <v>1.0825439059983799</v>
      </c>
    </row>
    <row r="732" spans="33:34">
      <c r="AG732">
        <v>39.404911286514199</v>
      </c>
      <c r="AH732">
        <v>1.0805782004830899</v>
      </c>
    </row>
    <row r="733" spans="33:34">
      <c r="AG733">
        <v>39.404911286514199</v>
      </c>
      <c r="AH733">
        <v>1.0674734970477699</v>
      </c>
    </row>
    <row r="734" spans="33:34">
      <c r="AG734">
        <v>39.404911286514199</v>
      </c>
      <c r="AH734">
        <v>1.0674734970477699</v>
      </c>
    </row>
    <row r="735" spans="33:34">
      <c r="AG735">
        <v>39.404911286514199</v>
      </c>
      <c r="AH735">
        <v>1.0674734970477699</v>
      </c>
    </row>
    <row r="736" spans="33:34">
      <c r="AG736">
        <v>39.404911286514199</v>
      </c>
      <c r="AH736">
        <v>1.0674734970477699</v>
      </c>
    </row>
    <row r="737" spans="33:34">
      <c r="AG737">
        <v>39.415452337583503</v>
      </c>
      <c r="AH737">
        <v>1.04126409017713</v>
      </c>
    </row>
    <row r="738" spans="33:34">
      <c r="AG738">
        <v>39.415452337583503</v>
      </c>
      <c r="AH738">
        <v>1.0366774439747699</v>
      </c>
    </row>
    <row r="739" spans="33:34">
      <c r="AG739">
        <v>39.415452337583503</v>
      </c>
      <c r="AH739">
        <v>1.08188867082662</v>
      </c>
    </row>
    <row r="740" spans="33:34">
      <c r="AG740">
        <v>39.415452337583503</v>
      </c>
      <c r="AH740">
        <v>1.08319914117015</v>
      </c>
    </row>
    <row r="741" spans="33:34">
      <c r="AG741">
        <v>39.415452337583503</v>
      </c>
      <c r="AH741">
        <v>1.0812334356548501</v>
      </c>
    </row>
    <row r="742" spans="33:34">
      <c r="AG742">
        <v>39.415452337583503</v>
      </c>
      <c r="AH742">
        <v>1.066818261876</v>
      </c>
    </row>
    <row r="743" spans="33:34">
      <c r="AG743">
        <v>39.415452337583503</v>
      </c>
      <c r="AH743">
        <v>1.0812334356548501</v>
      </c>
    </row>
    <row r="744" spans="33:34">
      <c r="AG744">
        <v>39.415452337583503</v>
      </c>
      <c r="AH744">
        <v>1.0379879143183</v>
      </c>
    </row>
    <row r="745" spans="33:34">
      <c r="AG745">
        <v>39.415452337583503</v>
      </c>
      <c r="AH745">
        <v>1.0399536198335999</v>
      </c>
    </row>
    <row r="746" spans="33:34">
      <c r="AG746">
        <v>39.415452337583503</v>
      </c>
      <c r="AH746">
        <v>1.0379879143183</v>
      </c>
    </row>
    <row r="747" spans="33:34">
      <c r="AG747">
        <v>39.415452337583503</v>
      </c>
      <c r="AH747">
        <v>1.0419193253488901</v>
      </c>
    </row>
    <row r="748" spans="33:34">
      <c r="AG748">
        <v>39.415452337583503</v>
      </c>
      <c r="AH748">
        <v>1.0399536198335999</v>
      </c>
    </row>
    <row r="749" spans="33:34">
      <c r="AG749">
        <v>40.348335357215099</v>
      </c>
      <c r="AH749">
        <v>1.05371355844068</v>
      </c>
    </row>
    <row r="750" spans="33:34">
      <c r="AG750">
        <v>40.348335357215099</v>
      </c>
      <c r="AH750">
        <v>1.0530583232689199</v>
      </c>
    </row>
    <row r="751" spans="33:34">
      <c r="AG751">
        <v>40.353605882749797</v>
      </c>
      <c r="AH751">
        <v>1.05109261775362</v>
      </c>
    </row>
    <row r="752" spans="33:34">
      <c r="AG752">
        <v>40.353605882749797</v>
      </c>
      <c r="AH752">
        <v>1.05240308809715</v>
      </c>
    </row>
    <row r="753" spans="33:34">
      <c r="AG753">
        <v>40.353605882749797</v>
      </c>
      <c r="AH753">
        <v>1.05240308809715</v>
      </c>
    </row>
    <row r="754" spans="33:34">
      <c r="AG754">
        <v>40.353605882749797</v>
      </c>
      <c r="AH754">
        <v>1.05240308809715</v>
      </c>
    </row>
    <row r="755" spans="33:34">
      <c r="AG755">
        <v>40.353605882749797</v>
      </c>
      <c r="AH755">
        <v>1.0517478529253801</v>
      </c>
    </row>
    <row r="756" spans="33:34">
      <c r="AG756">
        <v>40.358876408284402</v>
      </c>
      <c r="AH756">
        <v>1.02750415157004</v>
      </c>
    </row>
    <row r="757" spans="33:34">
      <c r="AG757">
        <v>40.358876408284402</v>
      </c>
      <c r="AH757">
        <v>1.02750415157004</v>
      </c>
    </row>
    <row r="758" spans="33:34">
      <c r="AG758">
        <v>40.358876408284402</v>
      </c>
      <c r="AH758">
        <v>1.02750415157004</v>
      </c>
    </row>
    <row r="759" spans="33:34">
      <c r="AG759">
        <v>40.358876408284402</v>
      </c>
      <c r="AH759">
        <v>1.0006395095276399</v>
      </c>
    </row>
    <row r="760" spans="33:34">
      <c r="AG760">
        <v>40.358876408284402</v>
      </c>
      <c r="AH760">
        <v>1.0006395095276399</v>
      </c>
    </row>
    <row r="761" spans="33:34">
      <c r="AG761">
        <v>40.358876408284402</v>
      </c>
      <c r="AH761">
        <v>1.0006395095276399</v>
      </c>
    </row>
    <row r="762" spans="33:34">
      <c r="AG762">
        <v>40.358876408284402</v>
      </c>
      <c r="AH762">
        <v>1.0006395095276399</v>
      </c>
    </row>
    <row r="763" spans="33:34">
      <c r="AG763">
        <v>40.358876408284402</v>
      </c>
      <c r="AH763">
        <v>1.0006395095276399</v>
      </c>
    </row>
    <row r="764" spans="33:34">
      <c r="AG764">
        <v>40.358876408284402</v>
      </c>
      <c r="AH764">
        <v>1.0006395095276399</v>
      </c>
    </row>
    <row r="765" spans="33:34">
      <c r="AG765">
        <v>40.358876408284402</v>
      </c>
      <c r="AH765">
        <v>1.00194997987117</v>
      </c>
    </row>
    <row r="766" spans="33:34">
      <c r="AG766">
        <v>40.358876408284402</v>
      </c>
      <c r="AH766">
        <v>1.00194997987117</v>
      </c>
    </row>
    <row r="767" spans="33:34">
      <c r="AG767">
        <v>40.358876408284402</v>
      </c>
      <c r="AH767">
        <v>1.0012947446994001</v>
      </c>
    </row>
    <row r="768" spans="33:34">
      <c r="AG768">
        <v>40.358876408284402</v>
      </c>
      <c r="AH768">
        <v>1.02750415157004</v>
      </c>
    </row>
    <row r="769" spans="33:34">
      <c r="AG769">
        <v>40.358876408284402</v>
      </c>
      <c r="AH769">
        <v>1.02750415157004</v>
      </c>
    </row>
    <row r="770" spans="33:34">
      <c r="AG770">
        <v>40.358876408284402</v>
      </c>
      <c r="AH770">
        <v>1.02750415157004</v>
      </c>
    </row>
    <row r="771" spans="33:34">
      <c r="AG771">
        <v>40.358876408284402</v>
      </c>
      <c r="AH771">
        <v>1.0517478529253801</v>
      </c>
    </row>
    <row r="772" spans="33:34">
      <c r="AG772">
        <v>40.358876408284402</v>
      </c>
      <c r="AH772">
        <v>1.05240308809715</v>
      </c>
    </row>
    <row r="773" spans="33:34">
      <c r="AG773">
        <v>40.358876408284402</v>
      </c>
      <c r="AH773">
        <v>1.05240308809715</v>
      </c>
    </row>
    <row r="774" spans="33:34">
      <c r="AG774">
        <v>40.358876408284402</v>
      </c>
      <c r="AH774">
        <v>1.02750415157004</v>
      </c>
    </row>
    <row r="775" spans="33:34">
      <c r="AG775">
        <v>40.358876408284402</v>
      </c>
      <c r="AH775">
        <v>1.02750415157004</v>
      </c>
    </row>
    <row r="776" spans="33:34">
      <c r="AG776">
        <v>40.358876408284402</v>
      </c>
      <c r="AH776">
        <v>1.02750415157004</v>
      </c>
    </row>
    <row r="777" spans="33:34">
      <c r="AG777">
        <v>40.358876408284402</v>
      </c>
      <c r="AH777">
        <v>1.02750415157004</v>
      </c>
    </row>
    <row r="778" spans="33:34">
      <c r="AG778">
        <v>40.358876408284402</v>
      </c>
      <c r="AH778">
        <v>1.02750415157004</v>
      </c>
    </row>
    <row r="779" spans="33:34">
      <c r="AG779">
        <v>40.364146933819001</v>
      </c>
      <c r="AH779">
        <v>1.05109261775362</v>
      </c>
    </row>
    <row r="780" spans="33:34">
      <c r="AG780">
        <v>40.364146933819001</v>
      </c>
      <c r="AH780">
        <v>1.05043738258185</v>
      </c>
    </row>
    <row r="781" spans="33:34">
      <c r="AG781">
        <v>41.402440464143503</v>
      </c>
      <c r="AH781">
        <v>0.98622433574879198</v>
      </c>
    </row>
    <row r="782" spans="33:34">
      <c r="AG782">
        <v>41.412981515212799</v>
      </c>
      <c r="AH782">
        <v>0.98622433574879198</v>
      </c>
    </row>
    <row r="783" spans="33:34">
      <c r="AG783">
        <v>41.418252040747497</v>
      </c>
      <c r="AH783">
        <v>1.01636515365002</v>
      </c>
    </row>
    <row r="784" spans="33:34">
      <c r="AG784">
        <v>41.418252040747497</v>
      </c>
      <c r="AH784">
        <v>1.01833085916532</v>
      </c>
    </row>
    <row r="785" spans="33:34">
      <c r="AG785">
        <v>41.418252040747497</v>
      </c>
      <c r="AH785">
        <v>1.0189860943370901</v>
      </c>
    </row>
    <row r="786" spans="33:34">
      <c r="AG786">
        <v>41.418252040747497</v>
      </c>
      <c r="AH786">
        <v>0.98819004126409005</v>
      </c>
    </row>
    <row r="787" spans="33:34">
      <c r="AG787">
        <v>41.418252040747497</v>
      </c>
      <c r="AH787">
        <v>1.01636515365002</v>
      </c>
    </row>
    <row r="788" spans="33:34">
      <c r="AG788">
        <v>41.418252040747497</v>
      </c>
      <c r="AH788">
        <v>1.04388503086419</v>
      </c>
    </row>
    <row r="789" spans="33:34">
      <c r="AG789">
        <v>41.423522566282102</v>
      </c>
      <c r="AH789">
        <v>1.0189860943370901</v>
      </c>
    </row>
    <row r="790" spans="33:34">
      <c r="AG790">
        <v>41.423522566282102</v>
      </c>
      <c r="AH790">
        <v>0.98753480609232402</v>
      </c>
    </row>
    <row r="791" spans="33:34">
      <c r="AG791">
        <v>41.423522566282102</v>
      </c>
      <c r="AH791">
        <v>0.98753480609232402</v>
      </c>
    </row>
    <row r="792" spans="33:34">
      <c r="AG792">
        <v>41.423522566282102</v>
      </c>
      <c r="AH792">
        <v>1.04388503086419</v>
      </c>
    </row>
    <row r="793" spans="33:34">
      <c r="AG793">
        <v>41.423522566282102</v>
      </c>
      <c r="AH793">
        <v>1.0189860943370901</v>
      </c>
    </row>
    <row r="794" spans="33:34">
      <c r="AG794">
        <v>41.423522566282102</v>
      </c>
      <c r="AH794">
        <v>1.01636515365002</v>
      </c>
    </row>
    <row r="795" spans="33:34">
      <c r="AG795">
        <v>41.423522566282102</v>
      </c>
      <c r="AH795">
        <v>0.98753480609232402</v>
      </c>
    </row>
    <row r="796" spans="33:34">
      <c r="AG796">
        <v>41.423522566282102</v>
      </c>
      <c r="AH796">
        <v>0.98622433574879198</v>
      </c>
    </row>
    <row r="797" spans="33:34">
      <c r="AG797">
        <v>41.423522566282102</v>
      </c>
      <c r="AH797">
        <v>1.01636515365002</v>
      </c>
    </row>
    <row r="798" spans="33:34">
      <c r="AG798">
        <v>41.428793091816701</v>
      </c>
      <c r="AH798">
        <v>1.01833085916532</v>
      </c>
    </row>
    <row r="799" spans="33:34">
      <c r="AG799">
        <v>41.428793091816701</v>
      </c>
      <c r="AH799">
        <v>0.98819004126409005</v>
      </c>
    </row>
    <row r="800" spans="33:34">
      <c r="AG800">
        <v>41.428793091816701</v>
      </c>
      <c r="AH800">
        <v>0.98819004126409005</v>
      </c>
    </row>
    <row r="801" spans="33:34">
      <c r="AG801">
        <v>41.428793091816701</v>
      </c>
      <c r="AH801">
        <v>1.04257456052066</v>
      </c>
    </row>
    <row r="802" spans="33:34">
      <c r="AG802">
        <v>41.428793091816701</v>
      </c>
      <c r="AH802">
        <v>1.04388503086419</v>
      </c>
    </row>
    <row r="803" spans="33:34">
      <c r="AG803">
        <v>41.428793091816701</v>
      </c>
      <c r="AH803">
        <v>1.04388503086419</v>
      </c>
    </row>
    <row r="804" spans="33:34">
      <c r="AG804">
        <v>41.428793091816701</v>
      </c>
      <c r="AH804">
        <v>0.98819004126409005</v>
      </c>
    </row>
    <row r="805" spans="33:34">
      <c r="AG805">
        <v>41.434063617351399</v>
      </c>
      <c r="AH805">
        <v>1.04388503086419</v>
      </c>
    </row>
    <row r="806" spans="33:34">
      <c r="AG806">
        <v>41.434063617351399</v>
      </c>
      <c r="AH806">
        <v>1.0432297956924299</v>
      </c>
    </row>
    <row r="807" spans="33:34">
      <c r="AG807">
        <v>41.434063617351399</v>
      </c>
      <c r="AH807">
        <v>1.04257456052066</v>
      </c>
    </row>
    <row r="808" spans="33:34">
      <c r="AG808">
        <v>41.434063617351399</v>
      </c>
      <c r="AH808">
        <v>1.01833085916532</v>
      </c>
    </row>
    <row r="809" spans="33:34">
      <c r="AG809">
        <v>41.434063617351399</v>
      </c>
      <c r="AH809">
        <v>1.0399536198335999</v>
      </c>
    </row>
    <row r="810" spans="33:34">
      <c r="AG810">
        <v>41.434063617351399</v>
      </c>
      <c r="AH810">
        <v>0.98622433574879198</v>
      </c>
    </row>
    <row r="811" spans="33:34">
      <c r="AG811">
        <v>41.434063617351399</v>
      </c>
      <c r="AH811">
        <v>0.98819004126409005</v>
      </c>
    </row>
    <row r="812" spans="33:34">
      <c r="AG812">
        <v>41.439334142885997</v>
      </c>
      <c r="AH812">
        <v>1.0419193253488901</v>
      </c>
    </row>
    <row r="813" spans="33:34">
      <c r="AG813">
        <v>41.439334142885997</v>
      </c>
      <c r="AH813">
        <v>0.98753480609232402</v>
      </c>
    </row>
    <row r="814" spans="33:34">
      <c r="AG814">
        <v>41.444604668420702</v>
      </c>
      <c r="AH814">
        <v>1.04126409017713</v>
      </c>
    </row>
    <row r="815" spans="33:34">
      <c r="AG815">
        <v>41.444604668420702</v>
      </c>
      <c r="AH815">
        <v>1.0432297956924299</v>
      </c>
    </row>
    <row r="816" spans="33:34">
      <c r="AG816">
        <v>41.444604668420702</v>
      </c>
      <c r="AH816">
        <v>0.98884527643585596</v>
      </c>
    </row>
    <row r="817" spans="33:34">
      <c r="AG817">
        <v>41.444604668420702</v>
      </c>
      <c r="AH817">
        <v>0.98753480609232402</v>
      </c>
    </row>
    <row r="818" spans="33:34">
      <c r="AG818">
        <v>42.245724549686301</v>
      </c>
      <c r="AH818">
        <v>0.96984345645464298</v>
      </c>
    </row>
    <row r="819" spans="33:34">
      <c r="AG819">
        <v>42.245724549686301</v>
      </c>
      <c r="AH819">
        <v>0.97115392679817503</v>
      </c>
    </row>
    <row r="820" spans="33:34">
      <c r="AG820">
        <v>42.256265600755597</v>
      </c>
      <c r="AH820">
        <v>1.0170203888217899</v>
      </c>
    </row>
    <row r="821" spans="33:34">
      <c r="AG821">
        <v>42.256265600755597</v>
      </c>
      <c r="AH821">
        <v>1.0170203888217899</v>
      </c>
    </row>
    <row r="822" spans="33:34">
      <c r="AG822">
        <v>42.256265600755597</v>
      </c>
      <c r="AH822">
        <v>1.0170203888217899</v>
      </c>
    </row>
    <row r="823" spans="33:34">
      <c r="AG823">
        <v>42.256265600755597</v>
      </c>
      <c r="AH823">
        <v>1.01636515365002</v>
      </c>
    </row>
    <row r="824" spans="33:34">
      <c r="AG824">
        <v>42.256265600755597</v>
      </c>
      <c r="AH824">
        <v>1.01439944813472</v>
      </c>
    </row>
    <row r="825" spans="33:34">
      <c r="AG825">
        <v>42.256265600755597</v>
      </c>
      <c r="AH825">
        <v>1.01439944813472</v>
      </c>
    </row>
    <row r="826" spans="33:34">
      <c r="AG826">
        <v>42.256265600755597</v>
      </c>
      <c r="AH826">
        <v>1.01439944813472</v>
      </c>
    </row>
    <row r="827" spans="33:34">
      <c r="AG827">
        <v>42.256265600755597</v>
      </c>
      <c r="AH827">
        <v>1.01439944813472</v>
      </c>
    </row>
    <row r="828" spans="33:34">
      <c r="AG828">
        <v>42.261536126290203</v>
      </c>
      <c r="AH828">
        <v>0.96984345645464298</v>
      </c>
    </row>
    <row r="829" spans="33:34">
      <c r="AG829">
        <v>42.261536126290203</v>
      </c>
      <c r="AH829">
        <v>0.96918822128287696</v>
      </c>
    </row>
    <row r="830" spans="33:34">
      <c r="AG830">
        <v>42.261536126290203</v>
      </c>
      <c r="AH830">
        <v>0.97311963231347298</v>
      </c>
    </row>
    <row r="831" spans="33:34">
      <c r="AG831">
        <v>42.261536126290203</v>
      </c>
      <c r="AH831">
        <v>0.96918822128287696</v>
      </c>
    </row>
    <row r="832" spans="33:34">
      <c r="AG832">
        <v>42.261536126290203</v>
      </c>
      <c r="AH832">
        <v>1.01439944813472</v>
      </c>
    </row>
    <row r="833" spans="33:34">
      <c r="AG833">
        <v>42.266806651824801</v>
      </c>
      <c r="AH833">
        <v>0.99081098195115402</v>
      </c>
    </row>
    <row r="834" spans="33:34">
      <c r="AG834">
        <v>42.266806651824801</v>
      </c>
      <c r="AH834">
        <v>0.99081098195115402</v>
      </c>
    </row>
    <row r="835" spans="33:34">
      <c r="AG835">
        <v>42.266806651824801</v>
      </c>
      <c r="AH835">
        <v>0.99081098195115402</v>
      </c>
    </row>
    <row r="836" spans="33:34">
      <c r="AG836">
        <v>42.266806651824801</v>
      </c>
      <c r="AH836">
        <v>0.98753480609232402</v>
      </c>
    </row>
    <row r="837" spans="33:34">
      <c r="AG837">
        <v>42.266806651824801</v>
      </c>
      <c r="AH837">
        <v>0.98753480609232402</v>
      </c>
    </row>
    <row r="838" spans="33:34">
      <c r="AG838">
        <v>42.266806651824801</v>
      </c>
      <c r="AH838">
        <v>1.0137442129629599</v>
      </c>
    </row>
    <row r="839" spans="33:34">
      <c r="AG839">
        <v>42.266806651824801</v>
      </c>
      <c r="AH839">
        <v>0.98753480609232402</v>
      </c>
    </row>
    <row r="840" spans="33:34">
      <c r="AG840">
        <v>42.266806651824801</v>
      </c>
      <c r="AH840">
        <v>0.98753480609232402</v>
      </c>
    </row>
    <row r="841" spans="33:34">
      <c r="AG841">
        <v>42.266806651824801</v>
      </c>
      <c r="AH841">
        <v>0.96984345645464298</v>
      </c>
    </row>
    <row r="842" spans="33:34">
      <c r="AG842">
        <v>42.266806651824801</v>
      </c>
      <c r="AH842">
        <v>0.99081098195115402</v>
      </c>
    </row>
    <row r="843" spans="33:34">
      <c r="AG843">
        <v>42.266806651824801</v>
      </c>
      <c r="AH843">
        <v>0.99081098195115402</v>
      </c>
    </row>
    <row r="844" spans="33:34">
      <c r="AG844">
        <v>42.266806651824801</v>
      </c>
      <c r="AH844">
        <v>0.99081098195115402</v>
      </c>
    </row>
    <row r="845" spans="33:34">
      <c r="AG845">
        <v>42.272077177359499</v>
      </c>
      <c r="AH845">
        <v>1.01177850744766</v>
      </c>
    </row>
    <row r="846" spans="33:34">
      <c r="AG846">
        <v>42.272077177359499</v>
      </c>
      <c r="AH846">
        <v>1.0137442129629599</v>
      </c>
    </row>
    <row r="847" spans="33:34">
      <c r="AG847">
        <v>42.272077177359499</v>
      </c>
      <c r="AH847">
        <v>0.98753480609232402</v>
      </c>
    </row>
    <row r="848" spans="33:34">
      <c r="AG848">
        <v>42.272077177359499</v>
      </c>
      <c r="AH848">
        <v>0.98753480609232402</v>
      </c>
    </row>
    <row r="849" spans="33:34">
      <c r="AG849">
        <v>42.272077177359499</v>
      </c>
      <c r="AH849">
        <v>0.98753480609232402</v>
      </c>
    </row>
    <row r="850" spans="33:34">
      <c r="AG850">
        <v>42.272077177359499</v>
      </c>
      <c r="AH850">
        <v>0.98753480609232402</v>
      </c>
    </row>
    <row r="851" spans="33:34">
      <c r="AG851">
        <v>42.272077177359499</v>
      </c>
      <c r="AH851">
        <v>0.98753480609232402</v>
      </c>
    </row>
    <row r="852" spans="33:34">
      <c r="AG852">
        <v>42.272077177359499</v>
      </c>
      <c r="AH852">
        <v>0.98622433574879198</v>
      </c>
    </row>
    <row r="853" spans="33:34">
      <c r="AG853">
        <v>42.272077177359499</v>
      </c>
      <c r="AH853">
        <v>1.0170203888217899</v>
      </c>
    </row>
    <row r="854" spans="33:34">
      <c r="AG854">
        <v>42.272077177359499</v>
      </c>
      <c r="AH854">
        <v>0.97115392679817503</v>
      </c>
    </row>
    <row r="855" spans="33:34">
      <c r="AG855">
        <v>42.277347702894097</v>
      </c>
      <c r="AH855">
        <v>0.970498691626409</v>
      </c>
    </row>
    <row r="856" spans="33:34">
      <c r="AG856">
        <v>42.277347702894097</v>
      </c>
      <c r="AH856">
        <v>0.96984345645464298</v>
      </c>
    </row>
    <row r="857" spans="33:34">
      <c r="AG857">
        <v>42.277347702894097</v>
      </c>
      <c r="AH857">
        <v>0.96984345645464298</v>
      </c>
    </row>
    <row r="858" spans="33:34">
      <c r="AG858">
        <v>42.277347702894097</v>
      </c>
      <c r="AH858">
        <v>0.970498691626409</v>
      </c>
    </row>
    <row r="859" spans="33:34">
      <c r="AG859">
        <v>42.277347702894097</v>
      </c>
      <c r="AH859">
        <v>0.97115392679817503</v>
      </c>
    </row>
    <row r="860" spans="33:34">
      <c r="AG860">
        <v>42.282618228428802</v>
      </c>
      <c r="AH860">
        <v>0.970498691626409</v>
      </c>
    </row>
    <row r="861" spans="33:34">
      <c r="AG861">
        <v>43.194419145921898</v>
      </c>
      <c r="AH861">
        <v>0.97246439714170696</v>
      </c>
    </row>
    <row r="862" spans="33:34">
      <c r="AG862">
        <v>43.199689671456497</v>
      </c>
      <c r="AH862">
        <v>0.97246439714170696</v>
      </c>
    </row>
    <row r="863" spans="33:34">
      <c r="AG863">
        <v>43.204960196991102</v>
      </c>
      <c r="AH863">
        <v>0.97246439714170696</v>
      </c>
    </row>
    <row r="864" spans="33:34">
      <c r="AG864">
        <v>43.2102307225258</v>
      </c>
      <c r="AH864">
        <v>0.97115392679817503</v>
      </c>
    </row>
    <row r="865" spans="33:34">
      <c r="AG865">
        <v>43.2102307225258</v>
      </c>
      <c r="AH865">
        <v>0.97180916196994005</v>
      </c>
    </row>
    <row r="866" spans="33:34">
      <c r="AG866">
        <v>43.2102307225258</v>
      </c>
      <c r="AH866">
        <v>0.99081098195115402</v>
      </c>
    </row>
    <row r="867" spans="33:34">
      <c r="AG867">
        <v>43.2102307225258</v>
      </c>
      <c r="AH867">
        <v>0.99081098195115402</v>
      </c>
    </row>
    <row r="868" spans="33:34">
      <c r="AG868">
        <v>43.215501248060399</v>
      </c>
      <c r="AH868">
        <v>1.0157099184782601</v>
      </c>
    </row>
    <row r="869" spans="33:34">
      <c r="AG869">
        <v>43.215501248060399</v>
      </c>
      <c r="AH869">
        <v>1.0157099184782601</v>
      </c>
    </row>
    <row r="870" spans="33:34">
      <c r="AG870">
        <v>43.215501248060399</v>
      </c>
      <c r="AH870">
        <v>1.0157099184782601</v>
      </c>
    </row>
    <row r="871" spans="33:34">
      <c r="AG871">
        <v>43.220771773595096</v>
      </c>
      <c r="AH871">
        <v>0.99146621712292005</v>
      </c>
    </row>
    <row r="872" spans="33:34">
      <c r="AG872">
        <v>43.220771773595096</v>
      </c>
      <c r="AH872">
        <v>0.98950051160762198</v>
      </c>
    </row>
    <row r="873" spans="33:34">
      <c r="AG873">
        <v>43.220771773595096</v>
      </c>
      <c r="AH873">
        <v>0.970498691626409</v>
      </c>
    </row>
    <row r="874" spans="33:34">
      <c r="AG874">
        <v>43.220771773595096</v>
      </c>
      <c r="AH874">
        <v>0.99146621712292005</v>
      </c>
    </row>
    <row r="875" spans="33:34">
      <c r="AG875">
        <v>43.220771773595096</v>
      </c>
      <c r="AH875">
        <v>0.970498691626409</v>
      </c>
    </row>
    <row r="876" spans="33:34">
      <c r="AG876">
        <v>43.220771773595096</v>
      </c>
      <c r="AH876">
        <v>0.970498691626409</v>
      </c>
    </row>
    <row r="877" spans="33:34">
      <c r="AG877">
        <v>43.220771773595096</v>
      </c>
      <c r="AH877">
        <v>0.970498691626409</v>
      </c>
    </row>
    <row r="878" spans="33:34">
      <c r="AG878">
        <v>43.220771773595096</v>
      </c>
      <c r="AH878">
        <v>0.98950051160762198</v>
      </c>
    </row>
    <row r="879" spans="33:34">
      <c r="AG879">
        <v>43.220771773595096</v>
      </c>
      <c r="AH879">
        <v>0.970498691626409</v>
      </c>
    </row>
    <row r="880" spans="33:34">
      <c r="AG880">
        <v>43.220771773595096</v>
      </c>
      <c r="AH880">
        <v>0.970498691626409</v>
      </c>
    </row>
    <row r="881" spans="33:34">
      <c r="AG881">
        <v>43.220771773595096</v>
      </c>
      <c r="AH881">
        <v>0.99081098195115402</v>
      </c>
    </row>
    <row r="882" spans="33:34">
      <c r="AG882">
        <v>43.220771773595096</v>
      </c>
      <c r="AH882">
        <v>0.99081098195115402</v>
      </c>
    </row>
    <row r="883" spans="33:34">
      <c r="AG883">
        <v>43.220771773595096</v>
      </c>
      <c r="AH883">
        <v>0.99081098195115402</v>
      </c>
    </row>
    <row r="884" spans="33:34">
      <c r="AG884">
        <v>43.220771773595096</v>
      </c>
      <c r="AH884">
        <v>0.99081098195115402</v>
      </c>
    </row>
    <row r="885" spans="33:34">
      <c r="AG885">
        <v>43.220771773595096</v>
      </c>
      <c r="AH885">
        <v>1.0157099184782601</v>
      </c>
    </row>
    <row r="886" spans="33:34">
      <c r="AG886">
        <v>43.220771773595096</v>
      </c>
      <c r="AH886">
        <v>0.98950051160762198</v>
      </c>
    </row>
    <row r="887" spans="33:34">
      <c r="AG887">
        <v>43.220771773595096</v>
      </c>
      <c r="AH887">
        <v>1.0157099184782601</v>
      </c>
    </row>
    <row r="888" spans="33:34">
      <c r="AG888">
        <v>43.220771773595096</v>
      </c>
      <c r="AH888">
        <v>1.01636515365002</v>
      </c>
    </row>
    <row r="889" spans="33:34">
      <c r="AG889">
        <v>43.220771773595096</v>
      </c>
      <c r="AH889">
        <v>0.99146621712292005</v>
      </c>
    </row>
    <row r="890" spans="33:34">
      <c r="AG890">
        <v>43.226042299129702</v>
      </c>
      <c r="AH890">
        <v>1.01439944813472</v>
      </c>
    </row>
    <row r="891" spans="33:34">
      <c r="AG891">
        <v>43.2313128246643</v>
      </c>
      <c r="AH891">
        <v>1.0157099184782601</v>
      </c>
    </row>
    <row r="892" spans="33:34">
      <c r="AG892">
        <v>43.2313128246643</v>
      </c>
      <c r="AH892">
        <v>1.0157099184782601</v>
      </c>
    </row>
    <row r="893" spans="33:34">
      <c r="AG893">
        <v>43.2313128246643</v>
      </c>
      <c r="AH893">
        <v>1.0157099184782601</v>
      </c>
    </row>
    <row r="894" spans="33:34">
      <c r="AG894">
        <v>43.2313128246643</v>
      </c>
      <c r="AH894">
        <v>1.0157099184782601</v>
      </c>
    </row>
    <row r="895" spans="33:34">
      <c r="AG895">
        <v>43.2313128246643</v>
      </c>
      <c r="AH895">
        <v>1.0157099184782601</v>
      </c>
    </row>
    <row r="896" spans="33:34">
      <c r="AG896">
        <v>43.2313128246643</v>
      </c>
      <c r="AH896">
        <v>0.970498691626409</v>
      </c>
    </row>
    <row r="897" spans="33:34">
      <c r="AG897">
        <v>43.2313128246643</v>
      </c>
      <c r="AH897">
        <v>0.970498691626409</v>
      </c>
    </row>
    <row r="898" spans="33:34">
      <c r="AG898">
        <v>44.1536547932267</v>
      </c>
      <c r="AH898">
        <v>1.02750415157004</v>
      </c>
    </row>
    <row r="899" spans="33:34">
      <c r="AG899">
        <v>44.1536547932267</v>
      </c>
      <c r="AH899">
        <v>1.0255384460547501</v>
      </c>
    </row>
    <row r="900" spans="33:34">
      <c r="AG900">
        <v>44.1536547932267</v>
      </c>
      <c r="AH900">
        <v>1.02750415157004</v>
      </c>
    </row>
    <row r="901" spans="33:34">
      <c r="AG901">
        <v>44.158925318761398</v>
      </c>
      <c r="AH901">
        <v>1.02422797571121</v>
      </c>
    </row>
    <row r="902" spans="33:34">
      <c r="AG902">
        <v>44.164195844296003</v>
      </c>
      <c r="AH902">
        <v>1.02619368122651</v>
      </c>
    </row>
    <row r="903" spans="33:34">
      <c r="AG903">
        <v>44.169466369830602</v>
      </c>
      <c r="AH903">
        <v>1.00194997987117</v>
      </c>
    </row>
    <row r="904" spans="33:34">
      <c r="AG904">
        <v>44.169466369830602</v>
      </c>
      <c r="AH904">
        <v>1.0026052150429401</v>
      </c>
    </row>
    <row r="905" spans="33:34">
      <c r="AG905">
        <v>44.169466369830602</v>
      </c>
      <c r="AH905">
        <v>1.0039156853864699</v>
      </c>
    </row>
    <row r="906" spans="33:34">
      <c r="AG906">
        <v>44.169466369830602</v>
      </c>
      <c r="AH906">
        <v>0.999984274355878</v>
      </c>
    </row>
    <row r="907" spans="33:34">
      <c r="AG907">
        <v>44.169466369830602</v>
      </c>
      <c r="AH907">
        <v>0.999984274355878</v>
      </c>
    </row>
    <row r="908" spans="33:34">
      <c r="AG908">
        <v>44.169466369830602</v>
      </c>
      <c r="AH908">
        <v>0.99932903918411098</v>
      </c>
    </row>
    <row r="909" spans="33:34">
      <c r="AG909">
        <v>44.169466369830602</v>
      </c>
      <c r="AH909">
        <v>1.0268489163982799</v>
      </c>
    </row>
    <row r="910" spans="33:34">
      <c r="AG910">
        <v>44.169466369830602</v>
      </c>
      <c r="AH910">
        <v>1.0268489163982799</v>
      </c>
    </row>
    <row r="911" spans="33:34">
      <c r="AG911">
        <v>44.169466369830602</v>
      </c>
      <c r="AH911">
        <v>1.0268489163982799</v>
      </c>
    </row>
    <row r="912" spans="33:34">
      <c r="AG912">
        <v>44.169466369830602</v>
      </c>
      <c r="AH912">
        <v>0.999984274355878</v>
      </c>
    </row>
    <row r="913" spans="33:34">
      <c r="AG913">
        <v>44.169466369830602</v>
      </c>
      <c r="AH913">
        <v>1.0268489163982799</v>
      </c>
    </row>
    <row r="914" spans="33:34">
      <c r="AG914">
        <v>44.169466369830602</v>
      </c>
      <c r="AH914">
        <v>1.0268489163982799</v>
      </c>
    </row>
    <row r="915" spans="33:34">
      <c r="AG915">
        <v>44.169466369830602</v>
      </c>
      <c r="AH915">
        <v>1.0268489163982799</v>
      </c>
    </row>
    <row r="916" spans="33:34">
      <c r="AG916">
        <v>44.169466369830602</v>
      </c>
      <c r="AH916">
        <v>1.02619368122651</v>
      </c>
    </row>
    <row r="917" spans="33:34">
      <c r="AG917">
        <v>44.169466369830602</v>
      </c>
      <c r="AH917">
        <v>0.999984274355878</v>
      </c>
    </row>
    <row r="918" spans="33:34">
      <c r="AG918">
        <v>44.169466369830602</v>
      </c>
      <c r="AH918">
        <v>0.999984274355878</v>
      </c>
    </row>
    <row r="919" spans="33:34">
      <c r="AG919">
        <v>44.169466369830602</v>
      </c>
      <c r="AH919">
        <v>1.0012947446994001</v>
      </c>
    </row>
    <row r="920" spans="33:34">
      <c r="AG920">
        <v>44.169466369830602</v>
      </c>
      <c r="AH920">
        <v>0.999984274355878</v>
      </c>
    </row>
    <row r="921" spans="33:34">
      <c r="AG921">
        <v>44.169466369830602</v>
      </c>
      <c r="AH921">
        <v>1.0012947446994001</v>
      </c>
    </row>
    <row r="922" spans="33:34">
      <c r="AG922">
        <v>44.169466369830602</v>
      </c>
      <c r="AH922">
        <v>1.02422797571121</v>
      </c>
    </row>
    <row r="923" spans="33:34">
      <c r="AG923">
        <v>44.169466369830602</v>
      </c>
      <c r="AH923">
        <v>0.999984274355878</v>
      </c>
    </row>
    <row r="924" spans="33:34">
      <c r="AG924">
        <v>44.169466369830602</v>
      </c>
      <c r="AH924">
        <v>0.999984274355878</v>
      </c>
    </row>
    <row r="925" spans="33:34">
      <c r="AG925">
        <v>44.169466369830602</v>
      </c>
      <c r="AH925">
        <v>0.99932903918411098</v>
      </c>
    </row>
    <row r="926" spans="33:34">
      <c r="AG926">
        <v>44.169466369830602</v>
      </c>
      <c r="AH926">
        <v>1.0268489163982799</v>
      </c>
    </row>
    <row r="927" spans="33:34">
      <c r="AG927">
        <v>44.174736895365299</v>
      </c>
      <c r="AH927">
        <v>1.02488321088298</v>
      </c>
    </row>
    <row r="928" spans="33:34">
      <c r="AG928">
        <v>44.174736895365299</v>
      </c>
      <c r="AH928">
        <v>0.98425863023349403</v>
      </c>
    </row>
    <row r="929" spans="33:34">
      <c r="AG929">
        <v>44.174736895365299</v>
      </c>
      <c r="AH929">
        <v>0.98425863023349403</v>
      </c>
    </row>
    <row r="930" spans="33:34">
      <c r="AG930">
        <v>44.174736895365299</v>
      </c>
      <c r="AH930">
        <v>0.98229292471819596</v>
      </c>
    </row>
    <row r="931" spans="33:34">
      <c r="AG931">
        <v>44.174736895365299</v>
      </c>
      <c r="AH931">
        <v>1.0006395095276399</v>
      </c>
    </row>
    <row r="932" spans="33:34">
      <c r="AG932">
        <v>44.174736895365299</v>
      </c>
      <c r="AH932">
        <v>0.98294815988996198</v>
      </c>
    </row>
    <row r="933" spans="33:34">
      <c r="AG933">
        <v>44.174736895365299</v>
      </c>
      <c r="AH933">
        <v>0.98425863023349403</v>
      </c>
    </row>
    <row r="934" spans="33:34">
      <c r="AG934">
        <v>44.180007420899898</v>
      </c>
      <c r="AH934">
        <v>1.0026052150429401</v>
      </c>
    </row>
    <row r="935" spans="33:34">
      <c r="AG935">
        <v>44.180007420899898</v>
      </c>
      <c r="AH935">
        <v>1.0268489163982799</v>
      </c>
    </row>
    <row r="936" spans="33:34">
      <c r="AG936">
        <v>44.180007420899898</v>
      </c>
      <c r="AH936">
        <v>1.0268489163982799</v>
      </c>
    </row>
    <row r="937" spans="33:34">
      <c r="AG937">
        <v>44.180007420899898</v>
      </c>
      <c r="AH937">
        <v>0.98163768954643005</v>
      </c>
    </row>
    <row r="938" spans="33:34">
      <c r="AG938">
        <v>44.185277946434603</v>
      </c>
      <c r="AH938">
        <v>0.98163768954643005</v>
      </c>
    </row>
    <row r="939" spans="33:34">
      <c r="AG939">
        <v>44.185277946434603</v>
      </c>
      <c r="AH939">
        <v>0.98163768954643005</v>
      </c>
    </row>
    <row r="940" spans="33:34">
      <c r="AG940">
        <v>44.185277946434603</v>
      </c>
      <c r="AH940">
        <v>0.98163768954643005</v>
      </c>
    </row>
    <row r="941" spans="33:34">
      <c r="AG941">
        <v>45.213030425689801</v>
      </c>
      <c r="AH941">
        <v>0.990155746779388</v>
      </c>
    </row>
    <row r="942" spans="33:34">
      <c r="AG942">
        <v>45.213030425689801</v>
      </c>
      <c r="AH942">
        <v>0.98950051160762198</v>
      </c>
    </row>
    <row r="943" spans="33:34">
      <c r="AG943">
        <v>45.213030425689801</v>
      </c>
      <c r="AH943">
        <v>0.98950051160762198</v>
      </c>
    </row>
    <row r="944" spans="33:34">
      <c r="AG944">
        <v>45.213030425689801</v>
      </c>
      <c r="AH944">
        <v>0.98884527643585596</v>
      </c>
    </row>
    <row r="945" spans="33:34">
      <c r="AG945">
        <v>45.213030425689801</v>
      </c>
      <c r="AH945">
        <v>0.99146621712292005</v>
      </c>
    </row>
    <row r="946" spans="33:34">
      <c r="AG946">
        <v>45.2183009512244</v>
      </c>
      <c r="AH946">
        <v>0.99146621712292005</v>
      </c>
    </row>
    <row r="947" spans="33:34">
      <c r="AG947">
        <v>45.2183009512244</v>
      </c>
      <c r="AH947">
        <v>0.98884527643585596</v>
      </c>
    </row>
    <row r="948" spans="33:34">
      <c r="AG948">
        <v>45.2183009512244</v>
      </c>
      <c r="AH948">
        <v>0.98884527643585596</v>
      </c>
    </row>
    <row r="949" spans="33:34">
      <c r="AG949">
        <v>45.2183009512244</v>
      </c>
      <c r="AH949">
        <v>0.99081098195115402</v>
      </c>
    </row>
    <row r="950" spans="33:34">
      <c r="AG950">
        <v>45.223571476759098</v>
      </c>
      <c r="AH950">
        <v>1.04454026603596</v>
      </c>
    </row>
    <row r="951" spans="33:34">
      <c r="AG951">
        <v>45.223571476759098</v>
      </c>
      <c r="AH951">
        <v>1.04454026603596</v>
      </c>
    </row>
    <row r="952" spans="33:34">
      <c r="AG952">
        <v>45.223571476759098</v>
      </c>
      <c r="AH952">
        <v>1.04454026603596</v>
      </c>
    </row>
    <row r="953" spans="33:34">
      <c r="AG953">
        <v>45.223571476759098</v>
      </c>
      <c r="AH953">
        <v>0.99146621712292005</v>
      </c>
    </row>
    <row r="954" spans="33:34">
      <c r="AG954">
        <v>45.223571476759098</v>
      </c>
      <c r="AH954">
        <v>0.99081098195115402</v>
      </c>
    </row>
    <row r="955" spans="33:34">
      <c r="AG955">
        <v>45.223571476759098</v>
      </c>
      <c r="AH955">
        <v>0.990155746779388</v>
      </c>
    </row>
    <row r="956" spans="33:34">
      <c r="AG956">
        <v>45.223571476759098</v>
      </c>
      <c r="AH956">
        <v>1.04454026603596</v>
      </c>
    </row>
    <row r="957" spans="33:34">
      <c r="AG957">
        <v>45.223571476759098</v>
      </c>
      <c r="AH957">
        <v>1.04454026603596</v>
      </c>
    </row>
    <row r="958" spans="33:34">
      <c r="AG958">
        <v>45.228842002293703</v>
      </c>
      <c r="AH958">
        <v>1.02160703502415</v>
      </c>
    </row>
    <row r="959" spans="33:34">
      <c r="AG959">
        <v>45.228842002293703</v>
      </c>
      <c r="AH959">
        <v>1.02160703502415</v>
      </c>
    </row>
    <row r="960" spans="33:34">
      <c r="AG960">
        <v>45.228842002293703</v>
      </c>
      <c r="AH960">
        <v>1.04388503086419</v>
      </c>
    </row>
    <row r="961" spans="33:34">
      <c r="AG961">
        <v>45.228842002293703</v>
      </c>
      <c r="AH961">
        <v>1.04388503086419</v>
      </c>
    </row>
    <row r="962" spans="33:34">
      <c r="AG962">
        <v>45.228842002293703</v>
      </c>
      <c r="AH962">
        <v>1.04388503086419</v>
      </c>
    </row>
    <row r="963" spans="33:34">
      <c r="AG963">
        <v>45.228842002293703</v>
      </c>
      <c r="AH963">
        <v>1.02160703502415</v>
      </c>
    </row>
    <row r="964" spans="33:34">
      <c r="AG964">
        <v>45.228842002293703</v>
      </c>
      <c r="AH964">
        <v>1.02160703502415</v>
      </c>
    </row>
    <row r="965" spans="33:34">
      <c r="AG965">
        <v>45.228842002293703</v>
      </c>
      <c r="AH965">
        <v>1.0222622701959201</v>
      </c>
    </row>
    <row r="966" spans="33:34">
      <c r="AG966">
        <v>45.228842002293703</v>
      </c>
      <c r="AH966">
        <v>1.0222622701959201</v>
      </c>
    </row>
    <row r="967" spans="33:34">
      <c r="AG967">
        <v>45.228842002293703</v>
      </c>
      <c r="AH967">
        <v>1.0222622701959201</v>
      </c>
    </row>
    <row r="968" spans="33:34">
      <c r="AG968">
        <v>45.228842002293703</v>
      </c>
      <c r="AH968">
        <v>1.0222622701959201</v>
      </c>
    </row>
    <row r="969" spans="33:34">
      <c r="AG969">
        <v>45.228842002293703</v>
      </c>
      <c r="AH969">
        <v>1.02291750536768</v>
      </c>
    </row>
    <row r="970" spans="33:34">
      <c r="AG970">
        <v>45.228842002293703</v>
      </c>
      <c r="AH970">
        <v>0.99081098195115402</v>
      </c>
    </row>
    <row r="971" spans="33:34">
      <c r="AG971">
        <v>45.228842002293703</v>
      </c>
      <c r="AH971">
        <v>1.0222622701959201</v>
      </c>
    </row>
    <row r="972" spans="33:34">
      <c r="AG972">
        <v>45.228842002293703</v>
      </c>
      <c r="AH972">
        <v>0.99081098195115402</v>
      </c>
    </row>
    <row r="973" spans="33:34">
      <c r="AG973">
        <v>45.228842002293703</v>
      </c>
      <c r="AH973">
        <v>1.02160703502415</v>
      </c>
    </row>
    <row r="974" spans="33:34">
      <c r="AG974">
        <v>45.228842002293703</v>
      </c>
      <c r="AH974">
        <v>1.02291750536768</v>
      </c>
    </row>
    <row r="975" spans="33:34">
      <c r="AG975">
        <v>45.234112527828302</v>
      </c>
      <c r="AH975">
        <v>1.0432297956924299</v>
      </c>
    </row>
    <row r="976" spans="33:34">
      <c r="AG976">
        <v>45.234112527828302</v>
      </c>
      <c r="AH976">
        <v>1.0432297956924299</v>
      </c>
    </row>
    <row r="977" spans="33:34">
      <c r="AG977">
        <v>46.161725021925399</v>
      </c>
      <c r="AH977">
        <v>0.98950051160762198</v>
      </c>
    </row>
    <row r="978" spans="33:34">
      <c r="AG978">
        <v>46.172266072994603</v>
      </c>
      <c r="AH978">
        <v>0.98819004126409005</v>
      </c>
    </row>
    <row r="979" spans="33:34">
      <c r="AG979">
        <v>46.172266072994603</v>
      </c>
      <c r="AH979">
        <v>0.98819004126409005</v>
      </c>
    </row>
    <row r="980" spans="33:34">
      <c r="AG980">
        <v>46.172266072994603</v>
      </c>
      <c r="AH980">
        <v>0.98819004126409005</v>
      </c>
    </row>
    <row r="981" spans="33:34">
      <c r="AG981">
        <v>46.172266072994603</v>
      </c>
      <c r="AH981">
        <v>0.98819004126409005</v>
      </c>
    </row>
    <row r="982" spans="33:34">
      <c r="AG982">
        <v>46.172266072994603</v>
      </c>
      <c r="AH982">
        <v>0.98819004126409005</v>
      </c>
    </row>
    <row r="983" spans="33:34">
      <c r="AG983">
        <v>46.172266072994603</v>
      </c>
      <c r="AH983">
        <v>1.04060885500536</v>
      </c>
    </row>
    <row r="984" spans="33:34">
      <c r="AG984">
        <v>46.172266072994603</v>
      </c>
      <c r="AH984">
        <v>1.0399536198335999</v>
      </c>
    </row>
    <row r="985" spans="33:34">
      <c r="AG985">
        <v>46.172266072994603</v>
      </c>
      <c r="AH985">
        <v>1.0399536198335999</v>
      </c>
    </row>
    <row r="986" spans="33:34">
      <c r="AG986">
        <v>46.172266072994603</v>
      </c>
      <c r="AH986">
        <v>0.98819004126409005</v>
      </c>
    </row>
    <row r="987" spans="33:34">
      <c r="AG987">
        <v>46.172266072994603</v>
      </c>
      <c r="AH987">
        <v>0.98819004126409005</v>
      </c>
    </row>
    <row r="988" spans="33:34">
      <c r="AG988">
        <v>46.172266072994603</v>
      </c>
      <c r="AH988">
        <v>1.0137442129629599</v>
      </c>
    </row>
    <row r="989" spans="33:34">
      <c r="AG989">
        <v>46.172266072994603</v>
      </c>
      <c r="AH989">
        <v>0.98819004126409005</v>
      </c>
    </row>
    <row r="990" spans="33:34">
      <c r="AG990">
        <v>46.177536598529301</v>
      </c>
      <c r="AH990">
        <v>1.0399536198335999</v>
      </c>
    </row>
    <row r="991" spans="33:34">
      <c r="AG991">
        <v>46.177536598529301</v>
      </c>
      <c r="AH991">
        <v>1.0399536198335999</v>
      </c>
    </row>
    <row r="992" spans="33:34">
      <c r="AG992">
        <v>46.177536598529301</v>
      </c>
      <c r="AH992">
        <v>1.0399536198335999</v>
      </c>
    </row>
    <row r="993" spans="33:34">
      <c r="AG993">
        <v>46.177536598529301</v>
      </c>
      <c r="AH993">
        <v>1.0399536198335999</v>
      </c>
    </row>
    <row r="994" spans="33:34">
      <c r="AG994">
        <v>46.177536598529301</v>
      </c>
      <c r="AH994">
        <v>1.0399536198335999</v>
      </c>
    </row>
    <row r="995" spans="33:34">
      <c r="AG995">
        <v>46.177536598529301</v>
      </c>
      <c r="AH995">
        <v>1.0399536198335999</v>
      </c>
    </row>
    <row r="996" spans="33:34">
      <c r="AG996">
        <v>46.177536598529301</v>
      </c>
      <c r="AH996">
        <v>1.01439944813472</v>
      </c>
    </row>
    <row r="997" spans="33:34">
      <c r="AG997">
        <v>46.177536598529301</v>
      </c>
      <c r="AH997">
        <v>1.0399536198335999</v>
      </c>
    </row>
    <row r="998" spans="33:34">
      <c r="AG998">
        <v>46.177536598529301</v>
      </c>
      <c r="AH998">
        <v>1.01439944813472</v>
      </c>
    </row>
    <row r="999" spans="33:34">
      <c r="AG999">
        <v>46.177536598529301</v>
      </c>
      <c r="AH999">
        <v>1.01439944813472</v>
      </c>
    </row>
    <row r="1000" spans="33:34">
      <c r="AG1000">
        <v>46.177536598529301</v>
      </c>
      <c r="AH1000">
        <v>1.01308897779119</v>
      </c>
    </row>
    <row r="1001" spans="33:34">
      <c r="AG1001">
        <v>46.177536598529301</v>
      </c>
      <c r="AH1001">
        <v>1.01308897779119</v>
      </c>
    </row>
    <row r="1002" spans="33:34">
      <c r="AG1002">
        <v>46.177536598529301</v>
      </c>
      <c r="AH1002">
        <v>1.0399536198335999</v>
      </c>
    </row>
    <row r="1003" spans="33:34">
      <c r="AG1003">
        <v>46.182807124063899</v>
      </c>
      <c r="AH1003">
        <v>1.01308897779119</v>
      </c>
    </row>
    <row r="1004" spans="33:34">
      <c r="AG1004">
        <v>46.182807124063899</v>
      </c>
      <c r="AH1004">
        <v>1.0157099184782601</v>
      </c>
    </row>
    <row r="1005" spans="33:34">
      <c r="AG1005">
        <v>46.188077649598597</v>
      </c>
      <c r="AH1005">
        <v>1.01439944813472</v>
      </c>
    </row>
    <row r="1006" spans="33:34">
      <c r="AG1006">
        <v>47.215830128853803</v>
      </c>
      <c r="AH1006">
        <v>1.03471173845947</v>
      </c>
    </row>
    <row r="1007" spans="33:34">
      <c r="AG1007">
        <v>47.215830128853803</v>
      </c>
      <c r="AH1007">
        <v>1.03471173845947</v>
      </c>
    </row>
    <row r="1008" spans="33:34">
      <c r="AG1008">
        <v>47.236912230992303</v>
      </c>
      <c r="AH1008">
        <v>1.036022208803</v>
      </c>
    </row>
    <row r="1009" spans="33:34">
      <c r="AG1009">
        <v>47.236912230992303</v>
      </c>
      <c r="AH1009">
        <v>1.03471173845947</v>
      </c>
    </row>
    <row r="1010" spans="33:34">
      <c r="AG1010">
        <v>47.242182756527001</v>
      </c>
      <c r="AH1010">
        <v>1.03274603294417</v>
      </c>
    </row>
    <row r="1011" spans="33:34">
      <c r="AG1011">
        <v>47.242182756527001</v>
      </c>
      <c r="AH1011">
        <v>1.0334012681159399</v>
      </c>
    </row>
    <row r="1012" spans="33:34">
      <c r="AG1012">
        <v>47.247453282061599</v>
      </c>
      <c r="AH1012">
        <v>0.98622433574879198</v>
      </c>
    </row>
    <row r="1013" spans="33:34">
      <c r="AG1013">
        <v>47.247453282061599</v>
      </c>
      <c r="AH1013">
        <v>0.98622433574879198</v>
      </c>
    </row>
    <row r="1014" spans="33:34">
      <c r="AG1014">
        <v>47.247453282061599</v>
      </c>
      <c r="AH1014">
        <v>0.98622433574879198</v>
      </c>
    </row>
    <row r="1015" spans="33:34">
      <c r="AG1015">
        <v>47.247453282061599</v>
      </c>
      <c r="AH1015">
        <v>0.98556910057702596</v>
      </c>
    </row>
    <row r="1016" spans="33:34">
      <c r="AG1016">
        <v>47.247453282061599</v>
      </c>
      <c r="AH1016">
        <v>0.98622433574879198</v>
      </c>
    </row>
    <row r="1017" spans="33:34">
      <c r="AG1017">
        <v>47.247453282061599</v>
      </c>
      <c r="AH1017">
        <v>1.0340565032877</v>
      </c>
    </row>
    <row r="1018" spans="33:34">
      <c r="AG1018">
        <v>47.247453282061599</v>
      </c>
      <c r="AH1018">
        <v>0.98622433574879198</v>
      </c>
    </row>
    <row r="1019" spans="33:34">
      <c r="AG1019">
        <v>47.252723807596297</v>
      </c>
      <c r="AH1019">
        <v>1.0157099184782601</v>
      </c>
    </row>
    <row r="1020" spans="33:34">
      <c r="AG1020">
        <v>47.252723807596297</v>
      </c>
      <c r="AH1020">
        <v>1.0157099184782601</v>
      </c>
    </row>
    <row r="1021" spans="33:34">
      <c r="AG1021">
        <v>47.252723807596297</v>
      </c>
      <c r="AH1021">
        <v>1.0157099184782601</v>
      </c>
    </row>
    <row r="1022" spans="33:34">
      <c r="AG1022">
        <v>47.252723807596297</v>
      </c>
      <c r="AH1022">
        <v>1.0157099184782601</v>
      </c>
    </row>
    <row r="1023" spans="33:34">
      <c r="AG1023">
        <v>47.252723807596297</v>
      </c>
      <c r="AH1023">
        <v>1.0157099184782601</v>
      </c>
    </row>
    <row r="1024" spans="33:34">
      <c r="AG1024">
        <v>47.252723807596297</v>
      </c>
      <c r="AH1024">
        <v>1.0157099184782601</v>
      </c>
    </row>
    <row r="1025" spans="33:34">
      <c r="AG1025">
        <v>47.252723807596297</v>
      </c>
      <c r="AH1025">
        <v>1.0353669736312401</v>
      </c>
    </row>
    <row r="1026" spans="33:34">
      <c r="AG1026">
        <v>47.252723807596297</v>
      </c>
      <c r="AH1026">
        <v>1.03471173845947</v>
      </c>
    </row>
    <row r="1027" spans="33:34">
      <c r="AG1027">
        <v>47.252723807596297</v>
      </c>
      <c r="AH1027">
        <v>1.0353669736312401</v>
      </c>
    </row>
    <row r="1028" spans="33:34">
      <c r="AG1028">
        <v>47.252723807596297</v>
      </c>
      <c r="AH1028">
        <v>1.0157099184782601</v>
      </c>
    </row>
    <row r="1029" spans="33:34">
      <c r="AG1029">
        <v>47.252723807596297</v>
      </c>
      <c r="AH1029">
        <v>1.0157099184782601</v>
      </c>
    </row>
    <row r="1030" spans="33:34">
      <c r="AG1030">
        <v>47.257994333130902</v>
      </c>
      <c r="AH1030">
        <v>1.0340565032877</v>
      </c>
    </row>
    <row r="1031" spans="33:34">
      <c r="AG1031">
        <v>47.2632648586656</v>
      </c>
      <c r="AH1031">
        <v>0.98556910057702596</v>
      </c>
    </row>
    <row r="1032" spans="33:34">
      <c r="AG1032">
        <v>47.2632648586656</v>
      </c>
      <c r="AH1032">
        <v>0.98556910057702596</v>
      </c>
    </row>
    <row r="1033" spans="33:34">
      <c r="AG1033">
        <v>47.2632648586656</v>
      </c>
      <c r="AH1033">
        <v>0.98556910057702596</v>
      </c>
    </row>
    <row r="1034" spans="33:34">
      <c r="AG1034">
        <v>47.2632648586656</v>
      </c>
      <c r="AH1034">
        <v>0.98556910057702596</v>
      </c>
    </row>
    <row r="1035" spans="33:34">
      <c r="AG1035">
        <v>47.2632648586656</v>
      </c>
      <c r="AH1035">
        <v>0.98556910057702596</v>
      </c>
    </row>
    <row r="1036" spans="33:34">
      <c r="AG1036">
        <v>48.175065776158696</v>
      </c>
      <c r="AH1036">
        <v>0.97180916196994005</v>
      </c>
    </row>
    <row r="1037" spans="33:34">
      <c r="AG1037">
        <v>48.180336301693302</v>
      </c>
      <c r="AH1037">
        <v>1.01833085916532</v>
      </c>
    </row>
    <row r="1038" spans="33:34">
      <c r="AG1038">
        <v>48.180336301693302</v>
      </c>
      <c r="AH1038">
        <v>1.01636515365002</v>
      </c>
    </row>
    <row r="1039" spans="33:34">
      <c r="AG1039">
        <v>48.1856068272279</v>
      </c>
      <c r="AH1039">
        <v>1.01767562399355</v>
      </c>
    </row>
    <row r="1040" spans="33:34">
      <c r="AG1040">
        <v>48.1856068272279</v>
      </c>
      <c r="AH1040">
        <v>1.01964132950885</v>
      </c>
    </row>
    <row r="1041" spans="33:34">
      <c r="AG1041">
        <v>48.1856068272279</v>
      </c>
      <c r="AH1041">
        <v>0.98950051160762198</v>
      </c>
    </row>
    <row r="1042" spans="33:34">
      <c r="AG1042">
        <v>48.1856068272279</v>
      </c>
      <c r="AH1042">
        <v>1.01767562399355</v>
      </c>
    </row>
    <row r="1043" spans="33:34">
      <c r="AG1043">
        <v>48.1856068272279</v>
      </c>
      <c r="AH1043">
        <v>1.01833085916532</v>
      </c>
    </row>
    <row r="1044" spans="33:34">
      <c r="AG1044">
        <v>48.1856068272279</v>
      </c>
      <c r="AH1044">
        <v>0.99277668746645098</v>
      </c>
    </row>
    <row r="1045" spans="33:34">
      <c r="AG1045">
        <v>48.1856068272279</v>
      </c>
      <c r="AH1045">
        <v>0.99146621712292005</v>
      </c>
    </row>
    <row r="1046" spans="33:34">
      <c r="AG1046">
        <v>48.1856068272279</v>
      </c>
      <c r="AH1046">
        <v>0.99146621712292005</v>
      </c>
    </row>
    <row r="1047" spans="33:34">
      <c r="AG1047">
        <v>48.1856068272279</v>
      </c>
      <c r="AH1047">
        <v>0.99081098195115402</v>
      </c>
    </row>
    <row r="1048" spans="33:34">
      <c r="AG1048">
        <v>48.190877352762598</v>
      </c>
      <c r="AH1048">
        <v>0.97246439714170696</v>
      </c>
    </row>
    <row r="1049" spans="33:34">
      <c r="AG1049">
        <v>48.190877352762598</v>
      </c>
      <c r="AH1049">
        <v>0.97311963231347298</v>
      </c>
    </row>
    <row r="1050" spans="33:34">
      <c r="AG1050">
        <v>48.190877352762598</v>
      </c>
      <c r="AH1050">
        <v>0.97311963231347298</v>
      </c>
    </row>
    <row r="1051" spans="33:34">
      <c r="AG1051">
        <v>48.190877352762598</v>
      </c>
      <c r="AH1051">
        <v>0.973774867485239</v>
      </c>
    </row>
    <row r="1052" spans="33:34">
      <c r="AG1052">
        <v>48.190877352762598</v>
      </c>
      <c r="AH1052">
        <v>1.01833085916532</v>
      </c>
    </row>
    <row r="1053" spans="33:34">
      <c r="AG1053">
        <v>48.190877352762598</v>
      </c>
      <c r="AH1053">
        <v>1.01767562399355</v>
      </c>
    </row>
    <row r="1054" spans="33:34">
      <c r="AG1054">
        <v>48.196147878297197</v>
      </c>
      <c r="AH1054">
        <v>1.01767562399355</v>
      </c>
    </row>
    <row r="1055" spans="33:34">
      <c r="AG1055">
        <v>48.196147878297197</v>
      </c>
      <c r="AH1055">
        <v>0.98819004126409005</v>
      </c>
    </row>
    <row r="1056" spans="33:34">
      <c r="AG1056">
        <v>48.196147878297197</v>
      </c>
      <c r="AH1056">
        <v>0.98884527643585596</v>
      </c>
    </row>
    <row r="1057" spans="33:34">
      <c r="AG1057">
        <v>48.196147878297197</v>
      </c>
      <c r="AH1057">
        <v>1.0157099184782601</v>
      </c>
    </row>
    <row r="1058" spans="33:34">
      <c r="AG1058">
        <v>48.196147878297197</v>
      </c>
      <c r="AH1058">
        <v>0.99277668746645098</v>
      </c>
    </row>
    <row r="1059" spans="33:34">
      <c r="AG1059">
        <v>48.196147878297197</v>
      </c>
      <c r="AH1059">
        <v>0.98884527643585596</v>
      </c>
    </row>
    <row r="1060" spans="33:34">
      <c r="AG1060">
        <v>48.196147878297197</v>
      </c>
      <c r="AH1060">
        <v>0.97180916196994005</v>
      </c>
    </row>
    <row r="1061" spans="33:34">
      <c r="AG1061">
        <v>48.196147878297197</v>
      </c>
      <c r="AH1061">
        <v>0.99212145229468596</v>
      </c>
    </row>
    <row r="1062" spans="33:34">
      <c r="AG1062">
        <v>48.196147878297197</v>
      </c>
      <c r="AH1062">
        <v>0.99212145229468596</v>
      </c>
    </row>
    <row r="1063" spans="33:34">
      <c r="AG1063">
        <v>48.196147878297197</v>
      </c>
      <c r="AH1063">
        <v>1.0157099184782601</v>
      </c>
    </row>
    <row r="1064" spans="33:34">
      <c r="AG1064">
        <v>48.196147878297197</v>
      </c>
      <c r="AH1064">
        <v>0.99212145229468596</v>
      </c>
    </row>
    <row r="1065" spans="33:34">
      <c r="AG1065">
        <v>48.2066889293665</v>
      </c>
      <c r="AH1065">
        <v>0.973774867485239</v>
      </c>
    </row>
    <row r="1066" spans="33:34">
      <c r="AG1066">
        <v>48.2066889293665</v>
      </c>
      <c r="AH1066">
        <v>0.97311963231347298</v>
      </c>
    </row>
    <row r="1067" spans="33:34">
      <c r="AG1067">
        <v>48.2066889293665</v>
      </c>
      <c r="AH1067">
        <v>0.97115392679817503</v>
      </c>
    </row>
    <row r="1068" spans="33:34">
      <c r="AG1068">
        <v>48.2066889293665</v>
      </c>
      <c r="AH1068">
        <v>0.97115392679817503</v>
      </c>
    </row>
    <row r="1069" spans="33:34">
      <c r="AG1069">
        <v>49.239711934156396</v>
      </c>
      <c r="AH1069">
        <v>1.0170203888217899</v>
      </c>
    </row>
    <row r="1070" spans="33:34">
      <c r="AG1070">
        <v>49.239711934156396</v>
      </c>
      <c r="AH1070">
        <v>1.0170203888217899</v>
      </c>
    </row>
    <row r="1071" spans="33:34">
      <c r="AG1071">
        <v>49.239711934156396</v>
      </c>
      <c r="AH1071">
        <v>1.0170203888217899</v>
      </c>
    </row>
    <row r="1072" spans="33:34">
      <c r="AG1072">
        <v>49.239711934156396</v>
      </c>
      <c r="AH1072">
        <v>1.0012947446994001</v>
      </c>
    </row>
    <row r="1073" spans="33:34">
      <c r="AG1073">
        <v>49.244982459691002</v>
      </c>
      <c r="AH1073">
        <v>1.0032604502147</v>
      </c>
    </row>
    <row r="1074" spans="33:34">
      <c r="AG1074">
        <v>49.2502529852256</v>
      </c>
      <c r="AH1074">
        <v>1.0222622701959201</v>
      </c>
    </row>
    <row r="1075" spans="33:34">
      <c r="AG1075">
        <v>49.2502529852256</v>
      </c>
      <c r="AH1075">
        <v>1.0222622701959201</v>
      </c>
    </row>
    <row r="1076" spans="33:34">
      <c r="AG1076">
        <v>49.2502529852256</v>
      </c>
      <c r="AH1076">
        <v>1.0222622701959201</v>
      </c>
    </row>
    <row r="1077" spans="33:34">
      <c r="AG1077">
        <v>49.2502529852256</v>
      </c>
      <c r="AH1077">
        <v>0.97443010265700403</v>
      </c>
    </row>
    <row r="1078" spans="33:34">
      <c r="AG1078">
        <v>49.2502529852256</v>
      </c>
      <c r="AH1078">
        <v>1.0026052150429401</v>
      </c>
    </row>
    <row r="1079" spans="33:34">
      <c r="AG1079">
        <v>49.2502529852256</v>
      </c>
      <c r="AH1079">
        <v>1.0222622701959201</v>
      </c>
    </row>
    <row r="1080" spans="33:34">
      <c r="AG1080">
        <v>49.2502529852256</v>
      </c>
      <c r="AH1080">
        <v>1.0032604502147</v>
      </c>
    </row>
    <row r="1081" spans="33:34">
      <c r="AG1081">
        <v>49.2502529852256</v>
      </c>
      <c r="AH1081">
        <v>1.0222622701959201</v>
      </c>
    </row>
    <row r="1082" spans="33:34">
      <c r="AG1082">
        <v>49.2502529852256</v>
      </c>
      <c r="AH1082">
        <v>1.0026052150429401</v>
      </c>
    </row>
    <row r="1083" spans="33:34">
      <c r="AG1083">
        <v>49.2502529852256</v>
      </c>
      <c r="AH1083">
        <v>0.97443010265700403</v>
      </c>
    </row>
    <row r="1084" spans="33:34">
      <c r="AG1084">
        <v>49.2502529852256</v>
      </c>
      <c r="AH1084">
        <v>1.0012947446994001</v>
      </c>
    </row>
    <row r="1085" spans="33:34">
      <c r="AG1085">
        <v>49.255523510760298</v>
      </c>
      <c r="AH1085">
        <v>1.0189860943370901</v>
      </c>
    </row>
    <row r="1086" spans="33:34">
      <c r="AG1086">
        <v>49.255523510760298</v>
      </c>
      <c r="AH1086">
        <v>0.97639580817230298</v>
      </c>
    </row>
    <row r="1087" spans="33:34">
      <c r="AG1087">
        <v>49.255523510760298</v>
      </c>
      <c r="AH1087">
        <v>1.01767562399355</v>
      </c>
    </row>
    <row r="1088" spans="33:34">
      <c r="AG1088">
        <v>49.255523510760298</v>
      </c>
      <c r="AH1088">
        <v>0.97443010265700403</v>
      </c>
    </row>
    <row r="1089" spans="33:34">
      <c r="AG1089">
        <v>49.255523510760298</v>
      </c>
      <c r="AH1089">
        <v>1.0189860943370901</v>
      </c>
    </row>
    <row r="1090" spans="33:34">
      <c r="AG1090">
        <v>49.255523510760298</v>
      </c>
      <c r="AH1090">
        <v>0.97639580817230298</v>
      </c>
    </row>
    <row r="1091" spans="33:34">
      <c r="AG1091">
        <v>49.255523510760298</v>
      </c>
      <c r="AH1091">
        <v>0.97639580817230298</v>
      </c>
    </row>
    <row r="1092" spans="33:34">
      <c r="AG1092">
        <v>49.255523510760298</v>
      </c>
      <c r="AH1092">
        <v>0.97639580817230298</v>
      </c>
    </row>
    <row r="1093" spans="33:34">
      <c r="AG1093">
        <v>49.255523510760298</v>
      </c>
      <c r="AH1093">
        <v>0.97639580817230298</v>
      </c>
    </row>
    <row r="1094" spans="33:34">
      <c r="AG1094">
        <v>49.255523510760298</v>
      </c>
      <c r="AH1094">
        <v>0.97639580817230298</v>
      </c>
    </row>
    <row r="1095" spans="33:34">
      <c r="AG1095">
        <v>49.255523510760298</v>
      </c>
      <c r="AH1095">
        <v>0.97639580817230298</v>
      </c>
    </row>
    <row r="1096" spans="33:34">
      <c r="AG1096">
        <v>49.255523510760298</v>
      </c>
      <c r="AH1096">
        <v>0.97443010265700403</v>
      </c>
    </row>
    <row r="1097" spans="33:34">
      <c r="AG1097">
        <v>49.255523510760298</v>
      </c>
      <c r="AH1097">
        <v>1.0026052150429401</v>
      </c>
    </row>
    <row r="1098" spans="33:34">
      <c r="AG1098">
        <v>49.255523510760298</v>
      </c>
      <c r="AH1098">
        <v>1.0189860943370901</v>
      </c>
    </row>
    <row r="1099" spans="33:34">
      <c r="AG1099">
        <v>49.260794036294897</v>
      </c>
      <c r="AH1099">
        <v>1.0032604502147</v>
      </c>
    </row>
    <row r="1100" spans="33:34">
      <c r="AG1100">
        <v>49.260794036294897</v>
      </c>
      <c r="AH1100">
        <v>1.0032604502147</v>
      </c>
    </row>
    <row r="1101" spans="33:34">
      <c r="AG1101">
        <v>49.266064561829602</v>
      </c>
      <c r="AH1101">
        <v>1.0026052150429401</v>
      </c>
    </row>
    <row r="1102" spans="33:34">
      <c r="AG1102">
        <v>49.2713350873642</v>
      </c>
      <c r="AH1102">
        <v>1.0012947446994001</v>
      </c>
    </row>
    <row r="1103" spans="33:34">
      <c r="AG1103">
        <v>50.082996019699102</v>
      </c>
      <c r="AH1103">
        <v>1.01636515365002</v>
      </c>
    </row>
    <row r="1104" spans="33:34">
      <c r="AG1104">
        <v>50.082996019699102</v>
      </c>
      <c r="AH1104">
        <v>1.01636515365002</v>
      </c>
    </row>
    <row r="1105" spans="33:34">
      <c r="AG1105">
        <v>50.082996019699102</v>
      </c>
      <c r="AH1105">
        <v>0.98950051160762198</v>
      </c>
    </row>
    <row r="1106" spans="33:34">
      <c r="AG1106">
        <v>50.082996019699102</v>
      </c>
      <c r="AH1106">
        <v>0.98950051160762198</v>
      </c>
    </row>
    <row r="1107" spans="33:34">
      <c r="AG1107">
        <v>50.088266545233701</v>
      </c>
      <c r="AH1107">
        <v>0.96132539922168503</v>
      </c>
    </row>
    <row r="1108" spans="33:34">
      <c r="AG1108">
        <v>50.088266545233701</v>
      </c>
      <c r="AH1108">
        <v>0.96132539922168503</v>
      </c>
    </row>
    <row r="1109" spans="33:34">
      <c r="AG1109">
        <v>50.088266545233701</v>
      </c>
      <c r="AH1109">
        <v>0.96132539922168503</v>
      </c>
    </row>
    <row r="1110" spans="33:34">
      <c r="AG1110">
        <v>50.093537070768399</v>
      </c>
      <c r="AH1110">
        <v>0.96132539922168503</v>
      </c>
    </row>
    <row r="1111" spans="33:34">
      <c r="AG1111">
        <v>50.098807596302997</v>
      </c>
      <c r="AH1111">
        <v>0.98884527643585596</v>
      </c>
    </row>
    <row r="1112" spans="33:34">
      <c r="AG1112">
        <v>50.098807596302997</v>
      </c>
      <c r="AH1112">
        <v>0.98884527643585596</v>
      </c>
    </row>
    <row r="1113" spans="33:34">
      <c r="AG1113">
        <v>50.098807596302997</v>
      </c>
      <c r="AH1113">
        <v>0.98884527643585596</v>
      </c>
    </row>
    <row r="1114" spans="33:34">
      <c r="AG1114">
        <v>50.098807596302997</v>
      </c>
      <c r="AH1114">
        <v>0.98884527643585596</v>
      </c>
    </row>
    <row r="1115" spans="33:34">
      <c r="AG1115">
        <v>50.098807596302997</v>
      </c>
      <c r="AH1115">
        <v>0.98884527643585596</v>
      </c>
    </row>
    <row r="1116" spans="33:34">
      <c r="AG1116">
        <v>50.098807596302997</v>
      </c>
      <c r="AH1116">
        <v>0.98884527643585596</v>
      </c>
    </row>
    <row r="1117" spans="33:34">
      <c r="AG1117">
        <v>50.098807596302997</v>
      </c>
      <c r="AH1117">
        <v>0.96132539922168503</v>
      </c>
    </row>
    <row r="1118" spans="33:34">
      <c r="AG1118">
        <v>50.098807596302997</v>
      </c>
      <c r="AH1118">
        <v>0.96132539922168503</v>
      </c>
    </row>
    <row r="1119" spans="33:34">
      <c r="AG1119">
        <v>50.098807596302997</v>
      </c>
      <c r="AH1119">
        <v>1.01505468330649</v>
      </c>
    </row>
    <row r="1120" spans="33:34">
      <c r="AG1120">
        <v>50.098807596302997</v>
      </c>
      <c r="AH1120">
        <v>1.01636515365002</v>
      </c>
    </row>
    <row r="1121" spans="33:34">
      <c r="AG1121">
        <v>50.098807596302997</v>
      </c>
      <c r="AH1121">
        <v>0.96132539922168503</v>
      </c>
    </row>
    <row r="1122" spans="33:34">
      <c r="AG1122">
        <v>50.098807596302997</v>
      </c>
      <c r="AH1122">
        <v>0.96132539922168503</v>
      </c>
    </row>
    <row r="1123" spans="33:34">
      <c r="AG1123">
        <v>50.098807596302997</v>
      </c>
      <c r="AH1123">
        <v>0.96132539922168503</v>
      </c>
    </row>
    <row r="1124" spans="33:34">
      <c r="AG1124">
        <v>50.104078121837702</v>
      </c>
      <c r="AH1124">
        <v>1.0157099184782601</v>
      </c>
    </row>
    <row r="1125" spans="33:34">
      <c r="AG1125">
        <v>50.104078121837702</v>
      </c>
      <c r="AH1125">
        <v>1.0157099184782601</v>
      </c>
    </row>
    <row r="1126" spans="33:34">
      <c r="AG1126">
        <v>50.104078121837702</v>
      </c>
      <c r="AH1126">
        <v>1.01636515365002</v>
      </c>
    </row>
    <row r="1127" spans="33:34">
      <c r="AG1127">
        <v>50.104078121837702</v>
      </c>
      <c r="AH1127">
        <v>1.0157099184782601</v>
      </c>
    </row>
    <row r="1128" spans="33:34">
      <c r="AG1128">
        <v>50.104078121837702</v>
      </c>
      <c r="AH1128">
        <v>1.0157099184782601</v>
      </c>
    </row>
    <row r="1129" spans="33:34">
      <c r="AG1129">
        <v>50.104078121837702</v>
      </c>
      <c r="AH1129">
        <v>1.01636515365002</v>
      </c>
    </row>
    <row r="1130" spans="33:34">
      <c r="AG1130">
        <v>50.104078121837702</v>
      </c>
      <c r="AH1130">
        <v>1.01636515365002</v>
      </c>
    </row>
    <row r="1131" spans="33:34">
      <c r="AG1131">
        <v>50.1093486473723</v>
      </c>
      <c r="AH1131">
        <v>0.96132539922168503</v>
      </c>
    </row>
    <row r="1132" spans="33:34">
      <c r="AG1132">
        <v>50.1093486473723</v>
      </c>
      <c r="AH1132">
        <v>1.01505468330649</v>
      </c>
    </row>
    <row r="1133" spans="33:34">
      <c r="AG1133">
        <v>51.131830601092901</v>
      </c>
      <c r="AH1133">
        <v>0.98950051160762198</v>
      </c>
    </row>
    <row r="1134" spans="33:34">
      <c r="AG1134">
        <v>51.142371652162197</v>
      </c>
      <c r="AH1134">
        <v>0.94756546061460001</v>
      </c>
    </row>
    <row r="1135" spans="33:34">
      <c r="AG1135">
        <v>51.142371652162197</v>
      </c>
      <c r="AH1135">
        <v>0.94822069578636603</v>
      </c>
    </row>
    <row r="1136" spans="33:34">
      <c r="AG1136">
        <v>51.142371652162197</v>
      </c>
      <c r="AH1136">
        <v>0.94822069578636603</v>
      </c>
    </row>
    <row r="1137" spans="33:34">
      <c r="AG1137">
        <v>51.142371652162197</v>
      </c>
      <c r="AH1137">
        <v>0.94822069578636603</v>
      </c>
    </row>
    <row r="1138" spans="33:34">
      <c r="AG1138">
        <v>51.142371652162197</v>
      </c>
      <c r="AH1138">
        <v>0.94822069578636603</v>
      </c>
    </row>
    <row r="1139" spans="33:34">
      <c r="AG1139">
        <v>51.142371652162197</v>
      </c>
      <c r="AH1139">
        <v>0.94756546061460001</v>
      </c>
    </row>
    <row r="1140" spans="33:34">
      <c r="AG1140">
        <v>51.142371652162197</v>
      </c>
      <c r="AH1140">
        <v>0.94887593095813205</v>
      </c>
    </row>
    <row r="1141" spans="33:34">
      <c r="AG1141">
        <v>51.142371652162197</v>
      </c>
      <c r="AH1141">
        <v>0.94953116612989796</v>
      </c>
    </row>
    <row r="1142" spans="33:34">
      <c r="AG1142">
        <v>51.147642177696802</v>
      </c>
      <c r="AH1142">
        <v>1.0058813909017701</v>
      </c>
    </row>
    <row r="1143" spans="33:34">
      <c r="AG1143">
        <v>51.147642177696802</v>
      </c>
      <c r="AH1143">
        <v>1.00522615573</v>
      </c>
    </row>
    <row r="1144" spans="33:34">
      <c r="AG1144">
        <v>51.147642177696802</v>
      </c>
      <c r="AH1144">
        <v>1.0058813909017701</v>
      </c>
    </row>
    <row r="1145" spans="33:34">
      <c r="AG1145">
        <v>51.147642177696802</v>
      </c>
      <c r="AH1145">
        <v>1.0058813909017701</v>
      </c>
    </row>
    <row r="1146" spans="33:34">
      <c r="AG1146">
        <v>51.147642177696802</v>
      </c>
      <c r="AH1146">
        <v>1.0058813909017701</v>
      </c>
    </row>
    <row r="1147" spans="33:34">
      <c r="AG1147">
        <v>51.147642177696802</v>
      </c>
      <c r="AH1147">
        <v>1.0058813909017701</v>
      </c>
    </row>
    <row r="1148" spans="33:34">
      <c r="AG1148">
        <v>51.147642177696802</v>
      </c>
      <c r="AH1148">
        <v>1.00522615573</v>
      </c>
    </row>
    <row r="1149" spans="33:34">
      <c r="AG1149">
        <v>51.147642177696802</v>
      </c>
      <c r="AH1149">
        <v>0.95215210681696105</v>
      </c>
    </row>
    <row r="1150" spans="33:34">
      <c r="AG1150">
        <v>51.147642177696802</v>
      </c>
      <c r="AH1150">
        <v>0.95411781233225901</v>
      </c>
    </row>
    <row r="1151" spans="33:34">
      <c r="AG1151">
        <v>51.152912703231401</v>
      </c>
      <c r="AH1151">
        <v>0.95018640130166399</v>
      </c>
    </row>
    <row r="1152" spans="33:34">
      <c r="AG1152">
        <v>51.152912703231401</v>
      </c>
      <c r="AH1152">
        <v>0.98950051160762198</v>
      </c>
    </row>
    <row r="1153" spans="33:34">
      <c r="AG1153">
        <v>51.152912703231401</v>
      </c>
      <c r="AH1153">
        <v>0.990155746779388</v>
      </c>
    </row>
    <row r="1154" spans="33:34">
      <c r="AG1154">
        <v>51.152912703231401</v>
      </c>
      <c r="AH1154">
        <v>0.98884527643585596</v>
      </c>
    </row>
    <row r="1155" spans="33:34">
      <c r="AG1155">
        <v>51.158183228766099</v>
      </c>
      <c r="AH1155">
        <v>1.00522615573</v>
      </c>
    </row>
    <row r="1156" spans="33:34">
      <c r="AG1156">
        <v>51.158183228766099</v>
      </c>
      <c r="AH1156">
        <v>1.00522615573</v>
      </c>
    </row>
    <row r="1157" spans="33:34">
      <c r="AG1157">
        <v>51.158183228766099</v>
      </c>
      <c r="AH1157">
        <v>0.98819004126409005</v>
      </c>
    </row>
    <row r="1158" spans="33:34">
      <c r="AG1158">
        <v>51.158183228766099</v>
      </c>
      <c r="AH1158">
        <v>0.98819004126409005</v>
      </c>
    </row>
    <row r="1159" spans="33:34">
      <c r="AG1159">
        <v>51.158183228766099</v>
      </c>
      <c r="AH1159">
        <v>0.98884527643585596</v>
      </c>
    </row>
    <row r="1160" spans="33:34">
      <c r="AG1160">
        <v>51.158183228766099</v>
      </c>
      <c r="AH1160">
        <v>0.95215210681696105</v>
      </c>
    </row>
    <row r="1161" spans="33:34">
      <c r="AG1161">
        <v>51.158183228766099</v>
      </c>
      <c r="AH1161">
        <v>0.95215210681696105</v>
      </c>
    </row>
    <row r="1162" spans="33:34">
      <c r="AG1162">
        <v>51.158183228766099</v>
      </c>
      <c r="AH1162">
        <v>1.00522615573</v>
      </c>
    </row>
    <row r="1163" spans="33:34">
      <c r="AG1163">
        <v>51.158183228766099</v>
      </c>
      <c r="AH1163">
        <v>0.98819004126409005</v>
      </c>
    </row>
    <row r="1164" spans="33:34">
      <c r="AG1164">
        <v>51.158183228766099</v>
      </c>
      <c r="AH1164">
        <v>0.98819004126409005</v>
      </c>
    </row>
    <row r="1165" spans="33:34">
      <c r="AG1165">
        <v>51.158183228766099</v>
      </c>
      <c r="AH1165">
        <v>1.00522615573</v>
      </c>
    </row>
    <row r="1166" spans="33:34">
      <c r="AG1166">
        <v>51.158183228766099</v>
      </c>
      <c r="AH1166">
        <v>1.00522615573</v>
      </c>
    </row>
    <row r="1167" spans="33:34">
      <c r="AG1167">
        <v>51.158183228766099</v>
      </c>
      <c r="AH1167">
        <v>1.00522615573</v>
      </c>
    </row>
    <row r="1168" spans="33:34">
      <c r="AG1168">
        <v>51.158183228766099</v>
      </c>
      <c r="AH1168">
        <v>1.00522615573</v>
      </c>
    </row>
    <row r="1169" spans="33:34">
      <c r="AG1169">
        <v>51.158183228766099</v>
      </c>
      <c r="AH1169">
        <v>0.98819004126409005</v>
      </c>
    </row>
    <row r="1170" spans="33:34">
      <c r="AG1170">
        <v>51.158183228766099</v>
      </c>
      <c r="AH1170">
        <v>0.98819004126409005</v>
      </c>
    </row>
    <row r="1171" spans="33:34">
      <c r="AG1171">
        <v>51.158183228766099</v>
      </c>
      <c r="AH1171">
        <v>0.98819004126409005</v>
      </c>
    </row>
    <row r="1172" spans="33:34">
      <c r="AG1172">
        <v>51.163453754300697</v>
      </c>
      <c r="AH1172">
        <v>0.95215210681696105</v>
      </c>
    </row>
    <row r="1173" spans="33:34">
      <c r="AG1173">
        <v>51.163453754300697</v>
      </c>
      <c r="AH1173">
        <v>0.99212145229468596</v>
      </c>
    </row>
    <row r="1174" spans="33:34">
      <c r="AG1174">
        <v>51.163453754300697</v>
      </c>
      <c r="AH1174">
        <v>1.00522615573</v>
      </c>
    </row>
    <row r="1175" spans="33:34">
      <c r="AG1175">
        <v>51.163453754300697</v>
      </c>
      <c r="AH1175">
        <v>1.00522615573</v>
      </c>
    </row>
    <row r="1176" spans="33:34">
      <c r="AG1176">
        <v>51.168724279835402</v>
      </c>
      <c r="AH1176">
        <v>0.98819004126409005</v>
      </c>
    </row>
    <row r="1177" spans="33:34">
      <c r="AG1177">
        <v>51.179265330904698</v>
      </c>
      <c r="AH1177">
        <v>0.98884527643585596</v>
      </c>
    </row>
    <row r="1178" spans="33:34">
      <c r="AG1178">
        <v>51.189806381973902</v>
      </c>
      <c r="AH1178">
        <v>1.00522615573</v>
      </c>
    </row>
    <row r="1179" spans="33:34">
      <c r="AG1179">
        <v>52.0963367739324</v>
      </c>
      <c r="AH1179">
        <v>0.99146621712292005</v>
      </c>
    </row>
    <row r="1180" spans="33:34">
      <c r="AG1180">
        <v>52.0963367739324</v>
      </c>
      <c r="AH1180">
        <v>0.99146621712292005</v>
      </c>
    </row>
    <row r="1181" spans="33:34">
      <c r="AG1181">
        <v>52.101607299466998</v>
      </c>
      <c r="AH1181">
        <v>0.96460157508051503</v>
      </c>
    </row>
    <row r="1182" spans="33:34">
      <c r="AG1182">
        <v>52.101607299466998</v>
      </c>
      <c r="AH1182">
        <v>0.96525681025228105</v>
      </c>
    </row>
    <row r="1183" spans="33:34">
      <c r="AG1183">
        <v>52.101607299466998</v>
      </c>
      <c r="AH1183">
        <v>0.96525681025228105</v>
      </c>
    </row>
    <row r="1184" spans="33:34">
      <c r="AG1184">
        <v>52.101607299466998</v>
      </c>
      <c r="AH1184">
        <v>0.96525681025228105</v>
      </c>
    </row>
    <row r="1185" spans="33:34">
      <c r="AG1185">
        <v>52.101607299466998</v>
      </c>
      <c r="AH1185">
        <v>0.96525681025228105</v>
      </c>
    </row>
    <row r="1186" spans="33:34">
      <c r="AG1186">
        <v>52.101607299466998</v>
      </c>
      <c r="AH1186">
        <v>0.96525681025228105</v>
      </c>
    </row>
    <row r="1187" spans="33:34">
      <c r="AG1187">
        <v>52.101607299466998</v>
      </c>
      <c r="AH1187">
        <v>0.96525681025228105</v>
      </c>
    </row>
    <row r="1188" spans="33:34">
      <c r="AG1188">
        <v>52.101607299466998</v>
      </c>
      <c r="AH1188">
        <v>0.96525681025228105</v>
      </c>
    </row>
    <row r="1189" spans="33:34">
      <c r="AG1189">
        <v>52.101607299466998</v>
      </c>
      <c r="AH1189">
        <v>0.99081098195115402</v>
      </c>
    </row>
    <row r="1190" spans="33:34">
      <c r="AG1190">
        <v>52.101607299466998</v>
      </c>
      <c r="AH1190">
        <v>0.96394633990875001</v>
      </c>
    </row>
    <row r="1191" spans="33:34">
      <c r="AG1191">
        <v>52.101607299466998</v>
      </c>
      <c r="AH1191">
        <v>0.96525681025228105</v>
      </c>
    </row>
    <row r="1192" spans="33:34">
      <c r="AG1192">
        <v>52.106877825001703</v>
      </c>
      <c r="AH1192">
        <v>0.94625499027106796</v>
      </c>
    </row>
    <row r="1193" spans="33:34">
      <c r="AG1193">
        <v>52.106877825001703</v>
      </c>
      <c r="AH1193">
        <v>0.94625499027106796</v>
      </c>
    </row>
    <row r="1194" spans="33:34">
      <c r="AG1194">
        <v>52.106877825001703</v>
      </c>
      <c r="AH1194">
        <v>0.94559975509930205</v>
      </c>
    </row>
    <row r="1195" spans="33:34">
      <c r="AG1195">
        <v>52.106877825001703</v>
      </c>
      <c r="AH1195">
        <v>0.94363404958400399</v>
      </c>
    </row>
    <row r="1196" spans="33:34">
      <c r="AG1196">
        <v>52.106877825001703</v>
      </c>
      <c r="AH1196">
        <v>0.94363404958400399</v>
      </c>
    </row>
    <row r="1197" spans="33:34">
      <c r="AG1197">
        <v>52.106877825001703</v>
      </c>
      <c r="AH1197">
        <v>0.94625499027106796</v>
      </c>
    </row>
    <row r="1198" spans="33:34">
      <c r="AG1198">
        <v>52.106877825001703</v>
      </c>
      <c r="AH1198">
        <v>0.94625499027106796</v>
      </c>
    </row>
    <row r="1199" spans="33:34">
      <c r="AG1199">
        <v>52.106877825001703</v>
      </c>
      <c r="AH1199">
        <v>0.94625499027106796</v>
      </c>
    </row>
    <row r="1200" spans="33:34">
      <c r="AG1200">
        <v>52.106877825001703</v>
      </c>
      <c r="AH1200">
        <v>0.94625499027106796</v>
      </c>
    </row>
    <row r="1201" spans="33:34">
      <c r="AG1201">
        <v>52.106877825001703</v>
      </c>
      <c r="AH1201">
        <v>0.94625499027106796</v>
      </c>
    </row>
    <row r="1202" spans="33:34">
      <c r="AG1202">
        <v>52.106877825001703</v>
      </c>
      <c r="AH1202">
        <v>0.990155746779388</v>
      </c>
    </row>
    <row r="1203" spans="33:34">
      <c r="AG1203">
        <v>52.112148350536302</v>
      </c>
      <c r="AH1203">
        <v>0.98753480609232402</v>
      </c>
    </row>
    <row r="1204" spans="33:34">
      <c r="AG1204">
        <v>52.112148350536302</v>
      </c>
      <c r="AH1204">
        <v>0.98884527643585596</v>
      </c>
    </row>
    <row r="1205" spans="33:34">
      <c r="AG1205">
        <v>52.112148350536302</v>
      </c>
      <c r="AH1205">
        <v>0.98884527643585596</v>
      </c>
    </row>
    <row r="1206" spans="33:34">
      <c r="AG1206">
        <v>52.112148350536302</v>
      </c>
      <c r="AH1206">
        <v>0.98950051160762198</v>
      </c>
    </row>
    <row r="1207" spans="33:34">
      <c r="AG1207">
        <v>52.112148350536302</v>
      </c>
      <c r="AH1207">
        <v>0.98753480609232402</v>
      </c>
    </row>
    <row r="1208" spans="33:34">
      <c r="AG1208">
        <v>52.112148350536302</v>
      </c>
      <c r="AH1208">
        <v>0.98753480609232402</v>
      </c>
    </row>
    <row r="1209" spans="33:34">
      <c r="AG1209">
        <v>52.112148350536302</v>
      </c>
      <c r="AH1209">
        <v>0.98884527643585596</v>
      </c>
    </row>
    <row r="1210" spans="33:34">
      <c r="AG1210">
        <v>52.112148350536302</v>
      </c>
      <c r="AH1210">
        <v>0.990155746779388</v>
      </c>
    </row>
    <row r="1211" spans="33:34">
      <c r="AG1211">
        <v>52.112148350536302</v>
      </c>
      <c r="AH1211">
        <v>0.99081098195115402</v>
      </c>
    </row>
    <row r="1212" spans="33:34">
      <c r="AG1212">
        <v>52.112148350536302</v>
      </c>
      <c r="AH1212">
        <v>0.99081098195115402</v>
      </c>
    </row>
    <row r="1213" spans="33:34">
      <c r="AG1213">
        <v>52.112148350536302</v>
      </c>
      <c r="AH1213">
        <v>0.99081098195115402</v>
      </c>
    </row>
    <row r="1214" spans="33:34">
      <c r="AG1214">
        <v>52.112148350536302</v>
      </c>
      <c r="AH1214">
        <v>0.99081098195115402</v>
      </c>
    </row>
    <row r="1215" spans="33:34">
      <c r="AG1215">
        <v>52.112148350536302</v>
      </c>
      <c r="AH1215">
        <v>0.98753480609232402</v>
      </c>
    </row>
    <row r="1216" spans="33:34">
      <c r="AG1216">
        <v>52.1174188760709</v>
      </c>
      <c r="AH1216">
        <v>0.94297881441223796</v>
      </c>
    </row>
    <row r="1217" spans="33:34">
      <c r="AG1217">
        <v>52.1174188760709</v>
      </c>
      <c r="AH1217">
        <v>0.94232357924047205</v>
      </c>
    </row>
    <row r="1218" spans="33:34">
      <c r="AG1218">
        <v>52.1174188760709</v>
      </c>
      <c r="AH1218">
        <v>0.94232357924047205</v>
      </c>
    </row>
    <row r="1219" spans="33:34">
      <c r="AG1219">
        <v>52.1174188760709</v>
      </c>
      <c r="AH1219">
        <v>0.94363404958400399</v>
      </c>
    </row>
    <row r="1220" spans="33:34">
      <c r="AG1220">
        <v>52.1174188760709</v>
      </c>
      <c r="AH1220">
        <v>0.94428928475577001</v>
      </c>
    </row>
    <row r="1221" spans="33:34">
      <c r="AG1221">
        <v>52.1174188760709</v>
      </c>
      <c r="AH1221">
        <v>0.94428928475577001</v>
      </c>
    </row>
    <row r="1222" spans="33:34">
      <c r="AG1222">
        <v>52.122689401605598</v>
      </c>
      <c r="AH1222">
        <v>0.96525681025228105</v>
      </c>
    </row>
    <row r="1223" spans="33:34">
      <c r="AG1223">
        <v>52.133230452674901</v>
      </c>
      <c r="AH1223">
        <v>0.96656728059581298</v>
      </c>
    </row>
    <row r="1224" spans="33:34">
      <c r="AG1224">
        <v>53.1609829319301</v>
      </c>
      <c r="AH1224">
        <v>0.96132539922168503</v>
      </c>
    </row>
    <row r="1225" spans="33:34">
      <c r="AG1225">
        <v>53.166253457464698</v>
      </c>
      <c r="AH1225">
        <v>0.96263586956521696</v>
      </c>
    </row>
    <row r="1226" spans="33:34">
      <c r="AG1226">
        <v>53.166253457464698</v>
      </c>
      <c r="AH1226">
        <v>0.99212145229468596</v>
      </c>
    </row>
    <row r="1227" spans="33:34">
      <c r="AG1227">
        <v>53.166253457464698</v>
      </c>
      <c r="AH1227">
        <v>0.96263586956521696</v>
      </c>
    </row>
    <row r="1228" spans="33:34">
      <c r="AG1228">
        <v>53.166253457464698</v>
      </c>
      <c r="AH1228">
        <v>0.99212145229468596</v>
      </c>
    </row>
    <row r="1229" spans="33:34">
      <c r="AG1229">
        <v>53.166253457464698</v>
      </c>
      <c r="AH1229">
        <v>0.99212145229468596</v>
      </c>
    </row>
    <row r="1230" spans="33:34">
      <c r="AG1230">
        <v>53.166253457464698</v>
      </c>
      <c r="AH1230">
        <v>0.990155746779388</v>
      </c>
    </row>
    <row r="1231" spans="33:34">
      <c r="AG1231">
        <v>53.166253457464698</v>
      </c>
      <c r="AH1231">
        <v>0.98753480609232402</v>
      </c>
    </row>
    <row r="1232" spans="33:34">
      <c r="AG1232">
        <v>53.166253457464698</v>
      </c>
      <c r="AH1232">
        <v>0.98753480609232402</v>
      </c>
    </row>
    <row r="1233" spans="33:34">
      <c r="AG1233">
        <v>53.166253457464698</v>
      </c>
      <c r="AH1233">
        <v>0.98753480609232402</v>
      </c>
    </row>
    <row r="1234" spans="33:34">
      <c r="AG1234">
        <v>53.166253457464698</v>
      </c>
      <c r="AH1234">
        <v>0.98819004126409005</v>
      </c>
    </row>
    <row r="1235" spans="33:34">
      <c r="AG1235">
        <v>53.166253457464698</v>
      </c>
      <c r="AH1235">
        <v>0.99212145229468596</v>
      </c>
    </row>
    <row r="1236" spans="33:34">
      <c r="AG1236">
        <v>53.166253457464698</v>
      </c>
      <c r="AH1236">
        <v>0.99146621712292005</v>
      </c>
    </row>
    <row r="1237" spans="33:34">
      <c r="AG1237">
        <v>53.171523982999403</v>
      </c>
      <c r="AH1237">
        <v>0.94625499027106796</v>
      </c>
    </row>
    <row r="1238" spans="33:34">
      <c r="AG1238">
        <v>53.171523982999403</v>
      </c>
      <c r="AH1238">
        <v>0.94559975509930205</v>
      </c>
    </row>
    <row r="1239" spans="33:34">
      <c r="AG1239">
        <v>53.171523982999403</v>
      </c>
      <c r="AH1239">
        <v>0.94559975509930205</v>
      </c>
    </row>
    <row r="1240" spans="33:34">
      <c r="AG1240">
        <v>53.171523982999403</v>
      </c>
      <c r="AH1240">
        <v>0.94625499027106796</v>
      </c>
    </row>
    <row r="1241" spans="33:34">
      <c r="AG1241">
        <v>53.171523982999403</v>
      </c>
      <c r="AH1241">
        <v>0.94625499027106796</v>
      </c>
    </row>
    <row r="1242" spans="33:34">
      <c r="AG1242">
        <v>53.171523982999403</v>
      </c>
      <c r="AH1242">
        <v>0.94625499027106796</v>
      </c>
    </row>
    <row r="1243" spans="33:34">
      <c r="AG1243">
        <v>53.171523982999403</v>
      </c>
      <c r="AH1243">
        <v>0.96460157508051503</v>
      </c>
    </row>
    <row r="1244" spans="33:34">
      <c r="AG1244">
        <v>53.171523982999403</v>
      </c>
      <c r="AH1244">
        <v>0.96460157508051503</v>
      </c>
    </row>
    <row r="1245" spans="33:34">
      <c r="AG1245">
        <v>53.171523982999403</v>
      </c>
      <c r="AH1245">
        <v>0.96460157508051503</v>
      </c>
    </row>
    <row r="1246" spans="33:34">
      <c r="AG1246">
        <v>53.171523982999403</v>
      </c>
      <c r="AH1246">
        <v>0.96460157508051503</v>
      </c>
    </row>
    <row r="1247" spans="33:34">
      <c r="AG1247">
        <v>53.171523982999403</v>
      </c>
      <c r="AH1247">
        <v>0.96394633990875001</v>
      </c>
    </row>
    <row r="1248" spans="33:34">
      <c r="AG1248">
        <v>53.171523982999403</v>
      </c>
      <c r="AH1248">
        <v>0.96394633990875001</v>
      </c>
    </row>
    <row r="1249" spans="33:34">
      <c r="AG1249">
        <v>53.171523982999403</v>
      </c>
      <c r="AH1249">
        <v>0.96394633990875001</v>
      </c>
    </row>
    <row r="1250" spans="33:34">
      <c r="AG1250">
        <v>53.171523982999403</v>
      </c>
      <c r="AH1250">
        <v>0.94625499027106796</v>
      </c>
    </row>
    <row r="1251" spans="33:34">
      <c r="AG1251">
        <v>53.171523982999403</v>
      </c>
      <c r="AH1251">
        <v>0.94625499027106796</v>
      </c>
    </row>
    <row r="1252" spans="33:34">
      <c r="AG1252">
        <v>53.171523982999403</v>
      </c>
      <c r="AH1252">
        <v>0.94625499027106796</v>
      </c>
    </row>
    <row r="1253" spans="33:34">
      <c r="AG1253">
        <v>53.171523982999403</v>
      </c>
      <c r="AH1253">
        <v>0.94625499027106796</v>
      </c>
    </row>
    <row r="1254" spans="33:34">
      <c r="AG1254">
        <v>53.171523982999403</v>
      </c>
      <c r="AH1254">
        <v>0.94625499027106796</v>
      </c>
    </row>
    <row r="1255" spans="33:34">
      <c r="AG1255">
        <v>53.171523982999403</v>
      </c>
      <c r="AH1255">
        <v>0.94625499027106796</v>
      </c>
    </row>
    <row r="1256" spans="33:34">
      <c r="AG1256">
        <v>53.176794508534002</v>
      </c>
      <c r="AH1256">
        <v>0.98950051160762198</v>
      </c>
    </row>
    <row r="1257" spans="33:34">
      <c r="AG1257">
        <v>53.176794508534002</v>
      </c>
      <c r="AH1257">
        <v>0.98819004126409005</v>
      </c>
    </row>
    <row r="1258" spans="33:34">
      <c r="AG1258">
        <v>54.099136477096401</v>
      </c>
      <c r="AH1258">
        <v>1.01505468330649</v>
      </c>
    </row>
    <row r="1259" spans="33:34">
      <c r="AG1259">
        <v>54.109677528165697</v>
      </c>
      <c r="AH1259">
        <v>1.0157099184782601</v>
      </c>
    </row>
    <row r="1260" spans="33:34">
      <c r="AG1260">
        <v>54.109677528165697</v>
      </c>
      <c r="AH1260">
        <v>1.0137442129629599</v>
      </c>
    </row>
    <row r="1261" spans="33:34">
      <c r="AG1261">
        <v>54.114948053700303</v>
      </c>
      <c r="AH1261">
        <v>0.97115392679817503</v>
      </c>
    </row>
    <row r="1262" spans="33:34">
      <c r="AG1262">
        <v>54.114948053700303</v>
      </c>
      <c r="AH1262">
        <v>1.0157099184782601</v>
      </c>
    </row>
    <row r="1263" spans="33:34">
      <c r="AG1263">
        <v>54.114948053700303</v>
      </c>
      <c r="AH1263">
        <v>1.0157099184782601</v>
      </c>
    </row>
    <row r="1264" spans="33:34">
      <c r="AG1264">
        <v>54.114948053700303</v>
      </c>
      <c r="AH1264">
        <v>1.0137442129629599</v>
      </c>
    </row>
    <row r="1265" spans="33:34">
      <c r="AG1265">
        <v>54.114948053700303</v>
      </c>
      <c r="AH1265">
        <v>1.0137442129629599</v>
      </c>
    </row>
    <row r="1266" spans="33:34">
      <c r="AG1266">
        <v>54.114948053700303</v>
      </c>
      <c r="AH1266">
        <v>1.01308897779119</v>
      </c>
    </row>
    <row r="1267" spans="33:34">
      <c r="AG1267">
        <v>54.114948053700303</v>
      </c>
      <c r="AH1267">
        <v>1.0157099184782601</v>
      </c>
    </row>
    <row r="1268" spans="33:34">
      <c r="AG1268">
        <v>54.114948053700303</v>
      </c>
      <c r="AH1268">
        <v>1.0157099184782601</v>
      </c>
    </row>
    <row r="1269" spans="33:34">
      <c r="AG1269">
        <v>54.114948053700303</v>
      </c>
      <c r="AH1269">
        <v>1.0157099184782601</v>
      </c>
    </row>
    <row r="1270" spans="33:34">
      <c r="AG1270">
        <v>54.114948053700303</v>
      </c>
      <c r="AH1270">
        <v>0.98884527643585596</v>
      </c>
    </row>
    <row r="1271" spans="33:34">
      <c r="AG1271">
        <v>54.114948053700303</v>
      </c>
      <c r="AH1271">
        <v>0.98950051160762198</v>
      </c>
    </row>
    <row r="1272" spans="33:34">
      <c r="AG1272">
        <v>54.114948053700303</v>
      </c>
      <c r="AH1272">
        <v>0.98950051160762198</v>
      </c>
    </row>
    <row r="1273" spans="33:34">
      <c r="AG1273">
        <v>54.114948053700303</v>
      </c>
      <c r="AH1273">
        <v>0.98950051160762198</v>
      </c>
    </row>
    <row r="1274" spans="33:34">
      <c r="AG1274">
        <v>54.114948053700303</v>
      </c>
      <c r="AH1274">
        <v>1.0157099184782601</v>
      </c>
    </row>
    <row r="1275" spans="33:34">
      <c r="AG1275">
        <v>54.114948053700303</v>
      </c>
      <c r="AH1275">
        <v>0.97115392679817503</v>
      </c>
    </row>
    <row r="1276" spans="33:34">
      <c r="AG1276">
        <v>54.114948053700303</v>
      </c>
      <c r="AH1276">
        <v>0.97115392679817503</v>
      </c>
    </row>
    <row r="1277" spans="33:34">
      <c r="AG1277">
        <v>54.114948053700303</v>
      </c>
      <c r="AH1277">
        <v>0.97115392679817503</v>
      </c>
    </row>
    <row r="1278" spans="33:34">
      <c r="AG1278">
        <v>54.114948053700303</v>
      </c>
      <c r="AH1278">
        <v>0.97115392679817503</v>
      </c>
    </row>
    <row r="1279" spans="33:34">
      <c r="AG1279">
        <v>54.120218579235001</v>
      </c>
      <c r="AH1279">
        <v>0.98884527643585596</v>
      </c>
    </row>
    <row r="1280" spans="33:34">
      <c r="AG1280">
        <v>54.120218579235001</v>
      </c>
      <c r="AH1280">
        <v>0.990155746779388</v>
      </c>
    </row>
    <row r="1281" spans="33:34">
      <c r="AG1281">
        <v>54.120218579235001</v>
      </c>
      <c r="AH1281">
        <v>0.990155746779388</v>
      </c>
    </row>
    <row r="1282" spans="33:34">
      <c r="AG1282">
        <v>54.120218579235001</v>
      </c>
      <c r="AH1282">
        <v>0.990155746779388</v>
      </c>
    </row>
    <row r="1283" spans="33:34">
      <c r="AG1283">
        <v>54.125489104769599</v>
      </c>
      <c r="AH1283">
        <v>0.97311963231347298</v>
      </c>
    </row>
    <row r="1284" spans="33:34">
      <c r="AG1284">
        <v>54.125489104769599</v>
      </c>
      <c r="AH1284">
        <v>0.97508533782877005</v>
      </c>
    </row>
    <row r="1285" spans="33:34">
      <c r="AG1285">
        <v>54.125489104769599</v>
      </c>
      <c r="AH1285">
        <v>0.97508533782877005</v>
      </c>
    </row>
    <row r="1286" spans="33:34">
      <c r="AG1286">
        <v>54.125489104769599</v>
      </c>
      <c r="AH1286">
        <v>0.98753480609232402</v>
      </c>
    </row>
    <row r="1287" spans="33:34">
      <c r="AG1287">
        <v>54.125489104769599</v>
      </c>
      <c r="AH1287">
        <v>0.973774867485239</v>
      </c>
    </row>
    <row r="1288" spans="33:34">
      <c r="AG1288">
        <v>54.125489104769599</v>
      </c>
      <c r="AH1288">
        <v>0.97180916196994005</v>
      </c>
    </row>
    <row r="1289" spans="33:34">
      <c r="AG1289">
        <v>54.125489104769599</v>
      </c>
      <c r="AH1289">
        <v>0.973774867485239</v>
      </c>
    </row>
    <row r="1290" spans="33:34">
      <c r="AG1290">
        <v>54.125489104769599</v>
      </c>
      <c r="AH1290">
        <v>0.973774867485239</v>
      </c>
    </row>
    <row r="1291" spans="33:34">
      <c r="AG1291">
        <v>55.158512109559403</v>
      </c>
      <c r="AH1291">
        <v>0.99277668746645098</v>
      </c>
    </row>
    <row r="1292" spans="33:34">
      <c r="AG1292">
        <v>55.1690531606287</v>
      </c>
      <c r="AH1292">
        <v>0.97508533782877005</v>
      </c>
    </row>
    <row r="1293" spans="33:34">
      <c r="AG1293">
        <v>55.1690531606287</v>
      </c>
      <c r="AH1293">
        <v>0.97508533782877005</v>
      </c>
    </row>
    <row r="1294" spans="33:34">
      <c r="AG1294">
        <v>55.1690531606287</v>
      </c>
      <c r="AH1294">
        <v>1.01439944813472</v>
      </c>
    </row>
    <row r="1295" spans="33:34">
      <c r="AG1295">
        <v>55.1690531606287</v>
      </c>
      <c r="AH1295">
        <v>0.97508533782877005</v>
      </c>
    </row>
    <row r="1296" spans="33:34">
      <c r="AG1296">
        <v>55.1690531606287</v>
      </c>
      <c r="AH1296">
        <v>0.97508533782877005</v>
      </c>
    </row>
    <row r="1297" spans="33:34">
      <c r="AG1297">
        <v>55.1690531606287</v>
      </c>
      <c r="AH1297">
        <v>0.97508533782877005</v>
      </c>
    </row>
    <row r="1298" spans="33:34">
      <c r="AG1298">
        <v>55.1690531606287</v>
      </c>
      <c r="AH1298">
        <v>0.97508533782877005</v>
      </c>
    </row>
    <row r="1299" spans="33:34">
      <c r="AG1299">
        <v>55.1690531606287</v>
      </c>
      <c r="AH1299">
        <v>0.97508533782877005</v>
      </c>
    </row>
    <row r="1300" spans="33:34">
      <c r="AG1300">
        <v>55.1690531606287</v>
      </c>
      <c r="AH1300">
        <v>0.99277668746645098</v>
      </c>
    </row>
    <row r="1301" spans="33:34">
      <c r="AG1301">
        <v>55.1690531606287</v>
      </c>
      <c r="AH1301">
        <v>1.0157099184782601</v>
      </c>
    </row>
    <row r="1302" spans="33:34">
      <c r="AG1302">
        <v>55.1690531606287</v>
      </c>
      <c r="AH1302">
        <v>1.0157099184782601</v>
      </c>
    </row>
    <row r="1303" spans="33:34">
      <c r="AG1303">
        <v>55.174323686163397</v>
      </c>
      <c r="AH1303">
        <v>0.993431922638218</v>
      </c>
    </row>
    <row r="1304" spans="33:34">
      <c r="AG1304">
        <v>55.174323686163397</v>
      </c>
      <c r="AH1304">
        <v>0.993431922638218</v>
      </c>
    </row>
    <row r="1305" spans="33:34">
      <c r="AG1305">
        <v>55.174323686163397</v>
      </c>
      <c r="AH1305">
        <v>1.01505468330649</v>
      </c>
    </row>
    <row r="1306" spans="33:34">
      <c r="AG1306">
        <v>55.174323686163397</v>
      </c>
      <c r="AH1306">
        <v>0.993431922638218</v>
      </c>
    </row>
    <row r="1307" spans="33:34">
      <c r="AG1307">
        <v>55.174323686163397</v>
      </c>
      <c r="AH1307">
        <v>0.99277668746645098</v>
      </c>
    </row>
    <row r="1308" spans="33:34">
      <c r="AG1308">
        <v>55.174323686163397</v>
      </c>
      <c r="AH1308">
        <v>0.99474239298175005</v>
      </c>
    </row>
    <row r="1309" spans="33:34">
      <c r="AG1309">
        <v>55.174323686163397</v>
      </c>
      <c r="AH1309">
        <v>0.99277668746645098</v>
      </c>
    </row>
    <row r="1310" spans="33:34">
      <c r="AG1310">
        <v>55.179594211698003</v>
      </c>
      <c r="AH1310">
        <v>0.97639580817230298</v>
      </c>
    </row>
    <row r="1311" spans="33:34">
      <c r="AG1311">
        <v>55.179594211698003</v>
      </c>
      <c r="AH1311">
        <v>0.97639580817230298</v>
      </c>
    </row>
    <row r="1312" spans="33:34">
      <c r="AG1312">
        <v>55.179594211698003</v>
      </c>
      <c r="AH1312">
        <v>0.97639580817230298</v>
      </c>
    </row>
    <row r="1313" spans="33:34">
      <c r="AG1313">
        <v>55.179594211698003</v>
      </c>
      <c r="AH1313">
        <v>0.99212145229468596</v>
      </c>
    </row>
    <row r="1314" spans="33:34">
      <c r="AG1314">
        <v>55.179594211698003</v>
      </c>
      <c r="AH1314">
        <v>1.01636515365002</v>
      </c>
    </row>
    <row r="1315" spans="33:34">
      <c r="AG1315">
        <v>55.179594211698003</v>
      </c>
      <c r="AH1315">
        <v>1.01636515365002</v>
      </c>
    </row>
    <row r="1316" spans="33:34">
      <c r="AG1316">
        <v>55.179594211698003</v>
      </c>
      <c r="AH1316">
        <v>1.0157099184782601</v>
      </c>
    </row>
    <row r="1317" spans="33:34">
      <c r="AG1317">
        <v>55.179594211698003</v>
      </c>
      <c r="AH1317">
        <v>0.99212145229468596</v>
      </c>
    </row>
    <row r="1318" spans="33:34">
      <c r="AG1318">
        <v>55.179594211698003</v>
      </c>
      <c r="AH1318">
        <v>0.97574057300053596</v>
      </c>
    </row>
    <row r="1319" spans="33:34">
      <c r="AG1319">
        <v>55.179594211698003</v>
      </c>
      <c r="AH1319">
        <v>0.99212145229468596</v>
      </c>
    </row>
    <row r="1320" spans="33:34">
      <c r="AG1320">
        <v>55.190135262767299</v>
      </c>
      <c r="AH1320">
        <v>0.97639580817230298</v>
      </c>
    </row>
    <row r="1321" spans="33:34">
      <c r="AG1321">
        <v>55.190135262767299</v>
      </c>
      <c r="AH1321">
        <v>1.01505468330649</v>
      </c>
    </row>
    <row r="1322" spans="33:34">
      <c r="AG1322">
        <v>55.190135262767299</v>
      </c>
      <c r="AH1322">
        <v>1.01505468330649</v>
      </c>
    </row>
    <row r="1323" spans="33:34">
      <c r="AG1323">
        <v>55.190135262767299</v>
      </c>
      <c r="AH1323">
        <v>1.01505468330649</v>
      </c>
    </row>
    <row r="1324" spans="33:34">
      <c r="AG1324">
        <v>55.195405788301898</v>
      </c>
      <c r="AH1324">
        <v>1.01505468330649</v>
      </c>
    </row>
    <row r="1325" spans="33:34">
      <c r="AG1325">
        <v>55.205946839371201</v>
      </c>
      <c r="AH1325">
        <v>1.01505468330649</v>
      </c>
    </row>
    <row r="1326" spans="33:34">
      <c r="AG1326">
        <v>56.001796195102202</v>
      </c>
      <c r="AH1326">
        <v>0.973774867485239</v>
      </c>
    </row>
    <row r="1327" spans="33:34">
      <c r="AG1327">
        <v>56.012337246171498</v>
      </c>
      <c r="AH1327">
        <v>0.99146621712292005</v>
      </c>
    </row>
    <row r="1328" spans="33:34">
      <c r="AG1328">
        <v>56.012337246171498</v>
      </c>
      <c r="AH1328">
        <v>0.97443010265700403</v>
      </c>
    </row>
    <row r="1329" spans="33:34">
      <c r="AG1329">
        <v>56.017607771706103</v>
      </c>
      <c r="AH1329">
        <v>1.0157099184782601</v>
      </c>
    </row>
    <row r="1330" spans="33:34">
      <c r="AG1330">
        <v>56.017607771706103</v>
      </c>
      <c r="AH1330">
        <v>1.0157099184782601</v>
      </c>
    </row>
    <row r="1331" spans="33:34">
      <c r="AG1331">
        <v>56.017607771706103</v>
      </c>
      <c r="AH1331">
        <v>1.0157099184782601</v>
      </c>
    </row>
    <row r="1332" spans="33:34">
      <c r="AG1332">
        <v>56.017607771706103</v>
      </c>
      <c r="AH1332">
        <v>1.0157099184782601</v>
      </c>
    </row>
    <row r="1333" spans="33:34">
      <c r="AG1333">
        <v>56.017607771706103</v>
      </c>
      <c r="AH1333">
        <v>1.0157099184782601</v>
      </c>
    </row>
    <row r="1334" spans="33:34">
      <c r="AG1334">
        <v>56.017607771706103</v>
      </c>
      <c r="AH1334">
        <v>0.99146621712292005</v>
      </c>
    </row>
    <row r="1335" spans="33:34">
      <c r="AG1335">
        <v>56.017607771706103</v>
      </c>
      <c r="AH1335">
        <v>1.0157099184782601</v>
      </c>
    </row>
    <row r="1336" spans="33:34">
      <c r="AG1336">
        <v>56.017607771706103</v>
      </c>
      <c r="AH1336">
        <v>1.0157099184782601</v>
      </c>
    </row>
    <row r="1337" spans="33:34">
      <c r="AG1337">
        <v>56.017607771706103</v>
      </c>
      <c r="AH1337">
        <v>1.0157099184782601</v>
      </c>
    </row>
    <row r="1338" spans="33:34">
      <c r="AG1338">
        <v>56.017607771706103</v>
      </c>
      <c r="AH1338">
        <v>1.0157099184782601</v>
      </c>
    </row>
    <row r="1339" spans="33:34">
      <c r="AG1339">
        <v>56.017607771706103</v>
      </c>
      <c r="AH1339">
        <v>1.01439944813472</v>
      </c>
    </row>
    <row r="1340" spans="33:34">
      <c r="AG1340">
        <v>56.017607771706103</v>
      </c>
      <c r="AH1340">
        <v>1.01439944813472</v>
      </c>
    </row>
    <row r="1341" spans="33:34">
      <c r="AG1341">
        <v>56.017607771706103</v>
      </c>
      <c r="AH1341">
        <v>1.01439944813472</v>
      </c>
    </row>
    <row r="1342" spans="33:34">
      <c r="AG1342">
        <v>56.017607771706103</v>
      </c>
      <c r="AH1342">
        <v>0.97443010265700403</v>
      </c>
    </row>
    <row r="1343" spans="33:34">
      <c r="AG1343">
        <v>56.017607771706103</v>
      </c>
      <c r="AH1343">
        <v>1.01439944813472</v>
      </c>
    </row>
    <row r="1344" spans="33:34">
      <c r="AG1344">
        <v>56.017607771706103</v>
      </c>
      <c r="AH1344">
        <v>1.0157099184782601</v>
      </c>
    </row>
    <row r="1345" spans="33:34">
      <c r="AG1345">
        <v>56.022878297240702</v>
      </c>
      <c r="AH1345">
        <v>0.99146621712292005</v>
      </c>
    </row>
    <row r="1346" spans="33:34">
      <c r="AG1346">
        <v>56.022878297240702</v>
      </c>
      <c r="AH1346">
        <v>0.973774867485239</v>
      </c>
    </row>
    <row r="1347" spans="33:34">
      <c r="AG1347">
        <v>56.022878297240702</v>
      </c>
      <c r="AH1347">
        <v>0.97115392679817503</v>
      </c>
    </row>
    <row r="1348" spans="33:34">
      <c r="AG1348">
        <v>56.022878297240702</v>
      </c>
      <c r="AH1348">
        <v>0.99081098195115402</v>
      </c>
    </row>
    <row r="1349" spans="33:34">
      <c r="AG1349">
        <v>56.022878297240702</v>
      </c>
      <c r="AH1349">
        <v>0.99146621712292005</v>
      </c>
    </row>
    <row r="1350" spans="33:34">
      <c r="AG1350">
        <v>56.022878297240702</v>
      </c>
      <c r="AH1350">
        <v>0.99146621712292005</v>
      </c>
    </row>
    <row r="1351" spans="33:34">
      <c r="AG1351">
        <v>56.022878297240702</v>
      </c>
      <c r="AH1351">
        <v>0.99146621712292005</v>
      </c>
    </row>
    <row r="1352" spans="33:34">
      <c r="AG1352">
        <v>56.022878297240702</v>
      </c>
      <c r="AH1352">
        <v>0.97443010265700403</v>
      </c>
    </row>
    <row r="1353" spans="33:34">
      <c r="AG1353">
        <v>56.022878297240702</v>
      </c>
      <c r="AH1353">
        <v>0.99146621712292005</v>
      </c>
    </row>
    <row r="1354" spans="33:34">
      <c r="AG1354">
        <v>56.0281488227754</v>
      </c>
      <c r="AH1354">
        <v>0.99277668746645098</v>
      </c>
    </row>
    <row r="1355" spans="33:34">
      <c r="AG1355">
        <v>56.0281488227754</v>
      </c>
      <c r="AH1355">
        <v>0.99277668746645098</v>
      </c>
    </row>
    <row r="1356" spans="33:34">
      <c r="AG1356">
        <v>56.0281488227754</v>
      </c>
      <c r="AH1356">
        <v>0.99277668746645098</v>
      </c>
    </row>
    <row r="1357" spans="33:34">
      <c r="AG1357">
        <v>56.0281488227754</v>
      </c>
      <c r="AH1357">
        <v>0.973774867485239</v>
      </c>
    </row>
    <row r="1358" spans="33:34">
      <c r="AG1358">
        <v>56.0281488227754</v>
      </c>
      <c r="AH1358">
        <v>0.973774867485239</v>
      </c>
    </row>
    <row r="1359" spans="33:34">
      <c r="AG1359">
        <v>56.0281488227754</v>
      </c>
      <c r="AH1359">
        <v>0.973774867485239</v>
      </c>
    </row>
    <row r="1360" spans="33:34">
      <c r="AG1360">
        <v>57.0717128786345</v>
      </c>
      <c r="AH1360">
        <v>1.02815938674181</v>
      </c>
    </row>
    <row r="1361" spans="33:34">
      <c r="AG1361">
        <v>57.0717128786345</v>
      </c>
      <c r="AH1361">
        <v>1.02815938674181</v>
      </c>
    </row>
    <row r="1362" spans="33:34">
      <c r="AG1362">
        <v>57.0717128786345</v>
      </c>
      <c r="AH1362">
        <v>0.97246439714170696</v>
      </c>
    </row>
    <row r="1363" spans="33:34">
      <c r="AG1363">
        <v>57.076983404169198</v>
      </c>
      <c r="AH1363">
        <v>1.0012947446994001</v>
      </c>
    </row>
    <row r="1364" spans="33:34">
      <c r="AG1364">
        <v>57.076983404169198</v>
      </c>
      <c r="AH1364">
        <v>0.97180916196994005</v>
      </c>
    </row>
    <row r="1365" spans="33:34">
      <c r="AG1365">
        <v>57.076983404169198</v>
      </c>
      <c r="AH1365">
        <v>1.0012947446994001</v>
      </c>
    </row>
    <row r="1366" spans="33:34">
      <c r="AG1366">
        <v>57.076983404169198</v>
      </c>
      <c r="AH1366">
        <v>1.0012947446994001</v>
      </c>
    </row>
    <row r="1367" spans="33:34">
      <c r="AG1367">
        <v>57.076983404169198</v>
      </c>
      <c r="AH1367">
        <v>1.0012947446994001</v>
      </c>
    </row>
    <row r="1368" spans="33:34">
      <c r="AG1368">
        <v>57.076983404169198</v>
      </c>
      <c r="AH1368">
        <v>1.02488321088298</v>
      </c>
    </row>
    <row r="1369" spans="33:34">
      <c r="AG1369">
        <v>57.076983404169198</v>
      </c>
      <c r="AH1369">
        <v>1.02488321088298</v>
      </c>
    </row>
    <row r="1370" spans="33:34">
      <c r="AG1370">
        <v>57.076983404169198</v>
      </c>
      <c r="AH1370">
        <v>1.0012947446994001</v>
      </c>
    </row>
    <row r="1371" spans="33:34">
      <c r="AG1371">
        <v>57.076983404169198</v>
      </c>
      <c r="AH1371">
        <v>0.97246439714170696</v>
      </c>
    </row>
    <row r="1372" spans="33:34">
      <c r="AG1372">
        <v>57.076983404169198</v>
      </c>
      <c r="AH1372">
        <v>1.0012947446994001</v>
      </c>
    </row>
    <row r="1373" spans="33:34">
      <c r="AG1373">
        <v>57.076983404169198</v>
      </c>
      <c r="AH1373">
        <v>1.0012947446994001</v>
      </c>
    </row>
    <row r="1374" spans="33:34">
      <c r="AG1374">
        <v>57.082253929703803</v>
      </c>
      <c r="AH1374">
        <v>0.97443010265700403</v>
      </c>
    </row>
    <row r="1375" spans="33:34">
      <c r="AG1375">
        <v>57.082253929703803</v>
      </c>
      <c r="AH1375">
        <v>0.97443010265700403</v>
      </c>
    </row>
    <row r="1376" spans="33:34">
      <c r="AG1376">
        <v>57.082253929703803</v>
      </c>
      <c r="AH1376">
        <v>0.97443010265700403</v>
      </c>
    </row>
    <row r="1377" spans="33:34">
      <c r="AG1377">
        <v>57.082253929703803</v>
      </c>
      <c r="AH1377">
        <v>0.97443010265700403</v>
      </c>
    </row>
    <row r="1378" spans="33:34">
      <c r="AG1378">
        <v>57.082253929703803</v>
      </c>
      <c r="AH1378">
        <v>1.0012947446994001</v>
      </c>
    </row>
    <row r="1379" spans="33:34">
      <c r="AG1379">
        <v>57.082253929703803</v>
      </c>
      <c r="AH1379">
        <v>1.0012947446994001</v>
      </c>
    </row>
    <row r="1380" spans="33:34">
      <c r="AG1380">
        <v>57.082253929703803</v>
      </c>
      <c r="AH1380">
        <v>0.97443010265700403</v>
      </c>
    </row>
    <row r="1381" spans="33:34">
      <c r="AG1381">
        <v>57.082253929703803</v>
      </c>
      <c r="AH1381">
        <v>1.0012947446994001</v>
      </c>
    </row>
    <row r="1382" spans="33:34">
      <c r="AG1382">
        <v>57.082253929703803</v>
      </c>
      <c r="AH1382">
        <v>1.0012947446994001</v>
      </c>
    </row>
    <row r="1383" spans="33:34">
      <c r="AG1383">
        <v>57.082253929703803</v>
      </c>
      <c r="AH1383">
        <v>0.97443010265700403</v>
      </c>
    </row>
    <row r="1384" spans="33:34">
      <c r="AG1384">
        <v>57.082253929703803</v>
      </c>
      <c r="AH1384">
        <v>1.0012947446994001</v>
      </c>
    </row>
    <row r="1385" spans="33:34">
      <c r="AG1385">
        <v>57.087524455238501</v>
      </c>
      <c r="AH1385">
        <v>0.97115392679817503</v>
      </c>
    </row>
    <row r="1386" spans="33:34">
      <c r="AG1386">
        <v>57.087524455238501</v>
      </c>
      <c r="AH1386">
        <v>0.97311963231347298</v>
      </c>
    </row>
    <row r="1387" spans="33:34">
      <c r="AG1387">
        <v>57.087524455238501</v>
      </c>
      <c r="AH1387">
        <v>1.0288146219135801</v>
      </c>
    </row>
    <row r="1388" spans="33:34">
      <c r="AG1388">
        <v>57.087524455238501</v>
      </c>
      <c r="AH1388">
        <v>1.02815938674181</v>
      </c>
    </row>
    <row r="1389" spans="33:34">
      <c r="AG1389">
        <v>57.087524455238501</v>
      </c>
      <c r="AH1389">
        <v>1.02815938674181</v>
      </c>
    </row>
    <row r="1390" spans="33:34">
      <c r="AG1390">
        <v>57.087524455238501</v>
      </c>
      <c r="AH1390">
        <v>1.0032604502147</v>
      </c>
    </row>
    <row r="1391" spans="33:34">
      <c r="AG1391">
        <v>57.087524455238501</v>
      </c>
      <c r="AH1391">
        <v>1.0026052150429401</v>
      </c>
    </row>
    <row r="1392" spans="33:34">
      <c r="AG1392">
        <v>57.087524455238501</v>
      </c>
      <c r="AH1392">
        <v>0.97443010265700403</v>
      </c>
    </row>
    <row r="1393" spans="33:34">
      <c r="AG1393">
        <v>57.087524455238501</v>
      </c>
      <c r="AH1393">
        <v>1.0026052150429401</v>
      </c>
    </row>
    <row r="1394" spans="33:34">
      <c r="AG1394">
        <v>57.087524455238501</v>
      </c>
      <c r="AH1394">
        <v>0.97246439714170696</v>
      </c>
    </row>
    <row r="1395" spans="33:34">
      <c r="AG1395">
        <v>57.0927949807731</v>
      </c>
      <c r="AH1395">
        <v>0.973774867485239</v>
      </c>
    </row>
    <row r="1396" spans="33:34">
      <c r="AG1396">
        <v>57.0927949807731</v>
      </c>
      <c r="AH1396">
        <v>1.02815938674181</v>
      </c>
    </row>
    <row r="1397" spans="33:34">
      <c r="AG1397">
        <v>57.0927949807731</v>
      </c>
      <c r="AH1397">
        <v>0.970498691626409</v>
      </c>
    </row>
    <row r="1398" spans="33:34">
      <c r="AG1398">
        <v>57.0927949807731</v>
      </c>
      <c r="AH1398">
        <v>1.0288146219135801</v>
      </c>
    </row>
    <row r="1399" spans="33:34">
      <c r="AG1399">
        <v>57.0927949807731</v>
      </c>
      <c r="AH1399">
        <v>1.0288146219135801</v>
      </c>
    </row>
    <row r="1400" spans="33:34">
      <c r="AG1400">
        <v>58.025678000404803</v>
      </c>
      <c r="AH1400">
        <v>0.96853298611111105</v>
      </c>
    </row>
    <row r="1401" spans="33:34">
      <c r="AG1401">
        <v>58.025678000404803</v>
      </c>
      <c r="AH1401">
        <v>0.96853298611111105</v>
      </c>
    </row>
    <row r="1402" spans="33:34">
      <c r="AG1402">
        <v>58.030948525939401</v>
      </c>
      <c r="AH1402">
        <v>0.96853298611111105</v>
      </c>
    </row>
    <row r="1403" spans="33:34">
      <c r="AG1403">
        <v>58.030948525939401</v>
      </c>
      <c r="AH1403">
        <v>0.96853298611111105</v>
      </c>
    </row>
    <row r="1404" spans="33:34">
      <c r="AG1404">
        <v>58.030948525939401</v>
      </c>
      <c r="AH1404">
        <v>1.02946985708534</v>
      </c>
    </row>
    <row r="1405" spans="33:34">
      <c r="AG1405">
        <v>58.030948525939401</v>
      </c>
      <c r="AH1405">
        <v>0.96853298611111105</v>
      </c>
    </row>
    <row r="1406" spans="33:34">
      <c r="AG1406">
        <v>58.036219051473999</v>
      </c>
      <c r="AH1406">
        <v>0.98950051160762198</v>
      </c>
    </row>
    <row r="1407" spans="33:34">
      <c r="AG1407">
        <v>58.036219051473999</v>
      </c>
      <c r="AH1407">
        <v>0.98950051160762198</v>
      </c>
    </row>
    <row r="1408" spans="33:34">
      <c r="AG1408">
        <v>58.036219051473999</v>
      </c>
      <c r="AH1408">
        <v>0.98950051160762198</v>
      </c>
    </row>
    <row r="1409" spans="33:34">
      <c r="AG1409">
        <v>58.036219051473999</v>
      </c>
      <c r="AH1409">
        <v>0.98950051160762198</v>
      </c>
    </row>
    <row r="1410" spans="33:34">
      <c r="AG1410">
        <v>58.036219051473999</v>
      </c>
      <c r="AH1410">
        <v>0.98950051160762198</v>
      </c>
    </row>
    <row r="1411" spans="33:34">
      <c r="AG1411">
        <v>58.036219051473999</v>
      </c>
      <c r="AH1411">
        <v>0.98950051160762198</v>
      </c>
    </row>
    <row r="1412" spans="33:34">
      <c r="AG1412">
        <v>58.036219051473999</v>
      </c>
      <c r="AH1412">
        <v>0.98950051160762198</v>
      </c>
    </row>
    <row r="1413" spans="33:34">
      <c r="AG1413">
        <v>58.036219051473999</v>
      </c>
      <c r="AH1413">
        <v>0.990155746779388</v>
      </c>
    </row>
    <row r="1414" spans="33:34">
      <c r="AG1414">
        <v>58.036219051473999</v>
      </c>
      <c r="AH1414">
        <v>0.99146621712292005</v>
      </c>
    </row>
    <row r="1415" spans="33:34">
      <c r="AG1415">
        <v>58.036219051473999</v>
      </c>
      <c r="AH1415">
        <v>0.99146621712292005</v>
      </c>
    </row>
    <row r="1416" spans="33:34">
      <c r="AG1416">
        <v>58.036219051473999</v>
      </c>
      <c r="AH1416">
        <v>0.98950051160762198</v>
      </c>
    </row>
    <row r="1417" spans="33:34">
      <c r="AG1417">
        <v>58.036219051473999</v>
      </c>
      <c r="AH1417">
        <v>0.98950051160762198</v>
      </c>
    </row>
    <row r="1418" spans="33:34">
      <c r="AG1418">
        <v>58.036219051473999</v>
      </c>
      <c r="AH1418">
        <v>0.98950051160762198</v>
      </c>
    </row>
    <row r="1419" spans="33:34">
      <c r="AG1419">
        <v>58.036219051473999</v>
      </c>
      <c r="AH1419">
        <v>1.02750415157004</v>
      </c>
    </row>
    <row r="1420" spans="33:34">
      <c r="AG1420">
        <v>58.036219051473999</v>
      </c>
      <c r="AH1420">
        <v>1.02750415157004</v>
      </c>
    </row>
    <row r="1421" spans="33:34">
      <c r="AG1421">
        <v>58.036219051473999</v>
      </c>
      <c r="AH1421">
        <v>1.02750415157004</v>
      </c>
    </row>
    <row r="1422" spans="33:34">
      <c r="AG1422">
        <v>58.036219051473999</v>
      </c>
      <c r="AH1422">
        <v>1.02750415157004</v>
      </c>
    </row>
    <row r="1423" spans="33:34">
      <c r="AG1423">
        <v>58.036219051473999</v>
      </c>
      <c r="AH1423">
        <v>1.0268489163982799</v>
      </c>
    </row>
    <row r="1424" spans="33:34">
      <c r="AG1424">
        <v>58.036219051473999</v>
      </c>
      <c r="AH1424">
        <v>1.0268489163982799</v>
      </c>
    </row>
    <row r="1425" spans="33:34">
      <c r="AG1425">
        <v>58.036219051473999</v>
      </c>
      <c r="AH1425">
        <v>1.02619368122651</v>
      </c>
    </row>
    <row r="1426" spans="33:34">
      <c r="AG1426">
        <v>58.036219051473999</v>
      </c>
      <c r="AH1426">
        <v>1.0255384460547501</v>
      </c>
    </row>
    <row r="1427" spans="33:34">
      <c r="AG1427">
        <v>58.036219051473999</v>
      </c>
      <c r="AH1427">
        <v>1.02488321088298</v>
      </c>
    </row>
    <row r="1428" spans="33:34">
      <c r="AG1428">
        <v>58.036219051473999</v>
      </c>
      <c r="AH1428">
        <v>1.02488321088298</v>
      </c>
    </row>
    <row r="1429" spans="33:34">
      <c r="AG1429">
        <v>58.036219051473999</v>
      </c>
      <c r="AH1429">
        <v>1.02488321088298</v>
      </c>
    </row>
    <row r="1430" spans="33:34">
      <c r="AG1430">
        <v>58.036219051473999</v>
      </c>
      <c r="AH1430">
        <v>0.98950051160762198</v>
      </c>
    </row>
    <row r="1431" spans="33:34">
      <c r="AG1431">
        <v>58.036219051473999</v>
      </c>
      <c r="AH1431">
        <v>0.99146621712292005</v>
      </c>
    </row>
    <row r="1432" spans="33:34">
      <c r="AG1432">
        <v>58.041489577008697</v>
      </c>
      <c r="AH1432">
        <v>0.96984345645464298</v>
      </c>
    </row>
    <row r="1433" spans="33:34">
      <c r="AG1433">
        <v>58.041489577008697</v>
      </c>
      <c r="AH1433">
        <v>0.96656728059581298</v>
      </c>
    </row>
    <row r="1434" spans="33:34">
      <c r="AG1434">
        <v>58.041489577008697</v>
      </c>
      <c r="AH1434">
        <v>0.96656728059581298</v>
      </c>
    </row>
    <row r="1435" spans="33:34">
      <c r="AG1435">
        <v>58.041489577008697</v>
      </c>
      <c r="AH1435">
        <v>0.96984345645464298</v>
      </c>
    </row>
    <row r="1436" spans="33:34">
      <c r="AG1436">
        <v>58.046760102543303</v>
      </c>
      <c r="AH1436">
        <v>0.96984345645464298</v>
      </c>
    </row>
    <row r="1437" spans="33:34">
      <c r="AG1437">
        <v>58.046760102543303</v>
      </c>
      <c r="AH1437">
        <v>0.96984345645464298</v>
      </c>
    </row>
    <row r="1438" spans="33:34">
      <c r="AG1438">
        <v>58.052030628078001</v>
      </c>
      <c r="AH1438">
        <v>0.96984345645464298</v>
      </c>
    </row>
    <row r="1439" spans="33:34">
      <c r="AG1439">
        <v>58.052030628078001</v>
      </c>
      <c r="AH1439">
        <v>0.96984345645464298</v>
      </c>
    </row>
    <row r="1440" spans="33:34">
      <c r="AG1440">
        <v>58.052030628078001</v>
      </c>
      <c r="AH1440">
        <v>1.0255384460547501</v>
      </c>
    </row>
    <row r="1441" spans="33:34">
      <c r="AG1441">
        <v>58.052030628078001</v>
      </c>
      <c r="AH1441">
        <v>0.96853298611111105</v>
      </c>
    </row>
    <row r="1442" spans="33:34">
      <c r="AG1442">
        <v>58.052030628078001</v>
      </c>
      <c r="AH1442">
        <v>0.96722251576757901</v>
      </c>
    </row>
    <row r="1443" spans="33:34">
      <c r="AG1443">
        <v>58.052030628078001</v>
      </c>
      <c r="AH1443">
        <v>0.96656728059581298</v>
      </c>
    </row>
    <row r="1444" spans="33:34">
      <c r="AG1444">
        <v>58.057301153612599</v>
      </c>
      <c r="AH1444">
        <v>0.96722251576757901</v>
      </c>
    </row>
    <row r="1445" spans="33:34">
      <c r="AG1445">
        <v>59.079783107333199</v>
      </c>
      <c r="AH1445">
        <v>1.0026052150429401</v>
      </c>
    </row>
    <row r="1446" spans="33:34">
      <c r="AG1446">
        <v>59.090324158402503</v>
      </c>
      <c r="AH1446">
        <v>0.973774867485239</v>
      </c>
    </row>
    <row r="1447" spans="33:34">
      <c r="AG1447">
        <v>59.090324158402503</v>
      </c>
      <c r="AH1447">
        <v>1.00194997987117</v>
      </c>
    </row>
    <row r="1448" spans="33:34">
      <c r="AG1448">
        <v>59.090324158402503</v>
      </c>
      <c r="AH1448">
        <v>1.0026052150429401</v>
      </c>
    </row>
    <row r="1449" spans="33:34">
      <c r="AG1449">
        <v>59.090324158402503</v>
      </c>
      <c r="AH1449">
        <v>1.0235727405394499</v>
      </c>
    </row>
    <row r="1450" spans="33:34">
      <c r="AG1450">
        <v>59.095594683937101</v>
      </c>
      <c r="AH1450">
        <v>0.97574057300053596</v>
      </c>
    </row>
    <row r="1451" spans="33:34">
      <c r="AG1451">
        <v>59.095594683937101</v>
      </c>
      <c r="AH1451">
        <v>1.0026052150429401</v>
      </c>
    </row>
    <row r="1452" spans="33:34">
      <c r="AG1452">
        <v>59.095594683937101</v>
      </c>
      <c r="AH1452">
        <v>1.0026052150429401</v>
      </c>
    </row>
    <row r="1453" spans="33:34">
      <c r="AG1453">
        <v>59.095594683937101</v>
      </c>
      <c r="AH1453">
        <v>0.973774867485239</v>
      </c>
    </row>
    <row r="1454" spans="33:34">
      <c r="AG1454">
        <v>59.095594683937101</v>
      </c>
      <c r="AH1454">
        <v>1.02619368122651</v>
      </c>
    </row>
    <row r="1455" spans="33:34">
      <c r="AG1455">
        <v>59.095594683937101</v>
      </c>
      <c r="AH1455">
        <v>1.02619368122651</v>
      </c>
    </row>
    <row r="1456" spans="33:34">
      <c r="AG1456">
        <v>59.095594683937101</v>
      </c>
      <c r="AH1456">
        <v>1.02750415157004</v>
      </c>
    </row>
    <row r="1457" spans="33:34">
      <c r="AG1457">
        <v>59.095594683937101</v>
      </c>
      <c r="AH1457">
        <v>1.02750415157004</v>
      </c>
    </row>
    <row r="1458" spans="33:34">
      <c r="AG1458">
        <v>59.095594683937101</v>
      </c>
      <c r="AH1458">
        <v>1.02750415157004</v>
      </c>
    </row>
    <row r="1459" spans="33:34">
      <c r="AG1459">
        <v>59.095594683937101</v>
      </c>
      <c r="AH1459">
        <v>1.0026052150429401</v>
      </c>
    </row>
    <row r="1460" spans="33:34">
      <c r="AG1460">
        <v>59.095594683937101</v>
      </c>
      <c r="AH1460">
        <v>1.0026052150429401</v>
      </c>
    </row>
    <row r="1461" spans="33:34">
      <c r="AG1461">
        <v>59.095594683937101</v>
      </c>
      <c r="AH1461">
        <v>0.97574057300053596</v>
      </c>
    </row>
    <row r="1462" spans="33:34">
      <c r="AG1462">
        <v>59.095594683937101</v>
      </c>
      <c r="AH1462">
        <v>0.97574057300053596</v>
      </c>
    </row>
    <row r="1463" spans="33:34">
      <c r="AG1463">
        <v>59.095594683937101</v>
      </c>
      <c r="AH1463">
        <v>0.97574057300053596</v>
      </c>
    </row>
    <row r="1464" spans="33:34">
      <c r="AG1464">
        <v>59.095594683937101</v>
      </c>
      <c r="AH1464">
        <v>0.97574057300053596</v>
      </c>
    </row>
    <row r="1465" spans="33:34">
      <c r="AG1465">
        <v>59.100865209471699</v>
      </c>
      <c r="AH1465">
        <v>1.0026052150429401</v>
      </c>
    </row>
    <row r="1466" spans="33:34">
      <c r="AG1466">
        <v>59.100865209471699</v>
      </c>
      <c r="AH1466">
        <v>0.973774867485239</v>
      </c>
    </row>
    <row r="1467" spans="33:34">
      <c r="AG1467">
        <v>59.100865209471699</v>
      </c>
      <c r="AH1467">
        <v>1.0026052150429401</v>
      </c>
    </row>
    <row r="1468" spans="33:34">
      <c r="AG1468">
        <v>59.100865209471699</v>
      </c>
      <c r="AH1468">
        <v>0.97311963231347298</v>
      </c>
    </row>
    <row r="1469" spans="33:34">
      <c r="AG1469">
        <v>59.100865209471699</v>
      </c>
      <c r="AH1469">
        <v>0.97311963231347298</v>
      </c>
    </row>
    <row r="1470" spans="33:34">
      <c r="AG1470">
        <v>59.100865209471699</v>
      </c>
      <c r="AH1470">
        <v>1.0026052150429401</v>
      </c>
    </row>
    <row r="1471" spans="33:34">
      <c r="AG1471">
        <v>59.100865209471699</v>
      </c>
      <c r="AH1471">
        <v>0.97311963231347298</v>
      </c>
    </row>
    <row r="1472" spans="33:34">
      <c r="AG1472">
        <v>59.100865209471699</v>
      </c>
      <c r="AH1472">
        <v>1.02619368122651</v>
      </c>
    </row>
    <row r="1473" spans="33:34">
      <c r="AG1473">
        <v>59.100865209471699</v>
      </c>
      <c r="AH1473">
        <v>1.0026052150429401</v>
      </c>
    </row>
    <row r="1474" spans="33:34">
      <c r="AG1474">
        <v>59.100865209471699</v>
      </c>
      <c r="AH1474">
        <v>1.02488321088298</v>
      </c>
    </row>
    <row r="1475" spans="33:34">
      <c r="AG1475">
        <v>59.100865209471699</v>
      </c>
      <c r="AH1475">
        <v>1.02488321088298</v>
      </c>
    </row>
    <row r="1476" spans="33:34">
      <c r="AG1476">
        <v>59.100865209471699</v>
      </c>
      <c r="AH1476">
        <v>1.0026052150429401</v>
      </c>
    </row>
    <row r="1477" spans="33:34">
      <c r="AG1477">
        <v>59.100865209471699</v>
      </c>
      <c r="AH1477">
        <v>1.0026052150429401</v>
      </c>
    </row>
    <row r="1478" spans="33:34">
      <c r="AG1478">
        <v>59.106135735006397</v>
      </c>
      <c r="AH1478">
        <v>1.0268489163982799</v>
      </c>
    </row>
    <row r="1479" spans="33:34">
      <c r="AG1479">
        <v>59.106135735006397</v>
      </c>
      <c r="AH1479">
        <v>1.0026052150429401</v>
      </c>
    </row>
    <row r="1480" spans="33:34">
      <c r="AG1480">
        <v>59.106135735006397</v>
      </c>
      <c r="AH1480">
        <v>1.02488321088298</v>
      </c>
    </row>
    <row r="1481" spans="33:34">
      <c r="AG1481">
        <v>59.106135735006397</v>
      </c>
      <c r="AH1481">
        <v>1.0255384460547501</v>
      </c>
    </row>
    <row r="1482" spans="33:34">
      <c r="AG1482">
        <v>59.106135735006397</v>
      </c>
      <c r="AH1482">
        <v>1.02619368122651</v>
      </c>
    </row>
    <row r="1483" spans="33:34">
      <c r="AG1483">
        <v>59.106135735006397</v>
      </c>
      <c r="AH1483">
        <v>1.0268489163982799</v>
      </c>
    </row>
    <row r="1484" spans="33:34">
      <c r="AG1484">
        <v>59.111406260541003</v>
      </c>
      <c r="AH1484">
        <v>1.0026052150429401</v>
      </c>
    </row>
    <row r="1485" spans="33:34">
      <c r="AG1485">
        <v>59.111406260541003</v>
      </c>
      <c r="AH1485">
        <v>0.97246439714170696</v>
      </c>
    </row>
    <row r="1486" spans="33:34">
      <c r="AG1486">
        <v>59.116676786075701</v>
      </c>
      <c r="AH1486">
        <v>1.0026052150429401</v>
      </c>
    </row>
    <row r="1487" spans="33:34">
      <c r="AG1487">
        <v>59.116676786075701</v>
      </c>
      <c r="AH1487">
        <v>1.0026052150429401</v>
      </c>
    </row>
    <row r="1488" spans="33:34">
      <c r="AG1488">
        <v>60.044289280172698</v>
      </c>
      <c r="AH1488">
        <v>0.98884527643585596</v>
      </c>
    </row>
    <row r="1489" spans="33:34">
      <c r="AG1489">
        <v>60.044289280172698</v>
      </c>
      <c r="AH1489">
        <v>0.98884527643585596</v>
      </c>
    </row>
    <row r="1490" spans="33:34">
      <c r="AG1490">
        <v>60.044289280172698</v>
      </c>
      <c r="AH1490">
        <v>0.98884527643585596</v>
      </c>
    </row>
    <row r="1491" spans="33:34">
      <c r="AG1491">
        <v>60.044289280172698</v>
      </c>
      <c r="AH1491">
        <v>0.98884527643585596</v>
      </c>
    </row>
    <row r="1492" spans="33:34">
      <c r="AG1492">
        <v>60.044289280172698</v>
      </c>
      <c r="AH1492">
        <v>0.98884527643585596</v>
      </c>
    </row>
    <row r="1493" spans="33:34">
      <c r="AG1493">
        <v>60.044289280172698</v>
      </c>
      <c r="AH1493">
        <v>0.98884527643585596</v>
      </c>
    </row>
    <row r="1494" spans="33:34">
      <c r="AG1494">
        <v>60.044289280172698</v>
      </c>
      <c r="AH1494">
        <v>0.98884527643585596</v>
      </c>
    </row>
    <row r="1495" spans="33:34">
      <c r="AG1495">
        <v>60.044289280172698</v>
      </c>
      <c r="AH1495">
        <v>0.98884527643585596</v>
      </c>
    </row>
    <row r="1496" spans="33:34">
      <c r="AG1496">
        <v>60.044289280172698</v>
      </c>
      <c r="AH1496">
        <v>0.98884527643585596</v>
      </c>
    </row>
    <row r="1497" spans="33:34">
      <c r="AG1497">
        <v>60.049559805707297</v>
      </c>
      <c r="AH1497">
        <v>1.01308897779119</v>
      </c>
    </row>
    <row r="1498" spans="33:34">
      <c r="AG1498">
        <v>60.049559805707297</v>
      </c>
      <c r="AH1498">
        <v>1.01308897779119</v>
      </c>
    </row>
    <row r="1499" spans="33:34">
      <c r="AG1499">
        <v>60.049559805707297</v>
      </c>
      <c r="AH1499">
        <v>1.01308897779119</v>
      </c>
    </row>
    <row r="1500" spans="33:34">
      <c r="AG1500">
        <v>60.054830331242002</v>
      </c>
      <c r="AH1500">
        <v>1.01439944813472</v>
      </c>
    </row>
    <row r="1501" spans="33:34">
      <c r="AG1501">
        <v>60.054830331242002</v>
      </c>
      <c r="AH1501">
        <v>0.96132539922168503</v>
      </c>
    </row>
    <row r="1502" spans="33:34">
      <c r="AG1502">
        <v>60.054830331242002</v>
      </c>
      <c r="AH1502">
        <v>0.96132539922168503</v>
      </c>
    </row>
    <row r="1503" spans="33:34">
      <c r="AG1503">
        <v>60.054830331242002</v>
      </c>
      <c r="AH1503">
        <v>0.96132539922168503</v>
      </c>
    </row>
    <row r="1504" spans="33:34">
      <c r="AG1504">
        <v>60.054830331242002</v>
      </c>
      <c r="AH1504">
        <v>0.96132539922168503</v>
      </c>
    </row>
    <row r="1505" spans="33:34">
      <c r="AG1505">
        <v>60.054830331242002</v>
      </c>
      <c r="AH1505">
        <v>0.96132539922168503</v>
      </c>
    </row>
    <row r="1506" spans="33:34">
      <c r="AG1506">
        <v>60.054830331242002</v>
      </c>
      <c r="AH1506">
        <v>1.01439944813472</v>
      </c>
    </row>
    <row r="1507" spans="33:34">
      <c r="AG1507">
        <v>60.054830331242002</v>
      </c>
      <c r="AH1507">
        <v>1.01439944813472</v>
      </c>
    </row>
    <row r="1508" spans="33:34">
      <c r="AG1508">
        <v>60.054830331242002</v>
      </c>
      <c r="AH1508">
        <v>1.01439944813472</v>
      </c>
    </row>
    <row r="1509" spans="33:34">
      <c r="AG1509">
        <v>60.054830331242002</v>
      </c>
      <c r="AH1509">
        <v>1.01439944813472</v>
      </c>
    </row>
    <row r="1510" spans="33:34">
      <c r="AG1510">
        <v>60.054830331242002</v>
      </c>
      <c r="AH1510">
        <v>1.01439944813472</v>
      </c>
    </row>
    <row r="1511" spans="33:34">
      <c r="AG1511">
        <v>60.054830331242002</v>
      </c>
      <c r="AH1511">
        <v>1.01439944813472</v>
      </c>
    </row>
    <row r="1512" spans="33:34">
      <c r="AG1512">
        <v>60.054830331242002</v>
      </c>
      <c r="AH1512">
        <v>1.01439944813472</v>
      </c>
    </row>
    <row r="1513" spans="33:34">
      <c r="AG1513">
        <v>60.054830331242002</v>
      </c>
      <c r="AH1513">
        <v>1.0137442129629599</v>
      </c>
    </row>
    <row r="1514" spans="33:34">
      <c r="AG1514">
        <v>60.054830331242002</v>
      </c>
      <c r="AH1514">
        <v>0.96132539922168503</v>
      </c>
    </row>
    <row r="1515" spans="33:34">
      <c r="AG1515">
        <v>60.054830331242002</v>
      </c>
      <c r="AH1515">
        <v>0.96132539922168503</v>
      </c>
    </row>
    <row r="1516" spans="33:34">
      <c r="AG1516">
        <v>60.054830331242002</v>
      </c>
      <c r="AH1516">
        <v>1.01439944813472</v>
      </c>
    </row>
    <row r="1517" spans="33:34">
      <c r="AG1517">
        <v>60.054830331242002</v>
      </c>
      <c r="AH1517">
        <v>0.96132539922168503</v>
      </c>
    </row>
    <row r="1518" spans="33:34">
      <c r="AG1518">
        <v>60.054830331242002</v>
      </c>
      <c r="AH1518">
        <v>0.96132539922168503</v>
      </c>
    </row>
    <row r="1519" spans="33:34">
      <c r="AG1519">
        <v>60.987713350873598</v>
      </c>
      <c r="AH1519">
        <v>0.94822069578636603</v>
      </c>
    </row>
    <row r="1520" spans="33:34">
      <c r="AG1520">
        <v>60.992983876408303</v>
      </c>
      <c r="AH1520">
        <v>0.94953116612989796</v>
      </c>
    </row>
    <row r="1521" spans="33:34">
      <c r="AG1521">
        <v>60.998254401942901</v>
      </c>
      <c r="AH1521">
        <v>0.97639580817230298</v>
      </c>
    </row>
    <row r="1522" spans="33:34">
      <c r="AG1522">
        <v>60.998254401942901</v>
      </c>
      <c r="AH1522">
        <v>0.97639580817230298</v>
      </c>
    </row>
    <row r="1523" spans="33:34">
      <c r="AG1523">
        <v>60.998254401942901</v>
      </c>
      <c r="AH1523">
        <v>0.97639580817230298</v>
      </c>
    </row>
    <row r="1524" spans="33:34">
      <c r="AG1524">
        <v>60.998254401942901</v>
      </c>
      <c r="AH1524">
        <v>0.97639580817230298</v>
      </c>
    </row>
    <row r="1525" spans="33:34">
      <c r="AG1525">
        <v>60.998254401942901</v>
      </c>
      <c r="AH1525">
        <v>0.97639580817230298</v>
      </c>
    </row>
    <row r="1526" spans="33:34">
      <c r="AG1526">
        <v>60.998254401942901</v>
      </c>
      <c r="AH1526">
        <v>0.94953116612989796</v>
      </c>
    </row>
    <row r="1527" spans="33:34">
      <c r="AG1527">
        <v>60.998254401942901</v>
      </c>
      <c r="AH1527">
        <v>0.94953116612989796</v>
      </c>
    </row>
    <row r="1528" spans="33:34">
      <c r="AG1528">
        <v>60.998254401942901</v>
      </c>
      <c r="AH1528">
        <v>0.94953116612989796</v>
      </c>
    </row>
    <row r="1529" spans="33:34">
      <c r="AG1529">
        <v>60.998254401942901</v>
      </c>
      <c r="AH1529">
        <v>0.97639580817230298</v>
      </c>
    </row>
    <row r="1530" spans="33:34">
      <c r="AG1530">
        <v>60.998254401942901</v>
      </c>
      <c r="AH1530">
        <v>0.97639580817230298</v>
      </c>
    </row>
    <row r="1531" spans="33:34">
      <c r="AG1531">
        <v>60.998254401942901</v>
      </c>
      <c r="AH1531">
        <v>0.94887593095813205</v>
      </c>
    </row>
    <row r="1532" spans="33:34">
      <c r="AG1532">
        <v>60.998254401942901</v>
      </c>
      <c r="AH1532">
        <v>0.97574057300053596</v>
      </c>
    </row>
    <row r="1533" spans="33:34">
      <c r="AG1533">
        <v>60.998254401942901</v>
      </c>
      <c r="AH1533">
        <v>0.97574057300053596</v>
      </c>
    </row>
    <row r="1534" spans="33:34">
      <c r="AG1534">
        <v>60.998254401942901</v>
      </c>
      <c r="AH1534">
        <v>0.97574057300053596</v>
      </c>
    </row>
    <row r="1535" spans="33:34">
      <c r="AG1535">
        <v>60.998254401942901</v>
      </c>
      <c r="AH1535">
        <v>0.999984274355878</v>
      </c>
    </row>
    <row r="1536" spans="33:34">
      <c r="AG1536">
        <v>60.998254401942901</v>
      </c>
      <c r="AH1536">
        <v>0.999984274355878</v>
      </c>
    </row>
    <row r="1537" spans="33:34">
      <c r="AG1537">
        <v>60.998254401942901</v>
      </c>
      <c r="AH1537">
        <v>0.999984274355878</v>
      </c>
    </row>
    <row r="1538" spans="33:34">
      <c r="AG1538">
        <v>60.998254401942901</v>
      </c>
      <c r="AH1538">
        <v>0.999984274355878</v>
      </c>
    </row>
    <row r="1539" spans="33:34">
      <c r="AG1539">
        <v>60.998254401942901</v>
      </c>
      <c r="AH1539">
        <v>0.999984274355878</v>
      </c>
    </row>
    <row r="1540" spans="33:34">
      <c r="AG1540">
        <v>60.998254401942901</v>
      </c>
      <c r="AH1540">
        <v>0.999984274355878</v>
      </c>
    </row>
    <row r="1541" spans="33:34">
      <c r="AG1541">
        <v>61.003524927477599</v>
      </c>
      <c r="AH1541">
        <v>0.999984274355878</v>
      </c>
    </row>
    <row r="1542" spans="33:34">
      <c r="AG1542">
        <v>61.003524927477599</v>
      </c>
      <c r="AH1542">
        <v>0.999984274355878</v>
      </c>
    </row>
    <row r="1543" spans="33:34">
      <c r="AG1543">
        <v>61.003524927477599</v>
      </c>
      <c r="AH1543">
        <v>0.999984274355878</v>
      </c>
    </row>
    <row r="1544" spans="33:34">
      <c r="AG1544">
        <v>61.003524927477599</v>
      </c>
      <c r="AH1544">
        <v>0.999984274355878</v>
      </c>
    </row>
    <row r="1545" spans="33:34">
      <c r="AG1545">
        <v>61.003524927477599</v>
      </c>
      <c r="AH1545">
        <v>0.999984274355878</v>
      </c>
    </row>
    <row r="1546" spans="33:34">
      <c r="AG1546">
        <v>61.003524927477599</v>
      </c>
      <c r="AH1546">
        <v>0.97443010265700403</v>
      </c>
    </row>
    <row r="1547" spans="33:34">
      <c r="AG1547">
        <v>61.003524927477599</v>
      </c>
      <c r="AH1547">
        <v>0.97508533782877005</v>
      </c>
    </row>
    <row r="1548" spans="33:34">
      <c r="AG1548">
        <v>61.008795453012198</v>
      </c>
      <c r="AH1548">
        <v>0.94953116612989796</v>
      </c>
    </row>
    <row r="1549" spans="33:34">
      <c r="AG1549">
        <v>61.008795453012198</v>
      </c>
      <c r="AH1549">
        <v>0.94953116612989796</v>
      </c>
    </row>
    <row r="1550" spans="33:34">
      <c r="AG1550">
        <v>61.008795453012198</v>
      </c>
      <c r="AH1550">
        <v>0.94953116612989796</v>
      </c>
    </row>
    <row r="1551" spans="33:34">
      <c r="AG1551">
        <v>61.008795453012198</v>
      </c>
      <c r="AH1551">
        <v>0.94887593095813205</v>
      </c>
    </row>
    <row r="1552" spans="33:34">
      <c r="AG1552">
        <v>61.014065978546803</v>
      </c>
      <c r="AH1552">
        <v>0.94953116612989796</v>
      </c>
    </row>
    <row r="1553" spans="33:34">
      <c r="AG1553">
        <v>61.8415384874856</v>
      </c>
      <c r="AH1553">
        <v>0.96394633990875001</v>
      </c>
    </row>
    <row r="1554" spans="33:34">
      <c r="AG1554">
        <v>61.8415384874856</v>
      </c>
      <c r="AH1554">
        <v>0.96394633990875001</v>
      </c>
    </row>
    <row r="1555" spans="33:34">
      <c r="AG1555">
        <v>61.8415384874856</v>
      </c>
      <c r="AH1555">
        <v>0.96394633990875001</v>
      </c>
    </row>
    <row r="1556" spans="33:34">
      <c r="AG1556">
        <v>61.846809013020298</v>
      </c>
      <c r="AH1556">
        <v>0.94625499027106796</v>
      </c>
    </row>
    <row r="1557" spans="33:34">
      <c r="AG1557">
        <v>61.846809013020298</v>
      </c>
      <c r="AH1557">
        <v>0.94625499027106796</v>
      </c>
    </row>
    <row r="1558" spans="33:34">
      <c r="AG1558">
        <v>61.846809013020298</v>
      </c>
      <c r="AH1558">
        <v>0.94625499027106796</v>
      </c>
    </row>
    <row r="1559" spans="33:34">
      <c r="AG1559">
        <v>61.846809013020298</v>
      </c>
      <c r="AH1559">
        <v>0.94625499027106796</v>
      </c>
    </row>
    <row r="1560" spans="33:34">
      <c r="AG1560">
        <v>61.846809013020298</v>
      </c>
      <c r="AH1560">
        <v>0.94625499027106796</v>
      </c>
    </row>
    <row r="1561" spans="33:34">
      <c r="AG1561">
        <v>61.846809013020298</v>
      </c>
      <c r="AH1561">
        <v>0.94625499027106796</v>
      </c>
    </row>
    <row r="1562" spans="33:34">
      <c r="AG1562">
        <v>61.846809013020298</v>
      </c>
      <c r="AH1562">
        <v>0.94625499027106796</v>
      </c>
    </row>
    <row r="1563" spans="33:34">
      <c r="AG1563">
        <v>61.846809013020298</v>
      </c>
      <c r="AH1563">
        <v>0.94625499027106796</v>
      </c>
    </row>
    <row r="1564" spans="33:34">
      <c r="AG1564">
        <v>61.846809013020298</v>
      </c>
      <c r="AH1564">
        <v>0.94625499027106796</v>
      </c>
    </row>
    <row r="1565" spans="33:34">
      <c r="AG1565">
        <v>61.846809013020298</v>
      </c>
      <c r="AH1565">
        <v>0.94625499027106796</v>
      </c>
    </row>
    <row r="1566" spans="33:34">
      <c r="AG1566">
        <v>61.846809013020298</v>
      </c>
      <c r="AH1566">
        <v>0.94625499027106796</v>
      </c>
    </row>
    <row r="1567" spans="33:34">
      <c r="AG1567">
        <v>61.846809013020298</v>
      </c>
      <c r="AH1567">
        <v>0.96263586956521696</v>
      </c>
    </row>
    <row r="1568" spans="33:34">
      <c r="AG1568">
        <v>61.846809013020298</v>
      </c>
      <c r="AH1568">
        <v>0.94625499027106796</v>
      </c>
    </row>
    <row r="1569" spans="33:34">
      <c r="AG1569">
        <v>61.846809013020298</v>
      </c>
      <c r="AH1569">
        <v>0.94625499027106796</v>
      </c>
    </row>
    <row r="1570" spans="33:34">
      <c r="AG1570">
        <v>61.846809013020298</v>
      </c>
      <c r="AH1570">
        <v>0.94625499027106796</v>
      </c>
    </row>
    <row r="1571" spans="33:34">
      <c r="AG1571">
        <v>61.846809013020298</v>
      </c>
      <c r="AH1571">
        <v>0.96263586956521696</v>
      </c>
    </row>
    <row r="1572" spans="33:34">
      <c r="AG1572">
        <v>61.846809013020298</v>
      </c>
      <c r="AH1572">
        <v>0.96263586956521696</v>
      </c>
    </row>
    <row r="1573" spans="33:34">
      <c r="AG1573">
        <v>61.846809013020298</v>
      </c>
      <c r="AH1573">
        <v>0.96263586956521696</v>
      </c>
    </row>
    <row r="1574" spans="33:34">
      <c r="AG1574">
        <v>61.852079538554896</v>
      </c>
      <c r="AH1574">
        <v>0.98819004126409005</v>
      </c>
    </row>
    <row r="1575" spans="33:34">
      <c r="AG1575">
        <v>61.852079538554896</v>
      </c>
      <c r="AH1575">
        <v>0.98622433574879198</v>
      </c>
    </row>
    <row r="1576" spans="33:34">
      <c r="AG1576">
        <v>61.852079538554896</v>
      </c>
      <c r="AH1576">
        <v>0.98819004126409005</v>
      </c>
    </row>
    <row r="1577" spans="33:34">
      <c r="AG1577">
        <v>61.852079538554896</v>
      </c>
      <c r="AH1577">
        <v>0.98819004126409005</v>
      </c>
    </row>
    <row r="1578" spans="33:34">
      <c r="AG1578">
        <v>61.852079538554896</v>
      </c>
      <c r="AH1578">
        <v>0.98819004126409005</v>
      </c>
    </row>
    <row r="1579" spans="33:34">
      <c r="AG1579">
        <v>61.852079538554896</v>
      </c>
      <c r="AH1579">
        <v>0.98819004126409005</v>
      </c>
    </row>
    <row r="1580" spans="33:34">
      <c r="AG1580">
        <v>61.852079538554896</v>
      </c>
      <c r="AH1580">
        <v>0.98819004126409005</v>
      </c>
    </row>
    <row r="1581" spans="33:34">
      <c r="AG1581">
        <v>61.852079538554896</v>
      </c>
      <c r="AH1581">
        <v>0.94691022544283399</v>
      </c>
    </row>
    <row r="1582" spans="33:34">
      <c r="AG1582">
        <v>61.852079538554896</v>
      </c>
      <c r="AH1582">
        <v>0.94691022544283399</v>
      </c>
    </row>
    <row r="1583" spans="33:34">
      <c r="AG1583">
        <v>61.852079538554896</v>
      </c>
      <c r="AH1583">
        <v>0.98819004126409005</v>
      </c>
    </row>
    <row r="1584" spans="33:34">
      <c r="AG1584">
        <v>61.852079538554896</v>
      </c>
      <c r="AH1584">
        <v>0.98622433574879198</v>
      </c>
    </row>
    <row r="1585" spans="33:34">
      <c r="AG1585">
        <v>61.852079538554896</v>
      </c>
      <c r="AH1585">
        <v>0.98622433574879198</v>
      </c>
    </row>
    <row r="1586" spans="33:34">
      <c r="AG1586">
        <v>61.8626205896242</v>
      </c>
      <c r="AH1586">
        <v>0.98556910057702596</v>
      </c>
    </row>
    <row r="1587" spans="33:34">
      <c r="AG1587">
        <v>61.8626205896242</v>
      </c>
      <c r="AH1587">
        <v>0.98556910057702596</v>
      </c>
    </row>
    <row r="1588" spans="33:34">
      <c r="AG1588">
        <v>62.890373068879398</v>
      </c>
      <c r="AH1588">
        <v>0.93904740338164205</v>
      </c>
    </row>
    <row r="1589" spans="33:34">
      <c r="AG1589">
        <v>62.895643594414103</v>
      </c>
      <c r="AH1589">
        <v>0.94035787372517499</v>
      </c>
    </row>
    <row r="1590" spans="33:34">
      <c r="AG1590">
        <v>62.895643594414103</v>
      </c>
      <c r="AH1590">
        <v>0.97574057300053596</v>
      </c>
    </row>
    <row r="1591" spans="33:34">
      <c r="AG1591">
        <v>62.895643594414103</v>
      </c>
      <c r="AH1591">
        <v>0.97574057300053596</v>
      </c>
    </row>
    <row r="1592" spans="33:34">
      <c r="AG1592">
        <v>62.895643594414103</v>
      </c>
      <c r="AH1592">
        <v>0.94035787372517499</v>
      </c>
    </row>
    <row r="1593" spans="33:34">
      <c r="AG1593">
        <v>62.895643594414103</v>
      </c>
      <c r="AH1593">
        <v>0.97901674885936696</v>
      </c>
    </row>
    <row r="1594" spans="33:34">
      <c r="AG1594">
        <v>62.900914119948702</v>
      </c>
      <c r="AH1594">
        <v>0.94035787372517499</v>
      </c>
    </row>
    <row r="1595" spans="33:34">
      <c r="AG1595">
        <v>62.9061846454833</v>
      </c>
      <c r="AH1595">
        <v>0.96067016404991901</v>
      </c>
    </row>
    <row r="1596" spans="33:34">
      <c r="AG1596">
        <v>62.9061846454833</v>
      </c>
      <c r="AH1596">
        <v>0.96067016404991901</v>
      </c>
    </row>
    <row r="1597" spans="33:34">
      <c r="AG1597">
        <v>62.9061846454833</v>
      </c>
      <c r="AH1597">
        <v>0.93839216820987703</v>
      </c>
    </row>
    <row r="1598" spans="33:34">
      <c r="AG1598">
        <v>62.9061846454833</v>
      </c>
      <c r="AH1598">
        <v>0.96067016404991901</v>
      </c>
    </row>
    <row r="1599" spans="33:34">
      <c r="AG1599">
        <v>62.9061846454833</v>
      </c>
      <c r="AH1599">
        <v>0.96067016404991901</v>
      </c>
    </row>
    <row r="1600" spans="33:34">
      <c r="AG1600">
        <v>62.9061846454833</v>
      </c>
      <c r="AH1600">
        <v>0.96067016404991901</v>
      </c>
    </row>
    <row r="1601" spans="33:34">
      <c r="AG1601">
        <v>62.9061846454833</v>
      </c>
      <c r="AH1601">
        <v>0.96067016404991901</v>
      </c>
    </row>
    <row r="1602" spans="33:34">
      <c r="AG1602">
        <v>62.9061846454833</v>
      </c>
      <c r="AH1602">
        <v>0.96067016404991901</v>
      </c>
    </row>
    <row r="1603" spans="33:34">
      <c r="AG1603">
        <v>62.9061846454833</v>
      </c>
      <c r="AH1603">
        <v>0.96067016404991901</v>
      </c>
    </row>
    <row r="1604" spans="33:34">
      <c r="AG1604">
        <v>62.9061846454833</v>
      </c>
      <c r="AH1604">
        <v>0.96067016404991901</v>
      </c>
    </row>
    <row r="1605" spans="33:34">
      <c r="AG1605">
        <v>62.9061846454833</v>
      </c>
      <c r="AH1605">
        <v>0.94035787372517499</v>
      </c>
    </row>
    <row r="1606" spans="33:34">
      <c r="AG1606">
        <v>62.9061846454833</v>
      </c>
      <c r="AH1606">
        <v>0.96067016404991901</v>
      </c>
    </row>
    <row r="1607" spans="33:34">
      <c r="AG1607">
        <v>62.911455171017998</v>
      </c>
      <c r="AH1607">
        <v>0.97508533782877005</v>
      </c>
    </row>
    <row r="1608" spans="33:34">
      <c r="AG1608">
        <v>62.911455171017998</v>
      </c>
      <c r="AH1608">
        <v>0.97508533782877005</v>
      </c>
    </row>
    <row r="1609" spans="33:34">
      <c r="AG1609">
        <v>62.911455171017998</v>
      </c>
      <c r="AH1609">
        <v>0.97639580817230298</v>
      </c>
    </row>
    <row r="1610" spans="33:34">
      <c r="AG1610">
        <v>62.911455171017998</v>
      </c>
      <c r="AH1610">
        <v>0.93839216820987703</v>
      </c>
    </row>
    <row r="1611" spans="33:34">
      <c r="AG1611">
        <v>62.911455171017998</v>
      </c>
      <c r="AH1611">
        <v>0.93839216820987703</v>
      </c>
    </row>
    <row r="1612" spans="33:34">
      <c r="AG1612">
        <v>62.911455171017998</v>
      </c>
      <c r="AH1612">
        <v>0.97508533782877005</v>
      </c>
    </row>
    <row r="1613" spans="33:34">
      <c r="AG1613">
        <v>62.911455171017998</v>
      </c>
      <c r="AH1613">
        <v>0.93773693303811001</v>
      </c>
    </row>
    <row r="1614" spans="33:34">
      <c r="AG1614">
        <v>62.911455171017998</v>
      </c>
      <c r="AH1614">
        <v>0.93904740338164205</v>
      </c>
    </row>
    <row r="1615" spans="33:34">
      <c r="AG1615">
        <v>62.911455171017998</v>
      </c>
      <c r="AH1615">
        <v>0.97508533782877005</v>
      </c>
    </row>
    <row r="1616" spans="33:34">
      <c r="AG1616">
        <v>62.921996222087301</v>
      </c>
      <c r="AH1616">
        <v>0.97574057300053596</v>
      </c>
    </row>
    <row r="1617" spans="33:34">
      <c r="AG1617">
        <v>63.823256088511101</v>
      </c>
      <c r="AH1617">
        <v>0.90825135030864201</v>
      </c>
    </row>
    <row r="1618" spans="33:34">
      <c r="AG1618">
        <v>63.854879241718898</v>
      </c>
      <c r="AH1618">
        <v>0.93642646269457797</v>
      </c>
    </row>
    <row r="1619" spans="33:34">
      <c r="AG1619">
        <v>63.854879241718898</v>
      </c>
      <c r="AH1619">
        <v>0.93642646269457797</v>
      </c>
    </row>
    <row r="1620" spans="33:34">
      <c r="AG1620">
        <v>63.854879241718898</v>
      </c>
      <c r="AH1620">
        <v>0.93642646269457797</v>
      </c>
    </row>
    <row r="1621" spans="33:34">
      <c r="AG1621">
        <v>63.854879241718898</v>
      </c>
      <c r="AH1621">
        <v>0.93511599235104603</v>
      </c>
    </row>
    <row r="1622" spans="33:34">
      <c r="AG1622">
        <v>63.854879241718898</v>
      </c>
      <c r="AH1622">
        <v>0.93642646269457797</v>
      </c>
    </row>
    <row r="1623" spans="33:34">
      <c r="AG1623">
        <v>63.854879241718898</v>
      </c>
      <c r="AH1623">
        <v>0.91021705582393997</v>
      </c>
    </row>
    <row r="1624" spans="33:34">
      <c r="AG1624">
        <v>63.854879241718898</v>
      </c>
      <c r="AH1624">
        <v>0.91021705582393997</v>
      </c>
    </row>
    <row r="1625" spans="33:34">
      <c r="AG1625">
        <v>63.854879241718898</v>
      </c>
      <c r="AH1625">
        <v>0.91021705582393997</v>
      </c>
    </row>
    <row r="1626" spans="33:34">
      <c r="AG1626">
        <v>63.854879241718898</v>
      </c>
      <c r="AH1626">
        <v>0.91021705582393997</v>
      </c>
    </row>
    <row r="1627" spans="33:34">
      <c r="AG1627">
        <v>63.854879241718898</v>
      </c>
      <c r="AH1627">
        <v>0.93511599235104603</v>
      </c>
    </row>
    <row r="1628" spans="33:34">
      <c r="AG1628">
        <v>63.860149767253603</v>
      </c>
      <c r="AH1628">
        <v>0.90956182065217395</v>
      </c>
    </row>
    <row r="1629" spans="33:34">
      <c r="AG1629">
        <v>63.860149767253603</v>
      </c>
      <c r="AH1629">
        <v>0.91087229099570499</v>
      </c>
    </row>
    <row r="1630" spans="33:34">
      <c r="AG1630">
        <v>63.860149767253603</v>
      </c>
      <c r="AH1630">
        <v>0.91087229099570499</v>
      </c>
    </row>
    <row r="1631" spans="33:34">
      <c r="AG1631">
        <v>63.860149767253603</v>
      </c>
      <c r="AH1631">
        <v>0.91087229099570499</v>
      </c>
    </row>
    <row r="1632" spans="33:34">
      <c r="AG1632">
        <v>63.860149767253603</v>
      </c>
      <c r="AH1632">
        <v>0.91021705582393997</v>
      </c>
    </row>
    <row r="1633" spans="33:34">
      <c r="AG1633">
        <v>63.860149767253603</v>
      </c>
      <c r="AH1633">
        <v>0.93642646269457797</v>
      </c>
    </row>
    <row r="1634" spans="33:34">
      <c r="AG1634">
        <v>63.860149767253603</v>
      </c>
      <c r="AH1634">
        <v>0.96132539922168503</v>
      </c>
    </row>
    <row r="1635" spans="33:34">
      <c r="AG1635">
        <v>63.860149767253603</v>
      </c>
      <c r="AH1635">
        <v>0.96132539922168503</v>
      </c>
    </row>
    <row r="1636" spans="33:34">
      <c r="AG1636">
        <v>63.860149767253603</v>
      </c>
      <c r="AH1636">
        <v>0.93642646269457797</v>
      </c>
    </row>
    <row r="1637" spans="33:34">
      <c r="AG1637">
        <v>63.860149767253603</v>
      </c>
      <c r="AH1637">
        <v>0.93511599235104603</v>
      </c>
    </row>
    <row r="1638" spans="33:34">
      <c r="AG1638">
        <v>63.860149767253603</v>
      </c>
      <c r="AH1638">
        <v>0.93511599235104603</v>
      </c>
    </row>
    <row r="1639" spans="33:34">
      <c r="AG1639">
        <v>63.860149767253603</v>
      </c>
      <c r="AH1639">
        <v>0.93511599235104603</v>
      </c>
    </row>
    <row r="1640" spans="33:34">
      <c r="AG1640">
        <v>63.860149767253603</v>
      </c>
      <c r="AH1640">
        <v>0.95870445853462205</v>
      </c>
    </row>
    <row r="1641" spans="33:34">
      <c r="AG1641">
        <v>63.860149767253603</v>
      </c>
      <c r="AH1641">
        <v>0.96132539922168503</v>
      </c>
    </row>
    <row r="1642" spans="33:34">
      <c r="AG1642">
        <v>63.860149767253603</v>
      </c>
      <c r="AH1642">
        <v>0.95870445853462205</v>
      </c>
    </row>
    <row r="1643" spans="33:34">
      <c r="AG1643">
        <v>63.860149767253603</v>
      </c>
      <c r="AH1643">
        <v>0.95935969370638696</v>
      </c>
    </row>
    <row r="1644" spans="33:34">
      <c r="AG1644">
        <v>63.860149767253603</v>
      </c>
      <c r="AH1644">
        <v>0.90956182065217395</v>
      </c>
    </row>
    <row r="1645" spans="33:34">
      <c r="AG1645">
        <v>63.865420292788201</v>
      </c>
      <c r="AH1645">
        <v>0.96198063439345105</v>
      </c>
    </row>
    <row r="1646" spans="33:34">
      <c r="AG1646">
        <v>63.865420292788201</v>
      </c>
      <c r="AH1646">
        <v>0.96198063439345105</v>
      </c>
    </row>
    <row r="1647" spans="33:34">
      <c r="AG1647">
        <v>63.865420292788201</v>
      </c>
      <c r="AH1647">
        <v>0.96198063439345105</v>
      </c>
    </row>
    <row r="1648" spans="33:34">
      <c r="AG1648">
        <v>63.865420292788201</v>
      </c>
      <c r="AH1648">
        <v>0.95870445853462205</v>
      </c>
    </row>
    <row r="1649" spans="33:34">
      <c r="AG1649">
        <v>63.865420292788201</v>
      </c>
      <c r="AH1649">
        <v>0.95935969370638696</v>
      </c>
    </row>
    <row r="1650" spans="33:34">
      <c r="AG1650">
        <v>63.870690818322899</v>
      </c>
      <c r="AH1650">
        <v>0.93577122752281305</v>
      </c>
    </row>
    <row r="1651" spans="33:34">
      <c r="AG1651">
        <v>63.870690818322899</v>
      </c>
      <c r="AH1651">
        <v>0.93577122752281305</v>
      </c>
    </row>
    <row r="1652" spans="33:34">
      <c r="AG1652">
        <v>63.870690818322899</v>
      </c>
      <c r="AH1652">
        <v>0.95935969370638696</v>
      </c>
    </row>
    <row r="1653" spans="33:34">
      <c r="AG1653">
        <v>63.875961343857497</v>
      </c>
      <c r="AH1653">
        <v>0.95935969370638696</v>
      </c>
    </row>
    <row r="1654" spans="33:34">
      <c r="AG1654">
        <v>64.903713823112696</v>
      </c>
      <c r="AH1654">
        <v>0.92856364063338603</v>
      </c>
    </row>
    <row r="1655" spans="33:34">
      <c r="AG1655">
        <v>64.903713823112696</v>
      </c>
      <c r="AH1655">
        <v>0.93183981649221703</v>
      </c>
    </row>
    <row r="1656" spans="33:34">
      <c r="AG1656">
        <v>64.903713823112696</v>
      </c>
      <c r="AH1656">
        <v>0.92987411097691897</v>
      </c>
    </row>
    <row r="1657" spans="33:34">
      <c r="AG1657">
        <v>64.903713823112696</v>
      </c>
      <c r="AH1657">
        <v>0.95149687164519503</v>
      </c>
    </row>
    <row r="1658" spans="33:34">
      <c r="AG1658">
        <v>64.903713823112696</v>
      </c>
      <c r="AH1658">
        <v>0.95084163647343001</v>
      </c>
    </row>
    <row r="1659" spans="33:34">
      <c r="AG1659">
        <v>64.908984348647394</v>
      </c>
      <c r="AH1659">
        <v>0.89842282273215202</v>
      </c>
    </row>
    <row r="1660" spans="33:34">
      <c r="AG1660">
        <v>64.908984348647394</v>
      </c>
      <c r="AH1660">
        <v>0.89842282273215202</v>
      </c>
    </row>
    <row r="1661" spans="33:34">
      <c r="AG1661">
        <v>64.908984348647394</v>
      </c>
      <c r="AH1661">
        <v>0.89842282273215202</v>
      </c>
    </row>
    <row r="1662" spans="33:34">
      <c r="AG1662">
        <v>64.908984348647394</v>
      </c>
      <c r="AH1662">
        <v>0.90104376341921599</v>
      </c>
    </row>
    <row r="1663" spans="33:34">
      <c r="AG1663">
        <v>64.908984348647394</v>
      </c>
      <c r="AH1663">
        <v>0.90104376341921599</v>
      </c>
    </row>
    <row r="1664" spans="33:34">
      <c r="AG1664">
        <v>64.908984348647394</v>
      </c>
      <c r="AH1664">
        <v>0.92790840546162101</v>
      </c>
    </row>
    <row r="1665" spans="33:34">
      <c r="AG1665">
        <v>64.908984348647394</v>
      </c>
      <c r="AH1665">
        <v>0.89842282273215202</v>
      </c>
    </row>
    <row r="1666" spans="33:34">
      <c r="AG1666">
        <v>64.908984348647394</v>
      </c>
      <c r="AH1666">
        <v>0.89842282273215202</v>
      </c>
    </row>
    <row r="1667" spans="33:34">
      <c r="AG1667">
        <v>64.908984348647394</v>
      </c>
      <c r="AH1667">
        <v>0.89842282273215202</v>
      </c>
    </row>
    <row r="1668" spans="33:34">
      <c r="AG1668">
        <v>64.914254874182006</v>
      </c>
      <c r="AH1668">
        <v>0.95346257716049398</v>
      </c>
    </row>
    <row r="1669" spans="33:34">
      <c r="AG1669">
        <v>64.914254874182006</v>
      </c>
      <c r="AH1669">
        <v>0.95346257716049398</v>
      </c>
    </row>
    <row r="1670" spans="33:34">
      <c r="AG1670">
        <v>64.914254874182006</v>
      </c>
      <c r="AH1670">
        <v>0.93052934614868499</v>
      </c>
    </row>
    <row r="1671" spans="33:34">
      <c r="AG1671">
        <v>64.914254874182006</v>
      </c>
      <c r="AH1671">
        <v>0.95346257716049398</v>
      </c>
    </row>
    <row r="1672" spans="33:34">
      <c r="AG1672">
        <v>64.919525399716605</v>
      </c>
      <c r="AH1672">
        <v>0.95215210681696105</v>
      </c>
    </row>
    <row r="1673" spans="33:34">
      <c r="AG1673">
        <v>64.919525399716605</v>
      </c>
      <c r="AH1673">
        <v>0.94953116612989796</v>
      </c>
    </row>
    <row r="1674" spans="33:34">
      <c r="AG1674">
        <v>64.924795925251303</v>
      </c>
      <c r="AH1674">
        <v>0.89645711721685395</v>
      </c>
    </row>
    <row r="1675" spans="33:34">
      <c r="AG1675">
        <v>64.924795925251303</v>
      </c>
      <c r="AH1675">
        <v>0.89645711721685395</v>
      </c>
    </row>
    <row r="1676" spans="33:34">
      <c r="AG1676">
        <v>64.924795925251303</v>
      </c>
      <c r="AH1676">
        <v>0.89645711721685395</v>
      </c>
    </row>
    <row r="1677" spans="33:34">
      <c r="AG1677">
        <v>64.924795925251303</v>
      </c>
      <c r="AH1677">
        <v>0.89645711721685395</v>
      </c>
    </row>
    <row r="1678" spans="33:34">
      <c r="AG1678">
        <v>64.924795925251303</v>
      </c>
      <c r="AH1678">
        <v>0.95215210681696105</v>
      </c>
    </row>
    <row r="1679" spans="33:34">
      <c r="AG1679">
        <v>64.924795925251303</v>
      </c>
      <c r="AH1679">
        <v>0.95215210681696105</v>
      </c>
    </row>
    <row r="1680" spans="33:34">
      <c r="AG1680">
        <v>64.924795925251303</v>
      </c>
      <c r="AH1680">
        <v>0.95215210681696105</v>
      </c>
    </row>
    <row r="1681" spans="33:34">
      <c r="AG1681">
        <v>64.924795925251303</v>
      </c>
      <c r="AH1681">
        <v>0.95215210681696105</v>
      </c>
    </row>
    <row r="1682" spans="33:34">
      <c r="AG1682">
        <v>65.862949470417604</v>
      </c>
      <c r="AH1682">
        <v>0.92201128891572703</v>
      </c>
    </row>
    <row r="1683" spans="33:34">
      <c r="AG1683">
        <v>65.8734905214869</v>
      </c>
      <c r="AH1683">
        <v>0.89907805790391804</v>
      </c>
    </row>
    <row r="1684" spans="33:34">
      <c r="AG1684">
        <v>65.8734905214869</v>
      </c>
      <c r="AH1684">
        <v>0.89645711721685395</v>
      </c>
    </row>
    <row r="1685" spans="33:34">
      <c r="AG1685">
        <v>65.8734905214869</v>
      </c>
      <c r="AH1685">
        <v>0.90104376341921599</v>
      </c>
    </row>
    <row r="1686" spans="33:34">
      <c r="AG1686">
        <v>65.8734905214869</v>
      </c>
      <c r="AH1686">
        <v>0.89645711721685395</v>
      </c>
    </row>
    <row r="1687" spans="33:34">
      <c r="AG1687">
        <v>65.8734905214869</v>
      </c>
      <c r="AH1687">
        <v>0.90104376341921599</v>
      </c>
    </row>
    <row r="1688" spans="33:34">
      <c r="AG1688">
        <v>65.8734905214869</v>
      </c>
      <c r="AH1688">
        <v>0.92397699443102499</v>
      </c>
    </row>
    <row r="1689" spans="33:34">
      <c r="AG1689">
        <v>65.8734905214869</v>
      </c>
      <c r="AH1689">
        <v>0.89645711721685395</v>
      </c>
    </row>
    <row r="1690" spans="33:34">
      <c r="AG1690">
        <v>65.8734905214869</v>
      </c>
      <c r="AH1690">
        <v>0.90038852824744997</v>
      </c>
    </row>
    <row r="1691" spans="33:34">
      <c r="AG1691">
        <v>65.878761047021499</v>
      </c>
      <c r="AH1691">
        <v>0.89907805790391804</v>
      </c>
    </row>
    <row r="1692" spans="33:34">
      <c r="AG1692">
        <v>65.878761047021499</v>
      </c>
      <c r="AH1692">
        <v>0.89907805790391804</v>
      </c>
    </row>
    <row r="1693" spans="33:34">
      <c r="AG1693">
        <v>65.878761047021499</v>
      </c>
      <c r="AH1693">
        <v>0.89907805790391804</v>
      </c>
    </row>
    <row r="1694" spans="33:34">
      <c r="AG1694">
        <v>65.878761047021499</v>
      </c>
      <c r="AH1694">
        <v>0.89842282273215202</v>
      </c>
    </row>
    <row r="1695" spans="33:34">
      <c r="AG1695">
        <v>65.878761047021499</v>
      </c>
      <c r="AH1695">
        <v>0.88269717860976904</v>
      </c>
    </row>
    <row r="1696" spans="33:34">
      <c r="AG1696">
        <v>65.878761047021499</v>
      </c>
      <c r="AH1696">
        <v>0.88269717860976904</v>
      </c>
    </row>
    <row r="1697" spans="33:34">
      <c r="AG1697">
        <v>65.878761047021499</v>
      </c>
      <c r="AH1697">
        <v>0.89973329307568495</v>
      </c>
    </row>
    <row r="1698" spans="33:34">
      <c r="AG1698">
        <v>65.878761047021499</v>
      </c>
      <c r="AH1698">
        <v>0.92332175925925897</v>
      </c>
    </row>
    <row r="1699" spans="33:34">
      <c r="AG1699">
        <v>65.878761047021499</v>
      </c>
      <c r="AH1699">
        <v>0.92332175925925897</v>
      </c>
    </row>
    <row r="1700" spans="33:34">
      <c r="AG1700">
        <v>65.878761047021499</v>
      </c>
      <c r="AH1700">
        <v>0.92332175925925897</v>
      </c>
    </row>
    <row r="1701" spans="33:34">
      <c r="AG1701">
        <v>65.878761047021499</v>
      </c>
      <c r="AH1701">
        <v>0.92266652408749295</v>
      </c>
    </row>
    <row r="1702" spans="33:34">
      <c r="AG1702">
        <v>65.878761047021499</v>
      </c>
      <c r="AH1702">
        <v>0.92266652408749295</v>
      </c>
    </row>
    <row r="1703" spans="33:34">
      <c r="AG1703">
        <v>65.878761047021499</v>
      </c>
      <c r="AH1703">
        <v>0.92266652408749295</v>
      </c>
    </row>
    <row r="1704" spans="33:34">
      <c r="AG1704">
        <v>65.878761047021499</v>
      </c>
      <c r="AH1704">
        <v>0.92266652408749295</v>
      </c>
    </row>
    <row r="1705" spans="33:34">
      <c r="AG1705">
        <v>65.878761047021499</v>
      </c>
      <c r="AH1705">
        <v>0.92266652408749295</v>
      </c>
    </row>
    <row r="1706" spans="33:34">
      <c r="AG1706">
        <v>65.878761047021499</v>
      </c>
      <c r="AH1706">
        <v>0.89842282273215202</v>
      </c>
    </row>
    <row r="1707" spans="33:34">
      <c r="AG1707">
        <v>65.878761047021499</v>
      </c>
      <c r="AH1707">
        <v>0.88269717860976904</v>
      </c>
    </row>
    <row r="1708" spans="33:34">
      <c r="AG1708">
        <v>65.878761047021499</v>
      </c>
      <c r="AH1708">
        <v>0.92266652408749295</v>
      </c>
    </row>
    <row r="1709" spans="33:34">
      <c r="AG1709">
        <v>65.878761047021499</v>
      </c>
      <c r="AH1709">
        <v>0.89907805790391804</v>
      </c>
    </row>
    <row r="1710" spans="33:34">
      <c r="AG1710">
        <v>65.878761047021499</v>
      </c>
      <c r="AH1710">
        <v>0.88269717860976904</v>
      </c>
    </row>
    <row r="1711" spans="33:34">
      <c r="AG1711">
        <v>65.884031572556196</v>
      </c>
      <c r="AH1711">
        <v>0.88269717860976904</v>
      </c>
    </row>
    <row r="1712" spans="33:34">
      <c r="AG1712">
        <v>65.889302098090795</v>
      </c>
      <c r="AH1712">
        <v>0.88269717860976904</v>
      </c>
    </row>
    <row r="1713" spans="33:34">
      <c r="AG1713">
        <v>65.889302098090795</v>
      </c>
      <c r="AH1713">
        <v>0.88269717860976904</v>
      </c>
    </row>
    <row r="1714" spans="33:34">
      <c r="AG1714">
        <v>65.889302098090795</v>
      </c>
      <c r="AH1714">
        <v>0.88269717860976904</v>
      </c>
    </row>
    <row r="1715" spans="33:34">
      <c r="AG1715">
        <v>65.889302098090795</v>
      </c>
      <c r="AH1715">
        <v>0.88269717860976904</v>
      </c>
    </row>
    <row r="1716" spans="33:34">
      <c r="AG1716">
        <v>65.889302098090795</v>
      </c>
      <c r="AH1716">
        <v>0.88269717860976904</v>
      </c>
    </row>
    <row r="1717" spans="33:34">
      <c r="AG1717">
        <v>65.889302098090795</v>
      </c>
      <c r="AH1717">
        <v>0.88269717860976904</v>
      </c>
    </row>
    <row r="1718" spans="33:34">
      <c r="AG1718">
        <v>65.889302098090795</v>
      </c>
      <c r="AH1718">
        <v>0.88269717860976904</v>
      </c>
    </row>
    <row r="1719" spans="33:34">
      <c r="AG1719">
        <v>65.889302098090795</v>
      </c>
      <c r="AH1719">
        <v>0.88269717860976904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5" bestFit="1" customWidth="1"/>
    <col min="10" max="10" width="5.1640625" style="65" bestFit="1" customWidth="1"/>
    <col min="11" max="11" width="7" style="65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136</v>
      </c>
      <c r="B1" t="s">
        <v>137</v>
      </c>
      <c r="C1" t="s">
        <v>138</v>
      </c>
      <c r="D1" t="s">
        <v>139</v>
      </c>
      <c r="E1" t="s">
        <v>144</v>
      </c>
    </row>
    <row r="2" spans="1:27" ht="17" thickBot="1">
      <c r="A2" s="63">
        <v>43891</v>
      </c>
      <c r="B2" t="s">
        <v>140</v>
      </c>
      <c r="C2">
        <v>130</v>
      </c>
      <c r="D2">
        <v>16</v>
      </c>
      <c r="E2">
        <v>0</v>
      </c>
      <c r="G2" t="s">
        <v>143</v>
      </c>
      <c r="N2" t="s">
        <v>16</v>
      </c>
      <c r="O2" t="s">
        <v>143</v>
      </c>
      <c r="R2" s="121" t="s">
        <v>141</v>
      </c>
      <c r="S2" s="122"/>
      <c r="T2" s="123"/>
      <c r="U2" s="66" t="s">
        <v>75</v>
      </c>
      <c r="V2" s="121" t="s">
        <v>142</v>
      </c>
      <c r="W2" s="122"/>
      <c r="X2" s="123"/>
    </row>
    <row r="3" spans="1:27">
      <c r="A3" s="63">
        <v>43892</v>
      </c>
      <c r="B3" t="s">
        <v>140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7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140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68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140</v>
      </c>
      <c r="C5">
        <v>262</v>
      </c>
      <c r="D5">
        <v>16</v>
      </c>
      <c r="E5">
        <v>0</v>
      </c>
      <c r="I5" s="121" t="s">
        <v>146</v>
      </c>
      <c r="J5" s="122"/>
      <c r="K5" s="123"/>
      <c r="N5">
        <v>3.58</v>
      </c>
      <c r="R5">
        <v>328</v>
      </c>
      <c r="S5">
        <v>319</v>
      </c>
      <c r="T5">
        <v>337</v>
      </c>
      <c r="U5" s="68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140</v>
      </c>
      <c r="C6">
        <v>482</v>
      </c>
      <c r="D6">
        <v>16</v>
      </c>
      <c r="E6">
        <v>0</v>
      </c>
      <c r="I6" s="65" t="s">
        <v>145</v>
      </c>
      <c r="J6" s="65" t="s">
        <v>147</v>
      </c>
      <c r="K6" s="65" t="s">
        <v>148</v>
      </c>
      <c r="N6">
        <v>3.29</v>
      </c>
      <c r="R6">
        <v>396</v>
      </c>
      <c r="S6">
        <v>386</v>
      </c>
      <c r="T6">
        <v>405</v>
      </c>
      <c r="U6" s="68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140</v>
      </c>
      <c r="C7">
        <v>670</v>
      </c>
      <c r="D7">
        <v>17</v>
      </c>
      <c r="E7">
        <v>0</v>
      </c>
      <c r="I7" s="65">
        <v>2.27</v>
      </c>
      <c r="J7" s="65">
        <v>2.17</v>
      </c>
      <c r="K7" s="65">
        <v>2.36</v>
      </c>
      <c r="N7">
        <v>3.39</v>
      </c>
      <c r="R7">
        <v>511</v>
      </c>
      <c r="S7">
        <v>501</v>
      </c>
      <c r="T7">
        <v>521</v>
      </c>
      <c r="U7" s="68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140</v>
      </c>
      <c r="C8">
        <v>799</v>
      </c>
      <c r="D8">
        <v>18</v>
      </c>
      <c r="E8">
        <v>0</v>
      </c>
      <c r="I8" s="65">
        <v>2.6</v>
      </c>
      <c r="J8" s="65">
        <v>2.5099999999999998</v>
      </c>
      <c r="K8" s="65">
        <v>2.69</v>
      </c>
      <c r="N8">
        <v>3.41</v>
      </c>
      <c r="R8">
        <v>680</v>
      </c>
      <c r="S8">
        <v>668</v>
      </c>
      <c r="T8">
        <v>691</v>
      </c>
      <c r="U8" s="68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140</v>
      </c>
      <c r="C9">
        <v>1040</v>
      </c>
      <c r="D9">
        <v>18</v>
      </c>
      <c r="E9">
        <v>0</v>
      </c>
      <c r="I9" s="65">
        <v>2.75</v>
      </c>
      <c r="J9" s="65">
        <v>2.65</v>
      </c>
      <c r="K9" s="65">
        <v>2.84</v>
      </c>
      <c r="N9">
        <v>3.32</v>
      </c>
      <c r="R9">
        <v>901</v>
      </c>
      <c r="S9">
        <v>888</v>
      </c>
      <c r="T9">
        <v>913</v>
      </c>
      <c r="U9" s="68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140</v>
      </c>
      <c r="C10">
        <v>1176</v>
      </c>
      <c r="D10">
        <v>18</v>
      </c>
      <c r="E10">
        <v>2</v>
      </c>
      <c r="I10" s="65">
        <v>3.21</v>
      </c>
      <c r="J10" s="65">
        <v>3.12</v>
      </c>
      <c r="K10" s="65">
        <v>3.32</v>
      </c>
      <c r="N10">
        <v>3.48</v>
      </c>
      <c r="R10">
        <v>1271</v>
      </c>
      <c r="S10">
        <v>1254</v>
      </c>
      <c r="T10">
        <v>1287</v>
      </c>
      <c r="U10" s="68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140</v>
      </c>
      <c r="C11">
        <v>1457</v>
      </c>
      <c r="D11">
        <v>18</v>
      </c>
      <c r="E11">
        <v>2</v>
      </c>
      <c r="I11" s="65">
        <v>3.36</v>
      </c>
      <c r="J11" s="65">
        <v>3.27</v>
      </c>
      <c r="K11" s="65">
        <v>3.46</v>
      </c>
      <c r="N11">
        <v>3.29</v>
      </c>
      <c r="R11">
        <v>1717</v>
      </c>
      <c r="S11">
        <v>1698</v>
      </c>
      <c r="T11">
        <v>1737</v>
      </c>
      <c r="U11" s="68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140</v>
      </c>
      <c r="C12">
        <v>1908</v>
      </c>
      <c r="D12">
        <v>25</v>
      </c>
      <c r="E12">
        <v>3</v>
      </c>
      <c r="I12" s="65">
        <v>3.34</v>
      </c>
      <c r="J12" s="65">
        <v>3.26</v>
      </c>
      <c r="K12" s="65">
        <v>3.41</v>
      </c>
      <c r="N12">
        <v>8.01</v>
      </c>
      <c r="R12">
        <v>2269</v>
      </c>
      <c r="S12">
        <v>2246</v>
      </c>
      <c r="T12">
        <v>2289</v>
      </c>
      <c r="U12" s="68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140</v>
      </c>
      <c r="C13">
        <v>2078</v>
      </c>
      <c r="D13">
        <v>25</v>
      </c>
      <c r="E13">
        <v>3</v>
      </c>
      <c r="I13" s="65">
        <v>3.15</v>
      </c>
      <c r="J13" s="65">
        <v>3.09</v>
      </c>
      <c r="K13" s="65">
        <v>3.2</v>
      </c>
      <c r="N13">
        <v>6.56</v>
      </c>
      <c r="R13">
        <v>2835</v>
      </c>
      <c r="S13">
        <v>2807</v>
      </c>
      <c r="T13">
        <v>2856</v>
      </c>
      <c r="U13" s="68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140</v>
      </c>
      <c r="C14">
        <v>3675</v>
      </c>
      <c r="D14">
        <v>46</v>
      </c>
      <c r="E14">
        <v>7</v>
      </c>
      <c r="I14" s="65">
        <v>2.7</v>
      </c>
      <c r="J14" s="65">
        <v>2.66</v>
      </c>
      <c r="K14" s="65">
        <v>2.75</v>
      </c>
      <c r="N14">
        <v>4.13</v>
      </c>
      <c r="R14">
        <v>3433</v>
      </c>
      <c r="S14">
        <v>3407</v>
      </c>
      <c r="T14">
        <v>3456</v>
      </c>
      <c r="U14" s="68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140</v>
      </c>
      <c r="C15">
        <v>4585</v>
      </c>
      <c r="D15">
        <v>46</v>
      </c>
      <c r="E15">
        <v>9</v>
      </c>
      <c r="I15" s="65">
        <v>2.2799999999999998</v>
      </c>
      <c r="J15" s="65">
        <v>2.2400000000000002</v>
      </c>
      <c r="K15" s="65">
        <v>2.31</v>
      </c>
      <c r="N15">
        <v>6.1</v>
      </c>
      <c r="R15">
        <v>3907</v>
      </c>
      <c r="S15">
        <v>3878</v>
      </c>
      <c r="T15">
        <v>3936</v>
      </c>
      <c r="U15" s="68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140</v>
      </c>
      <c r="C16">
        <v>5795</v>
      </c>
      <c r="D16">
        <v>46</v>
      </c>
      <c r="E16">
        <v>11</v>
      </c>
      <c r="I16" s="65">
        <v>1.89</v>
      </c>
      <c r="J16" s="65">
        <v>1.86</v>
      </c>
      <c r="K16" s="65">
        <v>1.91</v>
      </c>
      <c r="N16">
        <v>4.18</v>
      </c>
      <c r="R16">
        <v>4277</v>
      </c>
      <c r="S16">
        <v>4247</v>
      </c>
      <c r="T16">
        <v>4304</v>
      </c>
      <c r="U16" s="68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140</v>
      </c>
      <c r="C17">
        <v>7272</v>
      </c>
      <c r="D17">
        <v>67</v>
      </c>
      <c r="E17">
        <v>17</v>
      </c>
      <c r="I17" s="65">
        <v>1.72</v>
      </c>
      <c r="J17" s="65">
        <v>1.7</v>
      </c>
      <c r="K17" s="65">
        <v>1.74</v>
      </c>
      <c r="N17">
        <v>2.77</v>
      </c>
      <c r="R17">
        <v>4878</v>
      </c>
      <c r="S17">
        <v>4849</v>
      </c>
      <c r="T17">
        <v>4907</v>
      </c>
      <c r="U17" s="68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140</v>
      </c>
      <c r="C18">
        <v>9257</v>
      </c>
      <c r="D18">
        <v>67</v>
      </c>
      <c r="E18">
        <v>24</v>
      </c>
      <c r="I18" s="65">
        <v>1.49</v>
      </c>
      <c r="J18" s="65">
        <v>1.47</v>
      </c>
      <c r="K18" s="65">
        <v>1.5</v>
      </c>
      <c r="N18">
        <v>2.08</v>
      </c>
      <c r="R18">
        <v>5100</v>
      </c>
      <c r="S18">
        <v>5068</v>
      </c>
      <c r="T18">
        <v>5135</v>
      </c>
      <c r="U18" s="68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140</v>
      </c>
      <c r="C19">
        <v>12327</v>
      </c>
      <c r="D19">
        <v>105</v>
      </c>
      <c r="E19">
        <v>28</v>
      </c>
      <c r="I19" s="65">
        <v>1.36</v>
      </c>
      <c r="J19" s="65">
        <v>1.35</v>
      </c>
      <c r="K19" s="65">
        <v>1.38</v>
      </c>
      <c r="N19">
        <v>1.71</v>
      </c>
      <c r="R19">
        <v>5317</v>
      </c>
      <c r="S19">
        <v>5287</v>
      </c>
      <c r="T19">
        <v>5352</v>
      </c>
      <c r="U19" s="68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140</v>
      </c>
      <c r="C20">
        <v>15320</v>
      </c>
      <c r="D20">
        <v>113</v>
      </c>
      <c r="E20">
        <v>44</v>
      </c>
      <c r="I20" s="65">
        <v>1.25</v>
      </c>
      <c r="J20" s="65">
        <v>1.23</v>
      </c>
      <c r="K20" s="65">
        <v>1.26</v>
      </c>
      <c r="N20">
        <v>4.4800000000000004</v>
      </c>
      <c r="R20">
        <v>5334</v>
      </c>
      <c r="S20">
        <v>5304</v>
      </c>
      <c r="T20">
        <v>5368</v>
      </c>
      <c r="U20" s="68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140</v>
      </c>
      <c r="C21">
        <v>19848</v>
      </c>
      <c r="D21">
        <v>180</v>
      </c>
      <c r="E21">
        <v>67</v>
      </c>
      <c r="I21" s="65">
        <v>1.06</v>
      </c>
      <c r="J21" s="65">
        <v>1.05</v>
      </c>
      <c r="K21" s="65">
        <v>1.07</v>
      </c>
      <c r="N21">
        <v>3.67</v>
      </c>
      <c r="R21">
        <v>5161</v>
      </c>
      <c r="S21">
        <v>5132</v>
      </c>
      <c r="T21">
        <v>5190</v>
      </c>
      <c r="U21" s="68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140</v>
      </c>
      <c r="C22">
        <v>22213</v>
      </c>
      <c r="D22">
        <v>233</v>
      </c>
      <c r="E22">
        <v>84</v>
      </c>
      <c r="I22" s="65">
        <v>0.97</v>
      </c>
      <c r="J22" s="65">
        <v>0.97</v>
      </c>
      <c r="K22" s="65">
        <v>0.98</v>
      </c>
      <c r="N22">
        <v>3.32</v>
      </c>
      <c r="R22">
        <v>4971</v>
      </c>
      <c r="S22">
        <v>4937</v>
      </c>
      <c r="T22">
        <v>5001</v>
      </c>
      <c r="U22" s="68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140</v>
      </c>
      <c r="C23">
        <v>24873</v>
      </c>
      <c r="D23">
        <v>266</v>
      </c>
      <c r="E23">
        <v>94</v>
      </c>
      <c r="I23" s="65">
        <v>0.87</v>
      </c>
      <c r="J23" s="65">
        <v>0.86</v>
      </c>
      <c r="K23" s="65">
        <v>0.88</v>
      </c>
      <c r="N23">
        <v>3.46</v>
      </c>
      <c r="R23">
        <v>4616</v>
      </c>
      <c r="S23">
        <v>4582</v>
      </c>
      <c r="T23">
        <v>4645</v>
      </c>
      <c r="U23" s="68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140</v>
      </c>
      <c r="C24">
        <v>29056</v>
      </c>
      <c r="D24">
        <v>266</v>
      </c>
      <c r="E24">
        <v>123</v>
      </c>
      <c r="I24" s="65">
        <v>0.88</v>
      </c>
      <c r="J24" s="65">
        <v>0.88</v>
      </c>
      <c r="K24" s="65">
        <v>0.89</v>
      </c>
      <c r="N24">
        <v>2.54</v>
      </c>
      <c r="R24">
        <v>4716</v>
      </c>
      <c r="S24">
        <v>4684</v>
      </c>
      <c r="T24">
        <v>4749</v>
      </c>
      <c r="U24" s="68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140</v>
      </c>
      <c r="C25">
        <v>32986</v>
      </c>
      <c r="D25">
        <v>3243</v>
      </c>
      <c r="E25">
        <v>157</v>
      </c>
      <c r="I25" s="65">
        <v>0.86</v>
      </c>
      <c r="J25" s="65">
        <v>0.85</v>
      </c>
      <c r="K25" s="65">
        <v>0.87</v>
      </c>
      <c r="N25">
        <v>2.5099999999999998</v>
      </c>
      <c r="R25">
        <v>4429</v>
      </c>
      <c r="S25">
        <v>4395</v>
      </c>
      <c r="T25">
        <v>4466</v>
      </c>
      <c r="U25" s="68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140</v>
      </c>
      <c r="C26">
        <v>37323</v>
      </c>
      <c r="D26">
        <v>3547</v>
      </c>
      <c r="E26">
        <v>206</v>
      </c>
      <c r="I26" s="65">
        <v>0.89</v>
      </c>
      <c r="J26" s="65">
        <v>0.88</v>
      </c>
      <c r="K26" s="65">
        <v>0.89</v>
      </c>
      <c r="N26">
        <v>2.09</v>
      </c>
      <c r="R26">
        <v>4407</v>
      </c>
      <c r="S26">
        <v>4378</v>
      </c>
      <c r="T26">
        <v>4437</v>
      </c>
      <c r="U26" s="68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140</v>
      </c>
      <c r="C27">
        <v>43938</v>
      </c>
      <c r="D27">
        <v>5673</v>
      </c>
      <c r="E27">
        <v>267</v>
      </c>
      <c r="I27" s="65">
        <v>0.96</v>
      </c>
      <c r="J27" s="65">
        <v>0.95</v>
      </c>
      <c r="K27" s="65">
        <v>0.97</v>
      </c>
      <c r="N27">
        <v>1.77</v>
      </c>
      <c r="R27">
        <v>4443</v>
      </c>
      <c r="S27">
        <v>4410</v>
      </c>
      <c r="T27">
        <v>4473</v>
      </c>
      <c r="U27" s="68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140</v>
      </c>
      <c r="C28">
        <v>50871</v>
      </c>
      <c r="D28">
        <v>6658</v>
      </c>
      <c r="E28">
        <v>342</v>
      </c>
      <c r="I28" s="65">
        <v>0.89</v>
      </c>
      <c r="J28" s="65">
        <v>0.88</v>
      </c>
      <c r="K28" s="65">
        <v>0.9</v>
      </c>
      <c r="N28">
        <v>1.8</v>
      </c>
      <c r="R28">
        <v>4182</v>
      </c>
      <c r="S28">
        <v>4153</v>
      </c>
      <c r="T28">
        <v>4210</v>
      </c>
      <c r="U28" s="68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140</v>
      </c>
      <c r="C29">
        <v>57695</v>
      </c>
      <c r="D29">
        <v>8481</v>
      </c>
      <c r="E29">
        <v>433</v>
      </c>
      <c r="I29" s="65">
        <v>0.93</v>
      </c>
      <c r="J29" s="65">
        <v>0.92</v>
      </c>
      <c r="K29" s="65">
        <v>0.94</v>
      </c>
      <c r="N29">
        <v>1.51</v>
      </c>
      <c r="R29">
        <v>4120</v>
      </c>
      <c r="S29">
        <v>4093</v>
      </c>
      <c r="T29">
        <v>4155</v>
      </c>
      <c r="U29" s="68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140</v>
      </c>
      <c r="C30">
        <v>62095</v>
      </c>
      <c r="D30">
        <v>9211</v>
      </c>
      <c r="E30">
        <v>533</v>
      </c>
      <c r="I30" s="65">
        <v>0.88</v>
      </c>
      <c r="J30" s="65">
        <v>0.87</v>
      </c>
      <c r="K30" s="65">
        <v>0.89</v>
      </c>
      <c r="N30">
        <v>1.28</v>
      </c>
      <c r="R30">
        <v>3860</v>
      </c>
      <c r="S30">
        <v>3829</v>
      </c>
      <c r="T30">
        <v>3894</v>
      </c>
      <c r="U30" s="68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140</v>
      </c>
      <c r="C31">
        <v>66885</v>
      </c>
      <c r="D31">
        <v>13500</v>
      </c>
      <c r="E31">
        <v>645</v>
      </c>
      <c r="I31" s="65">
        <v>0.89</v>
      </c>
      <c r="J31" s="65">
        <v>0.88</v>
      </c>
      <c r="K31" s="65">
        <v>0.9</v>
      </c>
      <c r="N31">
        <v>1.37</v>
      </c>
      <c r="R31">
        <v>3938</v>
      </c>
      <c r="S31">
        <v>3907</v>
      </c>
      <c r="T31">
        <v>3968</v>
      </c>
      <c r="U31" s="68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140</v>
      </c>
      <c r="C32">
        <v>71808</v>
      </c>
      <c r="D32">
        <v>16100</v>
      </c>
      <c r="E32">
        <v>775</v>
      </c>
      <c r="I32" s="65">
        <v>0.91</v>
      </c>
      <c r="J32" s="65">
        <v>0.9</v>
      </c>
      <c r="K32" s="65">
        <v>0.92</v>
      </c>
      <c r="N32">
        <v>1.1000000000000001</v>
      </c>
      <c r="R32">
        <v>3815</v>
      </c>
      <c r="S32">
        <v>3784</v>
      </c>
      <c r="T32">
        <v>3848</v>
      </c>
      <c r="U32" s="68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140</v>
      </c>
      <c r="C33">
        <v>77872</v>
      </c>
      <c r="D33">
        <v>18700</v>
      </c>
      <c r="E33">
        <v>920</v>
      </c>
      <c r="I33" s="65">
        <v>0.93</v>
      </c>
      <c r="J33" s="65">
        <v>0.92</v>
      </c>
      <c r="K33" s="65">
        <v>0.94</v>
      </c>
      <c r="N33">
        <v>1.0900000000000001</v>
      </c>
      <c r="R33">
        <v>3841</v>
      </c>
      <c r="S33">
        <v>3814</v>
      </c>
      <c r="T33">
        <v>3873</v>
      </c>
      <c r="U33" s="68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140</v>
      </c>
      <c r="C34">
        <v>84794</v>
      </c>
      <c r="D34">
        <v>22440</v>
      </c>
      <c r="E34">
        <v>1107</v>
      </c>
      <c r="I34" s="65">
        <v>1.02</v>
      </c>
      <c r="J34" s="65">
        <v>1.01</v>
      </c>
      <c r="K34" s="65">
        <v>1.03</v>
      </c>
      <c r="N34">
        <v>0.84</v>
      </c>
      <c r="R34">
        <v>3937</v>
      </c>
      <c r="S34">
        <v>3902</v>
      </c>
      <c r="T34">
        <v>3974</v>
      </c>
      <c r="U34" s="68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140</v>
      </c>
      <c r="C35">
        <v>91159</v>
      </c>
      <c r="D35">
        <v>24575</v>
      </c>
      <c r="E35">
        <v>1275</v>
      </c>
      <c r="I35" s="65">
        <v>0.96</v>
      </c>
      <c r="J35" s="65">
        <v>0.95</v>
      </c>
      <c r="K35" s="65">
        <v>0.97</v>
      </c>
      <c r="N35">
        <v>0.62</v>
      </c>
      <c r="R35">
        <v>3786</v>
      </c>
      <c r="S35">
        <v>3754</v>
      </c>
      <c r="T35">
        <v>3823</v>
      </c>
      <c r="U35" s="68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140</v>
      </c>
      <c r="C36">
        <v>96092</v>
      </c>
      <c r="D36">
        <v>26400</v>
      </c>
      <c r="E36">
        <v>1444</v>
      </c>
      <c r="I36" s="65">
        <v>0.96</v>
      </c>
      <c r="J36" s="65">
        <v>0.94</v>
      </c>
      <c r="K36" s="65">
        <v>0.97</v>
      </c>
      <c r="N36">
        <v>0.6</v>
      </c>
      <c r="R36">
        <v>3648</v>
      </c>
      <c r="S36">
        <v>3619</v>
      </c>
      <c r="T36">
        <v>3681</v>
      </c>
      <c r="U36" s="68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140</v>
      </c>
      <c r="C37">
        <v>100123</v>
      </c>
      <c r="D37">
        <v>28700</v>
      </c>
      <c r="E37">
        <v>1584</v>
      </c>
      <c r="I37" s="65">
        <v>0.87</v>
      </c>
      <c r="J37" s="65">
        <v>0.86</v>
      </c>
      <c r="K37" s="65">
        <v>0.88</v>
      </c>
      <c r="N37">
        <v>1.19</v>
      </c>
      <c r="R37">
        <v>3333</v>
      </c>
      <c r="S37">
        <v>3304</v>
      </c>
      <c r="T37">
        <v>3365</v>
      </c>
      <c r="U37" s="68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140</v>
      </c>
      <c r="C38">
        <v>103374</v>
      </c>
      <c r="D38">
        <v>28700</v>
      </c>
      <c r="E38">
        <v>1810</v>
      </c>
      <c r="I38" s="65">
        <v>0.82</v>
      </c>
      <c r="J38" s="65">
        <v>0.81</v>
      </c>
      <c r="K38" s="65">
        <v>0.83</v>
      </c>
      <c r="N38">
        <v>1.1299999999999999</v>
      </c>
      <c r="R38">
        <v>3228</v>
      </c>
      <c r="S38">
        <v>3193</v>
      </c>
      <c r="T38">
        <v>3269</v>
      </c>
      <c r="U38" s="68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140</v>
      </c>
      <c r="C39">
        <v>107663</v>
      </c>
      <c r="D39">
        <v>36081</v>
      </c>
      <c r="E39">
        <v>2016</v>
      </c>
      <c r="I39" s="65">
        <v>0.81</v>
      </c>
      <c r="J39" s="65">
        <v>0.8</v>
      </c>
      <c r="K39" s="65">
        <v>0.82</v>
      </c>
      <c r="N39">
        <v>1.1200000000000001</v>
      </c>
      <c r="R39">
        <v>3070</v>
      </c>
      <c r="S39">
        <v>3025</v>
      </c>
      <c r="T39">
        <v>3108</v>
      </c>
      <c r="U39" s="68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140</v>
      </c>
      <c r="C40">
        <v>113296</v>
      </c>
      <c r="D40">
        <v>46300</v>
      </c>
      <c r="E40">
        <v>2349</v>
      </c>
      <c r="I40" s="65">
        <v>0.83</v>
      </c>
      <c r="J40" s="65">
        <v>0.82</v>
      </c>
      <c r="K40" s="65">
        <v>0.85</v>
      </c>
      <c r="N40">
        <v>0.97</v>
      </c>
      <c r="R40">
        <v>3026</v>
      </c>
      <c r="S40">
        <v>2980</v>
      </c>
      <c r="T40">
        <v>3072</v>
      </c>
      <c r="U40" s="68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140</v>
      </c>
      <c r="C41">
        <v>118181</v>
      </c>
      <c r="D41">
        <v>52407</v>
      </c>
      <c r="E41">
        <v>2607</v>
      </c>
      <c r="I41" s="65">
        <v>0.91</v>
      </c>
      <c r="J41" s="65">
        <v>0.89</v>
      </c>
      <c r="K41" s="65">
        <v>0.92</v>
      </c>
      <c r="N41">
        <v>0.93</v>
      </c>
      <c r="R41">
        <v>3017</v>
      </c>
      <c r="S41">
        <v>2970</v>
      </c>
      <c r="T41">
        <v>3062</v>
      </c>
      <c r="U41" s="68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140</v>
      </c>
      <c r="C42">
        <v>122171</v>
      </c>
      <c r="D42">
        <v>53913</v>
      </c>
      <c r="E42">
        <v>2767</v>
      </c>
      <c r="I42" s="65">
        <v>0.86</v>
      </c>
      <c r="J42" s="65">
        <v>0.84</v>
      </c>
      <c r="K42" s="65">
        <v>0.87</v>
      </c>
      <c r="N42">
        <v>1.1399999999999999</v>
      </c>
      <c r="R42">
        <v>2762</v>
      </c>
      <c r="S42">
        <v>2720</v>
      </c>
      <c r="T42">
        <v>2797</v>
      </c>
      <c r="U42" s="68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140</v>
      </c>
      <c r="C43">
        <v>124908</v>
      </c>
      <c r="D43">
        <v>57400</v>
      </c>
      <c r="E43">
        <v>2736</v>
      </c>
      <c r="I43" s="65">
        <v>0.81</v>
      </c>
      <c r="J43" s="65">
        <v>0.79</v>
      </c>
      <c r="K43" s="65">
        <v>0.83</v>
      </c>
      <c r="N43">
        <v>1.06</v>
      </c>
      <c r="R43">
        <v>2492</v>
      </c>
      <c r="S43">
        <v>2448</v>
      </c>
      <c r="T43">
        <v>2531</v>
      </c>
      <c r="U43" s="68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140</v>
      </c>
      <c r="C44">
        <v>127854</v>
      </c>
      <c r="D44">
        <v>60300</v>
      </c>
      <c r="E44">
        <v>3022</v>
      </c>
      <c r="I44" s="65">
        <v>0.75</v>
      </c>
      <c r="J44" s="65">
        <v>0.73</v>
      </c>
      <c r="K44" s="65">
        <v>0.77</v>
      </c>
      <c r="N44">
        <v>0.4</v>
      </c>
      <c r="R44">
        <v>2261</v>
      </c>
      <c r="S44">
        <v>2224</v>
      </c>
      <c r="T44">
        <v>2303</v>
      </c>
      <c r="U44" s="68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140</v>
      </c>
      <c r="C45">
        <v>130072</v>
      </c>
      <c r="D45">
        <v>64300</v>
      </c>
      <c r="E45">
        <v>3194</v>
      </c>
      <c r="I45" s="65">
        <v>0.68</v>
      </c>
      <c r="J45" s="65">
        <v>0.67</v>
      </c>
      <c r="K45" s="65">
        <v>0.7</v>
      </c>
      <c r="N45">
        <v>0.31</v>
      </c>
      <c r="R45">
        <v>2065</v>
      </c>
      <c r="S45">
        <v>2029</v>
      </c>
      <c r="T45">
        <v>2107</v>
      </c>
      <c r="U45" s="68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140</v>
      </c>
      <c r="C46">
        <v>131359</v>
      </c>
      <c r="D46">
        <v>68200</v>
      </c>
      <c r="E46">
        <v>3294</v>
      </c>
      <c r="I46" s="65">
        <v>0.72</v>
      </c>
      <c r="J46" s="65">
        <v>0.7</v>
      </c>
      <c r="K46" s="65">
        <v>0.74</v>
      </c>
      <c r="N46">
        <v>0.44</v>
      </c>
      <c r="R46">
        <v>1990</v>
      </c>
      <c r="S46">
        <v>1953</v>
      </c>
      <c r="T46">
        <v>2029</v>
      </c>
      <c r="U46" s="68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140</v>
      </c>
      <c r="C47">
        <v>134753</v>
      </c>
      <c r="D47">
        <v>72600</v>
      </c>
      <c r="E47">
        <v>3804</v>
      </c>
      <c r="I47" s="65">
        <v>0.79</v>
      </c>
      <c r="J47" s="65">
        <v>0.77</v>
      </c>
      <c r="K47" s="65">
        <v>0.81</v>
      </c>
      <c r="N47">
        <v>0.6</v>
      </c>
      <c r="R47">
        <v>1970</v>
      </c>
      <c r="S47">
        <v>1931</v>
      </c>
      <c r="T47">
        <v>2015</v>
      </c>
      <c r="U47" s="68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140</v>
      </c>
      <c r="C48">
        <v>137698</v>
      </c>
      <c r="D48">
        <v>77000</v>
      </c>
      <c r="E48">
        <v>4052</v>
      </c>
      <c r="I48" s="65">
        <v>0.85</v>
      </c>
      <c r="J48" s="65">
        <v>0.83</v>
      </c>
      <c r="K48" s="65">
        <v>0.87</v>
      </c>
      <c r="N48">
        <v>0.76</v>
      </c>
      <c r="R48">
        <v>1928</v>
      </c>
      <c r="S48">
        <v>1886</v>
      </c>
      <c r="T48">
        <v>1973</v>
      </c>
      <c r="U48" s="68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140</v>
      </c>
      <c r="C49">
        <v>141397</v>
      </c>
      <c r="D49">
        <v>83114</v>
      </c>
      <c r="E49">
        <v>4352</v>
      </c>
      <c r="I49" s="65">
        <v>0.91</v>
      </c>
      <c r="J49" s="65">
        <v>0.88</v>
      </c>
      <c r="K49" s="65">
        <v>0.93</v>
      </c>
      <c r="N49">
        <v>0.45</v>
      </c>
      <c r="R49">
        <v>1871</v>
      </c>
      <c r="S49">
        <v>1829</v>
      </c>
      <c r="T49">
        <v>1917</v>
      </c>
      <c r="U49" s="68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140</v>
      </c>
      <c r="C50">
        <v>143342</v>
      </c>
      <c r="D50">
        <v>85400</v>
      </c>
      <c r="E50">
        <v>4459</v>
      </c>
      <c r="I50" s="65">
        <v>0.88</v>
      </c>
      <c r="J50" s="65">
        <v>0.85</v>
      </c>
      <c r="K50" s="65">
        <v>0.9</v>
      </c>
      <c r="N50">
        <v>0.65</v>
      </c>
      <c r="R50">
        <v>1742</v>
      </c>
      <c r="S50">
        <v>1701</v>
      </c>
      <c r="T50">
        <v>1785</v>
      </c>
      <c r="U50" s="68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140</v>
      </c>
      <c r="C51">
        <v>145184</v>
      </c>
      <c r="D51">
        <v>88000</v>
      </c>
      <c r="E51">
        <v>4586</v>
      </c>
      <c r="I51" s="65">
        <v>0.81</v>
      </c>
      <c r="J51" s="65">
        <v>0.78</v>
      </c>
      <c r="K51" s="65">
        <v>0.84</v>
      </c>
      <c r="N51">
        <v>0.57999999999999996</v>
      </c>
      <c r="R51">
        <v>1592</v>
      </c>
      <c r="S51">
        <v>1547</v>
      </c>
      <c r="T51">
        <v>1637</v>
      </c>
      <c r="U51" s="68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140</v>
      </c>
      <c r="C52">
        <v>147065</v>
      </c>
      <c r="D52">
        <v>91500</v>
      </c>
      <c r="E52">
        <v>4862</v>
      </c>
      <c r="I52" s="65">
        <v>0.8</v>
      </c>
      <c r="J52" s="65">
        <v>0.77</v>
      </c>
      <c r="K52" s="65">
        <v>0.83</v>
      </c>
      <c r="N52">
        <v>0.63</v>
      </c>
      <c r="R52">
        <v>1539</v>
      </c>
      <c r="S52">
        <v>1489</v>
      </c>
      <c r="T52">
        <v>1588</v>
      </c>
      <c r="U52" s="68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140</v>
      </c>
      <c r="C53">
        <v>148291</v>
      </c>
      <c r="D53">
        <v>95200</v>
      </c>
      <c r="E53">
        <v>5033</v>
      </c>
      <c r="I53" s="65">
        <v>0.78</v>
      </c>
      <c r="J53" s="65">
        <v>0.75</v>
      </c>
      <c r="K53" s="65">
        <v>0.81</v>
      </c>
      <c r="N53">
        <v>0.71</v>
      </c>
      <c r="R53">
        <v>1460</v>
      </c>
      <c r="S53">
        <v>1414</v>
      </c>
      <c r="T53">
        <v>1509</v>
      </c>
      <c r="U53" s="68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140</v>
      </c>
      <c r="C54">
        <v>150648</v>
      </c>
      <c r="D54">
        <v>99400</v>
      </c>
      <c r="E54">
        <v>5279</v>
      </c>
      <c r="I54" s="65">
        <v>0.82</v>
      </c>
      <c r="J54" s="65">
        <v>0.78</v>
      </c>
      <c r="K54" s="65">
        <v>0.85</v>
      </c>
      <c r="N54">
        <v>1.46</v>
      </c>
      <c r="R54">
        <v>1422</v>
      </c>
      <c r="S54">
        <v>1369</v>
      </c>
      <c r="T54">
        <v>1472</v>
      </c>
      <c r="U54" s="68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140</v>
      </c>
      <c r="C55">
        <v>153129</v>
      </c>
      <c r="D55">
        <v>103300</v>
      </c>
      <c r="E55">
        <v>5575</v>
      </c>
      <c r="I55" s="65">
        <v>0.89</v>
      </c>
      <c r="J55" s="65">
        <v>0.85</v>
      </c>
      <c r="K55" s="65">
        <v>0.93</v>
      </c>
      <c r="N55">
        <v>1.42</v>
      </c>
      <c r="R55">
        <v>1414</v>
      </c>
      <c r="S55">
        <v>1354</v>
      </c>
      <c r="T55">
        <v>1468</v>
      </c>
      <c r="U55" s="68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140</v>
      </c>
      <c r="C56">
        <v>154999</v>
      </c>
      <c r="D56">
        <v>109800</v>
      </c>
      <c r="E56">
        <v>5760</v>
      </c>
      <c r="I56" s="65">
        <v>0.85</v>
      </c>
      <c r="J56" s="65">
        <v>0.81</v>
      </c>
      <c r="K56" s="65">
        <v>0.91</v>
      </c>
      <c r="N56">
        <v>1.43</v>
      </c>
      <c r="R56">
        <v>1312</v>
      </c>
      <c r="S56">
        <v>1252</v>
      </c>
      <c r="T56">
        <v>1368</v>
      </c>
      <c r="U56" s="68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140</v>
      </c>
      <c r="C57">
        <v>156513</v>
      </c>
      <c r="D57">
        <v>109800</v>
      </c>
      <c r="E57">
        <v>5877</v>
      </c>
      <c r="I57" s="65">
        <v>0.84</v>
      </c>
      <c r="J57" s="65">
        <v>0.78</v>
      </c>
      <c r="K57" s="65">
        <v>0.89</v>
      </c>
      <c r="N57">
        <v>1.54</v>
      </c>
      <c r="R57">
        <v>1223</v>
      </c>
      <c r="S57">
        <v>1154</v>
      </c>
      <c r="T57">
        <v>1283</v>
      </c>
      <c r="U57" s="68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140</v>
      </c>
      <c r="C58">
        <v>157770</v>
      </c>
      <c r="D58">
        <v>112000</v>
      </c>
      <c r="E58">
        <v>5976</v>
      </c>
      <c r="I58" s="65">
        <v>0.79</v>
      </c>
      <c r="J58" s="65">
        <v>0.74</v>
      </c>
      <c r="K58" s="65">
        <v>0.84</v>
      </c>
      <c r="N58">
        <v>1.6</v>
      </c>
      <c r="R58">
        <v>1118</v>
      </c>
      <c r="S58">
        <v>1058</v>
      </c>
      <c r="T58">
        <v>1183</v>
      </c>
      <c r="U58" s="68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140</v>
      </c>
      <c r="C59">
        <v>158758</v>
      </c>
      <c r="D59">
        <v>114500</v>
      </c>
      <c r="E59">
        <v>6126</v>
      </c>
      <c r="I59" s="65">
        <v>0.75</v>
      </c>
      <c r="J59" s="65">
        <v>0.69</v>
      </c>
      <c r="K59" s="65">
        <v>0.81</v>
      </c>
      <c r="N59">
        <v>1.45</v>
      </c>
      <c r="R59">
        <v>1060</v>
      </c>
      <c r="S59">
        <v>985</v>
      </c>
      <c r="T59">
        <v>1135</v>
      </c>
      <c r="U59" s="68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140</v>
      </c>
      <c r="C60">
        <v>159912</v>
      </c>
      <c r="D60">
        <v>117400</v>
      </c>
      <c r="E60">
        <v>6314</v>
      </c>
      <c r="I60" s="65">
        <v>0.77</v>
      </c>
      <c r="J60" s="65">
        <v>0.7</v>
      </c>
      <c r="K60" s="65">
        <v>0.86</v>
      </c>
      <c r="N60">
        <v>1.45</v>
      </c>
      <c r="R60">
        <v>1010</v>
      </c>
      <c r="S60">
        <v>921</v>
      </c>
      <c r="T60">
        <v>1102</v>
      </c>
      <c r="U60" s="68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140</v>
      </c>
      <c r="C61">
        <v>161539</v>
      </c>
      <c r="D61">
        <v>120400</v>
      </c>
      <c r="E61">
        <v>6467</v>
      </c>
      <c r="I61" s="65">
        <v>0.78</v>
      </c>
      <c r="J61" s="65">
        <v>0.68</v>
      </c>
      <c r="K61" s="65">
        <v>0.87</v>
      </c>
      <c r="N61">
        <v>0.84</v>
      </c>
      <c r="R61">
        <v>954</v>
      </c>
      <c r="S61">
        <v>850</v>
      </c>
      <c r="T61">
        <v>1052</v>
      </c>
      <c r="U61" s="68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140</v>
      </c>
      <c r="C62">
        <v>163009</v>
      </c>
      <c r="D62">
        <v>123500</v>
      </c>
      <c r="E62">
        <v>6623</v>
      </c>
      <c r="I62" s="65">
        <v>0.81</v>
      </c>
      <c r="J62" s="65">
        <v>0.68</v>
      </c>
      <c r="K62" s="65">
        <v>0.92</v>
      </c>
      <c r="N62">
        <v>0.8</v>
      </c>
      <c r="R62">
        <v>902</v>
      </c>
      <c r="S62">
        <v>778</v>
      </c>
      <c r="T62">
        <v>1009</v>
      </c>
      <c r="U62" s="68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140</v>
      </c>
      <c r="C63">
        <v>164077</v>
      </c>
      <c r="D63">
        <v>126900</v>
      </c>
      <c r="E63">
        <v>6736</v>
      </c>
      <c r="I63" s="65">
        <v>0.71</v>
      </c>
      <c r="J63" s="65">
        <v>0.59</v>
      </c>
      <c r="K63" s="65">
        <v>0.82</v>
      </c>
      <c r="N63">
        <v>0.75</v>
      </c>
      <c r="R63">
        <v>750</v>
      </c>
      <c r="S63">
        <v>629</v>
      </c>
      <c r="T63">
        <v>872</v>
      </c>
      <c r="U63" s="69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140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140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140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140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84" sqref="C84:L84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103" t="s">
        <v>24</v>
      </c>
      <c r="B3" s="104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>
        <v>1.4111262976341576E-2</v>
      </c>
      <c r="D80" s="53">
        <v>-4.4264669516374089E-2</v>
      </c>
      <c r="E80" s="52">
        <v>2.9144587433762359E-2</v>
      </c>
      <c r="F80" s="52">
        <v>1.6608391608391671E-2</v>
      </c>
      <c r="G80" s="52">
        <v>0.18203216947822676</v>
      </c>
      <c r="H80" s="52">
        <v>1.3688064225266361E-2</v>
      </c>
      <c r="I80" s="52">
        <v>8.4540626467719537E-3</v>
      </c>
      <c r="J80" s="52">
        <v>-0.11925465838509319</v>
      </c>
      <c r="K80" s="52">
        <v>8.9285714285713969E-3</v>
      </c>
      <c r="L80" s="52">
        <v>8.4540626467719537E-3</v>
      </c>
    </row>
    <row r="81" spans="1:12" ht="17" thickBot="1">
      <c r="A81" s="12">
        <v>43964</v>
      </c>
      <c r="B81" s="49">
        <v>78</v>
      </c>
      <c r="C81" s="54">
        <v>1.1399874047837821E-2</v>
      </c>
      <c r="D81" s="53">
        <v>-2.8683373992755223E-2</v>
      </c>
      <c r="E81" s="52">
        <v>-1.2136815005516777E-2</v>
      </c>
      <c r="F81" s="52">
        <v>1.0318142734307756E-2</v>
      </c>
      <c r="G81" s="52">
        <v>5.6090275472950646E-2</v>
      </c>
      <c r="H81" s="52">
        <v>8.4234441812862659E-3</v>
      </c>
      <c r="I81" s="52">
        <v>7.8458066134059479E-3</v>
      </c>
      <c r="J81" s="52">
        <v>-2.3977433004231274E-2</v>
      </c>
      <c r="K81" s="52">
        <v>-8.8495575221238965E-2</v>
      </c>
      <c r="L81" s="52">
        <v>7.8458066134059479E-3</v>
      </c>
    </row>
    <row r="82" spans="1:12" ht="17" thickBot="1">
      <c r="A82" s="12">
        <v>43965</v>
      </c>
      <c r="B82" s="49">
        <v>79</v>
      </c>
      <c r="C82" s="54">
        <v>1.2159766481718792E-2</v>
      </c>
      <c r="D82" s="53">
        <v>-7.4587107085775095E-3</v>
      </c>
      <c r="E82" s="52">
        <v>-3.7230081906179935E-3</v>
      </c>
      <c r="F82" s="52">
        <v>7.6595744680851841E-3</v>
      </c>
      <c r="G82" s="52">
        <v>5.0282840980515608E-3</v>
      </c>
      <c r="H82" s="52">
        <v>1.4148520498350914E-2</v>
      </c>
      <c r="I82" s="52">
        <v>6.647234466088392E-3</v>
      </c>
      <c r="J82" s="52">
        <v>-1.7341040462427793E-2</v>
      </c>
      <c r="K82" s="52">
        <v>4.8543689320388328E-2</v>
      </c>
      <c r="L82" s="52">
        <v>6.647234466088392E-3</v>
      </c>
    </row>
    <row r="83" spans="1:12" ht="17" thickBot="1">
      <c r="A83" s="12">
        <v>43966</v>
      </c>
      <c r="B83" s="49">
        <v>80</v>
      </c>
      <c r="C83" s="54">
        <v>1.0951808125889029E-2</v>
      </c>
      <c r="D83" s="53">
        <v>-1.1118779234721266E-2</v>
      </c>
      <c r="E83" s="52">
        <v>1.7189835575485812E-2</v>
      </c>
      <c r="F83" s="52">
        <v>5.0675675675675436E-3</v>
      </c>
      <c r="G83" s="52">
        <v>4.0650406504065151E-2</v>
      </c>
      <c r="H83" s="52">
        <v>1.0562900606039483E-2</v>
      </c>
      <c r="I83" s="52">
        <v>9.3223630777923283E-3</v>
      </c>
      <c r="J83" s="52">
        <v>-1.0294117647058787E-2</v>
      </c>
      <c r="K83" s="52">
        <v>3.7037037037036979E-2</v>
      </c>
      <c r="L83" s="52">
        <v>9.3223630777923283E-3</v>
      </c>
    </row>
    <row r="84" spans="1:12" ht="17" thickBot="1">
      <c r="A84" s="12">
        <v>43967</v>
      </c>
      <c r="B84" s="49">
        <v>81</v>
      </c>
      <c r="C84" s="54">
        <v>9.6703927070897998E-3</v>
      </c>
      <c r="D84" s="53">
        <v>-1.4461848635235697E-2</v>
      </c>
      <c r="E84" s="52">
        <v>8.0088170462894848E-2</v>
      </c>
      <c r="F84" s="52">
        <v>1.0924369747899121E-2</v>
      </c>
      <c r="G84" s="52">
        <v>0.1484375</v>
      </c>
      <c r="H84" s="52">
        <v>1.0162144973021814E-2</v>
      </c>
      <c r="I84" s="52">
        <v>7.9417835776509627E-3</v>
      </c>
      <c r="J84" s="52">
        <v>-2.3774145616641928E-2</v>
      </c>
      <c r="K84" s="52">
        <v>2.6785714285714191E-2</v>
      </c>
      <c r="L84" s="52">
        <v>7.9417835776509627E-3</v>
      </c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Q83" sqref="Q83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12" t="s">
        <v>15</v>
      </c>
      <c r="B1" s="113"/>
      <c r="C1" s="107" t="s">
        <v>2</v>
      </c>
      <c r="D1" s="108"/>
      <c r="E1" s="107" t="s">
        <v>4</v>
      </c>
      <c r="F1" s="108"/>
      <c r="G1" s="107" t="s">
        <v>3</v>
      </c>
      <c r="H1" s="108"/>
      <c r="I1" s="107" t="s">
        <v>5</v>
      </c>
      <c r="J1" s="108"/>
      <c r="K1" s="107" t="s">
        <v>6</v>
      </c>
      <c r="L1" s="108"/>
      <c r="M1" s="107" t="s">
        <v>7</v>
      </c>
      <c r="N1" s="109"/>
      <c r="O1" s="110" t="s">
        <v>8</v>
      </c>
      <c r="P1" s="111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156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176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177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95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>
        <v>16053</v>
      </c>
      <c r="D79" s="8">
        <v>660</v>
      </c>
      <c r="E79" s="95">
        <v>3553</v>
      </c>
      <c r="F79" s="8">
        <v>219</v>
      </c>
      <c r="G79" s="9">
        <v>7494</v>
      </c>
      <c r="H79" s="8">
        <v>254</v>
      </c>
      <c r="I79" s="9">
        <v>238</v>
      </c>
      <c r="J79" s="8">
        <v>1</v>
      </c>
      <c r="K79" s="9">
        <v>349</v>
      </c>
      <c r="L79" s="8">
        <v>14</v>
      </c>
      <c r="M79" s="9">
        <v>90</v>
      </c>
      <c r="N79" s="8">
        <v>0</v>
      </c>
      <c r="O79" s="9">
        <v>135</v>
      </c>
      <c r="P79" s="8">
        <v>15</v>
      </c>
    </row>
    <row r="80" spans="1:23" ht="17" thickBot="1">
      <c r="A80" s="12">
        <v>43964</v>
      </c>
      <c r="B80" s="49">
        <v>78</v>
      </c>
      <c r="C80" s="7">
        <v>16112</v>
      </c>
      <c r="D80" s="8">
        <v>667</v>
      </c>
      <c r="E80" s="95">
        <v>3559</v>
      </c>
      <c r="F80" s="8">
        <v>221</v>
      </c>
      <c r="G80" s="9">
        <v>7647</v>
      </c>
      <c r="H80" s="8">
        <v>257</v>
      </c>
      <c r="I80" s="9">
        <v>238</v>
      </c>
      <c r="J80" s="8">
        <v>1</v>
      </c>
      <c r="K80" s="9">
        <v>351</v>
      </c>
      <c r="L80" s="8">
        <v>14</v>
      </c>
      <c r="M80" s="9">
        <v>90</v>
      </c>
      <c r="N80" s="8">
        <v>0</v>
      </c>
      <c r="O80" s="9">
        <v>135</v>
      </c>
      <c r="P80" s="8">
        <v>15</v>
      </c>
    </row>
    <row r="81" spans="1:16" ht="17" thickBot="1">
      <c r="A81" s="12">
        <v>43965</v>
      </c>
      <c r="B81" s="49">
        <v>79</v>
      </c>
      <c r="C81" s="7">
        <v>16166</v>
      </c>
      <c r="D81" s="8">
        <v>674</v>
      </c>
      <c r="E81" s="95">
        <v>3569</v>
      </c>
      <c r="F81" s="8">
        <v>221</v>
      </c>
      <c r="G81" s="9">
        <v>7767</v>
      </c>
      <c r="H81" s="8">
        <v>259</v>
      </c>
      <c r="I81" s="9">
        <v>238</v>
      </c>
      <c r="J81" s="8">
        <v>1</v>
      </c>
      <c r="K81" s="9">
        <v>354</v>
      </c>
      <c r="L81" s="8">
        <v>14</v>
      </c>
      <c r="M81" s="9">
        <v>90</v>
      </c>
      <c r="N81" s="8">
        <v>0</v>
      </c>
      <c r="O81" s="9">
        <v>135</v>
      </c>
      <c r="P81" s="8">
        <v>15</v>
      </c>
    </row>
    <row r="82" spans="1:16" ht="17" thickBot="1">
      <c r="A82" s="12">
        <v>43966</v>
      </c>
      <c r="B82" s="49">
        <v>80</v>
      </c>
      <c r="C82" s="7">
        <v>16214</v>
      </c>
      <c r="D82" s="8">
        <v>677</v>
      </c>
      <c r="E82" s="95">
        <v>3598</v>
      </c>
      <c r="F82" s="8">
        <v>221</v>
      </c>
      <c r="G82" s="9">
        <v>7951</v>
      </c>
      <c r="H82" s="8">
        <v>262</v>
      </c>
      <c r="I82" s="9">
        <v>240</v>
      </c>
      <c r="J82" s="8">
        <v>1</v>
      </c>
      <c r="K82" s="9">
        <v>355</v>
      </c>
      <c r="L82" s="8">
        <v>14</v>
      </c>
      <c r="M82" s="9">
        <v>90</v>
      </c>
      <c r="N82" s="8">
        <v>0</v>
      </c>
      <c r="O82" s="9">
        <v>135</v>
      </c>
      <c r="P82" s="8">
        <v>15</v>
      </c>
    </row>
    <row r="83" spans="1:16" ht="17" thickBot="1">
      <c r="A83" s="12">
        <v>43967</v>
      </c>
      <c r="B83" s="49">
        <v>81</v>
      </c>
      <c r="C83" s="7">
        <v>16282</v>
      </c>
      <c r="D83" s="8">
        <v>684</v>
      </c>
      <c r="E83" s="9">
        <v>3609</v>
      </c>
      <c r="F83" s="8">
        <v>221</v>
      </c>
      <c r="G83" s="9">
        <v>8097</v>
      </c>
      <c r="H83" s="8">
        <v>267</v>
      </c>
      <c r="I83" s="9">
        <v>241</v>
      </c>
      <c r="J83" s="8">
        <v>1</v>
      </c>
      <c r="K83" s="9">
        <v>356</v>
      </c>
      <c r="L83" s="8">
        <v>15</v>
      </c>
      <c r="M83" s="9">
        <v>90</v>
      </c>
      <c r="N83" s="8">
        <v>0</v>
      </c>
      <c r="O83" s="9">
        <v>135</v>
      </c>
      <c r="P83" s="8">
        <v>15</v>
      </c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K80"/>
  <sheetViews>
    <sheetView tabSelected="1" workbookViewId="0">
      <selection activeCell="H30" sqref="H30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9" max="9" width="12.5" customWidth="1"/>
    <col min="10" max="10" width="13" customWidth="1"/>
    <col min="11" max="11" width="92.5" bestFit="1" customWidth="1"/>
  </cols>
  <sheetData>
    <row r="1" spans="1:11">
      <c r="A1" t="s">
        <v>135</v>
      </c>
      <c r="B1" t="s">
        <v>132</v>
      </c>
      <c r="C1" t="s">
        <v>200</v>
      </c>
      <c r="D1" t="s">
        <v>133</v>
      </c>
      <c r="E1" t="s">
        <v>201</v>
      </c>
      <c r="F1" t="s">
        <v>202</v>
      </c>
      <c r="G1" t="s">
        <v>203</v>
      </c>
      <c r="H1" t="s">
        <v>138</v>
      </c>
      <c r="I1" t="s">
        <v>205</v>
      </c>
      <c r="J1" t="s">
        <v>206</v>
      </c>
      <c r="K1" t="s">
        <v>149</v>
      </c>
    </row>
    <row r="2" spans="1:11">
      <c r="A2" s="64">
        <v>1</v>
      </c>
      <c r="B2" s="71">
        <v>43890</v>
      </c>
      <c r="C2" s="70">
        <v>0</v>
      </c>
      <c r="D2" s="70">
        <v>1</v>
      </c>
      <c r="E2" s="127" t="s">
        <v>199</v>
      </c>
      <c r="F2" s="127" t="s">
        <v>199</v>
      </c>
      <c r="G2" s="127" t="s">
        <v>199</v>
      </c>
      <c r="H2" s="70">
        <f>'DGS - EKL &amp; VOST'!C7</f>
        <v>0</v>
      </c>
      <c r="I2" s="127"/>
      <c r="K2" t="s">
        <v>150</v>
      </c>
    </row>
    <row r="3" spans="1:11">
      <c r="A3" s="64">
        <v>2</v>
      </c>
      <c r="B3" s="71">
        <v>43891</v>
      </c>
      <c r="C3" s="70">
        <v>0</v>
      </c>
      <c r="D3" s="70">
        <v>2</v>
      </c>
      <c r="E3" s="127" t="s">
        <v>199</v>
      </c>
      <c r="F3" s="127" t="s">
        <v>199</v>
      </c>
      <c r="G3" s="127" t="s">
        <v>199</v>
      </c>
      <c r="H3" s="70">
        <f>'DGS - EKL &amp; VOST'!C8</f>
        <v>0</v>
      </c>
      <c r="I3" s="127"/>
      <c r="K3" t="s">
        <v>151</v>
      </c>
    </row>
    <row r="4" spans="1:11">
      <c r="A4" s="64">
        <v>3</v>
      </c>
      <c r="B4" s="71">
        <v>43892</v>
      </c>
      <c r="C4" s="70">
        <v>2</v>
      </c>
      <c r="D4" s="70">
        <v>3</v>
      </c>
      <c r="E4" s="127" t="s">
        <v>199</v>
      </c>
      <c r="F4" s="127" t="s">
        <v>199</v>
      </c>
      <c r="G4" s="127" t="s">
        <v>199</v>
      </c>
      <c r="H4" s="70">
        <f>'DGS - EKL &amp; VOST'!C9</f>
        <v>2</v>
      </c>
      <c r="I4" s="70">
        <f>'DGS - EKL &amp; VOST'!D9</f>
        <v>2</v>
      </c>
      <c r="J4" s="70">
        <f>'DGS - EKL &amp; VOST'!E9</f>
        <v>0</v>
      </c>
      <c r="K4" t="s">
        <v>152</v>
      </c>
    </row>
    <row r="5" spans="1:11">
      <c r="A5" s="64">
        <v>4</v>
      </c>
      <c r="B5" s="71">
        <v>43893</v>
      </c>
      <c r="C5" s="70">
        <v>2</v>
      </c>
      <c r="D5" s="70">
        <v>4</v>
      </c>
      <c r="E5" s="127" t="s">
        <v>199</v>
      </c>
      <c r="F5" s="127" t="s">
        <v>199</v>
      </c>
      <c r="G5" s="127" t="s">
        <v>199</v>
      </c>
      <c r="H5" s="70">
        <f>'DGS - EKL &amp; VOST'!C10</f>
        <v>4</v>
      </c>
      <c r="I5" s="70">
        <f>'DGS - EKL &amp; VOST'!D10</f>
        <v>2</v>
      </c>
      <c r="J5" s="70">
        <f>'DGS - EKL &amp; VOST'!E10</f>
        <v>1</v>
      </c>
      <c r="K5" t="s">
        <v>155</v>
      </c>
    </row>
    <row r="6" spans="1:11">
      <c r="A6" s="64">
        <v>5</v>
      </c>
      <c r="B6" s="71">
        <v>43894</v>
      </c>
      <c r="C6" s="70">
        <v>2</v>
      </c>
      <c r="D6" s="70">
        <v>5</v>
      </c>
      <c r="E6" s="127" t="s">
        <v>199</v>
      </c>
      <c r="F6" s="127" t="s">
        <v>199</v>
      </c>
      <c r="G6" s="127" t="s">
        <v>199</v>
      </c>
      <c r="H6" s="70">
        <f>'DGS - EKL &amp; VOST'!C11</f>
        <v>6</v>
      </c>
      <c r="I6" s="70">
        <f>'DGS - EKL &amp; VOST'!D11</f>
        <v>2</v>
      </c>
      <c r="J6" s="70">
        <f>'DGS - EKL &amp; VOST'!E11</f>
        <v>0.5</v>
      </c>
      <c r="K6" t="s">
        <v>153</v>
      </c>
    </row>
    <row r="7" spans="1:11">
      <c r="A7" s="64">
        <v>6</v>
      </c>
      <c r="B7" s="71">
        <v>43895</v>
      </c>
      <c r="C7" s="70">
        <v>3</v>
      </c>
      <c r="D7" s="70">
        <v>6</v>
      </c>
      <c r="E7" s="127" t="s">
        <v>199</v>
      </c>
      <c r="F7" s="127" t="s">
        <v>199</v>
      </c>
      <c r="G7" s="127" t="s">
        <v>199</v>
      </c>
      <c r="H7" s="70">
        <f>'DGS - EKL &amp; VOST'!C12</f>
        <v>9</v>
      </c>
      <c r="I7" s="70">
        <f>'DGS - EKL &amp; VOST'!D12</f>
        <v>3</v>
      </c>
      <c r="J7" s="70">
        <f>'DGS - EKL &amp; VOST'!E12</f>
        <v>0.5</v>
      </c>
      <c r="K7" t="s">
        <v>154</v>
      </c>
    </row>
    <row r="8" spans="1:11" ht="17">
      <c r="A8" s="64">
        <v>7</v>
      </c>
      <c r="B8" s="71">
        <v>43896</v>
      </c>
      <c r="C8" s="70">
        <v>4</v>
      </c>
      <c r="D8" s="70">
        <v>7</v>
      </c>
      <c r="E8" s="127" t="s">
        <v>199</v>
      </c>
      <c r="F8" s="127" t="s">
        <v>199</v>
      </c>
      <c r="G8" s="127" t="s">
        <v>199</v>
      </c>
      <c r="H8" s="70">
        <f>'DGS - EKL &amp; VOST'!C13</f>
        <v>13</v>
      </c>
      <c r="I8" s="70">
        <f>'DGS - EKL &amp; VOST'!D13</f>
        <v>4</v>
      </c>
      <c r="J8" s="70">
        <f>'DGS - EKL &amp; VOST'!E13</f>
        <v>0.44444444444444442</v>
      </c>
      <c r="K8" s="72"/>
    </row>
    <row r="9" spans="1:11" ht="17">
      <c r="A9" s="64">
        <v>8</v>
      </c>
      <c r="B9" s="71">
        <v>43897</v>
      </c>
      <c r="C9" s="70">
        <v>8</v>
      </c>
      <c r="D9" s="70">
        <v>8</v>
      </c>
      <c r="E9" s="70">
        <v>4.8735889999999999</v>
      </c>
      <c r="F9" s="70">
        <v>3.0542522999999999</v>
      </c>
      <c r="G9" s="70">
        <v>7.1111712000000002</v>
      </c>
      <c r="H9" s="70">
        <f>'DGS - EKL &amp; VOST'!C14</f>
        <v>21</v>
      </c>
      <c r="I9" s="70">
        <f>'DGS - EKL &amp; VOST'!D14</f>
        <v>8</v>
      </c>
      <c r="J9" s="70">
        <f>'DGS - EKL &amp; VOST'!E14</f>
        <v>0.61538461538461542</v>
      </c>
      <c r="K9" s="72"/>
    </row>
    <row r="10" spans="1:11">
      <c r="A10" s="64">
        <v>9</v>
      </c>
      <c r="B10" s="71">
        <v>43898</v>
      </c>
      <c r="C10" s="70">
        <v>9</v>
      </c>
      <c r="D10" s="70">
        <v>9</v>
      </c>
      <c r="E10" s="70">
        <v>4.4494895000000003</v>
      </c>
      <c r="F10" s="70">
        <v>3.0232123</v>
      </c>
      <c r="G10" s="70">
        <v>6.1470222000000003</v>
      </c>
      <c r="H10" s="70">
        <f>'DGS - EKL &amp; VOST'!C15</f>
        <v>30</v>
      </c>
      <c r="I10" s="70">
        <f>'DGS - EKL &amp; VOST'!D15</f>
        <v>9</v>
      </c>
      <c r="J10" s="70">
        <f>'DGS - EKL &amp; VOST'!E15</f>
        <v>0.4285714285714286</v>
      </c>
    </row>
    <row r="11" spans="1:11">
      <c r="A11" s="64">
        <v>10</v>
      </c>
      <c r="B11" s="71">
        <v>43899</v>
      </c>
      <c r="C11" s="70">
        <v>9</v>
      </c>
      <c r="D11" s="70">
        <v>10</v>
      </c>
      <c r="E11" s="70">
        <v>3.5647872</v>
      </c>
      <c r="F11" s="70">
        <v>2.5226556000000002</v>
      </c>
      <c r="G11" s="70">
        <v>4.7842846000000003</v>
      </c>
      <c r="H11" s="70">
        <f>'DGS - EKL &amp; VOST'!C16</f>
        <v>39</v>
      </c>
      <c r="I11" s="70">
        <f>'DGS - EKL &amp; VOST'!D16</f>
        <v>9</v>
      </c>
      <c r="J11" s="70">
        <f>'DGS - EKL &amp; VOST'!E16</f>
        <v>0.30000000000000004</v>
      </c>
    </row>
    <row r="12" spans="1:11">
      <c r="A12" s="64">
        <v>11</v>
      </c>
      <c r="B12" s="71">
        <v>43900</v>
      </c>
      <c r="C12" s="70">
        <v>2</v>
      </c>
      <c r="D12" s="70">
        <v>11</v>
      </c>
      <c r="E12" s="70">
        <v>2.4471911</v>
      </c>
      <c r="F12" s="70">
        <v>1.731778</v>
      </c>
      <c r="G12" s="70">
        <v>3.2843638999999998</v>
      </c>
      <c r="H12" s="70">
        <f>'DGS - EKL &amp; VOST'!C17</f>
        <v>41</v>
      </c>
      <c r="I12" s="70">
        <f>'DGS - EKL &amp; VOST'!D17</f>
        <v>2</v>
      </c>
      <c r="J12" s="70">
        <f>'DGS - EKL &amp; VOST'!E17</f>
        <v>5.1282051282051322E-2</v>
      </c>
    </row>
    <row r="13" spans="1:11">
      <c r="A13" s="64">
        <v>12</v>
      </c>
      <c r="B13" s="71">
        <v>43901</v>
      </c>
      <c r="C13" s="70">
        <v>18</v>
      </c>
      <c r="D13" s="70">
        <v>12</v>
      </c>
      <c r="E13" s="70">
        <v>2.6051701</v>
      </c>
      <c r="F13" s="70">
        <v>1.9570839</v>
      </c>
      <c r="G13" s="70">
        <v>3.3445223999999998</v>
      </c>
      <c r="H13" s="70">
        <f>'DGS - EKL &amp; VOST'!C18</f>
        <v>59</v>
      </c>
      <c r="I13" s="70">
        <f>'DGS - EKL &amp; VOST'!D18</f>
        <v>18</v>
      </c>
      <c r="J13" s="70">
        <f>'DGS - EKL &amp; VOST'!E18</f>
        <v>0.43902439024390238</v>
      </c>
    </row>
    <row r="14" spans="1:11">
      <c r="A14" s="64">
        <v>13</v>
      </c>
      <c r="B14" s="71">
        <v>43902</v>
      </c>
      <c r="C14" s="70">
        <v>19</v>
      </c>
      <c r="D14" s="70">
        <v>13</v>
      </c>
      <c r="E14" s="70">
        <v>2.6868400000000001</v>
      </c>
      <c r="F14" s="70">
        <v>2.0945236</v>
      </c>
      <c r="G14" s="70">
        <v>3.3517912999999999</v>
      </c>
      <c r="H14" s="70">
        <f>'DGS - EKL &amp; VOST'!C19</f>
        <v>78</v>
      </c>
      <c r="I14" s="70">
        <f>'DGS - EKL &amp; VOST'!D19</f>
        <v>19</v>
      </c>
      <c r="J14" s="70">
        <f>'DGS - EKL &amp; VOST'!E19</f>
        <v>0.32203389830508478</v>
      </c>
    </row>
    <row r="15" spans="1:11">
      <c r="A15" s="64">
        <v>14</v>
      </c>
      <c r="B15" s="71">
        <v>43903</v>
      </c>
      <c r="C15" s="70">
        <v>34</v>
      </c>
      <c r="D15" s="70">
        <v>14</v>
      </c>
      <c r="E15" s="70">
        <v>3.0085022000000001</v>
      </c>
      <c r="F15" s="70">
        <v>2.4478374000000001</v>
      </c>
      <c r="G15" s="70">
        <v>3.6261160000000001</v>
      </c>
      <c r="H15" s="70">
        <f>'DGS - EKL &amp; VOST'!C20</f>
        <v>112</v>
      </c>
      <c r="I15" s="70">
        <f>'DGS - EKL &amp; VOST'!D20</f>
        <v>34</v>
      </c>
      <c r="J15" s="70">
        <f>'DGS - EKL &amp; VOST'!E20</f>
        <v>0.4358974358974359</v>
      </c>
    </row>
    <row r="16" spans="1:11">
      <c r="A16" s="64">
        <v>15</v>
      </c>
      <c r="B16" s="71">
        <v>43904</v>
      </c>
      <c r="C16" s="70">
        <v>57</v>
      </c>
      <c r="D16" s="70">
        <v>15</v>
      </c>
      <c r="E16" s="70">
        <v>3.4410823000000001</v>
      </c>
      <c r="F16" s="70">
        <v>2.9107481000000002</v>
      </c>
      <c r="G16" s="70">
        <v>4.0151434000000004</v>
      </c>
      <c r="H16" s="70">
        <f>'DGS - EKL &amp; VOST'!C21</f>
        <v>169</v>
      </c>
      <c r="I16" s="70">
        <f>'DGS - EKL &amp; VOST'!D21</f>
        <v>57</v>
      </c>
      <c r="J16" s="70">
        <f>'DGS - EKL &amp; VOST'!E21</f>
        <v>0.5089285714285714</v>
      </c>
    </row>
    <row r="17" spans="1:10">
      <c r="A17" s="64">
        <v>16</v>
      </c>
      <c r="B17" s="71">
        <v>43905</v>
      </c>
      <c r="C17" s="70">
        <v>76</v>
      </c>
      <c r="D17" s="70">
        <v>16</v>
      </c>
      <c r="E17" s="70">
        <v>3.6788731000000001</v>
      </c>
      <c r="F17" s="70">
        <v>3.2045889000000001</v>
      </c>
      <c r="G17" s="70">
        <v>4.1854098999999998</v>
      </c>
      <c r="H17" s="70">
        <f>'DGS - EKL &amp; VOST'!C22</f>
        <v>245</v>
      </c>
      <c r="I17" s="70">
        <f>'DGS - EKL &amp; VOST'!D22</f>
        <v>76</v>
      </c>
      <c r="J17" s="70">
        <f>'DGS - EKL &amp; VOST'!E22</f>
        <v>0.4497041420118344</v>
      </c>
    </row>
    <row r="18" spans="1:10">
      <c r="A18" s="64">
        <v>17</v>
      </c>
      <c r="B18" s="71">
        <v>43906</v>
      </c>
      <c r="C18" s="70">
        <v>86</v>
      </c>
      <c r="D18" s="70">
        <v>17</v>
      </c>
      <c r="E18" s="70">
        <v>3.5506359999999999</v>
      </c>
      <c r="F18" s="70">
        <v>3.1556765000000002</v>
      </c>
      <c r="G18" s="70">
        <v>3.9685453000000002</v>
      </c>
      <c r="H18" s="70">
        <f>'DGS - EKL &amp; VOST'!C23</f>
        <v>331</v>
      </c>
      <c r="I18" s="70">
        <f>'DGS - EKL &amp; VOST'!D23</f>
        <v>86</v>
      </c>
      <c r="J18" s="70">
        <f>'DGS - EKL &amp; VOST'!E23</f>
        <v>0.3510204081632653</v>
      </c>
    </row>
    <row r="19" spans="1:10">
      <c r="A19" s="64">
        <v>18</v>
      </c>
      <c r="B19" s="71">
        <v>43907</v>
      </c>
      <c r="C19" s="70">
        <v>117</v>
      </c>
      <c r="D19" s="70">
        <v>18</v>
      </c>
      <c r="E19" s="70">
        <v>3.4918250999999998</v>
      </c>
      <c r="F19" s="70">
        <v>3.1611813999999998</v>
      </c>
      <c r="G19" s="70">
        <v>3.8386781000000001</v>
      </c>
      <c r="H19" s="70">
        <f>'DGS - EKL &amp; VOST'!C24</f>
        <v>448</v>
      </c>
      <c r="I19" s="70">
        <f>'DGS - EKL &amp; VOST'!D24</f>
        <v>117</v>
      </c>
      <c r="J19" s="70">
        <f>'DGS - EKL &amp; VOST'!E24</f>
        <v>0.3534743202416919</v>
      </c>
    </row>
    <row r="20" spans="1:10">
      <c r="A20" s="64">
        <v>19</v>
      </c>
      <c r="B20" s="71">
        <v>43908</v>
      </c>
      <c r="C20" s="70">
        <v>194</v>
      </c>
      <c r="D20" s="70">
        <v>19</v>
      </c>
      <c r="E20" s="70">
        <v>3.5644417000000002</v>
      </c>
      <c r="F20" s="70">
        <v>3.2811753000000001</v>
      </c>
      <c r="G20" s="70">
        <v>3.8592686</v>
      </c>
      <c r="H20" s="70">
        <f>'DGS - EKL &amp; VOST'!C25</f>
        <v>642</v>
      </c>
      <c r="I20" s="70">
        <f>'DGS - EKL &amp; VOST'!D25</f>
        <v>194</v>
      </c>
      <c r="J20" s="70">
        <f>'DGS - EKL &amp; VOST'!E25</f>
        <v>0.43303571428571419</v>
      </c>
    </row>
    <row r="21" spans="1:10">
      <c r="A21" s="64">
        <v>20</v>
      </c>
      <c r="B21" s="71">
        <v>43909</v>
      </c>
      <c r="C21" s="70">
        <v>143</v>
      </c>
      <c r="D21" s="70">
        <v>20</v>
      </c>
      <c r="E21" s="70">
        <v>3.0809779000000002</v>
      </c>
      <c r="F21" s="70">
        <v>2.8581826000000001</v>
      </c>
      <c r="G21" s="70">
        <v>3.3120156999999999</v>
      </c>
      <c r="H21" s="70">
        <f>'DGS - EKL &amp; VOST'!C26</f>
        <v>785</v>
      </c>
      <c r="I21" s="70">
        <f>'DGS - EKL &amp; VOST'!D26</f>
        <v>143</v>
      </c>
      <c r="J21" s="70">
        <f>'DGS - EKL &amp; VOST'!E26</f>
        <v>0.22274143302180693</v>
      </c>
    </row>
    <row r="22" spans="1:10">
      <c r="A22" s="64">
        <v>21</v>
      </c>
      <c r="B22" s="71">
        <v>43910</v>
      </c>
      <c r="C22" s="70">
        <v>235</v>
      </c>
      <c r="D22" s="70">
        <v>21</v>
      </c>
      <c r="E22" s="70">
        <v>2.8634686</v>
      </c>
      <c r="F22" s="70">
        <v>2.6803219</v>
      </c>
      <c r="G22" s="70">
        <v>3.0525821</v>
      </c>
      <c r="H22" s="70">
        <f>'DGS - EKL &amp; VOST'!C27</f>
        <v>1020</v>
      </c>
      <c r="I22" s="70">
        <f>'DGS - EKL &amp; VOST'!D27</f>
        <v>235</v>
      </c>
      <c r="J22" s="70">
        <f>'DGS - EKL &amp; VOST'!E27</f>
        <v>0.2993630573248407</v>
      </c>
    </row>
    <row r="23" spans="1:10">
      <c r="A23" s="64">
        <v>22</v>
      </c>
      <c r="B23" s="71">
        <v>43911</v>
      </c>
      <c r="C23" s="70">
        <v>260</v>
      </c>
      <c r="D23" s="70">
        <v>22</v>
      </c>
      <c r="E23" s="70">
        <v>2.6326960000000001</v>
      </c>
      <c r="F23" s="70">
        <v>2.4802127</v>
      </c>
      <c r="G23" s="70">
        <v>2.7896638999999999</v>
      </c>
      <c r="H23" s="70">
        <f>'DGS - EKL &amp; VOST'!C28</f>
        <v>1280</v>
      </c>
      <c r="I23" s="70">
        <f>'DGS - EKL &amp; VOST'!D28</f>
        <v>260</v>
      </c>
      <c r="J23" s="70">
        <f>'DGS - EKL &amp; VOST'!E28</f>
        <v>0.25490196078431371</v>
      </c>
    </row>
    <row r="24" spans="1:10">
      <c r="A24" s="64">
        <v>23</v>
      </c>
      <c r="B24" s="71">
        <v>43912</v>
      </c>
      <c r="C24" s="70">
        <v>320</v>
      </c>
      <c r="D24" s="70">
        <v>23</v>
      </c>
      <c r="E24" s="70">
        <v>2.4692205</v>
      </c>
      <c r="F24" s="70">
        <v>2.3395286</v>
      </c>
      <c r="G24" s="70">
        <v>2.6023616000000001</v>
      </c>
      <c r="H24" s="70">
        <f>'DGS - EKL &amp; VOST'!C29</f>
        <v>1600</v>
      </c>
      <c r="I24" s="70">
        <f>'DGS - EKL &amp; VOST'!D29</f>
        <v>320</v>
      </c>
      <c r="J24" s="70">
        <f>'DGS - EKL &amp; VOST'!E29</f>
        <v>0.25</v>
      </c>
    </row>
    <row r="25" spans="1:10">
      <c r="A25" s="64">
        <v>24</v>
      </c>
      <c r="B25" s="71">
        <v>43913</v>
      </c>
      <c r="C25" s="70">
        <v>460</v>
      </c>
      <c r="D25" s="70">
        <v>24</v>
      </c>
      <c r="E25" s="70">
        <v>2.4781551999999998</v>
      </c>
      <c r="F25" s="70">
        <v>2.3627417999999998</v>
      </c>
      <c r="G25" s="70">
        <v>2.596282</v>
      </c>
      <c r="H25" s="70">
        <f>'DGS - EKL &amp; VOST'!C30</f>
        <v>2060</v>
      </c>
      <c r="I25" s="70">
        <f>'DGS - EKL &amp; VOST'!D30</f>
        <v>460</v>
      </c>
      <c r="J25" s="70">
        <f>'DGS - EKL &amp; VOST'!E30</f>
        <v>0.28750000000000009</v>
      </c>
    </row>
    <row r="26" spans="1:10">
      <c r="A26" s="64">
        <v>25</v>
      </c>
      <c r="B26" s="71">
        <v>43914</v>
      </c>
      <c r="C26" s="70">
        <v>302</v>
      </c>
      <c r="D26" s="70">
        <v>25</v>
      </c>
      <c r="E26" s="70">
        <v>2.1823921999999998</v>
      </c>
      <c r="F26" s="70">
        <v>2.0857306000000002</v>
      </c>
      <c r="G26" s="70">
        <v>2.2812125000000001</v>
      </c>
      <c r="H26" s="70">
        <f>'DGS - EKL &amp; VOST'!C31</f>
        <v>2362</v>
      </c>
      <c r="I26" s="70">
        <f>'DGS - EKL &amp; VOST'!D31</f>
        <v>302</v>
      </c>
      <c r="J26" s="70">
        <f>'DGS - EKL &amp; VOST'!E31</f>
        <v>0.14660194174757279</v>
      </c>
    </row>
    <row r="27" spans="1:10">
      <c r="A27" s="64">
        <v>26</v>
      </c>
      <c r="B27" s="71">
        <v>43915</v>
      </c>
      <c r="C27" s="70">
        <v>633</v>
      </c>
      <c r="D27" s="70">
        <v>26</v>
      </c>
      <c r="E27" s="70">
        <v>2.1619942000000001</v>
      </c>
      <c r="F27" s="70">
        <v>2.0755300999999999</v>
      </c>
      <c r="G27" s="70">
        <v>2.2501980000000001</v>
      </c>
      <c r="H27" s="70">
        <f>'DGS - EKL &amp; VOST'!C32</f>
        <v>2995</v>
      </c>
      <c r="I27" s="70">
        <f>'DGS - EKL &amp; VOST'!D32</f>
        <v>633</v>
      </c>
      <c r="J27" s="70">
        <f>'DGS - EKL &amp; VOST'!E32</f>
        <v>0.26799322607959364</v>
      </c>
    </row>
    <row r="28" spans="1:10">
      <c r="A28" s="64">
        <v>27</v>
      </c>
      <c r="B28" s="71">
        <v>43916</v>
      </c>
      <c r="C28" s="70">
        <v>549</v>
      </c>
      <c r="D28" s="70">
        <v>27</v>
      </c>
      <c r="E28" s="70">
        <v>2.0909336999999999</v>
      </c>
      <c r="F28" s="70">
        <v>2.0136466999999998</v>
      </c>
      <c r="G28" s="70">
        <v>2.1696558000000001</v>
      </c>
      <c r="H28" s="70">
        <f>'DGS - EKL &amp; VOST'!C33</f>
        <v>3544</v>
      </c>
      <c r="I28" s="70">
        <f>'DGS - EKL &amp; VOST'!D33</f>
        <v>549</v>
      </c>
      <c r="J28" s="70">
        <f>'DGS - EKL &amp; VOST'!E33</f>
        <v>0.18330550918196997</v>
      </c>
    </row>
    <row r="29" spans="1:10">
      <c r="A29" s="64">
        <v>28</v>
      </c>
      <c r="B29" s="71">
        <v>43917</v>
      </c>
      <c r="C29" s="70">
        <v>724</v>
      </c>
      <c r="D29" s="70">
        <v>28</v>
      </c>
      <c r="E29" s="70">
        <v>2.0422948999999999</v>
      </c>
      <c r="F29" s="70">
        <v>1.9726672000000001</v>
      </c>
      <c r="G29" s="70">
        <v>2.1131134</v>
      </c>
      <c r="H29" s="70">
        <f>'DGS - EKL &amp; VOST'!C34</f>
        <v>4268</v>
      </c>
      <c r="I29" s="70">
        <f>'DGS - EKL &amp; VOST'!D34</f>
        <v>724</v>
      </c>
      <c r="J29" s="70">
        <f>'DGS - EKL &amp; VOST'!E34</f>
        <v>0.20428893905191869</v>
      </c>
    </row>
    <row r="30" spans="1:10">
      <c r="A30" s="64">
        <v>29</v>
      </c>
      <c r="B30" s="71">
        <v>43918</v>
      </c>
      <c r="C30" s="70">
        <v>902</v>
      </c>
      <c r="D30" s="70">
        <v>29</v>
      </c>
      <c r="E30" s="70">
        <v>2.0458188000000002</v>
      </c>
      <c r="F30" s="70">
        <v>1.982037</v>
      </c>
      <c r="G30" s="70">
        <v>2.1105966999999999</v>
      </c>
      <c r="H30" s="70">
        <f>'DGS - EKL &amp; VOST'!C35</f>
        <v>5170</v>
      </c>
      <c r="I30" s="70">
        <f>'DGS - EKL &amp; VOST'!D35</f>
        <v>902</v>
      </c>
      <c r="J30" s="70">
        <f>'DGS - EKL &amp; VOST'!E35</f>
        <v>0.21134020618556693</v>
      </c>
    </row>
    <row r="31" spans="1:10">
      <c r="A31" s="64">
        <v>30</v>
      </c>
      <c r="B31" s="71">
        <v>43919</v>
      </c>
      <c r="C31" s="70">
        <v>792</v>
      </c>
      <c r="D31" s="70">
        <v>30</v>
      </c>
      <c r="E31" s="70">
        <v>1.9267911</v>
      </c>
      <c r="F31" s="70">
        <v>1.8700376000000001</v>
      </c>
      <c r="G31" s="70">
        <v>1.9843811</v>
      </c>
      <c r="H31" s="70">
        <f>'DGS - EKL &amp; VOST'!C36</f>
        <v>5962</v>
      </c>
      <c r="I31" s="70">
        <f>'DGS - EKL &amp; VOST'!D36</f>
        <v>792</v>
      </c>
      <c r="J31" s="70">
        <f>'DGS - EKL &amp; VOST'!E36</f>
        <v>0.15319148936170213</v>
      </c>
    </row>
    <row r="32" spans="1:10">
      <c r="A32" s="64">
        <v>31</v>
      </c>
      <c r="B32" s="71">
        <v>43920</v>
      </c>
      <c r="C32" s="70">
        <v>446</v>
      </c>
      <c r="D32" s="70">
        <v>31</v>
      </c>
      <c r="E32" s="70">
        <v>1.6222382</v>
      </c>
      <c r="F32" s="70">
        <v>1.574379</v>
      </c>
      <c r="G32" s="70">
        <v>1.6708038999999999</v>
      </c>
      <c r="H32" s="70">
        <f>'DGS - EKL &amp; VOST'!C37</f>
        <v>6408</v>
      </c>
      <c r="I32" s="70">
        <f>'DGS - EKL &amp; VOST'!D37</f>
        <v>446</v>
      </c>
      <c r="J32" s="70">
        <f>'DGS - EKL &amp; VOST'!E37</f>
        <v>7.4807111707480667E-2</v>
      </c>
    </row>
    <row r="33" spans="1:10">
      <c r="A33" s="64">
        <v>32</v>
      </c>
      <c r="B33" s="71">
        <v>43921</v>
      </c>
      <c r="C33" s="70">
        <v>1035</v>
      </c>
      <c r="D33" s="70">
        <v>32</v>
      </c>
      <c r="E33" s="70">
        <v>1.641373</v>
      </c>
      <c r="F33" s="70">
        <v>1.5965525</v>
      </c>
      <c r="G33" s="70">
        <v>1.6868053000000001</v>
      </c>
      <c r="H33" s="70">
        <f>'DGS - EKL &amp; VOST'!C38</f>
        <v>7443</v>
      </c>
      <c r="I33" s="70">
        <f>'DGS - EKL &amp; VOST'!D38</f>
        <v>1035</v>
      </c>
      <c r="J33" s="70">
        <f>'DGS - EKL &amp; VOST'!E38</f>
        <v>0.16151685393258419</v>
      </c>
    </row>
    <row r="34" spans="1:10">
      <c r="A34" s="64">
        <v>33</v>
      </c>
      <c r="B34" s="71">
        <v>43922</v>
      </c>
      <c r="C34" s="70">
        <v>808</v>
      </c>
      <c r="D34" s="70">
        <v>33</v>
      </c>
      <c r="E34" s="70">
        <v>1.5104544</v>
      </c>
      <c r="F34" s="70">
        <v>1.4698964999999999</v>
      </c>
      <c r="G34" s="70">
        <v>1.5515565</v>
      </c>
      <c r="H34" s="70">
        <f>'DGS - EKL &amp; VOST'!C39</f>
        <v>8251</v>
      </c>
      <c r="I34" s="70">
        <f>'DGS - EKL &amp; VOST'!D39</f>
        <v>808</v>
      </c>
      <c r="J34" s="70">
        <f>'DGS - EKL &amp; VOST'!E39</f>
        <v>0.10855837699852211</v>
      </c>
    </row>
    <row r="35" spans="1:10">
      <c r="A35" s="64">
        <v>34</v>
      </c>
      <c r="B35" s="71">
        <v>43923</v>
      </c>
      <c r="C35" s="70">
        <v>783</v>
      </c>
      <c r="D35" s="70">
        <v>34</v>
      </c>
      <c r="E35" s="70">
        <v>1.4140659</v>
      </c>
      <c r="F35" s="70">
        <v>1.3769087</v>
      </c>
      <c r="G35" s="70">
        <v>1.451711</v>
      </c>
      <c r="H35" s="70">
        <f>'DGS - EKL &amp; VOST'!C40</f>
        <v>9034</v>
      </c>
      <c r="I35" s="70">
        <f>'DGS - EKL &amp; VOST'!D40</f>
        <v>783</v>
      </c>
      <c r="J35" s="70">
        <f>'DGS - EKL &amp; VOST'!E40</f>
        <v>9.4897588171130698E-2</v>
      </c>
    </row>
    <row r="36" spans="1:10">
      <c r="A36" s="64">
        <v>35</v>
      </c>
      <c r="B36" s="71">
        <v>43924</v>
      </c>
      <c r="C36" s="70">
        <v>852</v>
      </c>
      <c r="D36" s="70">
        <v>35</v>
      </c>
      <c r="E36" s="70">
        <v>1.3200805</v>
      </c>
      <c r="F36" s="70">
        <v>1.2857877</v>
      </c>
      <c r="G36" s="70">
        <v>1.3548184000000001</v>
      </c>
      <c r="H36" s="70">
        <f>'DGS - EKL &amp; VOST'!C41</f>
        <v>9886</v>
      </c>
      <c r="I36" s="70">
        <f>'DGS - EKL &amp; VOST'!D41</f>
        <v>852</v>
      </c>
      <c r="J36" s="70">
        <f>'DGS - EKL &amp; VOST'!E41</f>
        <v>9.4310382997564668E-2</v>
      </c>
    </row>
    <row r="37" spans="1:10">
      <c r="A37" s="64">
        <v>36</v>
      </c>
      <c r="B37" s="71">
        <v>43925</v>
      </c>
      <c r="C37" s="70">
        <v>638</v>
      </c>
      <c r="D37" s="70">
        <v>36</v>
      </c>
      <c r="E37" s="70">
        <v>1.1664436</v>
      </c>
      <c r="F37" s="70">
        <v>1.1354089000000001</v>
      </c>
      <c r="G37" s="70">
        <v>1.1978909</v>
      </c>
      <c r="H37" s="70">
        <f>'DGS - EKL &amp; VOST'!C42</f>
        <v>10524</v>
      </c>
      <c r="I37" s="70">
        <f>'DGS - EKL &amp; VOST'!D42</f>
        <v>638</v>
      </c>
      <c r="J37" s="70">
        <f>'DGS - EKL &amp; VOST'!E42</f>
        <v>6.45357070604895E-2</v>
      </c>
    </row>
    <row r="38" spans="1:10">
      <c r="A38" s="64">
        <v>37</v>
      </c>
      <c r="B38" s="71">
        <v>43926</v>
      </c>
      <c r="C38" s="70">
        <v>754</v>
      </c>
      <c r="D38" s="70">
        <v>37</v>
      </c>
      <c r="E38" s="70">
        <v>1.0949259</v>
      </c>
      <c r="F38" s="70">
        <v>1.0656908</v>
      </c>
      <c r="G38" s="70">
        <v>1.1245510999999999</v>
      </c>
      <c r="H38" s="70">
        <f>'DGS - EKL &amp; VOST'!C43</f>
        <v>11278</v>
      </c>
      <c r="I38" s="70">
        <f>'DGS - EKL &amp; VOST'!D43</f>
        <v>754</v>
      </c>
      <c r="J38" s="70">
        <f>'DGS - EKL &amp; VOST'!E43</f>
        <v>7.1645762067654939E-2</v>
      </c>
    </row>
    <row r="39" spans="1:10">
      <c r="A39" s="64">
        <v>38</v>
      </c>
      <c r="B39" s="71">
        <v>43927</v>
      </c>
      <c r="C39" s="70">
        <v>452</v>
      </c>
      <c r="D39" s="70">
        <v>38</v>
      </c>
      <c r="E39" s="70">
        <v>1.0598361999999999</v>
      </c>
      <c r="F39" s="70">
        <v>1.0315538</v>
      </c>
      <c r="G39" s="70">
        <v>1.0884957</v>
      </c>
      <c r="H39" s="70">
        <f>'DGS - EKL &amp; VOST'!C44</f>
        <v>11730</v>
      </c>
      <c r="I39" s="70">
        <f>'DGS - EKL &amp; VOST'!D44</f>
        <v>452</v>
      </c>
      <c r="J39" s="70">
        <f>'DGS - EKL &amp; VOST'!E44</f>
        <v>4.007802801915239E-2</v>
      </c>
    </row>
    <row r="40" spans="1:10">
      <c r="A40" s="64">
        <v>39</v>
      </c>
      <c r="B40" s="71">
        <v>43928</v>
      </c>
      <c r="C40" s="70">
        <v>712</v>
      </c>
      <c r="D40" s="70">
        <v>39</v>
      </c>
      <c r="E40" s="70">
        <v>0.97542439999999997</v>
      </c>
      <c r="F40" s="70">
        <v>0.94857279999999999</v>
      </c>
      <c r="G40" s="70">
        <v>1.0026455999999999</v>
      </c>
      <c r="H40" s="70">
        <f>'DGS - EKL &amp; VOST'!C45</f>
        <v>12442</v>
      </c>
      <c r="I40" s="70">
        <f>'DGS - EKL &amp; VOST'!D45</f>
        <v>712</v>
      </c>
      <c r="J40" s="70">
        <f>'DGS - EKL &amp; VOST'!E45</f>
        <v>6.0699062233589007E-2</v>
      </c>
    </row>
    <row r="41" spans="1:10">
      <c r="A41" s="64">
        <v>40</v>
      </c>
      <c r="B41" s="71">
        <v>43929</v>
      </c>
      <c r="C41" s="70">
        <v>699</v>
      </c>
      <c r="D41" s="70">
        <v>40</v>
      </c>
      <c r="E41" s="70">
        <v>0.94515740000000004</v>
      </c>
      <c r="F41" s="70">
        <v>0.91885260000000002</v>
      </c>
      <c r="G41" s="70">
        <v>0.97182820000000003</v>
      </c>
      <c r="H41" s="70">
        <f>'DGS - EKL &amp; VOST'!C46</f>
        <v>13141</v>
      </c>
      <c r="I41" s="70">
        <f>'DGS - EKL &amp; VOST'!D46</f>
        <v>699</v>
      </c>
      <c r="J41" s="70">
        <f>'DGS - EKL &amp; VOST'!E46</f>
        <v>5.6180678347532487E-2</v>
      </c>
    </row>
    <row r="42" spans="1:10">
      <c r="A42" s="64">
        <v>41</v>
      </c>
      <c r="B42" s="71">
        <v>43930</v>
      </c>
      <c r="C42" s="70">
        <v>815</v>
      </c>
      <c r="D42" s="70">
        <v>41</v>
      </c>
      <c r="E42" s="70">
        <v>0.95497639999999995</v>
      </c>
      <c r="F42" s="70">
        <v>0.92848419999999998</v>
      </c>
      <c r="G42" s="70">
        <v>0.98183589999999998</v>
      </c>
      <c r="H42" s="70">
        <f>'DGS - EKL &amp; VOST'!C47</f>
        <v>13956</v>
      </c>
      <c r="I42" s="70">
        <f>'DGS - EKL &amp; VOST'!D47</f>
        <v>815</v>
      </c>
      <c r="J42" s="70">
        <f>'DGS - EKL &amp; VOST'!E47</f>
        <v>6.2019633209040359E-2</v>
      </c>
    </row>
    <row r="43" spans="1:10">
      <c r="A43" s="64">
        <v>42</v>
      </c>
      <c r="B43" s="71">
        <v>43931</v>
      </c>
      <c r="C43" s="70">
        <v>1516</v>
      </c>
      <c r="D43" s="70">
        <v>42</v>
      </c>
      <c r="E43" s="70">
        <v>1.0940817</v>
      </c>
      <c r="F43" s="70">
        <v>1.0655790000000001</v>
      </c>
      <c r="G43" s="70">
        <v>1.1229552</v>
      </c>
      <c r="H43" s="70">
        <f>'DGS - EKL &amp; VOST'!C48</f>
        <v>15472</v>
      </c>
      <c r="I43" s="70">
        <f>'DGS - EKL &amp; VOST'!D48</f>
        <v>1516</v>
      </c>
      <c r="J43" s="70">
        <f>'DGS - EKL &amp; VOST'!E48</f>
        <v>0.10862711378618517</v>
      </c>
    </row>
    <row r="44" spans="1:10">
      <c r="A44" s="64">
        <v>43</v>
      </c>
      <c r="B44" s="71">
        <v>43932</v>
      </c>
      <c r="C44" s="70">
        <v>515</v>
      </c>
      <c r="D44" s="70">
        <v>43</v>
      </c>
      <c r="E44" s="70">
        <v>1.0717144000000001</v>
      </c>
      <c r="F44" s="70">
        <v>1.0434840999999999</v>
      </c>
      <c r="G44" s="70">
        <v>1.1003163</v>
      </c>
      <c r="H44" s="70">
        <f>'DGS - EKL &amp; VOST'!C49</f>
        <v>15987</v>
      </c>
      <c r="I44" s="70">
        <f>'DGS - EKL &amp; VOST'!D49</f>
        <v>515</v>
      </c>
      <c r="J44" s="70">
        <f>'DGS - EKL &amp; VOST'!E49</f>
        <v>3.3285935884177942E-2</v>
      </c>
    </row>
    <row r="45" spans="1:10">
      <c r="A45" s="64">
        <v>44</v>
      </c>
      <c r="B45" s="71">
        <v>43933</v>
      </c>
      <c r="C45" s="70">
        <v>598</v>
      </c>
      <c r="D45" s="70">
        <v>44</v>
      </c>
      <c r="E45" s="70">
        <v>1.0262484000000001</v>
      </c>
      <c r="F45" s="70">
        <v>0.99882400000000005</v>
      </c>
      <c r="G45" s="70">
        <v>1.0540391</v>
      </c>
      <c r="H45" s="70">
        <f>'DGS - EKL &amp; VOST'!C50</f>
        <v>16585</v>
      </c>
      <c r="I45" s="70">
        <f>'DGS - EKL &amp; VOST'!D50</f>
        <v>598</v>
      </c>
      <c r="J45" s="70">
        <f>'DGS - EKL &amp; VOST'!E50</f>
        <v>3.7405391880903194E-2</v>
      </c>
    </row>
    <row r="46" spans="1:10">
      <c r="A46" s="64">
        <v>45</v>
      </c>
      <c r="B46" s="71">
        <v>43934</v>
      </c>
      <c r="C46" s="70">
        <v>349</v>
      </c>
      <c r="D46" s="70">
        <v>45</v>
      </c>
      <c r="E46" s="70">
        <v>0.99411490000000002</v>
      </c>
      <c r="F46" s="70">
        <v>0.96728930000000002</v>
      </c>
      <c r="G46" s="70">
        <v>1.0213022</v>
      </c>
      <c r="H46" s="70">
        <f>'DGS - EKL &amp; VOST'!C51</f>
        <v>16934</v>
      </c>
      <c r="I46" s="70">
        <f>'DGS - EKL &amp; VOST'!D51</f>
        <v>349</v>
      </c>
      <c r="J46" s="70">
        <f>'DGS - EKL &amp; VOST'!E51</f>
        <v>2.1043111245101054E-2</v>
      </c>
    </row>
    <row r="47" spans="1:10">
      <c r="A47" s="64">
        <v>46</v>
      </c>
      <c r="B47" s="71">
        <v>43935</v>
      </c>
      <c r="C47" s="70">
        <v>514</v>
      </c>
      <c r="D47" s="70">
        <v>46</v>
      </c>
      <c r="E47" s="70">
        <v>0.95164090000000001</v>
      </c>
      <c r="F47" s="70">
        <v>0.92546220000000001</v>
      </c>
      <c r="G47" s="70">
        <v>0.97817969999999999</v>
      </c>
      <c r="H47" s="70">
        <f>'DGS - EKL &amp; VOST'!C52</f>
        <v>17448</v>
      </c>
      <c r="I47" s="70">
        <f>'DGS - EKL &amp; VOST'!D52</f>
        <v>514</v>
      </c>
      <c r="J47" s="70">
        <f>'DGS - EKL &amp; VOST'!E52</f>
        <v>3.0353135703318657E-2</v>
      </c>
    </row>
    <row r="48" spans="1:10">
      <c r="A48" s="64">
        <v>47</v>
      </c>
      <c r="B48" s="71">
        <v>43936</v>
      </c>
      <c r="C48" s="70">
        <v>643</v>
      </c>
      <c r="D48" s="70">
        <v>47</v>
      </c>
      <c r="E48" s="70">
        <v>0.94330939999999996</v>
      </c>
      <c r="F48" s="70">
        <v>0.91721450000000004</v>
      </c>
      <c r="G48" s="70">
        <v>0.96976510000000005</v>
      </c>
      <c r="H48" s="70">
        <f>'DGS - EKL &amp; VOST'!C53</f>
        <v>18091</v>
      </c>
      <c r="I48" s="70">
        <f>'DGS - EKL &amp; VOST'!D53</f>
        <v>643</v>
      </c>
      <c r="J48" s="70">
        <f>'DGS - EKL &amp; VOST'!E53</f>
        <v>3.6852361302154968E-2</v>
      </c>
    </row>
    <row r="49" spans="1:10">
      <c r="A49" s="64">
        <v>48</v>
      </c>
      <c r="B49" s="71">
        <v>43937</v>
      </c>
      <c r="C49" s="70">
        <v>750</v>
      </c>
      <c r="D49" s="70">
        <v>48</v>
      </c>
      <c r="E49" s="70">
        <v>0.93953319999999996</v>
      </c>
      <c r="F49" s="70">
        <v>0.91337170000000001</v>
      </c>
      <c r="G49" s="70">
        <v>0.96605890000000005</v>
      </c>
      <c r="H49" s="70">
        <f>'DGS - EKL &amp; VOST'!C54</f>
        <v>18841</v>
      </c>
      <c r="I49" s="70">
        <f>'DGS - EKL &amp; VOST'!D54</f>
        <v>750</v>
      </c>
      <c r="J49" s="70">
        <f>'DGS - EKL &amp; VOST'!E54</f>
        <v>4.1457078105135103E-2</v>
      </c>
    </row>
    <row r="50" spans="1:10">
      <c r="A50" s="64">
        <v>49</v>
      </c>
      <c r="B50" s="71">
        <v>43938</v>
      </c>
      <c r="C50" s="70">
        <v>181</v>
      </c>
      <c r="D50" s="70">
        <v>49</v>
      </c>
      <c r="E50" s="70">
        <v>0.69091380000000002</v>
      </c>
      <c r="F50" s="70">
        <v>0.66837400000000002</v>
      </c>
      <c r="G50" s="70">
        <v>0.71382210000000001</v>
      </c>
      <c r="H50" s="70">
        <f>'DGS - EKL &amp; VOST'!C55</f>
        <v>19022</v>
      </c>
      <c r="I50" s="70">
        <f>'DGS - EKL &amp; VOST'!D55</f>
        <v>181</v>
      </c>
      <c r="J50" s="70">
        <f>'DGS - EKL &amp; VOST'!E55</f>
        <v>9.6067087734197365E-3</v>
      </c>
    </row>
    <row r="51" spans="1:10">
      <c r="A51" s="64">
        <v>50</v>
      </c>
      <c r="B51" s="71">
        <v>43939</v>
      </c>
      <c r="C51" s="70">
        <v>663</v>
      </c>
      <c r="D51" s="70">
        <v>50</v>
      </c>
      <c r="E51" s="70">
        <v>0.73947589999999996</v>
      </c>
      <c r="F51" s="70">
        <v>0.71583549999999996</v>
      </c>
      <c r="G51" s="70">
        <v>0.76349500000000003</v>
      </c>
      <c r="H51" s="70">
        <f>'DGS - EKL &amp; VOST'!C56</f>
        <v>19685</v>
      </c>
      <c r="I51" s="70">
        <f>'DGS - EKL &amp; VOST'!D56</f>
        <v>663</v>
      </c>
      <c r="J51" s="70">
        <f>'DGS - EKL &amp; VOST'!E56</f>
        <v>3.4854379139943159E-2</v>
      </c>
    </row>
    <row r="52" spans="1:10">
      <c r="A52" s="64">
        <v>51</v>
      </c>
      <c r="B52" s="71">
        <v>43940</v>
      </c>
      <c r="C52" s="70">
        <v>521</v>
      </c>
      <c r="D52" s="70">
        <v>51</v>
      </c>
      <c r="E52" s="70">
        <v>0.76723050000000004</v>
      </c>
      <c r="F52" s="70">
        <v>0.74244560000000004</v>
      </c>
      <c r="G52" s="70">
        <v>0.79241669999999997</v>
      </c>
      <c r="H52" s="70">
        <f>'DGS - EKL &amp; VOST'!C57</f>
        <v>20206</v>
      </c>
      <c r="I52" s="70">
        <f>'DGS - EKL &amp; VOST'!D57</f>
        <v>521</v>
      </c>
      <c r="J52" s="70">
        <f>'DGS - EKL &amp; VOST'!E57</f>
        <v>2.6466852933705765E-2</v>
      </c>
    </row>
    <row r="53" spans="1:10">
      <c r="A53" s="64">
        <v>52</v>
      </c>
      <c r="B53" s="71">
        <v>43941</v>
      </c>
      <c r="C53" s="70">
        <v>657</v>
      </c>
      <c r="D53" s="70">
        <v>52</v>
      </c>
      <c r="E53" s="70">
        <v>0.88211309999999998</v>
      </c>
      <c r="F53" s="70">
        <v>0.85474740000000005</v>
      </c>
      <c r="G53" s="70">
        <v>0.90990389999999999</v>
      </c>
      <c r="H53" s="70">
        <f>'DGS - EKL &amp; VOST'!C58</f>
        <v>20863</v>
      </c>
      <c r="I53" s="70">
        <f>'DGS - EKL &amp; VOST'!D58</f>
        <v>657</v>
      </c>
      <c r="J53" s="70">
        <f>'DGS - EKL &amp; VOST'!E58</f>
        <v>3.2515094526378352E-2</v>
      </c>
    </row>
    <row r="54" spans="1:10">
      <c r="A54" s="64">
        <v>53</v>
      </c>
      <c r="B54" s="71">
        <v>43942</v>
      </c>
      <c r="C54" s="70">
        <v>516</v>
      </c>
      <c r="D54" s="70">
        <v>53</v>
      </c>
      <c r="E54" s="70">
        <v>0.92546050000000002</v>
      </c>
      <c r="F54" s="70">
        <v>0.89675740000000004</v>
      </c>
      <c r="G54" s="70">
        <v>0.9546095</v>
      </c>
      <c r="H54" s="70">
        <f>'DGS - EKL &amp; VOST'!C59</f>
        <v>21379</v>
      </c>
      <c r="I54" s="70">
        <f>'DGS - EKL &amp; VOST'!D59</f>
        <v>516</v>
      </c>
      <c r="J54" s="70">
        <f>'DGS - EKL &amp; VOST'!E59</f>
        <v>2.4732780520538844E-2</v>
      </c>
    </row>
    <row r="55" spans="1:10">
      <c r="A55" s="64">
        <v>54</v>
      </c>
      <c r="B55" s="71">
        <v>43943</v>
      </c>
      <c r="C55" s="70">
        <v>603</v>
      </c>
      <c r="D55" s="70">
        <v>54</v>
      </c>
      <c r="E55" s="70">
        <v>0.94243060000000001</v>
      </c>
      <c r="F55" s="70">
        <v>0.91305250000000004</v>
      </c>
      <c r="G55" s="70">
        <v>0.97226749999999995</v>
      </c>
      <c r="H55" s="70">
        <f>'DGS - EKL &amp; VOST'!C60</f>
        <v>21982</v>
      </c>
      <c r="I55" s="70">
        <f>'DGS - EKL &amp; VOST'!D60</f>
        <v>603</v>
      </c>
      <c r="J55" s="70">
        <f>'DGS - EKL &amp; VOST'!E60</f>
        <v>2.8205248140698913E-2</v>
      </c>
    </row>
    <row r="56" spans="1:10">
      <c r="A56" s="64">
        <v>55</v>
      </c>
      <c r="B56" s="71">
        <v>43944</v>
      </c>
      <c r="C56" s="70">
        <v>371</v>
      </c>
      <c r="D56" s="70">
        <v>55</v>
      </c>
      <c r="E56" s="70">
        <v>0.86616219999999999</v>
      </c>
      <c r="F56" s="70">
        <v>0.83775409999999995</v>
      </c>
      <c r="G56" s="70">
        <v>0.89503730000000004</v>
      </c>
      <c r="H56" s="70">
        <f>'DGS - EKL &amp; VOST'!C61</f>
        <v>22353</v>
      </c>
      <c r="I56" s="70">
        <f>'DGS - EKL &amp; VOST'!D61</f>
        <v>371</v>
      </c>
      <c r="J56" s="70">
        <f>'DGS - EKL &amp; VOST'!E61</f>
        <v>1.6877445182422068E-2</v>
      </c>
    </row>
    <row r="57" spans="1:10">
      <c r="A57" s="64">
        <v>56</v>
      </c>
      <c r="B57" s="71">
        <v>43945</v>
      </c>
      <c r="C57" s="70">
        <v>444</v>
      </c>
      <c r="D57" s="70">
        <v>56</v>
      </c>
      <c r="E57" s="70">
        <v>0.9482003</v>
      </c>
      <c r="F57" s="70">
        <v>0.91819530000000005</v>
      </c>
      <c r="G57" s="70">
        <v>0.97868089999999996</v>
      </c>
      <c r="H57" s="70">
        <f>'DGS - EKL &amp; VOST'!C62</f>
        <v>22797</v>
      </c>
      <c r="I57" s="70">
        <f>'DGS - EKL &amp; VOST'!D62</f>
        <v>444</v>
      </c>
      <c r="J57" s="70">
        <f>'DGS - EKL &amp; VOST'!E62</f>
        <v>1.9863105623406208E-2</v>
      </c>
    </row>
    <row r="58" spans="1:10">
      <c r="A58" s="64">
        <v>57</v>
      </c>
      <c r="B58" s="71">
        <v>43946</v>
      </c>
      <c r="C58" s="70">
        <v>474</v>
      </c>
      <c r="D58" s="70">
        <v>57</v>
      </c>
      <c r="E58" s="70">
        <v>0.9212842</v>
      </c>
      <c r="F58" s="70">
        <v>0.89137889999999997</v>
      </c>
      <c r="G58" s="70">
        <v>0.95167590000000002</v>
      </c>
      <c r="H58" s="70">
        <f>'DGS - EKL &amp; VOST'!C63</f>
        <v>23271</v>
      </c>
      <c r="I58" s="70">
        <f>'DGS - EKL &amp; VOST'!D63</f>
        <v>474</v>
      </c>
      <c r="J58" s="70">
        <f>'DGS - EKL &amp; VOST'!E63</f>
        <v>2.0792209501250269E-2</v>
      </c>
    </row>
    <row r="59" spans="1:10">
      <c r="A59" s="64">
        <v>58</v>
      </c>
      <c r="B59" s="71">
        <v>43947</v>
      </c>
      <c r="C59" s="70">
        <v>412</v>
      </c>
      <c r="D59" s="70">
        <v>58</v>
      </c>
      <c r="E59" s="70">
        <v>0.90700780000000003</v>
      </c>
      <c r="F59" s="70">
        <v>0.877112</v>
      </c>
      <c r="G59" s="70">
        <v>0.93739760000000005</v>
      </c>
      <c r="H59" s="70">
        <f>'DGS - EKL &amp; VOST'!C64</f>
        <v>23683</v>
      </c>
      <c r="I59" s="70">
        <f>'DGS - EKL &amp; VOST'!D64</f>
        <v>412</v>
      </c>
      <c r="J59" s="70">
        <f>'DGS - EKL &amp; VOST'!E64</f>
        <v>1.7704439001332117E-2</v>
      </c>
    </row>
    <row r="60" spans="1:10">
      <c r="A60" s="64">
        <v>59</v>
      </c>
      <c r="B60" s="71">
        <v>43948</v>
      </c>
      <c r="C60" s="70">
        <v>163</v>
      </c>
      <c r="D60" s="70">
        <v>59</v>
      </c>
      <c r="E60" s="70">
        <v>0.79200369999999998</v>
      </c>
      <c r="F60" s="70">
        <v>0.76383900000000005</v>
      </c>
      <c r="G60" s="70">
        <v>0.82067100000000004</v>
      </c>
      <c r="H60" s="70">
        <f>'DGS - EKL &amp; VOST'!C65</f>
        <v>23846</v>
      </c>
      <c r="I60" s="70">
        <f>'DGS - EKL &amp; VOST'!D65</f>
        <v>163</v>
      </c>
      <c r="J60" s="70">
        <f>'DGS - EKL &amp; VOST'!E65</f>
        <v>6.8825739982265599E-3</v>
      </c>
    </row>
    <row r="61" spans="1:10">
      <c r="A61" s="64">
        <v>60</v>
      </c>
      <c r="B61" s="71">
        <v>43949</v>
      </c>
      <c r="C61" s="70">
        <v>295</v>
      </c>
      <c r="D61" s="70">
        <v>60</v>
      </c>
      <c r="E61" s="70">
        <v>0.75305089999999997</v>
      </c>
      <c r="F61" s="70">
        <v>0.72523090000000001</v>
      </c>
      <c r="G61" s="70">
        <v>0.7813871</v>
      </c>
      <c r="H61" s="70">
        <f>'DGS - EKL &amp; VOST'!C66</f>
        <v>24141</v>
      </c>
      <c r="I61" s="70">
        <f>'DGS - EKL &amp; VOST'!D66</f>
        <v>295</v>
      </c>
      <c r="J61" s="70">
        <f>'DGS - EKL &amp; VOST'!E66</f>
        <v>1.2371047555145509E-2</v>
      </c>
    </row>
    <row r="62" spans="1:10">
      <c r="A62" s="64">
        <v>61</v>
      </c>
      <c r="B62" s="71">
        <v>43950</v>
      </c>
      <c r="C62" s="70">
        <v>183</v>
      </c>
      <c r="D62" s="70">
        <v>61</v>
      </c>
      <c r="E62" s="70">
        <v>0.66770560000000001</v>
      </c>
      <c r="F62" s="70">
        <v>0.64094019999999996</v>
      </c>
      <c r="G62" s="70">
        <v>0.69501080000000004</v>
      </c>
      <c r="H62" s="70">
        <f>'DGS - EKL &amp; VOST'!C67</f>
        <v>24324</v>
      </c>
      <c r="I62" s="70">
        <f>'DGS - EKL &amp; VOST'!D67</f>
        <v>183</v>
      </c>
      <c r="J62" s="70">
        <f>'DGS - EKL &amp; VOST'!E67</f>
        <v>7.5804647694792671E-3</v>
      </c>
    </row>
    <row r="63" spans="1:10">
      <c r="A63" s="64">
        <v>62</v>
      </c>
      <c r="B63" s="71">
        <v>43951</v>
      </c>
      <c r="C63" s="70">
        <v>368</v>
      </c>
      <c r="D63" s="70">
        <v>62</v>
      </c>
      <c r="E63" s="70">
        <v>0.70729640000000005</v>
      </c>
      <c r="F63" s="70">
        <v>0.67892600000000003</v>
      </c>
      <c r="G63" s="70">
        <v>0.73623930000000004</v>
      </c>
      <c r="H63" s="70">
        <f>'DGS - EKL &amp; VOST'!C68</f>
        <v>24692</v>
      </c>
      <c r="I63" s="70">
        <f>'DGS - EKL &amp; VOST'!D68</f>
        <v>368</v>
      </c>
      <c r="J63" s="70">
        <f>'DGS - EKL &amp; VOST'!E68</f>
        <v>1.5129090610096929E-2</v>
      </c>
    </row>
    <row r="64" spans="1:10">
      <c r="A64" s="64">
        <v>63</v>
      </c>
      <c r="B64" s="71">
        <v>43952</v>
      </c>
      <c r="C64" s="70">
        <v>295</v>
      </c>
      <c r="D64" s="70">
        <v>63</v>
      </c>
      <c r="E64" s="70">
        <v>0.71101570000000003</v>
      </c>
      <c r="F64" s="70">
        <v>0.68155239999999995</v>
      </c>
      <c r="G64" s="70">
        <v>0.74109369999999997</v>
      </c>
      <c r="H64" s="70">
        <f>'DGS - EKL &amp; VOST'!C69</f>
        <v>24987</v>
      </c>
      <c r="I64" s="70">
        <f>'DGS - EKL &amp; VOST'!D69</f>
        <v>295</v>
      </c>
      <c r="J64" s="70">
        <f>'DGS - EKL &amp; VOST'!E69</f>
        <v>1.1947189373076261E-2</v>
      </c>
    </row>
    <row r="65" spans="1:10">
      <c r="A65" s="64">
        <v>64</v>
      </c>
      <c r="B65" s="71">
        <v>43953</v>
      </c>
      <c r="C65" s="70">
        <v>203</v>
      </c>
      <c r="D65" s="70">
        <v>64</v>
      </c>
      <c r="E65" s="70">
        <v>0.66756660000000001</v>
      </c>
      <c r="F65" s="70">
        <v>0.63803710000000002</v>
      </c>
      <c r="G65" s="70">
        <v>0.6977546</v>
      </c>
      <c r="H65" s="70">
        <f>'DGS - EKL &amp; VOST'!C70</f>
        <v>25190</v>
      </c>
      <c r="I65" s="70">
        <f>'DGS - EKL &amp; VOST'!D70</f>
        <v>203</v>
      </c>
      <c r="J65" s="70">
        <f>'DGS - EKL &amp; VOST'!E70</f>
        <v>8.1242245967902971E-3</v>
      </c>
    </row>
    <row r="66" spans="1:10">
      <c r="A66" s="64">
        <v>65</v>
      </c>
      <c r="B66" s="71">
        <v>43954</v>
      </c>
      <c r="C66" s="70">
        <v>92</v>
      </c>
      <c r="D66" s="70">
        <v>65</v>
      </c>
      <c r="E66" s="70">
        <v>0.59702350000000004</v>
      </c>
      <c r="F66" s="70">
        <v>0.56812490000000004</v>
      </c>
      <c r="G66" s="70">
        <v>0.62662899999999999</v>
      </c>
      <c r="H66" s="70">
        <f>'DGS - EKL &amp; VOST'!C71</f>
        <v>25282</v>
      </c>
      <c r="I66" s="70">
        <f>'DGS - EKL &amp; VOST'!D71</f>
        <v>92</v>
      </c>
      <c r="J66" s="70">
        <f>'DGS - EKL &amp; VOST'!E71</f>
        <v>3.6522429535530421E-3</v>
      </c>
    </row>
    <row r="67" spans="1:10">
      <c r="A67" s="64">
        <v>66</v>
      </c>
      <c r="B67" s="71">
        <v>43955</v>
      </c>
      <c r="C67" s="70">
        <v>242</v>
      </c>
      <c r="D67" s="70">
        <v>66</v>
      </c>
      <c r="E67" s="70">
        <v>0.67953739999999996</v>
      </c>
      <c r="F67" s="70">
        <v>0.64741839999999995</v>
      </c>
      <c r="G67" s="70">
        <v>0.71242289999999997</v>
      </c>
      <c r="H67" s="70">
        <f>'DGS - EKL &amp; VOST'!C72</f>
        <v>25524</v>
      </c>
      <c r="I67" s="70">
        <f>'DGS - EKL &amp; VOST'!D72</f>
        <v>242</v>
      </c>
      <c r="J67" s="70">
        <f>'DGS - EKL &amp; VOST'!E72</f>
        <v>9.5720275294675083E-3</v>
      </c>
    </row>
    <row r="68" spans="1:10">
      <c r="A68" s="64">
        <v>67</v>
      </c>
      <c r="B68" s="71">
        <v>43956</v>
      </c>
      <c r="C68" s="70">
        <v>178</v>
      </c>
      <c r="D68" s="70">
        <v>67</v>
      </c>
      <c r="E68" s="70">
        <v>0.69076349999999997</v>
      </c>
      <c r="F68" s="70">
        <v>0.65692830000000002</v>
      </c>
      <c r="G68" s="70">
        <v>0.72543650000000004</v>
      </c>
      <c r="H68" s="70">
        <f>'DGS - EKL &amp; VOST'!C73</f>
        <v>25702</v>
      </c>
      <c r="I68" s="70">
        <f>'DGS - EKL &amp; VOST'!D73</f>
        <v>178</v>
      </c>
      <c r="J68" s="70">
        <f>'DGS - EKL &amp; VOST'!E73</f>
        <v>6.9738285535183575E-3</v>
      </c>
    </row>
    <row r="69" spans="1:10">
      <c r="A69" s="64">
        <v>68</v>
      </c>
      <c r="B69" s="71">
        <v>43957</v>
      </c>
      <c r="C69" s="70">
        <v>480</v>
      </c>
      <c r="D69" s="70">
        <v>68</v>
      </c>
      <c r="E69" s="70">
        <v>0.88958570000000003</v>
      </c>
      <c r="F69" s="70">
        <v>0.84960230000000003</v>
      </c>
      <c r="G69" s="70">
        <v>0.93047570000000002</v>
      </c>
      <c r="H69" s="70">
        <f>'DGS - EKL &amp; VOST'!C74</f>
        <v>26182</v>
      </c>
      <c r="I69" s="70">
        <f>'DGS - EKL &amp; VOST'!D74</f>
        <v>480</v>
      </c>
      <c r="J69" s="70">
        <f>'DGS - EKL &amp; VOST'!E74</f>
        <v>1.8675589448291952E-2</v>
      </c>
    </row>
    <row r="70" spans="1:10">
      <c r="A70" s="64">
        <v>69</v>
      </c>
      <c r="B70" s="71">
        <v>43958</v>
      </c>
      <c r="C70" s="70">
        <v>533</v>
      </c>
      <c r="D70" s="70">
        <v>69</v>
      </c>
      <c r="E70" s="70">
        <v>1.0312437999999999</v>
      </c>
      <c r="F70" s="70">
        <v>0.98680159999999995</v>
      </c>
      <c r="G70" s="70">
        <v>1.0766511000000001</v>
      </c>
      <c r="H70" s="70">
        <f>'DGS - EKL &amp; VOST'!C75</f>
        <v>26715</v>
      </c>
      <c r="I70" s="70">
        <f>'DGS - EKL &amp; VOST'!D75</f>
        <v>533</v>
      </c>
      <c r="J70" s="70">
        <f>'DGS - EKL &amp; VOST'!E75</f>
        <v>2.0357497517378365E-2</v>
      </c>
    </row>
    <row r="71" spans="1:10">
      <c r="A71" s="64">
        <v>70</v>
      </c>
      <c r="B71" s="71">
        <v>43959</v>
      </c>
      <c r="C71" s="70">
        <v>553</v>
      </c>
      <c r="D71" s="70">
        <v>70</v>
      </c>
      <c r="E71" s="70">
        <v>1.1923334000000001</v>
      </c>
      <c r="F71" s="70">
        <v>1.14391</v>
      </c>
      <c r="G71" s="70">
        <v>1.2417465999999999</v>
      </c>
      <c r="H71" s="70">
        <f>'DGS - EKL &amp; VOST'!C76</f>
        <v>27268</v>
      </c>
      <c r="I71" s="70">
        <f>'DGS - EKL &amp; VOST'!D76</f>
        <v>553</v>
      </c>
      <c r="J71" s="70">
        <f>'DGS - EKL &amp; VOST'!E76</f>
        <v>2.0699981283922808E-2</v>
      </c>
    </row>
    <row r="72" spans="1:10">
      <c r="A72" s="64">
        <v>71</v>
      </c>
      <c r="B72" s="71">
        <v>43960</v>
      </c>
      <c r="C72" s="70">
        <v>138</v>
      </c>
      <c r="D72" s="70">
        <v>71</v>
      </c>
      <c r="E72" s="70">
        <v>1.1480455000000001</v>
      </c>
      <c r="F72" s="70">
        <v>1.1007492000000001</v>
      </c>
      <c r="G72" s="70">
        <v>1.1963226</v>
      </c>
      <c r="H72" s="70">
        <f>'DGS - EKL &amp; VOST'!C77</f>
        <v>27406</v>
      </c>
      <c r="I72" s="70">
        <f>'DGS - EKL &amp; VOST'!D77</f>
        <v>138</v>
      </c>
      <c r="J72" s="70">
        <f>'DGS - EKL &amp; VOST'!E77</f>
        <v>5.0608772187179518E-3</v>
      </c>
    </row>
    <row r="73" spans="1:10">
      <c r="A73" s="64">
        <v>72</v>
      </c>
      <c r="B73" s="71">
        <v>43961</v>
      </c>
      <c r="C73" s="70">
        <v>175</v>
      </c>
      <c r="D73" s="70">
        <v>72</v>
      </c>
      <c r="E73" s="70">
        <v>1.1549429</v>
      </c>
      <c r="F73" s="70">
        <v>1.10822</v>
      </c>
      <c r="G73" s="70">
        <v>1.202617</v>
      </c>
      <c r="H73" s="70">
        <f>'DGS - EKL &amp; VOST'!C78</f>
        <v>27581</v>
      </c>
      <c r="I73" s="70">
        <f>'DGS - EKL &amp; VOST'!D78</f>
        <v>175</v>
      </c>
      <c r="J73" s="70">
        <f>'DGS - EKL &amp; VOST'!E78</f>
        <v>6.3854630372910393E-3</v>
      </c>
    </row>
    <row r="74" spans="1:10">
      <c r="A74" s="64">
        <v>73</v>
      </c>
      <c r="B74" s="71">
        <v>43962</v>
      </c>
      <c r="C74" s="70">
        <v>98</v>
      </c>
      <c r="D74" s="70">
        <v>73</v>
      </c>
      <c r="E74" s="70">
        <v>1.0504647</v>
      </c>
      <c r="F74" s="70">
        <v>1.0065869999999999</v>
      </c>
      <c r="G74" s="70">
        <v>1.0952653999999999</v>
      </c>
      <c r="H74" s="70">
        <f>'DGS - EKL &amp; VOST'!C79</f>
        <v>27679</v>
      </c>
      <c r="I74" s="70">
        <f>'DGS - EKL &amp; VOST'!D79</f>
        <v>98</v>
      </c>
      <c r="J74" s="70">
        <f>'DGS - EKL &amp; VOST'!E79</f>
        <v>3.5531706609621683E-3</v>
      </c>
    </row>
    <row r="75" spans="1:10">
      <c r="A75" s="64">
        <v>74</v>
      </c>
      <c r="B75" s="71">
        <v>43963</v>
      </c>
      <c r="C75" s="70">
        <v>234</v>
      </c>
      <c r="D75" s="70">
        <v>74</v>
      </c>
      <c r="E75" s="70">
        <v>1.0509371999999999</v>
      </c>
      <c r="F75" s="70">
        <v>1.0075932000000001</v>
      </c>
      <c r="G75" s="70">
        <v>1.0951812999999999</v>
      </c>
      <c r="H75" s="70">
        <f>'DGS - EKL &amp; VOST'!C80</f>
        <v>27913</v>
      </c>
      <c r="I75" s="70">
        <f>'DGS - EKL &amp; VOST'!D80</f>
        <v>234</v>
      </c>
      <c r="J75" s="70">
        <f>'DGS - EKL &amp; VOST'!E80</f>
        <v>8.4540626467719537E-3</v>
      </c>
    </row>
    <row r="76" spans="1:10">
      <c r="A76" s="64">
        <v>75</v>
      </c>
      <c r="B76" s="71">
        <v>43964</v>
      </c>
      <c r="C76" s="70">
        <v>219</v>
      </c>
      <c r="D76" s="70">
        <v>75</v>
      </c>
      <c r="E76" s="70">
        <v>0.91476979999999997</v>
      </c>
      <c r="F76" s="70">
        <v>0.87462459999999997</v>
      </c>
      <c r="G76" s="70">
        <v>0.95580319999999996</v>
      </c>
      <c r="H76" s="70">
        <f>'DGS - EKL &amp; VOST'!C81</f>
        <v>28132</v>
      </c>
      <c r="I76" s="70">
        <f>'DGS - EKL &amp; VOST'!D81</f>
        <v>219</v>
      </c>
      <c r="J76" s="70">
        <f>'DGS - EKL &amp; VOST'!E81</f>
        <v>7.8458066134059479E-3</v>
      </c>
    </row>
    <row r="77" spans="1:10">
      <c r="A77" s="64">
        <v>76</v>
      </c>
      <c r="B77" s="71">
        <v>43965</v>
      </c>
      <c r="C77" s="70">
        <v>187</v>
      </c>
      <c r="D77" s="70">
        <v>76</v>
      </c>
      <c r="E77" s="70">
        <v>0.7499363</v>
      </c>
      <c r="F77" s="70">
        <v>0.71369190000000005</v>
      </c>
      <c r="G77" s="70">
        <v>0.78706569999999998</v>
      </c>
      <c r="H77" s="70">
        <f>'DGS - EKL &amp; VOST'!C82</f>
        <v>28319</v>
      </c>
      <c r="I77" s="70">
        <f>'DGS - EKL &amp; VOST'!D82</f>
        <v>187</v>
      </c>
      <c r="J77" s="70">
        <f>'DGS - EKL &amp; VOST'!E82</f>
        <v>6.647234466088392E-3</v>
      </c>
    </row>
    <row r="78" spans="1:10">
      <c r="A78" s="64">
        <v>77</v>
      </c>
      <c r="B78" s="71">
        <v>43966</v>
      </c>
      <c r="C78" s="70">
        <v>264</v>
      </c>
      <c r="D78" s="70">
        <v>77</v>
      </c>
      <c r="E78" s="70">
        <v>0.62940050000000003</v>
      </c>
      <c r="F78" s="70">
        <v>0.5958504</v>
      </c>
      <c r="G78" s="70">
        <v>0.66385660000000002</v>
      </c>
      <c r="H78" s="70">
        <f>'DGS - EKL &amp; VOST'!C83</f>
        <v>28583</v>
      </c>
      <c r="I78" s="70">
        <f>'DGS - EKL &amp; VOST'!D83</f>
        <v>264</v>
      </c>
      <c r="J78" s="70">
        <f>'DGS - EKL &amp; VOST'!E83</f>
        <v>9.3223630777923283E-3</v>
      </c>
    </row>
    <row r="79" spans="1:10">
      <c r="A79" s="64">
        <v>78</v>
      </c>
      <c r="B79" s="71">
        <v>43967</v>
      </c>
      <c r="C79" s="70">
        <v>227</v>
      </c>
      <c r="D79" s="70">
        <v>78</v>
      </c>
      <c r="E79" s="70">
        <v>0.71080679999999996</v>
      </c>
      <c r="F79" s="70">
        <v>0.67412090000000002</v>
      </c>
      <c r="G79" s="70">
        <v>0.74845090000000003</v>
      </c>
      <c r="H79" s="70">
        <f>'DGS - EKL &amp; VOST'!C84</f>
        <v>28810</v>
      </c>
      <c r="I79" s="70">
        <f>'DGS - EKL &amp; VOST'!D84</f>
        <v>227</v>
      </c>
      <c r="J79" s="70">
        <f>'DGS - EKL &amp; VOST'!E84</f>
        <v>7.9417835776509627E-3</v>
      </c>
    </row>
    <row r="80" spans="1:10">
      <c r="B80" s="71"/>
      <c r="C80" s="70"/>
      <c r="D80" s="70"/>
      <c r="E80" s="70"/>
      <c r="F80" s="70"/>
      <c r="G80" s="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I69"/>
  <sheetViews>
    <sheetView workbookViewId="0">
      <selection activeCell="H4" sqref="H4"/>
    </sheetView>
  </sheetViews>
  <sheetFormatPr baseColWidth="10" defaultRowHeight="16"/>
  <cols>
    <col min="3" max="3" width="11.83203125" bestFit="1" customWidth="1"/>
    <col min="5" max="5" width="11.83203125" bestFit="1" customWidth="1"/>
    <col min="6" max="6" width="14.33203125" customWidth="1"/>
  </cols>
  <sheetData>
    <row r="1" spans="1:9">
      <c r="A1" t="s">
        <v>197</v>
      </c>
      <c r="B1" t="s">
        <v>130</v>
      </c>
      <c r="C1" t="s">
        <v>132</v>
      </c>
      <c r="D1" t="s">
        <v>133</v>
      </c>
      <c r="E1" t="s">
        <v>134</v>
      </c>
      <c r="F1" t="s">
        <v>198</v>
      </c>
      <c r="G1" t="s">
        <v>196</v>
      </c>
      <c r="H1" t="s">
        <v>195</v>
      </c>
      <c r="I1" t="s">
        <v>194</v>
      </c>
    </row>
    <row r="2" spans="1:9">
      <c r="A2" s="63">
        <f>F2-7</f>
        <v>43877</v>
      </c>
      <c r="B2">
        <v>1</v>
      </c>
      <c r="C2" s="70">
        <v>1</v>
      </c>
      <c r="D2" s="70">
        <v>2</v>
      </c>
      <c r="E2" s="70">
        <v>8</v>
      </c>
      <c r="F2" s="63">
        <v>43884</v>
      </c>
      <c r="G2">
        <v>1.5115034781410808</v>
      </c>
      <c r="H2">
        <v>2.3862102850047711</v>
      </c>
      <c r="I2">
        <v>3.427945706179341</v>
      </c>
    </row>
    <row r="3" spans="1:9">
      <c r="A3" s="63">
        <f t="shared" ref="A3:A66" si="0">F3-7</f>
        <v>43878</v>
      </c>
      <c r="B3">
        <v>2</v>
      </c>
      <c r="C3" s="70">
        <v>2</v>
      </c>
      <c r="D3" s="70">
        <v>3</v>
      </c>
      <c r="E3" s="70">
        <v>9</v>
      </c>
      <c r="F3" s="63">
        <v>43885</v>
      </c>
      <c r="G3">
        <v>1.4045025952136341</v>
      </c>
      <c r="H3">
        <v>2.0903587048229038</v>
      </c>
      <c r="I3">
        <v>2.912498206404134</v>
      </c>
    </row>
    <row r="4" spans="1:9">
      <c r="A4" s="63">
        <f t="shared" si="0"/>
        <v>43879</v>
      </c>
      <c r="B4">
        <v>3</v>
      </c>
      <c r="C4" s="70">
        <v>3</v>
      </c>
      <c r="D4" s="70">
        <v>4</v>
      </c>
      <c r="E4" s="70">
        <v>10</v>
      </c>
      <c r="F4" s="63">
        <v>43886</v>
      </c>
      <c r="G4">
        <v>1.45994443679176</v>
      </c>
      <c r="H4">
        <v>2.0656417581639701</v>
      </c>
      <c r="I4">
        <v>2.8061128616606696</v>
      </c>
    </row>
    <row r="5" spans="1:9">
      <c r="A5" s="63">
        <f t="shared" si="0"/>
        <v>43880</v>
      </c>
      <c r="B5">
        <v>4</v>
      </c>
      <c r="C5" s="70">
        <v>4</v>
      </c>
      <c r="D5" s="70">
        <v>5</v>
      </c>
      <c r="E5" s="70">
        <v>11</v>
      </c>
      <c r="F5" s="63">
        <v>43887</v>
      </c>
      <c r="G5">
        <v>1.7208054010671698</v>
      </c>
      <c r="H5">
        <v>2.3034699622914401</v>
      </c>
      <c r="I5">
        <v>2.96312462573633</v>
      </c>
    </row>
    <row r="6" spans="1:9">
      <c r="A6" s="63">
        <f t="shared" si="0"/>
        <v>43881</v>
      </c>
      <c r="B6">
        <v>5</v>
      </c>
      <c r="C6" s="70">
        <v>5</v>
      </c>
      <c r="D6" s="70">
        <v>6</v>
      </c>
      <c r="E6" s="70">
        <v>12</v>
      </c>
      <c r="F6" s="63">
        <v>43888</v>
      </c>
      <c r="G6">
        <v>1.45589361250294</v>
      </c>
      <c r="H6">
        <v>1.92085344552156</v>
      </c>
      <c r="I6">
        <v>2.4075008417943202</v>
      </c>
    </row>
    <row r="7" spans="1:9">
      <c r="A7" s="63">
        <f t="shared" si="0"/>
        <v>43882</v>
      </c>
      <c r="B7">
        <v>6</v>
      </c>
      <c r="C7" s="70">
        <v>6</v>
      </c>
      <c r="D7" s="70">
        <v>7</v>
      </c>
      <c r="E7" s="70">
        <v>13</v>
      </c>
      <c r="F7" s="63">
        <v>43889</v>
      </c>
      <c r="G7">
        <v>1.4318358721084901</v>
      </c>
      <c r="H7">
        <v>1.8277871044762499</v>
      </c>
      <c r="I7">
        <v>2.2644679094611999</v>
      </c>
    </row>
    <row r="8" spans="1:9">
      <c r="A8" s="63">
        <f t="shared" si="0"/>
        <v>43883</v>
      </c>
      <c r="B8">
        <v>7</v>
      </c>
      <c r="C8" s="70">
        <v>7</v>
      </c>
      <c r="D8" s="70">
        <v>8</v>
      </c>
      <c r="E8" s="70">
        <v>14</v>
      </c>
      <c r="F8" s="63">
        <v>43890</v>
      </c>
      <c r="G8">
        <v>1.3745162313250801</v>
      </c>
      <c r="H8">
        <v>1.7191407288791001</v>
      </c>
      <c r="I8">
        <v>2.1143595762713501</v>
      </c>
    </row>
    <row r="9" spans="1:9">
      <c r="A9" s="63">
        <f t="shared" si="0"/>
        <v>43884</v>
      </c>
      <c r="B9">
        <v>8</v>
      </c>
      <c r="C9" s="70">
        <v>8</v>
      </c>
      <c r="D9" s="70">
        <v>9</v>
      </c>
      <c r="E9" s="70">
        <v>15</v>
      </c>
      <c r="F9" s="63">
        <v>43891</v>
      </c>
      <c r="G9">
        <v>1.6605070041114001</v>
      </c>
      <c r="H9">
        <v>1.9926211705532701</v>
      </c>
      <c r="I9">
        <v>2.3615339453560704</v>
      </c>
    </row>
    <row r="10" spans="1:9">
      <c r="A10" s="63">
        <f t="shared" si="0"/>
        <v>43885</v>
      </c>
      <c r="B10">
        <v>9</v>
      </c>
      <c r="C10" s="70">
        <v>9</v>
      </c>
      <c r="D10" s="70">
        <v>10</v>
      </c>
      <c r="E10" s="70">
        <v>16</v>
      </c>
      <c r="F10" s="63">
        <v>43892</v>
      </c>
      <c r="G10">
        <v>1.6960876413114399</v>
      </c>
      <c r="H10">
        <v>1.9999377263517999</v>
      </c>
      <c r="I10">
        <v>2.3155807041609497</v>
      </c>
    </row>
    <row r="11" spans="1:9">
      <c r="A11" s="63">
        <f t="shared" si="0"/>
        <v>43886</v>
      </c>
      <c r="B11">
        <v>10</v>
      </c>
      <c r="C11" s="70">
        <v>10</v>
      </c>
      <c r="D11" s="70">
        <v>11</v>
      </c>
      <c r="E11" s="70">
        <v>17</v>
      </c>
      <c r="F11" s="63">
        <v>43893</v>
      </c>
      <c r="G11">
        <v>1.5895110275056199</v>
      </c>
      <c r="H11">
        <v>1.85388705702965</v>
      </c>
      <c r="I11">
        <v>2.1189207383684101</v>
      </c>
    </row>
    <row r="12" spans="1:9">
      <c r="A12" s="63">
        <f t="shared" si="0"/>
        <v>43887</v>
      </c>
      <c r="B12">
        <v>11</v>
      </c>
      <c r="C12" s="70">
        <v>11</v>
      </c>
      <c r="D12" s="70">
        <v>12</v>
      </c>
      <c r="E12" s="70">
        <v>18</v>
      </c>
      <c r="F12" s="63">
        <v>43894</v>
      </c>
      <c r="G12">
        <v>1.48290736627428</v>
      </c>
      <c r="H12">
        <v>1.7097972423583201</v>
      </c>
      <c r="I12">
        <v>1.94587929721653</v>
      </c>
    </row>
    <row r="13" spans="1:9">
      <c r="A13" s="63">
        <f t="shared" si="0"/>
        <v>43888</v>
      </c>
      <c r="B13">
        <v>12</v>
      </c>
      <c r="C13" s="70">
        <v>12</v>
      </c>
      <c r="D13" s="70">
        <v>13</v>
      </c>
      <c r="E13" s="70">
        <v>19</v>
      </c>
      <c r="F13" s="63">
        <v>43895</v>
      </c>
      <c r="G13">
        <v>1.4297405695121199</v>
      </c>
      <c r="H13">
        <v>1.62903896264155</v>
      </c>
      <c r="I13">
        <v>1.82829251587452</v>
      </c>
    </row>
    <row r="14" spans="1:9">
      <c r="A14" s="63">
        <f t="shared" si="0"/>
        <v>43889</v>
      </c>
      <c r="B14">
        <v>13</v>
      </c>
      <c r="C14" s="70">
        <v>13</v>
      </c>
      <c r="D14" s="70">
        <v>14</v>
      </c>
      <c r="E14" s="70">
        <v>20</v>
      </c>
      <c r="F14" s="63">
        <v>43896</v>
      </c>
      <c r="G14">
        <v>1.3782328489189699</v>
      </c>
      <c r="H14">
        <v>1.5479219637531001</v>
      </c>
      <c r="I14">
        <v>1.74781822216866</v>
      </c>
    </row>
    <row r="15" spans="1:9">
      <c r="A15" s="63">
        <f t="shared" si="0"/>
        <v>43890</v>
      </c>
      <c r="B15">
        <v>14</v>
      </c>
      <c r="C15" s="70">
        <v>14</v>
      </c>
      <c r="D15" s="70">
        <v>15</v>
      </c>
      <c r="E15" s="70">
        <v>21</v>
      </c>
      <c r="F15" s="63">
        <v>43897</v>
      </c>
      <c r="G15">
        <v>1.5081134384810999</v>
      </c>
      <c r="H15">
        <v>1.6804182139420301</v>
      </c>
      <c r="I15">
        <v>1.8658610790655299</v>
      </c>
    </row>
    <row r="16" spans="1:9">
      <c r="A16" s="63">
        <f t="shared" si="0"/>
        <v>43891</v>
      </c>
      <c r="B16">
        <v>15</v>
      </c>
      <c r="C16" s="70">
        <v>15</v>
      </c>
      <c r="D16" s="70">
        <v>16</v>
      </c>
      <c r="E16" s="70">
        <v>22</v>
      </c>
      <c r="F16" s="63">
        <v>43898</v>
      </c>
      <c r="G16">
        <v>1.456920960296</v>
      </c>
      <c r="H16">
        <v>1.6009616543554199</v>
      </c>
      <c r="I16">
        <v>1.7732514831842001</v>
      </c>
    </row>
    <row r="17" spans="1:9">
      <c r="A17" s="63">
        <f t="shared" si="0"/>
        <v>43892</v>
      </c>
      <c r="B17">
        <v>16</v>
      </c>
      <c r="C17" s="70">
        <v>16</v>
      </c>
      <c r="D17" s="70">
        <v>17</v>
      </c>
      <c r="E17" s="70">
        <v>23</v>
      </c>
      <c r="F17" s="63">
        <v>43899</v>
      </c>
      <c r="G17">
        <v>1.57451321808404</v>
      </c>
      <c r="H17">
        <v>1.72057170748412</v>
      </c>
      <c r="I17">
        <v>1.87967860675387</v>
      </c>
    </row>
    <row r="18" spans="1:9">
      <c r="A18" s="63">
        <f t="shared" si="0"/>
        <v>43893</v>
      </c>
      <c r="B18">
        <v>17</v>
      </c>
      <c r="C18" s="70">
        <v>17</v>
      </c>
      <c r="D18" s="70">
        <v>18</v>
      </c>
      <c r="E18" s="70">
        <v>24</v>
      </c>
      <c r="F18" s="63">
        <v>43900</v>
      </c>
      <c r="G18">
        <v>1.6791322535408</v>
      </c>
      <c r="H18">
        <v>1.8264462600417501</v>
      </c>
      <c r="I18">
        <v>1.9691417572073902</v>
      </c>
    </row>
    <row r="19" spans="1:9">
      <c r="A19" s="63">
        <f t="shared" si="0"/>
        <v>43894</v>
      </c>
      <c r="B19">
        <v>18</v>
      </c>
      <c r="C19" s="70">
        <v>18</v>
      </c>
      <c r="D19" s="70">
        <v>19</v>
      </c>
      <c r="E19" s="70">
        <v>25</v>
      </c>
      <c r="F19" s="63">
        <v>43901</v>
      </c>
      <c r="G19">
        <v>1.6539519612851099</v>
      </c>
      <c r="H19">
        <v>1.76052144853671</v>
      </c>
      <c r="I19">
        <v>1.89333722184915</v>
      </c>
    </row>
    <row r="20" spans="1:9">
      <c r="A20" s="63">
        <f t="shared" si="0"/>
        <v>43895</v>
      </c>
      <c r="B20">
        <v>19</v>
      </c>
      <c r="C20" s="70">
        <v>19</v>
      </c>
      <c r="D20" s="70">
        <v>20</v>
      </c>
      <c r="E20" s="70">
        <v>26</v>
      </c>
      <c r="F20" s="63">
        <v>43902</v>
      </c>
      <c r="G20">
        <v>1.68075469252506</v>
      </c>
      <c r="H20">
        <v>1.7860238227793401</v>
      </c>
      <c r="I20">
        <v>1.9182267841735001</v>
      </c>
    </row>
    <row r="21" spans="1:9">
      <c r="A21" s="63">
        <f t="shared" si="0"/>
        <v>43896</v>
      </c>
      <c r="B21">
        <v>20</v>
      </c>
      <c r="C21" s="70">
        <v>20</v>
      </c>
      <c r="D21" s="70">
        <v>21</v>
      </c>
      <c r="E21" s="70">
        <v>27</v>
      </c>
      <c r="F21" s="63">
        <v>43903</v>
      </c>
      <c r="G21">
        <v>1.7889982025778099</v>
      </c>
      <c r="H21">
        <v>1.8929520292026101</v>
      </c>
      <c r="I21">
        <v>1.9994766765577499</v>
      </c>
    </row>
    <row r="22" spans="1:9">
      <c r="A22" s="63">
        <f t="shared" si="0"/>
        <v>43897</v>
      </c>
      <c r="B22">
        <v>21</v>
      </c>
      <c r="C22" s="70">
        <v>21</v>
      </c>
      <c r="D22" s="70">
        <v>22</v>
      </c>
      <c r="E22" s="70">
        <v>28</v>
      </c>
      <c r="F22" s="63">
        <v>43904</v>
      </c>
      <c r="G22">
        <v>1.76140179321323</v>
      </c>
      <c r="H22">
        <v>1.85544600272053</v>
      </c>
      <c r="I22">
        <v>1.93243610494114</v>
      </c>
    </row>
    <row r="23" spans="1:9">
      <c r="A23" s="63">
        <f t="shared" si="0"/>
        <v>43898</v>
      </c>
      <c r="B23">
        <v>22</v>
      </c>
      <c r="C23" s="70">
        <v>22</v>
      </c>
      <c r="D23" s="70">
        <v>23</v>
      </c>
      <c r="E23" s="70">
        <v>29</v>
      </c>
      <c r="F23" s="63">
        <v>43905</v>
      </c>
      <c r="G23">
        <v>1.7461903784822099</v>
      </c>
      <c r="H23">
        <v>1.8277541501416699</v>
      </c>
      <c r="I23">
        <v>1.90602966272746</v>
      </c>
    </row>
    <row r="24" spans="1:9">
      <c r="A24" s="63">
        <f t="shared" si="0"/>
        <v>43899</v>
      </c>
      <c r="B24">
        <v>23</v>
      </c>
      <c r="C24" s="70">
        <v>23</v>
      </c>
      <c r="D24" s="70">
        <v>24</v>
      </c>
      <c r="E24" s="70">
        <v>30</v>
      </c>
      <c r="F24" s="63">
        <v>43906</v>
      </c>
      <c r="G24">
        <v>1.78636348200569</v>
      </c>
      <c r="H24">
        <v>1.71997054198163</v>
      </c>
      <c r="I24">
        <v>1.8653115930383701</v>
      </c>
    </row>
    <row r="25" spans="1:9">
      <c r="A25" s="63">
        <f t="shared" si="0"/>
        <v>43900</v>
      </c>
      <c r="B25">
        <v>24</v>
      </c>
      <c r="C25" s="70">
        <v>24</v>
      </c>
      <c r="D25" s="70">
        <v>25</v>
      </c>
      <c r="E25" s="70">
        <v>31</v>
      </c>
      <c r="F25" s="63">
        <v>43907</v>
      </c>
      <c r="G25">
        <v>1.65106862441242</v>
      </c>
      <c r="H25">
        <v>1.7043384214060699</v>
      </c>
      <c r="I25">
        <v>1.7576231650318701</v>
      </c>
    </row>
    <row r="26" spans="1:9">
      <c r="A26" s="63">
        <f t="shared" si="0"/>
        <v>43901</v>
      </c>
      <c r="B26">
        <v>25</v>
      </c>
      <c r="C26" s="70">
        <v>25</v>
      </c>
      <c r="D26" s="70">
        <v>26</v>
      </c>
      <c r="E26" s="70">
        <v>32</v>
      </c>
      <c r="F26" s="63">
        <v>43908</v>
      </c>
      <c r="G26">
        <v>1.65237900163193</v>
      </c>
      <c r="H26">
        <v>1.7043783348925701</v>
      </c>
      <c r="I26">
        <v>1.7583356769652601</v>
      </c>
    </row>
    <row r="27" spans="1:9">
      <c r="A27" s="63">
        <f t="shared" si="0"/>
        <v>43902</v>
      </c>
      <c r="B27">
        <v>26</v>
      </c>
      <c r="C27" s="70">
        <v>26</v>
      </c>
      <c r="D27" s="70">
        <v>27</v>
      </c>
      <c r="E27" s="70">
        <v>33</v>
      </c>
      <c r="F27" s="63">
        <v>43909</v>
      </c>
      <c r="G27">
        <v>1.53303770090665</v>
      </c>
      <c r="H27">
        <v>1.58630749790029</v>
      </c>
      <c r="I27">
        <v>1.6382470446323101</v>
      </c>
    </row>
    <row r="28" spans="1:9">
      <c r="A28" s="63">
        <f t="shared" si="0"/>
        <v>43903</v>
      </c>
      <c r="B28">
        <v>27</v>
      </c>
      <c r="C28" s="70">
        <v>27</v>
      </c>
      <c r="D28" s="70">
        <v>28</v>
      </c>
      <c r="E28" s="70">
        <v>34</v>
      </c>
      <c r="F28" s="63">
        <v>43910</v>
      </c>
      <c r="G28">
        <v>1.5026693011002601</v>
      </c>
      <c r="H28">
        <v>1.5566266431729501</v>
      </c>
      <c r="I28">
        <v>1.59672845723972</v>
      </c>
    </row>
    <row r="29" spans="1:9">
      <c r="A29" s="63">
        <f t="shared" si="0"/>
        <v>43904</v>
      </c>
      <c r="B29">
        <v>28</v>
      </c>
      <c r="C29" s="70">
        <v>28</v>
      </c>
      <c r="D29" s="70">
        <v>29</v>
      </c>
      <c r="E29" s="70">
        <v>35</v>
      </c>
      <c r="F29" s="63">
        <v>43911</v>
      </c>
      <c r="G29">
        <v>1.4002932170509199</v>
      </c>
      <c r="H29">
        <v>1.44109752282888</v>
      </c>
      <c r="I29">
        <v>1.47921143481929</v>
      </c>
    </row>
    <row r="30" spans="1:9">
      <c r="A30" s="63">
        <f t="shared" si="0"/>
        <v>43905</v>
      </c>
      <c r="B30">
        <v>29</v>
      </c>
      <c r="C30" s="70">
        <v>29</v>
      </c>
      <c r="D30" s="70">
        <v>30</v>
      </c>
      <c r="E30" s="70">
        <v>36</v>
      </c>
      <c r="F30" s="63">
        <v>43912</v>
      </c>
      <c r="G30">
        <v>1.3624559014565001</v>
      </c>
      <c r="H30">
        <v>1.3927228315665199</v>
      </c>
      <c r="I30">
        <v>1.42825097619444</v>
      </c>
    </row>
    <row r="31" spans="1:9">
      <c r="A31" s="63">
        <f t="shared" si="0"/>
        <v>43906</v>
      </c>
      <c r="B31">
        <v>30</v>
      </c>
      <c r="C31" s="70">
        <v>30</v>
      </c>
      <c r="D31" s="70">
        <v>31</v>
      </c>
      <c r="E31" s="70">
        <v>37</v>
      </c>
      <c r="F31" s="63">
        <v>43913</v>
      </c>
      <c r="G31">
        <v>1.3861096762344201</v>
      </c>
      <c r="H31">
        <v>1.34666551398239</v>
      </c>
      <c r="I31">
        <v>1.4130734006386099</v>
      </c>
    </row>
    <row r="32" spans="1:9">
      <c r="A32" s="63">
        <f t="shared" si="0"/>
        <v>43907</v>
      </c>
      <c r="B32">
        <v>31</v>
      </c>
      <c r="C32" s="70">
        <v>31</v>
      </c>
      <c r="D32" s="70">
        <v>32</v>
      </c>
      <c r="E32" s="70">
        <v>38</v>
      </c>
      <c r="F32" s="63">
        <v>43914</v>
      </c>
      <c r="G32">
        <v>1.2926255947563901</v>
      </c>
      <c r="H32">
        <v>1.32813879275215</v>
      </c>
      <c r="I32">
        <v>1.3511715529000801</v>
      </c>
    </row>
    <row r="33" spans="1:9">
      <c r="A33" s="63">
        <f t="shared" si="0"/>
        <v>43908</v>
      </c>
      <c r="B33">
        <v>32</v>
      </c>
      <c r="C33" s="70">
        <v>32</v>
      </c>
      <c r="D33" s="70">
        <v>33</v>
      </c>
      <c r="E33" s="70">
        <v>39</v>
      </c>
      <c r="F33" s="63">
        <v>43915</v>
      </c>
      <c r="G33">
        <v>1.25343939941801</v>
      </c>
      <c r="H33">
        <v>1.29158320467272</v>
      </c>
      <c r="I33">
        <v>1.31856187570907</v>
      </c>
    </row>
    <row r="34" spans="1:9">
      <c r="A34" s="63">
        <f t="shared" si="0"/>
        <v>43909</v>
      </c>
      <c r="B34">
        <v>33</v>
      </c>
      <c r="C34" s="70">
        <v>33</v>
      </c>
      <c r="D34" s="70">
        <v>34</v>
      </c>
      <c r="E34" s="70">
        <v>40</v>
      </c>
      <c r="F34" s="63">
        <v>43916</v>
      </c>
      <c r="G34">
        <v>1.2007941803314801</v>
      </c>
      <c r="H34">
        <v>1.2290582617329899</v>
      </c>
      <c r="I34">
        <v>1.2566796379519101</v>
      </c>
    </row>
    <row r="35" spans="1:9">
      <c r="A35" s="63">
        <f t="shared" si="0"/>
        <v>43910</v>
      </c>
      <c r="B35">
        <v>34</v>
      </c>
      <c r="C35" s="70">
        <v>34</v>
      </c>
      <c r="D35" s="70">
        <v>35</v>
      </c>
      <c r="E35" s="70">
        <v>41</v>
      </c>
      <c r="F35" s="63">
        <v>43917</v>
      </c>
      <c r="G35">
        <v>1.1620027434842199</v>
      </c>
      <c r="H35">
        <v>1.1883088160736799</v>
      </c>
      <c r="I35">
        <v>1.2126718264832299</v>
      </c>
    </row>
    <row r="36" spans="1:9">
      <c r="A36" s="63">
        <f t="shared" si="0"/>
        <v>43911</v>
      </c>
      <c r="B36">
        <v>35</v>
      </c>
      <c r="C36" s="70">
        <v>35</v>
      </c>
      <c r="D36" s="70">
        <v>36</v>
      </c>
      <c r="E36" s="70">
        <v>42</v>
      </c>
      <c r="F36" s="63">
        <v>43918</v>
      </c>
      <c r="G36">
        <v>1.12566140640873</v>
      </c>
      <c r="H36">
        <v>1.1513247738156001</v>
      </c>
      <c r="I36">
        <v>1.1716970334402801</v>
      </c>
    </row>
    <row r="37" spans="1:9">
      <c r="A37" s="63">
        <f t="shared" si="0"/>
        <v>43912</v>
      </c>
      <c r="B37">
        <v>36</v>
      </c>
      <c r="C37" s="70">
        <v>36</v>
      </c>
      <c r="D37" s="70">
        <v>37</v>
      </c>
      <c r="E37" s="70">
        <v>43</v>
      </c>
      <c r="F37" s="63">
        <v>43919</v>
      </c>
      <c r="G37">
        <v>1.0697970893048099</v>
      </c>
      <c r="H37">
        <v>1.0986889292567599</v>
      </c>
      <c r="I37">
        <v>1.1263551453721399</v>
      </c>
    </row>
    <row r="38" spans="1:9">
      <c r="A38" s="63">
        <f t="shared" si="0"/>
        <v>43913</v>
      </c>
      <c r="B38">
        <v>37</v>
      </c>
      <c r="C38" s="70">
        <v>37</v>
      </c>
      <c r="D38" s="70">
        <v>38</v>
      </c>
      <c r="E38" s="70">
        <v>44</v>
      </c>
      <c r="F38" s="63">
        <v>43920</v>
      </c>
      <c r="G38">
        <v>1.0458028182891299</v>
      </c>
      <c r="H38">
        <v>1.0720789976142799</v>
      </c>
      <c r="I38">
        <v>1.08985054324432</v>
      </c>
    </row>
    <row r="39" spans="1:9">
      <c r="A39" s="63">
        <f t="shared" si="0"/>
        <v>43914</v>
      </c>
      <c r="B39">
        <v>38</v>
      </c>
      <c r="C39" s="70">
        <v>38</v>
      </c>
      <c r="D39" s="70">
        <v>39</v>
      </c>
      <c r="E39" s="70">
        <v>45</v>
      </c>
      <c r="F39" s="63">
        <v>43921</v>
      </c>
      <c r="G39">
        <v>1.0019216825172699</v>
      </c>
      <c r="H39">
        <v>1.0281978618424199</v>
      </c>
      <c r="I39">
        <v>1.0532185240667098</v>
      </c>
    </row>
    <row r="40" spans="1:9">
      <c r="A40" s="63">
        <f t="shared" si="0"/>
        <v>43915</v>
      </c>
      <c r="B40">
        <v>39</v>
      </c>
      <c r="C40" s="70">
        <v>39</v>
      </c>
      <c r="D40" s="70">
        <v>40</v>
      </c>
      <c r="E40" s="70">
        <v>46</v>
      </c>
      <c r="F40" s="63">
        <v>43922</v>
      </c>
      <c r="G40">
        <v>0.99172561618387989</v>
      </c>
      <c r="H40">
        <v>1.01668649187955</v>
      </c>
      <c r="I40">
        <v>1.0430523509976199</v>
      </c>
    </row>
    <row r="41" spans="1:9">
      <c r="A41" s="63">
        <f t="shared" si="0"/>
        <v>43916</v>
      </c>
      <c r="B41">
        <v>40</v>
      </c>
      <c r="C41" s="70">
        <v>40</v>
      </c>
      <c r="D41" s="70">
        <v>41</v>
      </c>
      <c r="E41" s="70">
        <v>47</v>
      </c>
      <c r="F41" s="63">
        <v>43923</v>
      </c>
      <c r="G41">
        <v>0.97609292165763994</v>
      </c>
      <c r="H41">
        <v>0.99648012791446994</v>
      </c>
      <c r="I41">
        <v>1.01882534298336</v>
      </c>
    </row>
    <row r="42" spans="1:9">
      <c r="A42" s="63">
        <f t="shared" si="0"/>
        <v>43917</v>
      </c>
      <c r="B42">
        <v>41</v>
      </c>
      <c r="C42" s="70">
        <v>41</v>
      </c>
      <c r="D42" s="70">
        <v>42</v>
      </c>
      <c r="E42" s="70">
        <v>48</v>
      </c>
      <c r="F42" s="63">
        <v>43924</v>
      </c>
      <c r="G42">
        <v>0.9782604942098001</v>
      </c>
      <c r="H42">
        <v>0.99537438802510003</v>
      </c>
      <c r="I42">
        <v>1.01776444299044</v>
      </c>
    </row>
    <row r="43" spans="1:9">
      <c r="A43" s="63">
        <f t="shared" si="0"/>
        <v>43918</v>
      </c>
      <c r="B43">
        <v>42</v>
      </c>
      <c r="C43" s="70">
        <v>42</v>
      </c>
      <c r="D43" s="70">
        <v>43</v>
      </c>
      <c r="E43" s="70">
        <v>49</v>
      </c>
      <c r="F43" s="63">
        <v>43925</v>
      </c>
      <c r="G43">
        <v>0.98428016062965984</v>
      </c>
      <c r="H43">
        <v>1.0079257326958699</v>
      </c>
      <c r="I43">
        <v>1.0349044037322099</v>
      </c>
    </row>
    <row r="44" spans="1:9">
      <c r="A44" s="63">
        <f t="shared" si="0"/>
        <v>43919</v>
      </c>
      <c r="B44">
        <v>43</v>
      </c>
      <c r="C44" s="70">
        <v>43</v>
      </c>
      <c r="D44" s="70">
        <v>44</v>
      </c>
      <c r="E44" s="70">
        <v>50</v>
      </c>
      <c r="F44" s="63">
        <v>43926</v>
      </c>
      <c r="G44">
        <v>0.99042994645040006</v>
      </c>
      <c r="H44">
        <v>1.0226698320046399</v>
      </c>
      <c r="I44">
        <v>1.0489759045940901</v>
      </c>
    </row>
    <row r="45" spans="1:9">
      <c r="A45" s="63">
        <f t="shared" si="0"/>
        <v>43920</v>
      </c>
      <c r="B45">
        <v>44</v>
      </c>
      <c r="C45" s="70">
        <v>44</v>
      </c>
      <c r="D45" s="70">
        <v>45</v>
      </c>
      <c r="E45" s="70">
        <v>51</v>
      </c>
      <c r="F45" s="63">
        <v>43927</v>
      </c>
      <c r="G45">
        <v>0.99146274677488</v>
      </c>
      <c r="H45">
        <v>1.0197716680728499</v>
      </c>
      <c r="I45">
        <v>1.0447773836649799</v>
      </c>
    </row>
    <row r="46" spans="1:9">
      <c r="A46" s="63">
        <f t="shared" si="0"/>
        <v>43921</v>
      </c>
      <c r="B46">
        <v>45</v>
      </c>
      <c r="C46" s="70">
        <v>45</v>
      </c>
      <c r="D46" s="70">
        <v>46</v>
      </c>
      <c r="E46" s="70">
        <v>52</v>
      </c>
      <c r="F46" s="63">
        <v>43928</v>
      </c>
      <c r="G46">
        <v>1.01226709559914</v>
      </c>
      <c r="H46">
        <v>0.99123718415973006</v>
      </c>
      <c r="I46">
        <v>1.03661515937654</v>
      </c>
    </row>
    <row r="47" spans="1:9">
      <c r="A47" s="63">
        <f t="shared" si="0"/>
        <v>43922</v>
      </c>
      <c r="B47">
        <v>46</v>
      </c>
      <c r="C47" s="70">
        <v>46</v>
      </c>
      <c r="D47" s="70">
        <v>47</v>
      </c>
      <c r="E47" s="70">
        <v>53</v>
      </c>
      <c r="F47" s="63">
        <v>43929</v>
      </c>
      <c r="G47">
        <v>0.97446498231275003</v>
      </c>
      <c r="H47">
        <v>0.99419453675484992</v>
      </c>
      <c r="I47">
        <v>1.02115826115904</v>
      </c>
    </row>
    <row r="48" spans="1:9">
      <c r="A48" s="63">
        <f t="shared" si="0"/>
        <v>43923</v>
      </c>
      <c r="B48">
        <v>47</v>
      </c>
      <c r="C48" s="70">
        <v>47</v>
      </c>
      <c r="D48" s="70">
        <v>48</v>
      </c>
      <c r="E48" s="70">
        <v>54</v>
      </c>
      <c r="F48" s="63">
        <v>43930</v>
      </c>
      <c r="G48">
        <v>0.97396887369832008</v>
      </c>
      <c r="H48">
        <v>1.0180315452856599</v>
      </c>
      <c r="I48">
        <v>0.99567138358463003</v>
      </c>
    </row>
    <row r="49" spans="1:9">
      <c r="A49" s="63">
        <f t="shared" si="0"/>
        <v>43924</v>
      </c>
      <c r="B49">
        <v>48</v>
      </c>
      <c r="C49" s="70">
        <v>48</v>
      </c>
      <c r="D49" s="70">
        <v>49</v>
      </c>
      <c r="E49" s="70">
        <v>55</v>
      </c>
      <c r="F49" s="63">
        <v>43931</v>
      </c>
      <c r="G49">
        <v>0.96433910536395007</v>
      </c>
      <c r="H49">
        <v>0.99260318676546011</v>
      </c>
      <c r="I49">
        <v>1.01893915261922</v>
      </c>
    </row>
    <row r="50" spans="1:9">
      <c r="A50" s="63">
        <f t="shared" si="0"/>
        <v>43925</v>
      </c>
      <c r="B50">
        <v>49</v>
      </c>
      <c r="C50" s="70">
        <v>49</v>
      </c>
      <c r="D50" s="70">
        <v>50</v>
      </c>
      <c r="E50" s="70">
        <v>56</v>
      </c>
      <c r="F50" s="63">
        <v>43932</v>
      </c>
      <c r="G50">
        <v>0.95305827225540996</v>
      </c>
      <c r="H50">
        <v>1.0129494272928801</v>
      </c>
      <c r="I50">
        <v>0.98795865833290009</v>
      </c>
    </row>
    <row r="51" spans="1:9">
      <c r="A51" s="63">
        <f t="shared" si="0"/>
        <v>43926</v>
      </c>
      <c r="B51">
        <v>50</v>
      </c>
      <c r="C51" s="70">
        <v>50</v>
      </c>
      <c r="D51" s="70">
        <v>51</v>
      </c>
      <c r="E51" s="70">
        <v>57</v>
      </c>
      <c r="F51" s="63">
        <v>43933</v>
      </c>
      <c r="G51">
        <v>0.94747753461400985</v>
      </c>
      <c r="H51">
        <v>0.96916509786815985</v>
      </c>
      <c r="I51">
        <v>0.99349821501339997</v>
      </c>
    </row>
    <row r="52" spans="1:9">
      <c r="A52" s="63">
        <f t="shared" si="0"/>
        <v>43927</v>
      </c>
      <c r="B52">
        <v>51</v>
      </c>
      <c r="C52" s="70">
        <v>51</v>
      </c>
      <c r="D52" s="70">
        <v>52</v>
      </c>
      <c r="E52" s="70">
        <v>58</v>
      </c>
      <c r="F52" s="63">
        <v>43934</v>
      </c>
      <c r="G52">
        <v>0.94568709548433993</v>
      </c>
      <c r="H52">
        <v>0.96738960537064989</v>
      </c>
      <c r="I52">
        <v>0.99241026759493001</v>
      </c>
    </row>
    <row r="53" spans="1:9">
      <c r="A53" s="63">
        <f t="shared" si="0"/>
        <v>43928</v>
      </c>
      <c r="B53">
        <v>52</v>
      </c>
      <c r="C53" s="70">
        <v>52</v>
      </c>
      <c r="D53" s="70">
        <v>53</v>
      </c>
      <c r="E53" s="70">
        <v>59</v>
      </c>
      <c r="F53" s="63">
        <v>43935</v>
      </c>
      <c r="G53">
        <v>0.97635906736842015</v>
      </c>
      <c r="H53">
        <v>0.99541602336362001</v>
      </c>
      <c r="I53">
        <v>1.0177761850646601</v>
      </c>
    </row>
    <row r="54" spans="1:9">
      <c r="A54" s="63">
        <f t="shared" si="0"/>
        <v>43929</v>
      </c>
      <c r="B54">
        <v>53</v>
      </c>
      <c r="C54" s="70">
        <v>53</v>
      </c>
      <c r="D54" s="70">
        <v>54</v>
      </c>
      <c r="E54" s="70">
        <v>60</v>
      </c>
      <c r="F54" s="63">
        <v>43936</v>
      </c>
      <c r="G54">
        <v>0.97195160447911011</v>
      </c>
      <c r="H54">
        <v>0.99235375736809006</v>
      </c>
      <c r="I54">
        <v>1.01535662425171</v>
      </c>
    </row>
    <row r="55" spans="1:9">
      <c r="A55" s="63">
        <f t="shared" si="0"/>
        <v>43930</v>
      </c>
      <c r="B55">
        <v>54</v>
      </c>
      <c r="C55" s="70">
        <v>54</v>
      </c>
      <c r="D55" s="70">
        <v>55</v>
      </c>
      <c r="E55" s="70">
        <v>61</v>
      </c>
      <c r="F55" s="63">
        <v>43937</v>
      </c>
      <c r="G55">
        <v>0.97532746277452009</v>
      </c>
      <c r="H55">
        <v>0.99303922187594007</v>
      </c>
      <c r="I55">
        <v>1.0160570353917202</v>
      </c>
    </row>
    <row r="56" spans="1:9">
      <c r="A56" s="63">
        <f t="shared" si="0"/>
        <v>43931</v>
      </c>
      <c r="B56">
        <v>55</v>
      </c>
      <c r="C56" s="70">
        <v>55</v>
      </c>
      <c r="D56" s="70">
        <v>56</v>
      </c>
      <c r="E56" s="70">
        <v>62</v>
      </c>
      <c r="F56" s="63">
        <v>43938</v>
      </c>
      <c r="G56">
        <v>1.0015947697788201</v>
      </c>
      <c r="H56">
        <v>1.02991863770894</v>
      </c>
      <c r="I56">
        <v>0.97528869718935995</v>
      </c>
    </row>
    <row r="57" spans="1:9">
      <c r="A57" s="63">
        <f t="shared" si="0"/>
        <v>43932</v>
      </c>
      <c r="B57">
        <v>56</v>
      </c>
      <c r="C57" s="70">
        <v>56</v>
      </c>
      <c r="D57" s="70">
        <v>57</v>
      </c>
      <c r="E57" s="70">
        <v>63</v>
      </c>
      <c r="F57" s="63">
        <v>43939</v>
      </c>
      <c r="G57">
        <v>0.97376918669276002</v>
      </c>
      <c r="H57">
        <v>0.99741475875897012</v>
      </c>
      <c r="I57">
        <v>1.0302973494957901</v>
      </c>
    </row>
    <row r="58" spans="1:9">
      <c r="A58" s="63">
        <f t="shared" si="0"/>
        <v>43933</v>
      </c>
      <c r="B58">
        <v>57</v>
      </c>
      <c r="C58" s="70">
        <v>57</v>
      </c>
      <c r="D58" s="70">
        <v>58</v>
      </c>
      <c r="E58" s="70">
        <v>64</v>
      </c>
      <c r="F58" s="63">
        <v>43940</v>
      </c>
      <c r="G58">
        <v>0.97597169849222998</v>
      </c>
      <c r="H58">
        <v>1.0042806197901999</v>
      </c>
      <c r="I58">
        <v>1.02861373693545</v>
      </c>
    </row>
    <row r="59" spans="1:9">
      <c r="A59" s="63">
        <f t="shared" si="0"/>
        <v>43934</v>
      </c>
      <c r="B59">
        <v>58</v>
      </c>
      <c r="C59" s="70">
        <v>58</v>
      </c>
      <c r="D59" s="70">
        <v>59</v>
      </c>
      <c r="E59" s="70">
        <v>65</v>
      </c>
      <c r="F59" s="63">
        <v>43941</v>
      </c>
      <c r="G59">
        <v>0.96322260389942982</v>
      </c>
      <c r="H59">
        <v>0.98755572104466993</v>
      </c>
      <c r="I59">
        <v>1.0197806599667498</v>
      </c>
    </row>
    <row r="60" spans="1:9">
      <c r="A60" s="63">
        <f t="shared" si="0"/>
        <v>43935</v>
      </c>
      <c r="B60">
        <v>59</v>
      </c>
      <c r="C60" s="70">
        <v>59</v>
      </c>
      <c r="D60" s="70">
        <v>60</v>
      </c>
      <c r="E60" s="70">
        <v>66</v>
      </c>
      <c r="F60" s="63">
        <v>43942</v>
      </c>
      <c r="G60">
        <v>0.94935858620643998</v>
      </c>
      <c r="H60">
        <v>0.97567960542803989</v>
      </c>
      <c r="I60">
        <v>1.0026433298322399</v>
      </c>
    </row>
    <row r="61" spans="1:9">
      <c r="A61" s="63">
        <f t="shared" si="0"/>
        <v>43936</v>
      </c>
      <c r="B61">
        <v>60</v>
      </c>
      <c r="C61" s="70">
        <v>60</v>
      </c>
      <c r="D61" s="70">
        <v>61</v>
      </c>
      <c r="E61" s="70">
        <v>67</v>
      </c>
      <c r="F61" s="63">
        <v>43943</v>
      </c>
      <c r="G61">
        <v>0.96556295951925009</v>
      </c>
      <c r="H61">
        <v>0.94454799471200013</v>
      </c>
      <c r="I61">
        <v>0.99056867511139002</v>
      </c>
    </row>
    <row r="62" spans="1:9">
      <c r="A62" s="63">
        <f t="shared" si="0"/>
        <v>43937</v>
      </c>
      <c r="B62">
        <v>61</v>
      </c>
      <c r="C62" s="70">
        <v>61</v>
      </c>
      <c r="D62" s="70">
        <v>62</v>
      </c>
      <c r="E62" s="70">
        <v>68</v>
      </c>
      <c r="F62" s="63">
        <v>43944</v>
      </c>
      <c r="G62">
        <v>0.93454432142768984</v>
      </c>
      <c r="H62">
        <v>0.96280840282919988</v>
      </c>
      <c r="I62">
        <v>0.98191019872085983</v>
      </c>
    </row>
    <row r="63" spans="1:9">
      <c r="A63" s="63">
        <f t="shared" si="0"/>
        <v>43938</v>
      </c>
      <c r="B63">
        <v>62</v>
      </c>
      <c r="C63" s="70">
        <v>62</v>
      </c>
      <c r="D63" s="70">
        <v>63</v>
      </c>
      <c r="E63" s="70">
        <v>69</v>
      </c>
      <c r="F63" s="63">
        <v>43945</v>
      </c>
      <c r="G63">
        <v>0.90867428394870009</v>
      </c>
      <c r="H63">
        <v>0.93825366897969009</v>
      </c>
      <c r="I63">
        <v>0.96587504519862</v>
      </c>
    </row>
    <row r="64" spans="1:9">
      <c r="A64" s="63">
        <f t="shared" si="0"/>
        <v>43939</v>
      </c>
      <c r="B64">
        <v>63</v>
      </c>
      <c r="C64" s="70">
        <v>63</v>
      </c>
      <c r="D64" s="70">
        <v>64</v>
      </c>
      <c r="E64" s="70">
        <v>70</v>
      </c>
      <c r="F64" s="63">
        <v>43946</v>
      </c>
      <c r="G64">
        <v>0.89778600918703</v>
      </c>
      <c r="H64">
        <v>0.92799315276845018</v>
      </c>
      <c r="I64">
        <v>0.95298392172843016</v>
      </c>
    </row>
    <row r="65" spans="1:9">
      <c r="A65" s="63">
        <f t="shared" si="0"/>
        <v>43940</v>
      </c>
      <c r="B65">
        <v>64</v>
      </c>
      <c r="C65" s="70">
        <v>64</v>
      </c>
      <c r="D65" s="70">
        <v>65</v>
      </c>
      <c r="E65" s="70">
        <v>71</v>
      </c>
      <c r="F65" s="63">
        <v>43947</v>
      </c>
      <c r="G65">
        <v>0.9040131109465801</v>
      </c>
      <c r="H65">
        <v>0.87837963680400999</v>
      </c>
      <c r="I65">
        <v>0.92967647835345013</v>
      </c>
    </row>
    <row r="66" spans="1:9">
      <c r="A66" s="63"/>
      <c r="C66" s="70"/>
      <c r="D66" s="70"/>
      <c r="E66" s="70"/>
    </row>
    <row r="67" spans="1:9">
      <c r="A67" s="63"/>
      <c r="C67" s="70"/>
      <c r="D67" s="70"/>
      <c r="E67" s="70"/>
    </row>
    <row r="68" spans="1:9">
      <c r="A68" s="63"/>
      <c r="C68" s="70"/>
      <c r="D68" s="70"/>
      <c r="E68" s="70"/>
    </row>
    <row r="69" spans="1:9">
      <c r="A69" s="63"/>
      <c r="C69" s="70"/>
      <c r="D69" s="70"/>
      <c r="E69" s="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Y213"/>
  <sheetViews>
    <sheetView topLeftCell="A47" workbookViewId="0">
      <selection activeCell="V73" sqref="V73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</cols>
  <sheetData>
    <row r="1" spans="2:25" ht="9" customHeight="1" thickBot="1"/>
    <row r="2" spans="2:25" ht="17" thickBot="1">
      <c r="B2" s="114" t="s">
        <v>169</v>
      </c>
      <c r="C2" s="115"/>
      <c r="D2" s="115"/>
      <c r="E2" s="115"/>
      <c r="F2" s="115"/>
      <c r="G2" s="115"/>
      <c r="H2" s="115"/>
      <c r="I2" s="116"/>
      <c r="K2" s="114" t="s">
        <v>168</v>
      </c>
      <c r="L2" s="115"/>
      <c r="M2" s="115"/>
      <c r="N2" s="115"/>
      <c r="O2" s="115"/>
      <c r="P2" s="115"/>
      <c r="Q2" s="116"/>
      <c r="R2" s="89"/>
      <c r="S2" s="114" t="s">
        <v>172</v>
      </c>
      <c r="T2" s="115"/>
      <c r="U2" s="115"/>
      <c r="V2" s="115"/>
      <c r="W2" s="115"/>
      <c r="X2" s="116"/>
      <c r="Y2" s="89"/>
    </row>
    <row r="3" spans="2:25">
      <c r="B3" s="81" t="str">
        <f>'EKL - Rt-PT-7'!A1</f>
        <v>OBS</v>
      </c>
      <c r="C3" s="82" t="str">
        <f>'EKL - Rt-PT-7'!B1</f>
        <v>Index</v>
      </c>
      <c r="D3" s="82" t="str">
        <f>'EKL - Rt-PT-7'!C1</f>
        <v>confirmados_var</v>
      </c>
      <c r="E3" s="82" t="str">
        <f>'EKL - Rt-PT-7'!D1</f>
        <v>tstart</v>
      </c>
      <c r="F3" s="82" t="str">
        <f>'EKL - Rt-PT-7'!E1</f>
        <v>Reffect</v>
      </c>
      <c r="G3" s="82" t="str">
        <f>'EKL - Rt-PT-7'!F1</f>
        <v>Rlow</v>
      </c>
      <c r="H3" s="83" t="str">
        <f>'EKL - Rt-PT-7'!G1</f>
        <v>Rhigh</v>
      </c>
      <c r="I3" s="84" t="e">
        <f>'EKL - Rt-PT-7'!#REF!</f>
        <v>#REF!</v>
      </c>
      <c r="K3" s="85" t="str">
        <f>'EPIFORECASTS - Rt'!B1</f>
        <v>date</v>
      </c>
      <c r="L3" s="83" t="str">
        <f>'EPIFORECASTS - Rt'!D1</f>
        <v>median</v>
      </c>
      <c r="M3" s="82" t="str">
        <f>'EPIFORECASTS - Rt'!E1</f>
        <v>lower_90</v>
      </c>
      <c r="N3" s="82" t="str">
        <f>'EPIFORECASTS - Rt'!F1</f>
        <v>upper_90</v>
      </c>
      <c r="O3" s="82" t="str">
        <f>'EPIFORECASTS - Rt'!G1</f>
        <v>lower_50</v>
      </c>
      <c r="P3" s="82" t="str">
        <f>'EPIFORECASTS - Rt'!H1</f>
        <v>upper_50</v>
      </c>
      <c r="Q3" s="86" t="str">
        <f>'EPIFORECASTS - Rt'!I1</f>
        <v>prob_control</v>
      </c>
      <c r="S3" s="85" t="s">
        <v>158</v>
      </c>
      <c r="T3" s="82" t="s">
        <v>135</v>
      </c>
      <c r="U3" s="82" t="s">
        <v>171</v>
      </c>
      <c r="V3" s="83" t="s">
        <v>160</v>
      </c>
      <c r="W3" s="82" t="s">
        <v>170</v>
      </c>
      <c r="X3" s="86" t="s">
        <v>165</v>
      </c>
    </row>
    <row r="4" spans="2:25">
      <c r="B4" s="76">
        <f>'EKL - Rt-PT-7'!B2</f>
        <v>43890</v>
      </c>
      <c r="C4" s="73">
        <f>'EKL - Rt-PT-7'!C2</f>
        <v>0</v>
      </c>
      <c r="D4" s="73">
        <f>'EKL - Rt-PT-7'!D2</f>
        <v>1</v>
      </c>
      <c r="E4" s="73" t="str">
        <f>'EKL - Rt-PT-7'!E2</f>
        <v>NA</v>
      </c>
      <c r="F4" s="74" t="str">
        <f>'EKL - Rt-PT-7'!F2</f>
        <v>NA</v>
      </c>
      <c r="G4" s="73" t="str">
        <f>'EKL - Rt-PT-7'!G2</f>
        <v>NA</v>
      </c>
      <c r="H4" s="73" t="e">
        <f>'EKL - Rt-PT-7'!#REF!</f>
        <v>#REF!</v>
      </c>
      <c r="I4" s="77" t="e">
        <f>'EKL - Rt-PT-7'!#REF!</f>
        <v>#REF!</v>
      </c>
      <c r="K4" s="87">
        <f>'EPIFORECASTS - Rt'!B2</f>
        <v>43893</v>
      </c>
      <c r="L4" s="73">
        <f>'EPIFORECASTS - Rt'!D2</f>
        <v>2.2000000000000002</v>
      </c>
      <c r="M4" s="73">
        <f>'EPIFORECASTS - Rt'!E2</f>
        <v>1.8</v>
      </c>
      <c r="N4" s="73">
        <f>'EPIFORECASTS - Rt'!F2</f>
        <v>2.6</v>
      </c>
      <c r="O4" s="73">
        <f>'EPIFORECASTS - Rt'!G2</f>
        <v>2</v>
      </c>
      <c r="P4" s="73">
        <f>'EPIFORECASTS - Rt'!H2</f>
        <v>2.2999999999999998</v>
      </c>
      <c r="Q4" s="77">
        <f>'EPIFORECASTS - Rt'!I2</f>
        <v>0</v>
      </c>
      <c r="S4" s="87">
        <v>43884</v>
      </c>
      <c r="T4" s="73">
        <v>1</v>
      </c>
      <c r="U4" s="73"/>
      <c r="V4" s="73"/>
      <c r="W4" s="73"/>
      <c r="X4" s="77"/>
    </row>
    <row r="5" spans="2:25">
      <c r="B5" s="76">
        <f>'EKL - Rt-PT-7'!A3</f>
        <v>2</v>
      </c>
      <c r="C5" s="73">
        <f>'EKL - Rt-PT-7'!B3</f>
        <v>43891</v>
      </c>
      <c r="D5" s="73">
        <f>'EKL - Rt-PT-7'!C3</f>
        <v>0</v>
      </c>
      <c r="E5" s="73">
        <f>'EKL - Rt-PT-7'!D3</f>
        <v>2</v>
      </c>
      <c r="F5" s="75" t="str">
        <f>'EKL - Rt-PT-7'!E3</f>
        <v>NA</v>
      </c>
      <c r="G5" s="73" t="str">
        <f>'EKL - Rt-PT-7'!F3</f>
        <v>NA</v>
      </c>
      <c r="H5" s="73" t="str">
        <f>'EKL - Rt-PT-7'!G3</f>
        <v>NA</v>
      </c>
      <c r="I5" s="77" t="e">
        <f>'EKL - Rt-PT-7'!#REF!</f>
        <v>#REF!</v>
      </c>
      <c r="K5" s="87">
        <f>'EPIFORECASTS - Rt'!B3</f>
        <v>43894</v>
      </c>
      <c r="L5" s="73">
        <f>'EPIFORECASTS - Rt'!D3</f>
        <v>2.1</v>
      </c>
      <c r="M5" s="73">
        <f>'EPIFORECASTS - Rt'!E3</f>
        <v>1.8</v>
      </c>
      <c r="N5" s="73">
        <f>'EPIFORECASTS - Rt'!F3</f>
        <v>2.5</v>
      </c>
      <c r="O5" s="73">
        <f>'EPIFORECASTS - Rt'!G3</f>
        <v>1.9</v>
      </c>
      <c r="P5" s="73">
        <f>'EPIFORECASTS - Rt'!H3</f>
        <v>2.2999999999999998</v>
      </c>
      <c r="Q5" s="77">
        <f>'EPIFORECASTS - Rt'!I3</f>
        <v>0</v>
      </c>
      <c r="S5" s="87">
        <v>43885</v>
      </c>
      <c r="T5" s="73">
        <v>2</v>
      </c>
      <c r="U5" s="73"/>
      <c r="V5" s="73"/>
      <c r="W5" s="73"/>
      <c r="X5" s="77"/>
    </row>
    <row r="6" spans="2:25">
      <c r="B6" s="76">
        <f>'EKL - Rt-PT-7'!A4</f>
        <v>3</v>
      </c>
      <c r="C6" s="73">
        <f>'EKL - Rt-PT-7'!B4</f>
        <v>43892</v>
      </c>
      <c r="D6" s="73">
        <f>'EKL - Rt-PT-7'!C4</f>
        <v>2</v>
      </c>
      <c r="E6" s="73">
        <f>'EKL - Rt-PT-7'!D4</f>
        <v>3</v>
      </c>
      <c r="F6" s="75" t="str">
        <f>'EKL - Rt-PT-7'!E4</f>
        <v>NA</v>
      </c>
      <c r="G6" s="73" t="str">
        <f>'EKL - Rt-PT-7'!F4</f>
        <v>NA</v>
      </c>
      <c r="H6" s="73" t="str">
        <f>'EKL - Rt-PT-7'!G4</f>
        <v>NA</v>
      </c>
      <c r="I6" s="77" t="e">
        <f>'EKL - Rt-PT-7'!#REF!</f>
        <v>#REF!</v>
      </c>
      <c r="K6" s="87">
        <f>'EPIFORECASTS - Rt'!B4</f>
        <v>43895</v>
      </c>
      <c r="L6" s="73">
        <f>'EPIFORECASTS - Rt'!D4</f>
        <v>2.1</v>
      </c>
      <c r="M6" s="73">
        <f>'EPIFORECASTS - Rt'!E4</f>
        <v>1.8</v>
      </c>
      <c r="N6" s="73">
        <f>'EPIFORECASTS - Rt'!F4</f>
        <v>2.5</v>
      </c>
      <c r="O6" s="73">
        <f>'EPIFORECASTS - Rt'!G4</f>
        <v>1.9</v>
      </c>
      <c r="P6" s="73">
        <f>'EPIFORECASTS - Rt'!H4</f>
        <v>2.2000000000000002</v>
      </c>
      <c r="Q6" s="77">
        <f>'EPIFORECASTS - Rt'!I4</f>
        <v>0</v>
      </c>
      <c r="S6" s="87">
        <v>43886</v>
      </c>
      <c r="T6" s="73">
        <v>3</v>
      </c>
      <c r="U6" s="73"/>
      <c r="V6" s="73"/>
      <c r="W6" s="73"/>
      <c r="X6" s="77"/>
    </row>
    <row r="7" spans="2:25">
      <c r="B7" s="76">
        <f>'EKL - Rt-PT-7'!A5</f>
        <v>4</v>
      </c>
      <c r="C7" s="73">
        <f>'EKL - Rt-PT-7'!B5</f>
        <v>43893</v>
      </c>
      <c r="D7" s="73">
        <f>'EKL - Rt-PT-7'!C5</f>
        <v>2</v>
      </c>
      <c r="E7" s="73">
        <f>'EKL - Rt-PT-7'!D5</f>
        <v>4</v>
      </c>
      <c r="F7" s="75" t="str">
        <f>'EKL - Rt-PT-7'!E5</f>
        <v>NA</v>
      </c>
      <c r="G7" s="73" t="str">
        <f>'EKL - Rt-PT-7'!F5</f>
        <v>NA</v>
      </c>
      <c r="H7" s="73" t="str">
        <f>'EKL - Rt-PT-7'!G5</f>
        <v>NA</v>
      </c>
      <c r="I7" s="77" t="e">
        <f>'EKL - Rt-PT-7'!#REF!</f>
        <v>#REF!</v>
      </c>
      <c r="K7" s="87">
        <f>'EPIFORECASTS - Rt'!B5</f>
        <v>43896</v>
      </c>
      <c r="L7" s="73">
        <f>'EPIFORECASTS - Rt'!D5</f>
        <v>2.1</v>
      </c>
      <c r="M7" s="73">
        <f>'EPIFORECASTS - Rt'!E5</f>
        <v>1.7</v>
      </c>
      <c r="N7" s="73">
        <f>'EPIFORECASTS - Rt'!F5</f>
        <v>2.4</v>
      </c>
      <c r="O7" s="73">
        <f>'EPIFORECASTS - Rt'!G5</f>
        <v>1.9</v>
      </c>
      <c r="P7" s="73">
        <f>'EPIFORECASTS - Rt'!H5</f>
        <v>2.2000000000000002</v>
      </c>
      <c r="Q7" s="77">
        <f>'EPIFORECASTS - Rt'!I5</f>
        <v>0</v>
      </c>
      <c r="S7" s="87">
        <v>43887</v>
      </c>
      <c r="T7" s="73">
        <v>4</v>
      </c>
      <c r="U7" s="73"/>
      <c r="V7" s="73"/>
      <c r="W7" s="73"/>
      <c r="X7" s="77"/>
    </row>
    <row r="8" spans="2:25">
      <c r="B8" s="76">
        <f>'EKL - Rt-PT-7'!A6</f>
        <v>5</v>
      </c>
      <c r="C8" s="73">
        <f>'EKL - Rt-PT-7'!B6</f>
        <v>43894</v>
      </c>
      <c r="D8" s="73">
        <f>'EKL - Rt-PT-7'!C6</f>
        <v>2</v>
      </c>
      <c r="E8" s="73">
        <f>'EKL - Rt-PT-7'!D6</f>
        <v>5</v>
      </c>
      <c r="F8" s="75" t="str">
        <f>'EKL - Rt-PT-7'!E6</f>
        <v>NA</v>
      </c>
      <c r="G8" s="73" t="str">
        <f>'EKL - Rt-PT-7'!F6</f>
        <v>NA</v>
      </c>
      <c r="H8" s="73" t="str">
        <f>'EKL - Rt-PT-7'!G6</f>
        <v>NA</v>
      </c>
      <c r="I8" s="77" t="e">
        <f>'EKL - Rt-PT-7'!#REF!</f>
        <v>#REF!</v>
      </c>
      <c r="K8" s="88">
        <f>'EPIFORECASTS - Rt'!B6</f>
        <v>43897</v>
      </c>
      <c r="L8" s="73">
        <f>'EPIFORECASTS - Rt'!D6</f>
        <v>2</v>
      </c>
      <c r="M8" s="73">
        <f>'EPIFORECASTS - Rt'!E6</f>
        <v>1.7</v>
      </c>
      <c r="N8" s="73">
        <f>'EPIFORECASTS - Rt'!F6</f>
        <v>2.4</v>
      </c>
      <c r="O8" s="73">
        <f>'EPIFORECASTS - Rt'!G6</f>
        <v>1.9</v>
      </c>
      <c r="P8" s="73">
        <f>'EPIFORECASTS - Rt'!H6</f>
        <v>2.1</v>
      </c>
      <c r="Q8" s="77">
        <f>'EPIFORECASTS - Rt'!I6</f>
        <v>0</v>
      </c>
      <c r="S8" s="87">
        <v>43888</v>
      </c>
      <c r="T8" s="73">
        <v>5</v>
      </c>
      <c r="U8" s="73"/>
      <c r="V8" s="73"/>
      <c r="W8" s="73"/>
      <c r="X8" s="77"/>
    </row>
    <row r="9" spans="2:25">
      <c r="B9" s="76">
        <f>'EKL - Rt-PT-7'!A7</f>
        <v>6</v>
      </c>
      <c r="C9" s="73">
        <f>'EKL - Rt-PT-7'!B7</f>
        <v>43895</v>
      </c>
      <c r="D9" s="73">
        <f>'EKL - Rt-PT-7'!C7</f>
        <v>3</v>
      </c>
      <c r="E9" s="73">
        <f>'EKL - Rt-PT-7'!D7</f>
        <v>6</v>
      </c>
      <c r="F9" s="75" t="str">
        <f>'EKL - Rt-PT-7'!E7</f>
        <v>NA</v>
      </c>
      <c r="G9" s="73" t="str">
        <f>'EKL - Rt-PT-7'!F7</f>
        <v>NA</v>
      </c>
      <c r="H9" s="73" t="str">
        <f>'EKL - Rt-PT-7'!G7</f>
        <v>NA</v>
      </c>
      <c r="I9" s="77" t="e">
        <f>'EKL - Rt-PT-7'!#REF!</f>
        <v>#REF!</v>
      </c>
      <c r="K9" s="87">
        <f>'EPIFORECASTS - Rt'!B7</f>
        <v>43898</v>
      </c>
      <c r="L9" s="73">
        <f>'EPIFORECASTS - Rt'!D7</f>
        <v>2</v>
      </c>
      <c r="M9" s="73">
        <f>'EPIFORECASTS - Rt'!E7</f>
        <v>1.7</v>
      </c>
      <c r="N9" s="73">
        <f>'EPIFORECASTS - Rt'!F7</f>
        <v>2.2999999999999998</v>
      </c>
      <c r="O9" s="73">
        <f>'EPIFORECASTS - Rt'!G7</f>
        <v>1.8</v>
      </c>
      <c r="P9" s="73">
        <f>'EPIFORECASTS - Rt'!H7</f>
        <v>2.1</v>
      </c>
      <c r="Q9" s="77">
        <f>'EPIFORECASTS - Rt'!I7</f>
        <v>0</v>
      </c>
      <c r="S9" s="87">
        <v>43889</v>
      </c>
      <c r="T9" s="73">
        <v>6</v>
      </c>
      <c r="U9" s="73"/>
      <c r="V9" s="73"/>
      <c r="W9" s="73"/>
      <c r="X9" s="77"/>
    </row>
    <row r="10" spans="2:25">
      <c r="B10" s="76">
        <f>'EKL - Rt-PT-7'!A8</f>
        <v>7</v>
      </c>
      <c r="C10" s="73">
        <f>'EKL - Rt-PT-7'!B8</f>
        <v>43896</v>
      </c>
      <c r="D10" s="73">
        <f>'EKL - Rt-PT-7'!C8</f>
        <v>4</v>
      </c>
      <c r="E10" s="73">
        <f>'EKL - Rt-PT-7'!D8</f>
        <v>7</v>
      </c>
      <c r="F10" s="75" t="str">
        <f>'EKL - Rt-PT-7'!E8</f>
        <v>NA</v>
      </c>
      <c r="G10" s="73" t="str">
        <f>'EKL - Rt-PT-7'!F8</f>
        <v>NA</v>
      </c>
      <c r="H10" s="73" t="str">
        <f>'EKL - Rt-PT-7'!G8</f>
        <v>NA</v>
      </c>
      <c r="I10" s="77" t="e">
        <f>'EKL - Rt-PT-7'!#REF!</f>
        <v>#REF!</v>
      </c>
      <c r="K10" s="87">
        <f>'EPIFORECASTS - Rt'!B8</f>
        <v>43899</v>
      </c>
      <c r="L10" s="73">
        <f>'EPIFORECASTS - Rt'!D8</f>
        <v>1.9</v>
      </c>
      <c r="M10" s="73">
        <f>'EPIFORECASTS - Rt'!E8</f>
        <v>1.6</v>
      </c>
      <c r="N10" s="73">
        <f>'EPIFORECASTS - Rt'!F8</f>
        <v>2.2000000000000002</v>
      </c>
      <c r="O10" s="73">
        <f>'EPIFORECASTS - Rt'!G8</f>
        <v>1.8</v>
      </c>
      <c r="P10" s="73">
        <f>'EPIFORECASTS - Rt'!H8</f>
        <v>2</v>
      </c>
      <c r="Q10" s="77">
        <f>'EPIFORECASTS - Rt'!I8</f>
        <v>0</v>
      </c>
      <c r="S10" s="87">
        <v>43890</v>
      </c>
      <c r="T10" s="73">
        <v>7</v>
      </c>
      <c r="U10" s="73"/>
      <c r="V10" s="73"/>
      <c r="W10" s="73"/>
      <c r="X10" s="77"/>
    </row>
    <row r="11" spans="2:25">
      <c r="B11" s="76">
        <f>'EKL - Rt-PT-7'!A9</f>
        <v>8</v>
      </c>
      <c r="C11" s="73">
        <f>'EKL - Rt-PT-7'!B9</f>
        <v>43897</v>
      </c>
      <c r="D11" s="73">
        <f>'EKL - Rt-PT-7'!C9</f>
        <v>8</v>
      </c>
      <c r="E11" s="73">
        <f>'EKL - Rt-PT-7'!D9</f>
        <v>8</v>
      </c>
      <c r="F11" s="75">
        <f>'EKL - Rt-PT-7'!E9</f>
        <v>4.8735889999999999</v>
      </c>
      <c r="G11" s="73">
        <f>'EKL - Rt-PT-7'!F9</f>
        <v>3.0542522999999999</v>
      </c>
      <c r="H11" s="73">
        <f>'EKL - Rt-PT-7'!G9</f>
        <v>7.1111712000000002</v>
      </c>
      <c r="I11" s="77" t="e">
        <f>'EKL - Rt-PT-7'!#REF!</f>
        <v>#REF!</v>
      </c>
      <c r="K11" s="87">
        <f>'EPIFORECASTS - Rt'!B9</f>
        <v>43900</v>
      </c>
      <c r="L11" s="73">
        <f>'EPIFORECASTS - Rt'!D9</f>
        <v>1.9</v>
      </c>
      <c r="M11" s="73">
        <f>'EPIFORECASTS - Rt'!E9</f>
        <v>1.6</v>
      </c>
      <c r="N11" s="73">
        <f>'EPIFORECASTS - Rt'!F9</f>
        <v>2.2000000000000002</v>
      </c>
      <c r="O11" s="73">
        <f>'EPIFORECASTS - Rt'!G9</f>
        <v>1.7</v>
      </c>
      <c r="P11" s="73">
        <f>'EPIFORECASTS - Rt'!H9</f>
        <v>2</v>
      </c>
      <c r="Q11" s="77">
        <f>'EPIFORECASTS - Rt'!I9</f>
        <v>0</v>
      </c>
      <c r="S11" s="87">
        <v>43891</v>
      </c>
      <c r="T11" s="73">
        <v>8</v>
      </c>
      <c r="U11" s="73"/>
      <c r="V11" s="73"/>
      <c r="W11" s="73"/>
      <c r="X11" s="77"/>
    </row>
    <row r="12" spans="2:25">
      <c r="B12" s="76">
        <f>'EKL - Rt-PT-7'!A10</f>
        <v>9</v>
      </c>
      <c r="C12" s="73">
        <f>'EKL - Rt-PT-7'!B10</f>
        <v>43898</v>
      </c>
      <c r="D12" s="73">
        <f>'EKL - Rt-PT-7'!C10</f>
        <v>9</v>
      </c>
      <c r="E12" s="73">
        <f>'EKL - Rt-PT-7'!D10</f>
        <v>9</v>
      </c>
      <c r="F12" s="75">
        <f>'EKL - Rt-PT-7'!E10</f>
        <v>4.4494895000000003</v>
      </c>
      <c r="G12" s="73">
        <f>'EKL - Rt-PT-7'!F10</f>
        <v>3.0232123</v>
      </c>
      <c r="H12" s="73">
        <f>'EKL - Rt-PT-7'!G10</f>
        <v>6.1470222000000003</v>
      </c>
      <c r="I12" s="77" t="e">
        <f>'EKL - Rt-PT-7'!#REF!</f>
        <v>#REF!</v>
      </c>
      <c r="K12" s="87">
        <f>'EPIFORECASTS - Rt'!B10</f>
        <v>43901</v>
      </c>
      <c r="L12" s="73">
        <f>'EPIFORECASTS - Rt'!D10</f>
        <v>1.8</v>
      </c>
      <c r="M12" s="73">
        <f>'EPIFORECASTS - Rt'!E10</f>
        <v>1.6</v>
      </c>
      <c r="N12" s="73">
        <f>'EPIFORECASTS - Rt'!F10</f>
        <v>2.1</v>
      </c>
      <c r="O12" s="73">
        <f>'EPIFORECASTS - Rt'!G10</f>
        <v>1.7</v>
      </c>
      <c r="P12" s="73">
        <f>'EPIFORECASTS - Rt'!H10</f>
        <v>1.9</v>
      </c>
      <c r="Q12" s="77">
        <f>'EPIFORECASTS - Rt'!I10</f>
        <v>0</v>
      </c>
      <c r="R12" s="90"/>
      <c r="S12" s="87">
        <v>43892</v>
      </c>
      <c r="T12" s="73">
        <v>9</v>
      </c>
      <c r="U12" s="73"/>
      <c r="V12" s="73"/>
      <c r="W12" s="73"/>
      <c r="X12" s="77"/>
      <c r="Y12" s="90"/>
    </row>
    <row r="13" spans="2:25">
      <c r="B13" s="76">
        <f>'EKL - Rt-PT-7'!A11</f>
        <v>10</v>
      </c>
      <c r="C13" s="73">
        <f>'EKL - Rt-PT-7'!B11</f>
        <v>43899</v>
      </c>
      <c r="D13" s="73">
        <f>'EKL - Rt-PT-7'!C11</f>
        <v>9</v>
      </c>
      <c r="E13" s="73">
        <f>'EKL - Rt-PT-7'!D11</f>
        <v>10</v>
      </c>
      <c r="F13" s="75">
        <f>'EKL - Rt-PT-7'!E11</f>
        <v>3.5647872</v>
      </c>
      <c r="G13" s="73">
        <f>'EKL - Rt-PT-7'!F11</f>
        <v>2.5226556000000002</v>
      </c>
      <c r="H13" s="73">
        <f>'EKL - Rt-PT-7'!G11</f>
        <v>4.7842846000000003</v>
      </c>
      <c r="I13" s="77" t="e">
        <f>'EKL - Rt-PT-7'!#REF!</f>
        <v>#REF!</v>
      </c>
      <c r="K13" s="87">
        <f>'EPIFORECASTS - Rt'!B11</f>
        <v>43902</v>
      </c>
      <c r="L13" s="73">
        <f>'EPIFORECASTS - Rt'!D11</f>
        <v>1.8</v>
      </c>
      <c r="M13" s="73">
        <f>'EPIFORECASTS - Rt'!E11</f>
        <v>1.5</v>
      </c>
      <c r="N13" s="73">
        <f>'EPIFORECASTS - Rt'!F11</f>
        <v>2</v>
      </c>
      <c r="O13" s="73">
        <f>'EPIFORECASTS - Rt'!G11</f>
        <v>1.6</v>
      </c>
      <c r="P13" s="73">
        <f>'EPIFORECASTS - Rt'!H11</f>
        <v>1.8</v>
      </c>
      <c r="Q13" s="77">
        <f>'EPIFORECASTS - Rt'!I11</f>
        <v>0</v>
      </c>
      <c r="R13" s="90"/>
      <c r="S13" s="87">
        <v>43893</v>
      </c>
      <c r="T13" s="73">
        <v>10</v>
      </c>
      <c r="U13" s="73"/>
      <c r="V13" s="73"/>
      <c r="W13" s="73"/>
      <c r="X13" s="77"/>
      <c r="Y13" s="90"/>
    </row>
    <row r="14" spans="2:25">
      <c r="B14" s="76">
        <f>'EKL - Rt-PT-7'!A12</f>
        <v>11</v>
      </c>
      <c r="C14" s="73">
        <f>'EKL - Rt-PT-7'!B12</f>
        <v>43900</v>
      </c>
      <c r="D14" s="73">
        <f>'EKL - Rt-PT-7'!C12</f>
        <v>2</v>
      </c>
      <c r="E14" s="73">
        <f>'EKL - Rt-PT-7'!D12</f>
        <v>11</v>
      </c>
      <c r="F14" s="75">
        <f>'EKL - Rt-PT-7'!E12</f>
        <v>2.4471911</v>
      </c>
      <c r="G14" s="73">
        <f>'EKL - Rt-PT-7'!F12</f>
        <v>1.731778</v>
      </c>
      <c r="H14" s="73">
        <f>'EKL - Rt-PT-7'!G12</f>
        <v>3.2843638999999998</v>
      </c>
      <c r="I14" s="77" t="e">
        <f>'EKL - Rt-PT-7'!#REF!</f>
        <v>#REF!</v>
      </c>
      <c r="K14" s="87">
        <f>'EPIFORECASTS - Rt'!B12</f>
        <v>43903</v>
      </c>
      <c r="L14" s="73">
        <f>'EPIFORECASTS - Rt'!D12</f>
        <v>1.7</v>
      </c>
      <c r="M14" s="73">
        <f>'EPIFORECASTS - Rt'!E12</f>
        <v>1.5</v>
      </c>
      <c r="N14" s="73">
        <f>'EPIFORECASTS - Rt'!F12</f>
        <v>2</v>
      </c>
      <c r="O14" s="73">
        <f>'EPIFORECASTS - Rt'!G12</f>
        <v>1.6</v>
      </c>
      <c r="P14" s="73">
        <f>'EPIFORECASTS - Rt'!H12</f>
        <v>1.8</v>
      </c>
      <c r="Q14" s="77">
        <f>'EPIFORECASTS - Rt'!I12</f>
        <v>0</v>
      </c>
      <c r="R14" s="90"/>
      <c r="S14" s="87">
        <v>43894</v>
      </c>
      <c r="T14" s="73">
        <v>11</v>
      </c>
      <c r="U14" s="73"/>
      <c r="V14" s="73"/>
      <c r="W14" s="73"/>
      <c r="X14" s="77"/>
      <c r="Y14" s="90"/>
    </row>
    <row r="15" spans="2:25">
      <c r="B15" s="76">
        <f>'EKL - Rt-PT-7'!A13</f>
        <v>12</v>
      </c>
      <c r="C15" s="73">
        <f>'EKL - Rt-PT-7'!B13</f>
        <v>43901</v>
      </c>
      <c r="D15" s="73">
        <f>'EKL - Rt-PT-7'!C13</f>
        <v>18</v>
      </c>
      <c r="E15" s="73">
        <f>'EKL - Rt-PT-7'!D13</f>
        <v>12</v>
      </c>
      <c r="F15" s="75">
        <f>'EKL - Rt-PT-7'!E13</f>
        <v>2.6051701</v>
      </c>
      <c r="G15" s="73">
        <f>'EKL - Rt-PT-7'!F13</f>
        <v>1.9570839</v>
      </c>
      <c r="H15" s="73">
        <f>'EKL - Rt-PT-7'!G13</f>
        <v>3.3445223999999998</v>
      </c>
      <c r="I15" s="77" t="e">
        <f>'EKL - Rt-PT-7'!#REF!</f>
        <v>#REF!</v>
      </c>
      <c r="K15" s="87">
        <f>'EPIFORECASTS - Rt'!B13</f>
        <v>43904</v>
      </c>
      <c r="L15" s="73">
        <f>'EPIFORECASTS - Rt'!D13</f>
        <v>1.7</v>
      </c>
      <c r="M15" s="73">
        <f>'EPIFORECASTS - Rt'!E13</f>
        <v>1.5</v>
      </c>
      <c r="N15" s="73">
        <f>'EPIFORECASTS - Rt'!F13</f>
        <v>1.9</v>
      </c>
      <c r="O15" s="73">
        <f>'EPIFORECASTS - Rt'!G13</f>
        <v>1.6</v>
      </c>
      <c r="P15" s="73">
        <f>'EPIFORECASTS - Rt'!H13</f>
        <v>1.7</v>
      </c>
      <c r="Q15" s="77">
        <f>'EPIFORECASTS - Rt'!I13</f>
        <v>0</v>
      </c>
      <c r="R15" s="90"/>
      <c r="S15" s="87">
        <v>43895</v>
      </c>
      <c r="T15" s="73">
        <v>12</v>
      </c>
      <c r="U15" s="73"/>
      <c r="V15" s="73"/>
      <c r="W15" s="73"/>
      <c r="X15" s="77"/>
      <c r="Y15" s="90"/>
    </row>
    <row r="16" spans="2:25">
      <c r="B16" s="76">
        <f>'EKL - Rt-PT-7'!A14</f>
        <v>13</v>
      </c>
      <c r="C16" s="73">
        <f>'EKL - Rt-PT-7'!B14</f>
        <v>43902</v>
      </c>
      <c r="D16" s="73">
        <f>'EKL - Rt-PT-7'!C14</f>
        <v>19</v>
      </c>
      <c r="E16" s="73">
        <f>'EKL - Rt-PT-7'!D14</f>
        <v>13</v>
      </c>
      <c r="F16" s="75">
        <f>'EKL - Rt-PT-7'!E14</f>
        <v>2.6868400000000001</v>
      </c>
      <c r="G16" s="73">
        <f>'EKL - Rt-PT-7'!F14</f>
        <v>2.0945236</v>
      </c>
      <c r="H16" s="73">
        <f>'EKL - Rt-PT-7'!G14</f>
        <v>3.3517912999999999</v>
      </c>
      <c r="I16" s="77" t="e">
        <f>'EKL - Rt-PT-7'!#REF!</f>
        <v>#REF!</v>
      </c>
      <c r="K16" s="87">
        <f>'EPIFORECASTS - Rt'!B14</f>
        <v>43905</v>
      </c>
      <c r="L16" s="73">
        <f>'EPIFORECASTS - Rt'!D14</f>
        <v>1.6</v>
      </c>
      <c r="M16" s="73">
        <f>'EPIFORECASTS - Rt'!E14</f>
        <v>1.4</v>
      </c>
      <c r="N16" s="73">
        <f>'EPIFORECASTS - Rt'!F14</f>
        <v>1.8</v>
      </c>
      <c r="O16" s="73">
        <f>'EPIFORECASTS - Rt'!G14</f>
        <v>1.5</v>
      </c>
      <c r="P16" s="73">
        <f>'EPIFORECASTS - Rt'!H14</f>
        <v>1.7</v>
      </c>
      <c r="Q16" s="77">
        <f>'EPIFORECASTS - Rt'!I14</f>
        <v>0</v>
      </c>
      <c r="R16" s="90"/>
      <c r="S16" s="87">
        <v>43896</v>
      </c>
      <c r="T16" s="73">
        <v>13</v>
      </c>
      <c r="U16" s="73"/>
      <c r="V16" s="73"/>
      <c r="W16" s="73"/>
      <c r="X16" s="77"/>
      <c r="Y16" s="90"/>
    </row>
    <row r="17" spans="2:25">
      <c r="B17" s="76">
        <f>'EKL - Rt-PT-7'!A15</f>
        <v>14</v>
      </c>
      <c r="C17" s="73">
        <f>'EKL - Rt-PT-7'!B15</f>
        <v>43903</v>
      </c>
      <c r="D17" s="73">
        <f>'EKL - Rt-PT-7'!C15</f>
        <v>34</v>
      </c>
      <c r="E17" s="73">
        <f>'EKL - Rt-PT-7'!D15</f>
        <v>14</v>
      </c>
      <c r="F17" s="75">
        <f>'EKL - Rt-PT-7'!E15</f>
        <v>3.0085022000000001</v>
      </c>
      <c r="G17" s="73">
        <f>'EKL - Rt-PT-7'!F15</f>
        <v>2.4478374000000001</v>
      </c>
      <c r="H17" s="73">
        <f>'EKL - Rt-PT-7'!G15</f>
        <v>3.6261160000000001</v>
      </c>
      <c r="I17" s="77" t="e">
        <f>'EKL - Rt-PT-7'!#REF!</f>
        <v>#REF!</v>
      </c>
      <c r="K17" s="87">
        <f>'EPIFORECASTS - Rt'!B15</f>
        <v>43906</v>
      </c>
      <c r="L17" s="73">
        <f>'EPIFORECASTS - Rt'!D15</f>
        <v>1.6</v>
      </c>
      <c r="M17" s="73">
        <f>'EPIFORECASTS - Rt'!E15</f>
        <v>1.4</v>
      </c>
      <c r="N17" s="73">
        <f>'EPIFORECASTS - Rt'!F15</f>
        <v>1.8</v>
      </c>
      <c r="O17" s="73">
        <f>'EPIFORECASTS - Rt'!G15</f>
        <v>1.5</v>
      </c>
      <c r="P17" s="73">
        <f>'EPIFORECASTS - Rt'!H15</f>
        <v>1.6</v>
      </c>
      <c r="Q17" s="77">
        <f>'EPIFORECASTS - Rt'!I15</f>
        <v>0</v>
      </c>
      <c r="R17" s="90"/>
      <c r="S17" s="87">
        <v>43897</v>
      </c>
      <c r="T17" s="73">
        <v>14</v>
      </c>
      <c r="U17" s="73"/>
      <c r="V17" s="73"/>
      <c r="W17" s="73"/>
      <c r="X17" s="77"/>
      <c r="Y17" s="90"/>
    </row>
    <row r="18" spans="2:25">
      <c r="B18" s="76">
        <f>'EKL - Rt-PT-7'!A16</f>
        <v>15</v>
      </c>
      <c r="C18" s="73">
        <f>'EKL - Rt-PT-7'!B16</f>
        <v>43904</v>
      </c>
      <c r="D18" s="73">
        <f>'EKL - Rt-PT-7'!C16</f>
        <v>57</v>
      </c>
      <c r="E18" s="73">
        <f>'EKL - Rt-PT-7'!D16</f>
        <v>15</v>
      </c>
      <c r="F18" s="75">
        <f>'EKL - Rt-PT-7'!E16</f>
        <v>3.4410823000000001</v>
      </c>
      <c r="G18" s="73">
        <f>'EKL - Rt-PT-7'!F16</f>
        <v>2.9107481000000002</v>
      </c>
      <c r="H18" s="73">
        <f>'EKL - Rt-PT-7'!G16</f>
        <v>4.0151434000000004</v>
      </c>
      <c r="I18" s="77" t="e">
        <f>'EKL - Rt-PT-7'!#REF!</f>
        <v>#REF!</v>
      </c>
      <c r="K18" s="87">
        <f>'EPIFORECASTS - Rt'!B16</f>
        <v>43907</v>
      </c>
      <c r="L18" s="73">
        <f>'EPIFORECASTS - Rt'!D16</f>
        <v>1.5</v>
      </c>
      <c r="M18" s="73">
        <f>'EPIFORECASTS - Rt'!E16</f>
        <v>1.4</v>
      </c>
      <c r="N18" s="73">
        <f>'EPIFORECASTS - Rt'!F16</f>
        <v>1.7</v>
      </c>
      <c r="O18" s="73">
        <f>'EPIFORECASTS - Rt'!G16</f>
        <v>1.4</v>
      </c>
      <c r="P18" s="73">
        <f>'EPIFORECASTS - Rt'!H16</f>
        <v>1.5</v>
      </c>
      <c r="Q18" s="77">
        <f>'EPIFORECASTS - Rt'!I16</f>
        <v>0</v>
      </c>
      <c r="R18" s="90"/>
      <c r="S18" s="87">
        <v>43898</v>
      </c>
      <c r="T18" s="73">
        <v>15</v>
      </c>
      <c r="U18" s="73"/>
      <c r="V18" s="73"/>
      <c r="W18" s="73"/>
      <c r="X18" s="77"/>
      <c r="Y18" s="90"/>
    </row>
    <row r="19" spans="2:25">
      <c r="B19" s="76">
        <f>'EKL - Rt-PT-7'!A17</f>
        <v>16</v>
      </c>
      <c r="C19" s="73">
        <f>'EKL - Rt-PT-7'!B17</f>
        <v>43905</v>
      </c>
      <c r="D19" s="73">
        <f>'EKL - Rt-PT-7'!C17</f>
        <v>76</v>
      </c>
      <c r="E19" s="73">
        <f>'EKL - Rt-PT-7'!D17</f>
        <v>16</v>
      </c>
      <c r="F19" s="75">
        <f>'EKL - Rt-PT-7'!E17</f>
        <v>3.6788731000000001</v>
      </c>
      <c r="G19" s="73">
        <f>'EKL - Rt-PT-7'!F17</f>
        <v>3.2045889000000001</v>
      </c>
      <c r="H19" s="73">
        <f>'EKL - Rt-PT-7'!G17</f>
        <v>4.1854098999999998</v>
      </c>
      <c r="I19" s="77" t="e">
        <f>'EKL - Rt-PT-7'!#REF!</f>
        <v>#REF!</v>
      </c>
      <c r="K19" s="87">
        <f>'EPIFORECASTS - Rt'!B17</f>
        <v>43908</v>
      </c>
      <c r="L19" s="73">
        <f>'EPIFORECASTS - Rt'!D17</f>
        <v>1.5</v>
      </c>
      <c r="M19" s="73">
        <f>'EPIFORECASTS - Rt'!E17</f>
        <v>1.3</v>
      </c>
      <c r="N19" s="73">
        <f>'EPIFORECASTS - Rt'!F17</f>
        <v>1.6</v>
      </c>
      <c r="O19" s="73">
        <f>'EPIFORECASTS - Rt'!G17</f>
        <v>1.4</v>
      </c>
      <c r="P19" s="73">
        <f>'EPIFORECASTS - Rt'!H17</f>
        <v>1.5</v>
      </c>
      <c r="Q19" s="77">
        <f>'EPIFORECASTS - Rt'!I17</f>
        <v>0</v>
      </c>
      <c r="R19" s="90"/>
      <c r="S19" s="87">
        <v>43899</v>
      </c>
      <c r="T19" s="73">
        <v>16</v>
      </c>
      <c r="U19" s="73"/>
      <c r="V19" s="73"/>
      <c r="W19" s="73"/>
      <c r="X19" s="77"/>
      <c r="Y19" s="90"/>
    </row>
    <row r="20" spans="2:25">
      <c r="B20" s="76">
        <f>'EKL - Rt-PT-7'!A18</f>
        <v>17</v>
      </c>
      <c r="C20" s="73">
        <f>'EKL - Rt-PT-7'!B18</f>
        <v>43906</v>
      </c>
      <c r="D20" s="73">
        <f>'EKL - Rt-PT-7'!C18</f>
        <v>86</v>
      </c>
      <c r="E20" s="73">
        <f>'EKL - Rt-PT-7'!D18</f>
        <v>17</v>
      </c>
      <c r="F20" s="75">
        <f>'EKL - Rt-PT-7'!E18</f>
        <v>3.5506359999999999</v>
      </c>
      <c r="G20" s="73">
        <f>'EKL - Rt-PT-7'!F18</f>
        <v>3.1556765000000002</v>
      </c>
      <c r="H20" s="73">
        <f>'EKL - Rt-PT-7'!G18</f>
        <v>3.9685453000000002</v>
      </c>
      <c r="I20" s="77" t="e">
        <f>'EKL - Rt-PT-7'!#REF!</f>
        <v>#REF!</v>
      </c>
      <c r="K20" s="87">
        <f>'EPIFORECASTS - Rt'!B18</f>
        <v>43909</v>
      </c>
      <c r="L20" s="73">
        <f>'EPIFORECASTS - Rt'!D18</f>
        <v>1.4</v>
      </c>
      <c r="M20" s="73">
        <f>'EPIFORECASTS - Rt'!E18</f>
        <v>1.3</v>
      </c>
      <c r="N20" s="73">
        <f>'EPIFORECASTS - Rt'!F18</f>
        <v>1.5</v>
      </c>
      <c r="O20" s="73">
        <f>'EPIFORECASTS - Rt'!G18</f>
        <v>1.3</v>
      </c>
      <c r="P20" s="73">
        <f>'EPIFORECASTS - Rt'!H18</f>
        <v>1.4</v>
      </c>
      <c r="Q20" s="77">
        <f>'EPIFORECASTS - Rt'!I18</f>
        <v>0</v>
      </c>
      <c r="R20" s="90"/>
      <c r="S20" s="87">
        <v>43900</v>
      </c>
      <c r="T20" s="73">
        <v>17</v>
      </c>
      <c r="U20" s="73"/>
      <c r="V20" s="73"/>
      <c r="W20" s="73"/>
      <c r="X20" s="77"/>
      <c r="Y20" s="90"/>
    </row>
    <row r="21" spans="2:25">
      <c r="B21" s="76">
        <f>'EKL - Rt-PT-7'!A19</f>
        <v>18</v>
      </c>
      <c r="C21" s="73">
        <f>'EKL - Rt-PT-7'!B19</f>
        <v>43907</v>
      </c>
      <c r="D21" s="73">
        <f>'EKL - Rt-PT-7'!C19</f>
        <v>117</v>
      </c>
      <c r="E21" s="73">
        <f>'EKL - Rt-PT-7'!D19</f>
        <v>18</v>
      </c>
      <c r="F21" s="75">
        <f>'EKL - Rt-PT-7'!E19</f>
        <v>3.4918250999999998</v>
      </c>
      <c r="G21" s="73">
        <f>'EKL - Rt-PT-7'!F19</f>
        <v>3.1611813999999998</v>
      </c>
      <c r="H21" s="73">
        <f>'EKL - Rt-PT-7'!G19</f>
        <v>3.8386781000000001</v>
      </c>
      <c r="I21" s="77" t="e">
        <f>'EKL - Rt-PT-7'!#REF!</f>
        <v>#REF!</v>
      </c>
      <c r="K21" s="87">
        <f>'EPIFORECASTS - Rt'!B19</f>
        <v>43910</v>
      </c>
      <c r="L21" s="73">
        <f>'EPIFORECASTS - Rt'!D19</f>
        <v>1.3</v>
      </c>
      <c r="M21" s="73">
        <f>'EPIFORECASTS - Rt'!E19</f>
        <v>1.2</v>
      </c>
      <c r="N21" s="73">
        <f>'EPIFORECASTS - Rt'!F19</f>
        <v>1.5</v>
      </c>
      <c r="O21" s="73">
        <f>'EPIFORECASTS - Rt'!G19</f>
        <v>1.3</v>
      </c>
      <c r="P21" s="73">
        <f>'EPIFORECASTS - Rt'!H19</f>
        <v>1.4</v>
      </c>
      <c r="Q21" s="77">
        <f>'EPIFORECASTS - Rt'!I19</f>
        <v>0</v>
      </c>
      <c r="R21" s="90"/>
      <c r="S21" s="87">
        <v>43901</v>
      </c>
      <c r="T21" s="73">
        <v>18</v>
      </c>
      <c r="U21" s="73"/>
      <c r="V21" s="73"/>
      <c r="W21" s="73"/>
      <c r="X21" s="77"/>
      <c r="Y21" s="90"/>
    </row>
    <row r="22" spans="2:25">
      <c r="B22" s="76">
        <f>'EKL - Rt-PT-7'!A20</f>
        <v>19</v>
      </c>
      <c r="C22" s="73">
        <f>'EKL - Rt-PT-7'!B20</f>
        <v>43908</v>
      </c>
      <c r="D22" s="73">
        <f>'EKL - Rt-PT-7'!C20</f>
        <v>194</v>
      </c>
      <c r="E22" s="73">
        <f>'EKL - Rt-PT-7'!D20</f>
        <v>19</v>
      </c>
      <c r="F22" s="75">
        <f>'EKL - Rt-PT-7'!E20</f>
        <v>3.5644417000000002</v>
      </c>
      <c r="G22" s="73">
        <f>'EKL - Rt-PT-7'!F20</f>
        <v>3.2811753000000001</v>
      </c>
      <c r="H22" s="73">
        <f>'EKL - Rt-PT-7'!G20</f>
        <v>3.8592686</v>
      </c>
      <c r="I22" s="77" t="e">
        <f>'EKL - Rt-PT-7'!#REF!</f>
        <v>#REF!</v>
      </c>
      <c r="K22" s="87">
        <f>'EPIFORECASTS - Rt'!B20</f>
        <v>43911</v>
      </c>
      <c r="L22" s="73">
        <f>'EPIFORECASTS - Rt'!D20</f>
        <v>1.3</v>
      </c>
      <c r="M22" s="73">
        <f>'EPIFORECASTS - Rt'!E20</f>
        <v>1.2</v>
      </c>
      <c r="N22" s="73">
        <f>'EPIFORECASTS - Rt'!F20</f>
        <v>1.4</v>
      </c>
      <c r="O22" s="73">
        <f>'EPIFORECASTS - Rt'!G20</f>
        <v>1.2</v>
      </c>
      <c r="P22" s="73">
        <f>'EPIFORECASTS - Rt'!H20</f>
        <v>1.3</v>
      </c>
      <c r="Q22" s="77">
        <f>'EPIFORECASTS - Rt'!I20</f>
        <v>0</v>
      </c>
      <c r="R22" s="90"/>
      <c r="S22" s="87">
        <v>43902</v>
      </c>
      <c r="T22" s="73">
        <v>19</v>
      </c>
      <c r="U22" s="73"/>
      <c r="V22" s="73"/>
      <c r="W22" s="73"/>
      <c r="X22" s="77"/>
      <c r="Y22" s="90"/>
    </row>
    <row r="23" spans="2:25">
      <c r="B23" s="76">
        <f>'EKL - Rt-PT-7'!A21</f>
        <v>20</v>
      </c>
      <c r="C23" s="73">
        <f>'EKL - Rt-PT-7'!B21</f>
        <v>43909</v>
      </c>
      <c r="D23" s="73">
        <f>'EKL - Rt-PT-7'!C21</f>
        <v>143</v>
      </c>
      <c r="E23" s="73">
        <f>'EKL - Rt-PT-7'!D21</f>
        <v>20</v>
      </c>
      <c r="F23" s="75">
        <f>'EKL - Rt-PT-7'!E21</f>
        <v>3.0809779000000002</v>
      </c>
      <c r="G23" s="73">
        <f>'EKL - Rt-PT-7'!F21</f>
        <v>2.8581826000000001</v>
      </c>
      <c r="H23" s="73">
        <f>'EKL - Rt-PT-7'!G21</f>
        <v>3.3120156999999999</v>
      </c>
      <c r="I23" s="77" t="e">
        <f>'EKL - Rt-PT-7'!#REF!</f>
        <v>#REF!</v>
      </c>
      <c r="K23" s="87">
        <f>'EPIFORECASTS - Rt'!B21</f>
        <v>43912</v>
      </c>
      <c r="L23" s="73">
        <f>'EPIFORECASTS - Rt'!D21</f>
        <v>1.2</v>
      </c>
      <c r="M23" s="73">
        <f>'EPIFORECASTS - Rt'!E21</f>
        <v>1.1000000000000001</v>
      </c>
      <c r="N23" s="73">
        <f>'EPIFORECASTS - Rt'!F21</f>
        <v>1.3</v>
      </c>
      <c r="O23" s="73">
        <f>'EPIFORECASTS - Rt'!G21</f>
        <v>1.2</v>
      </c>
      <c r="P23" s="73">
        <f>'EPIFORECASTS - Rt'!H21</f>
        <v>1.3</v>
      </c>
      <c r="Q23" s="77">
        <f>'EPIFORECASTS - Rt'!I21</f>
        <v>0</v>
      </c>
      <c r="R23" s="90"/>
      <c r="S23" s="87">
        <v>43903</v>
      </c>
      <c r="T23" s="73">
        <v>20</v>
      </c>
      <c r="U23" s="73"/>
      <c r="V23" s="73"/>
      <c r="W23" s="73"/>
      <c r="X23" s="77"/>
      <c r="Y23" s="90"/>
    </row>
    <row r="24" spans="2:25">
      <c r="B24" s="76">
        <f>'EKL - Rt-PT-7'!A22</f>
        <v>21</v>
      </c>
      <c r="C24" s="73">
        <f>'EKL - Rt-PT-7'!B22</f>
        <v>43910</v>
      </c>
      <c r="D24" s="73">
        <f>'EKL - Rt-PT-7'!C22</f>
        <v>235</v>
      </c>
      <c r="E24" s="73">
        <f>'EKL - Rt-PT-7'!D22</f>
        <v>21</v>
      </c>
      <c r="F24" s="75">
        <f>'EKL - Rt-PT-7'!E22</f>
        <v>2.8634686</v>
      </c>
      <c r="G24" s="73">
        <f>'EKL - Rt-PT-7'!F22</f>
        <v>2.6803219</v>
      </c>
      <c r="H24" s="73">
        <f>'EKL - Rt-PT-7'!G22</f>
        <v>3.0525821</v>
      </c>
      <c r="I24" s="77" t="e">
        <f>'EKL - Rt-PT-7'!#REF!</f>
        <v>#REF!</v>
      </c>
      <c r="K24" s="87">
        <f>'EPIFORECASTS - Rt'!B22</f>
        <v>43913</v>
      </c>
      <c r="L24" s="73">
        <f>'EPIFORECASTS - Rt'!D22</f>
        <v>1.2</v>
      </c>
      <c r="M24" s="73">
        <f>'EPIFORECASTS - Rt'!E22</f>
        <v>1.1000000000000001</v>
      </c>
      <c r="N24" s="73">
        <f>'EPIFORECASTS - Rt'!F22</f>
        <v>1.3</v>
      </c>
      <c r="O24" s="73">
        <f>'EPIFORECASTS - Rt'!G22</f>
        <v>1.1000000000000001</v>
      </c>
      <c r="P24" s="73">
        <f>'EPIFORECASTS - Rt'!H22</f>
        <v>1.2</v>
      </c>
      <c r="Q24" s="77">
        <f>'EPIFORECASTS - Rt'!I22</f>
        <v>0</v>
      </c>
      <c r="R24" s="90"/>
      <c r="S24" s="87">
        <v>43904</v>
      </c>
      <c r="T24" s="73">
        <v>21</v>
      </c>
      <c r="U24" s="73"/>
      <c r="V24" s="73"/>
      <c r="W24" s="73"/>
      <c r="X24" s="77"/>
      <c r="Y24" s="90"/>
    </row>
    <row r="25" spans="2:25">
      <c r="B25" s="76">
        <f>'EKL - Rt-PT-7'!A23</f>
        <v>22</v>
      </c>
      <c r="C25" s="73">
        <f>'EKL - Rt-PT-7'!B23</f>
        <v>43911</v>
      </c>
      <c r="D25" s="73">
        <f>'EKL - Rt-PT-7'!C23</f>
        <v>260</v>
      </c>
      <c r="E25" s="73">
        <f>'EKL - Rt-PT-7'!D23</f>
        <v>22</v>
      </c>
      <c r="F25" s="75">
        <f>'EKL - Rt-PT-7'!E23</f>
        <v>2.6326960000000001</v>
      </c>
      <c r="G25" s="73">
        <f>'EKL - Rt-PT-7'!F23</f>
        <v>2.4802127</v>
      </c>
      <c r="H25" s="73">
        <f>'EKL - Rt-PT-7'!G23</f>
        <v>2.7896638999999999</v>
      </c>
      <c r="I25" s="77" t="e">
        <f>'EKL - Rt-PT-7'!#REF!</f>
        <v>#REF!</v>
      </c>
      <c r="K25" s="87">
        <f>'EPIFORECASTS - Rt'!B23</f>
        <v>43914</v>
      </c>
      <c r="L25" s="73">
        <f>'EPIFORECASTS - Rt'!D23</f>
        <v>1.1000000000000001</v>
      </c>
      <c r="M25" s="73">
        <f>'EPIFORECASTS - Rt'!E23</f>
        <v>1</v>
      </c>
      <c r="N25" s="73">
        <f>'EPIFORECASTS - Rt'!F23</f>
        <v>1.2</v>
      </c>
      <c r="O25" s="73">
        <f>'EPIFORECASTS - Rt'!G23</f>
        <v>1.1000000000000001</v>
      </c>
      <c r="P25" s="73">
        <f>'EPIFORECASTS - Rt'!H23</f>
        <v>1.2</v>
      </c>
      <c r="Q25" s="77">
        <f>'EPIFORECASTS - Rt'!I23</f>
        <v>0</v>
      </c>
      <c r="R25" s="90"/>
      <c r="S25" s="87">
        <v>43905</v>
      </c>
      <c r="T25" s="73">
        <v>22</v>
      </c>
      <c r="U25" s="73"/>
      <c r="V25" s="73"/>
      <c r="W25" s="73"/>
      <c r="X25" s="77"/>
      <c r="Y25" s="90"/>
    </row>
    <row r="26" spans="2:25">
      <c r="B26" s="76">
        <f>'EKL - Rt-PT-7'!A24</f>
        <v>23</v>
      </c>
      <c r="C26" s="73">
        <f>'EKL - Rt-PT-7'!B24</f>
        <v>43912</v>
      </c>
      <c r="D26" s="73">
        <f>'EKL - Rt-PT-7'!C24</f>
        <v>320</v>
      </c>
      <c r="E26" s="73">
        <f>'EKL - Rt-PT-7'!D24</f>
        <v>23</v>
      </c>
      <c r="F26" s="75">
        <f>'EKL - Rt-PT-7'!E24</f>
        <v>2.4692205</v>
      </c>
      <c r="G26" s="73">
        <f>'EKL - Rt-PT-7'!F24</f>
        <v>2.3395286</v>
      </c>
      <c r="H26" s="73">
        <f>'EKL - Rt-PT-7'!G24</f>
        <v>2.6023616000000001</v>
      </c>
      <c r="I26" s="77" t="e">
        <f>'EKL - Rt-PT-7'!#REF!</f>
        <v>#REF!</v>
      </c>
      <c r="K26" s="87">
        <f>'EPIFORECASTS - Rt'!B24</f>
        <v>43915</v>
      </c>
      <c r="L26" s="73">
        <f>'EPIFORECASTS - Rt'!D24</f>
        <v>1.1000000000000001</v>
      </c>
      <c r="M26" s="73">
        <f>'EPIFORECASTS - Rt'!E24</f>
        <v>1</v>
      </c>
      <c r="N26" s="73">
        <f>'EPIFORECASTS - Rt'!F24</f>
        <v>1.1000000000000001</v>
      </c>
      <c r="O26" s="73">
        <f>'EPIFORECASTS - Rt'!G24</f>
        <v>1</v>
      </c>
      <c r="P26" s="73">
        <f>'EPIFORECASTS - Rt'!H24</f>
        <v>1.1000000000000001</v>
      </c>
      <c r="Q26" s="77">
        <f>'EPIFORECASTS - Rt'!I24</f>
        <v>0.02</v>
      </c>
      <c r="R26" s="90"/>
      <c r="S26" s="87">
        <v>43906</v>
      </c>
      <c r="T26" s="73">
        <v>23</v>
      </c>
      <c r="U26" s="73"/>
      <c r="V26" s="73"/>
      <c r="W26" s="73"/>
      <c r="X26" s="77"/>
      <c r="Y26" s="90"/>
    </row>
    <row r="27" spans="2:25">
      <c r="B27" s="76">
        <f>'EKL - Rt-PT-7'!A25</f>
        <v>24</v>
      </c>
      <c r="C27" s="73">
        <f>'EKL - Rt-PT-7'!B25</f>
        <v>43913</v>
      </c>
      <c r="D27" s="73">
        <f>'EKL - Rt-PT-7'!C25</f>
        <v>460</v>
      </c>
      <c r="E27" s="73">
        <f>'EKL - Rt-PT-7'!D25</f>
        <v>24</v>
      </c>
      <c r="F27" s="75">
        <f>'EKL - Rt-PT-7'!E25</f>
        <v>2.4781551999999998</v>
      </c>
      <c r="G27" s="73">
        <f>'EKL - Rt-PT-7'!F25</f>
        <v>2.3627417999999998</v>
      </c>
      <c r="H27" s="73">
        <f>'EKL - Rt-PT-7'!G25</f>
        <v>2.596282</v>
      </c>
      <c r="I27" s="77" t="e">
        <f>'EKL - Rt-PT-7'!#REF!</f>
        <v>#REF!</v>
      </c>
      <c r="K27" s="87">
        <f>'EPIFORECASTS - Rt'!B25</f>
        <v>43916</v>
      </c>
      <c r="L27" s="73">
        <f>'EPIFORECASTS - Rt'!D25</f>
        <v>1</v>
      </c>
      <c r="M27" s="73">
        <f>'EPIFORECASTS - Rt'!E25</f>
        <v>1</v>
      </c>
      <c r="N27" s="73">
        <f>'EPIFORECASTS - Rt'!F25</f>
        <v>1.1000000000000001</v>
      </c>
      <c r="O27" s="73">
        <f>'EPIFORECASTS - Rt'!G25</f>
        <v>1</v>
      </c>
      <c r="P27" s="73">
        <f>'EPIFORECASTS - Rt'!H25</f>
        <v>1.1000000000000001</v>
      </c>
      <c r="Q27" s="77">
        <f>'EPIFORECASTS - Rt'!I25</f>
        <v>0.13</v>
      </c>
      <c r="R27" s="90"/>
      <c r="S27" s="87">
        <v>43907</v>
      </c>
      <c r="T27" s="73">
        <v>24</v>
      </c>
      <c r="U27" s="73"/>
      <c r="V27" s="73"/>
      <c r="W27" s="73"/>
      <c r="X27" s="77"/>
      <c r="Y27" s="90"/>
    </row>
    <row r="28" spans="2:25">
      <c r="B28" s="76">
        <f>'EKL - Rt-PT-7'!A26</f>
        <v>25</v>
      </c>
      <c r="C28" s="73">
        <f>'EKL - Rt-PT-7'!B26</f>
        <v>43914</v>
      </c>
      <c r="D28" s="73">
        <f>'EKL - Rt-PT-7'!C26</f>
        <v>302</v>
      </c>
      <c r="E28" s="73">
        <f>'EKL - Rt-PT-7'!D26</f>
        <v>25</v>
      </c>
      <c r="F28" s="75">
        <f>'EKL - Rt-PT-7'!E26</f>
        <v>2.1823921999999998</v>
      </c>
      <c r="G28" s="73">
        <f>'EKL - Rt-PT-7'!F26</f>
        <v>2.0857306000000002</v>
      </c>
      <c r="H28" s="73">
        <f>'EKL - Rt-PT-7'!G26</f>
        <v>2.2812125000000001</v>
      </c>
      <c r="I28" s="77" t="e">
        <f>'EKL - Rt-PT-7'!#REF!</f>
        <v>#REF!</v>
      </c>
      <c r="K28" s="87">
        <f>'EPIFORECASTS - Rt'!B26</f>
        <v>43917</v>
      </c>
      <c r="L28" s="73">
        <f>'EPIFORECASTS - Rt'!D26</f>
        <v>1</v>
      </c>
      <c r="M28" s="73">
        <f>'EPIFORECASTS - Rt'!E26</f>
        <v>1</v>
      </c>
      <c r="N28" s="73">
        <f>'EPIFORECASTS - Rt'!F26</f>
        <v>1.1000000000000001</v>
      </c>
      <c r="O28" s="73">
        <f>'EPIFORECASTS - Rt'!G26</f>
        <v>1</v>
      </c>
      <c r="P28" s="73">
        <f>'EPIFORECASTS - Rt'!H26</f>
        <v>1</v>
      </c>
      <c r="Q28" s="77">
        <f>'EPIFORECASTS - Rt'!I26</f>
        <v>0.32</v>
      </c>
      <c r="R28" s="90"/>
      <c r="S28" s="87">
        <v>43908</v>
      </c>
      <c r="T28" s="73">
        <v>25</v>
      </c>
      <c r="U28" s="73"/>
      <c r="V28" s="73"/>
      <c r="W28" s="73"/>
      <c r="X28" s="77"/>
      <c r="Y28" s="90"/>
    </row>
    <row r="29" spans="2:25">
      <c r="B29" s="76">
        <f>'EKL - Rt-PT-7'!A27</f>
        <v>26</v>
      </c>
      <c r="C29" s="73">
        <f>'EKL - Rt-PT-7'!B27</f>
        <v>43915</v>
      </c>
      <c r="D29" s="73">
        <f>'EKL - Rt-PT-7'!C27</f>
        <v>633</v>
      </c>
      <c r="E29" s="73">
        <f>'EKL - Rt-PT-7'!D27</f>
        <v>26</v>
      </c>
      <c r="F29" s="75">
        <f>'EKL - Rt-PT-7'!E27</f>
        <v>2.1619942000000001</v>
      </c>
      <c r="G29" s="73">
        <f>'EKL - Rt-PT-7'!F27</f>
        <v>2.0755300999999999</v>
      </c>
      <c r="H29" s="73">
        <f>'EKL - Rt-PT-7'!G27</f>
        <v>2.2501980000000001</v>
      </c>
      <c r="I29" s="77" t="e">
        <f>'EKL - Rt-PT-7'!#REF!</f>
        <v>#REF!</v>
      </c>
      <c r="K29" s="87">
        <f>'EPIFORECASTS - Rt'!B27</f>
        <v>43918</v>
      </c>
      <c r="L29" s="73">
        <f>'EPIFORECASTS - Rt'!D27</f>
        <v>1</v>
      </c>
      <c r="M29" s="73">
        <f>'EPIFORECASTS - Rt'!E27</f>
        <v>0.9</v>
      </c>
      <c r="N29" s="73">
        <f>'EPIFORECASTS - Rt'!F27</f>
        <v>1</v>
      </c>
      <c r="O29" s="73">
        <f>'EPIFORECASTS - Rt'!G27</f>
        <v>1</v>
      </c>
      <c r="P29" s="73">
        <f>'EPIFORECASTS - Rt'!H27</f>
        <v>1</v>
      </c>
      <c r="Q29" s="77">
        <f>'EPIFORECASTS - Rt'!I27</f>
        <v>0.64</v>
      </c>
      <c r="R29" s="90"/>
      <c r="S29" s="87">
        <v>43909</v>
      </c>
      <c r="T29" s="73">
        <v>26</v>
      </c>
      <c r="U29" s="73"/>
      <c r="V29" s="73"/>
      <c r="W29" s="73"/>
      <c r="X29" s="77"/>
      <c r="Y29" s="90"/>
    </row>
    <row r="30" spans="2:25">
      <c r="B30" s="76">
        <f>'EKL - Rt-PT-7'!A28</f>
        <v>27</v>
      </c>
      <c r="C30" s="73">
        <f>'EKL - Rt-PT-7'!B28</f>
        <v>43916</v>
      </c>
      <c r="D30" s="73">
        <f>'EKL - Rt-PT-7'!C28</f>
        <v>549</v>
      </c>
      <c r="E30" s="73">
        <f>'EKL - Rt-PT-7'!D28</f>
        <v>27</v>
      </c>
      <c r="F30" s="75">
        <f>'EKL - Rt-PT-7'!E28</f>
        <v>2.0909336999999999</v>
      </c>
      <c r="G30" s="73">
        <f>'EKL - Rt-PT-7'!F28</f>
        <v>2.0136466999999998</v>
      </c>
      <c r="H30" s="73">
        <f>'EKL - Rt-PT-7'!G28</f>
        <v>2.1696558000000001</v>
      </c>
      <c r="I30" s="77" t="e">
        <f>'EKL - Rt-PT-7'!#REF!</f>
        <v>#REF!</v>
      </c>
      <c r="K30" s="87">
        <f>'EPIFORECASTS - Rt'!B28</f>
        <v>43919</v>
      </c>
      <c r="L30" s="73">
        <f>'EPIFORECASTS - Rt'!D28</f>
        <v>1</v>
      </c>
      <c r="M30" s="73">
        <f>'EPIFORECASTS - Rt'!E28</f>
        <v>0.9</v>
      </c>
      <c r="N30" s="73">
        <f>'EPIFORECASTS - Rt'!F28</f>
        <v>1</v>
      </c>
      <c r="O30" s="73">
        <f>'EPIFORECASTS - Rt'!G28</f>
        <v>0.9</v>
      </c>
      <c r="P30" s="73">
        <f>'EPIFORECASTS - Rt'!H28</f>
        <v>1</v>
      </c>
      <c r="Q30" s="77">
        <f>'EPIFORECASTS - Rt'!I28</f>
        <v>0.87</v>
      </c>
      <c r="R30" s="90"/>
      <c r="S30" s="87">
        <v>43910</v>
      </c>
      <c r="T30" s="73">
        <v>27</v>
      </c>
      <c r="U30" s="73"/>
      <c r="V30" s="73"/>
      <c r="W30" s="73"/>
      <c r="X30" s="77"/>
      <c r="Y30" s="90"/>
    </row>
    <row r="31" spans="2:25">
      <c r="B31" s="76">
        <f>'EKL - Rt-PT-7'!A29</f>
        <v>28</v>
      </c>
      <c r="C31" s="73">
        <f>'EKL - Rt-PT-7'!B29</f>
        <v>43917</v>
      </c>
      <c r="D31" s="73">
        <f>'EKL - Rt-PT-7'!C29</f>
        <v>724</v>
      </c>
      <c r="E31" s="73">
        <f>'EKL - Rt-PT-7'!D29</f>
        <v>28</v>
      </c>
      <c r="F31" s="75">
        <f>'EKL - Rt-PT-7'!E29</f>
        <v>2.0422948999999999</v>
      </c>
      <c r="G31" s="73">
        <f>'EKL - Rt-PT-7'!F29</f>
        <v>1.9726672000000001</v>
      </c>
      <c r="H31" s="73">
        <f>'EKL - Rt-PT-7'!G29</f>
        <v>2.1131134</v>
      </c>
      <c r="I31" s="77" t="e">
        <f>'EKL - Rt-PT-7'!#REF!</f>
        <v>#REF!</v>
      </c>
      <c r="K31" s="87">
        <f>'EPIFORECASTS - Rt'!B29</f>
        <v>43920</v>
      </c>
      <c r="L31" s="73">
        <f>'EPIFORECASTS - Rt'!D29</f>
        <v>1</v>
      </c>
      <c r="M31" s="73">
        <f>'EPIFORECASTS - Rt'!E29</f>
        <v>0.9</v>
      </c>
      <c r="N31" s="73">
        <f>'EPIFORECASTS - Rt'!F29</f>
        <v>1</v>
      </c>
      <c r="O31" s="73">
        <f>'EPIFORECASTS - Rt'!G29</f>
        <v>0.9</v>
      </c>
      <c r="P31" s="73">
        <f>'EPIFORECASTS - Rt'!H29</f>
        <v>1</v>
      </c>
      <c r="Q31" s="77">
        <f>'EPIFORECASTS - Rt'!I29</f>
        <v>0.96</v>
      </c>
      <c r="R31" s="90"/>
      <c r="S31" s="87">
        <v>43911</v>
      </c>
      <c r="T31" s="73">
        <v>28</v>
      </c>
      <c r="U31" s="73"/>
      <c r="V31" s="73"/>
      <c r="W31" s="73"/>
      <c r="X31" s="77"/>
      <c r="Y31" s="90"/>
    </row>
    <row r="32" spans="2:25">
      <c r="B32" s="76">
        <f>'EKL - Rt-PT-7'!A30</f>
        <v>29</v>
      </c>
      <c r="C32" s="73">
        <f>'EKL - Rt-PT-7'!B30</f>
        <v>43918</v>
      </c>
      <c r="D32" s="73">
        <f>'EKL - Rt-PT-7'!C30</f>
        <v>902</v>
      </c>
      <c r="E32" s="73">
        <f>'EKL - Rt-PT-7'!D30</f>
        <v>29</v>
      </c>
      <c r="F32" s="75">
        <f>'EKL - Rt-PT-7'!E30</f>
        <v>2.0458188000000002</v>
      </c>
      <c r="G32" s="73">
        <f>'EKL - Rt-PT-7'!F30</f>
        <v>1.982037</v>
      </c>
      <c r="H32" s="73">
        <f>'EKL - Rt-PT-7'!G30</f>
        <v>2.1105966999999999</v>
      </c>
      <c r="I32" s="77" t="e">
        <f>'EKL - Rt-PT-7'!#REF!</f>
        <v>#REF!</v>
      </c>
      <c r="K32" s="87">
        <f>'EPIFORECASTS - Rt'!B30</f>
        <v>43921</v>
      </c>
      <c r="L32" s="73">
        <f>'EPIFORECASTS - Rt'!D30</f>
        <v>0.9</v>
      </c>
      <c r="M32" s="73">
        <f>'EPIFORECASTS - Rt'!E30</f>
        <v>0.9</v>
      </c>
      <c r="N32" s="73">
        <f>'EPIFORECASTS - Rt'!F30</f>
        <v>1</v>
      </c>
      <c r="O32" s="73">
        <f>'EPIFORECASTS - Rt'!G30</f>
        <v>0.9</v>
      </c>
      <c r="P32" s="73">
        <f>'EPIFORECASTS - Rt'!H30</f>
        <v>1</v>
      </c>
      <c r="Q32" s="77">
        <f>'EPIFORECASTS - Rt'!I30</f>
        <v>0.97</v>
      </c>
      <c r="R32" s="90"/>
      <c r="S32" s="87">
        <v>43912</v>
      </c>
      <c r="T32" s="73">
        <v>29</v>
      </c>
      <c r="U32" s="73"/>
      <c r="V32" s="73"/>
      <c r="W32" s="73"/>
      <c r="X32" s="77"/>
      <c r="Y32" s="90"/>
    </row>
    <row r="33" spans="2:25">
      <c r="B33" s="76">
        <f>'EKL - Rt-PT-7'!A31</f>
        <v>30</v>
      </c>
      <c r="C33" s="73">
        <f>'EKL - Rt-PT-7'!B31</f>
        <v>43919</v>
      </c>
      <c r="D33" s="73">
        <f>'EKL - Rt-PT-7'!C31</f>
        <v>792</v>
      </c>
      <c r="E33" s="73">
        <f>'EKL - Rt-PT-7'!D31</f>
        <v>30</v>
      </c>
      <c r="F33" s="75">
        <f>'EKL - Rt-PT-7'!E31</f>
        <v>1.9267911</v>
      </c>
      <c r="G33" s="73">
        <f>'EKL - Rt-PT-7'!F31</f>
        <v>1.8700376000000001</v>
      </c>
      <c r="H33" s="73">
        <f>'EKL - Rt-PT-7'!G31</f>
        <v>1.9843811</v>
      </c>
      <c r="I33" s="77" t="e">
        <f>'EKL - Rt-PT-7'!#REF!</f>
        <v>#REF!</v>
      </c>
      <c r="K33" s="87">
        <f>'EPIFORECASTS - Rt'!B31</f>
        <v>43922</v>
      </c>
      <c r="L33" s="73">
        <f>'EPIFORECASTS - Rt'!D31</f>
        <v>0.9</v>
      </c>
      <c r="M33" s="73">
        <f>'EPIFORECASTS - Rt'!E31</f>
        <v>0.9</v>
      </c>
      <c r="N33" s="73">
        <f>'EPIFORECASTS - Rt'!F31</f>
        <v>1</v>
      </c>
      <c r="O33" s="73">
        <f>'EPIFORECASTS - Rt'!G31</f>
        <v>0.9</v>
      </c>
      <c r="P33" s="73">
        <f>'EPIFORECASTS - Rt'!H31</f>
        <v>1</v>
      </c>
      <c r="Q33" s="77">
        <f>'EPIFORECASTS - Rt'!I31</f>
        <v>0.98</v>
      </c>
      <c r="R33" s="90"/>
      <c r="S33" s="87">
        <v>43913</v>
      </c>
      <c r="T33" s="73">
        <v>30</v>
      </c>
      <c r="U33" s="73"/>
      <c r="V33" s="73"/>
      <c r="W33" s="73"/>
      <c r="X33" s="77"/>
      <c r="Y33" s="90"/>
    </row>
    <row r="34" spans="2:25">
      <c r="B34" s="76">
        <f>'EKL - Rt-PT-7'!A32</f>
        <v>31</v>
      </c>
      <c r="C34" s="73">
        <f>'EKL - Rt-PT-7'!B32</f>
        <v>43920</v>
      </c>
      <c r="D34" s="73">
        <f>'EKL - Rt-PT-7'!C32</f>
        <v>446</v>
      </c>
      <c r="E34" s="73">
        <f>'EKL - Rt-PT-7'!D32</f>
        <v>31</v>
      </c>
      <c r="F34" s="75">
        <f>'EKL - Rt-PT-7'!E32</f>
        <v>1.6222382</v>
      </c>
      <c r="G34" s="73">
        <f>'EKL - Rt-PT-7'!F32</f>
        <v>1.574379</v>
      </c>
      <c r="H34" s="73">
        <f>'EKL - Rt-PT-7'!G32</f>
        <v>1.6708038999999999</v>
      </c>
      <c r="I34" s="77" t="e">
        <f>'EKL - Rt-PT-7'!#REF!</f>
        <v>#REF!</v>
      </c>
      <c r="K34" s="87">
        <f>'EPIFORECASTS - Rt'!B32</f>
        <v>43923</v>
      </c>
      <c r="L34" s="73">
        <f>'EPIFORECASTS - Rt'!D32</f>
        <v>0.9</v>
      </c>
      <c r="M34" s="73">
        <f>'EPIFORECASTS - Rt'!E32</f>
        <v>0.9</v>
      </c>
      <c r="N34" s="73">
        <f>'EPIFORECASTS - Rt'!F32</f>
        <v>1</v>
      </c>
      <c r="O34" s="73">
        <f>'EPIFORECASTS - Rt'!G32</f>
        <v>0.9</v>
      </c>
      <c r="P34" s="73">
        <f>'EPIFORECASTS - Rt'!H32</f>
        <v>1</v>
      </c>
      <c r="Q34" s="77">
        <f>'EPIFORECASTS - Rt'!I32</f>
        <v>0.98</v>
      </c>
      <c r="R34" s="90"/>
      <c r="S34" s="87">
        <v>43914</v>
      </c>
      <c r="T34" s="73">
        <v>31</v>
      </c>
      <c r="U34" s="73"/>
      <c r="V34" s="73"/>
      <c r="W34" s="73"/>
      <c r="X34" s="77"/>
      <c r="Y34" s="90"/>
    </row>
    <row r="35" spans="2:25">
      <c r="B35" s="76">
        <f>'EKL - Rt-PT-7'!A33</f>
        <v>32</v>
      </c>
      <c r="C35" s="73">
        <f>'EKL - Rt-PT-7'!B33</f>
        <v>43921</v>
      </c>
      <c r="D35" s="73">
        <f>'EKL - Rt-PT-7'!C33</f>
        <v>1035</v>
      </c>
      <c r="E35" s="73">
        <f>'EKL - Rt-PT-7'!D33</f>
        <v>32</v>
      </c>
      <c r="F35" s="75">
        <f>'EKL - Rt-PT-7'!E33</f>
        <v>1.641373</v>
      </c>
      <c r="G35" s="73">
        <f>'EKL - Rt-PT-7'!F33</f>
        <v>1.5965525</v>
      </c>
      <c r="H35" s="73">
        <f>'EKL - Rt-PT-7'!G33</f>
        <v>1.6868053000000001</v>
      </c>
      <c r="I35" s="77" t="e">
        <f>'EKL - Rt-PT-7'!#REF!</f>
        <v>#REF!</v>
      </c>
      <c r="K35" s="87">
        <f>'EPIFORECASTS - Rt'!B33</f>
        <v>43924</v>
      </c>
      <c r="L35" s="73">
        <f>'EPIFORECASTS - Rt'!D33</f>
        <v>0.9</v>
      </c>
      <c r="M35" s="73">
        <f>'EPIFORECASTS - Rt'!E33</f>
        <v>0.9</v>
      </c>
      <c r="N35" s="73">
        <f>'EPIFORECASTS - Rt'!F33</f>
        <v>1</v>
      </c>
      <c r="O35" s="73">
        <f>'EPIFORECASTS - Rt'!G33</f>
        <v>0.9</v>
      </c>
      <c r="P35" s="73">
        <f>'EPIFORECASTS - Rt'!H33</f>
        <v>1</v>
      </c>
      <c r="Q35" s="77">
        <f>'EPIFORECASTS - Rt'!I33</f>
        <v>0.98</v>
      </c>
      <c r="R35" s="90"/>
      <c r="S35" s="87">
        <v>43915</v>
      </c>
      <c r="T35" s="73">
        <v>32</v>
      </c>
      <c r="U35" s="73"/>
      <c r="V35" s="73"/>
      <c r="W35" s="73"/>
      <c r="X35" s="77"/>
      <c r="Y35" s="90"/>
    </row>
    <row r="36" spans="2:25">
      <c r="B36" s="76">
        <f>'EKL - Rt-PT-7'!A34</f>
        <v>33</v>
      </c>
      <c r="C36" s="73">
        <f>'EKL - Rt-PT-7'!B34</f>
        <v>43922</v>
      </c>
      <c r="D36" s="73">
        <f>'EKL - Rt-PT-7'!C34</f>
        <v>808</v>
      </c>
      <c r="E36" s="73">
        <f>'EKL - Rt-PT-7'!D34</f>
        <v>33</v>
      </c>
      <c r="F36" s="75">
        <f>'EKL - Rt-PT-7'!E34</f>
        <v>1.5104544</v>
      </c>
      <c r="G36" s="73">
        <f>'EKL - Rt-PT-7'!F34</f>
        <v>1.4698964999999999</v>
      </c>
      <c r="H36" s="73">
        <f>'EKL - Rt-PT-7'!G34</f>
        <v>1.5515565</v>
      </c>
      <c r="I36" s="77" t="e">
        <f>'EKL - Rt-PT-7'!#REF!</f>
        <v>#REF!</v>
      </c>
      <c r="K36" s="87">
        <f>'EPIFORECASTS - Rt'!B34</f>
        <v>43925</v>
      </c>
      <c r="L36" s="73">
        <f>'EPIFORECASTS - Rt'!D34</f>
        <v>0.9</v>
      </c>
      <c r="M36" s="73">
        <f>'EPIFORECASTS - Rt'!E34</f>
        <v>0.9</v>
      </c>
      <c r="N36" s="73">
        <f>'EPIFORECASTS - Rt'!F34</f>
        <v>1</v>
      </c>
      <c r="O36" s="73">
        <f>'EPIFORECASTS - Rt'!G34</f>
        <v>0.9</v>
      </c>
      <c r="P36" s="73">
        <f>'EPIFORECASTS - Rt'!H34</f>
        <v>0.9</v>
      </c>
      <c r="Q36" s="77">
        <f>'EPIFORECASTS - Rt'!I34</f>
        <v>1</v>
      </c>
      <c r="R36" s="90"/>
      <c r="S36" s="87">
        <v>43916</v>
      </c>
      <c r="T36" s="73">
        <v>33</v>
      </c>
      <c r="U36" s="73"/>
      <c r="V36" s="73"/>
      <c r="W36" s="73"/>
      <c r="X36" s="77"/>
      <c r="Y36" s="90"/>
    </row>
    <row r="37" spans="2:25">
      <c r="B37" s="76">
        <f>'EKL - Rt-PT-7'!A35</f>
        <v>34</v>
      </c>
      <c r="C37" s="73">
        <f>'EKL - Rt-PT-7'!B35</f>
        <v>43923</v>
      </c>
      <c r="D37" s="73">
        <f>'EKL - Rt-PT-7'!C35</f>
        <v>783</v>
      </c>
      <c r="E37" s="73">
        <f>'EKL - Rt-PT-7'!D35</f>
        <v>34</v>
      </c>
      <c r="F37" s="75">
        <f>'EKL - Rt-PT-7'!E35</f>
        <v>1.4140659</v>
      </c>
      <c r="G37" s="73">
        <f>'EKL - Rt-PT-7'!F35</f>
        <v>1.3769087</v>
      </c>
      <c r="H37" s="73">
        <f>'EKL - Rt-PT-7'!G35</f>
        <v>1.451711</v>
      </c>
      <c r="I37" s="77" t="e">
        <f>'EKL - Rt-PT-7'!#REF!</f>
        <v>#REF!</v>
      </c>
      <c r="K37" s="87">
        <f>'EPIFORECASTS - Rt'!B35</f>
        <v>43926</v>
      </c>
      <c r="L37" s="73">
        <f>'EPIFORECASTS - Rt'!D35</f>
        <v>0.9</v>
      </c>
      <c r="M37" s="73">
        <f>'EPIFORECASTS - Rt'!E35</f>
        <v>0.9</v>
      </c>
      <c r="N37" s="73">
        <f>'EPIFORECASTS - Rt'!F35</f>
        <v>0.9</v>
      </c>
      <c r="O37" s="73">
        <f>'EPIFORECASTS - Rt'!G35</f>
        <v>0.9</v>
      </c>
      <c r="P37" s="73">
        <f>'EPIFORECASTS - Rt'!H35</f>
        <v>0.9</v>
      </c>
      <c r="Q37" s="77">
        <f>'EPIFORECASTS - Rt'!I35</f>
        <v>1</v>
      </c>
      <c r="R37" s="90"/>
      <c r="S37" s="87">
        <v>43917</v>
      </c>
      <c r="T37" s="73">
        <v>34</v>
      </c>
      <c r="U37" s="73"/>
      <c r="V37" s="73"/>
      <c r="W37" s="73"/>
      <c r="X37" s="77"/>
      <c r="Y37" s="90"/>
    </row>
    <row r="38" spans="2:25">
      <c r="B38" s="76">
        <f>'EKL - Rt-PT-7'!A36</f>
        <v>35</v>
      </c>
      <c r="C38" s="73">
        <f>'EKL - Rt-PT-7'!B36</f>
        <v>43924</v>
      </c>
      <c r="D38" s="73">
        <f>'EKL - Rt-PT-7'!C36</f>
        <v>852</v>
      </c>
      <c r="E38" s="73">
        <f>'EKL - Rt-PT-7'!D36</f>
        <v>35</v>
      </c>
      <c r="F38" s="75">
        <f>'EKL - Rt-PT-7'!E36</f>
        <v>1.3200805</v>
      </c>
      <c r="G38" s="73">
        <f>'EKL - Rt-PT-7'!F36</f>
        <v>1.2857877</v>
      </c>
      <c r="H38" s="73">
        <f>'EKL - Rt-PT-7'!G36</f>
        <v>1.3548184000000001</v>
      </c>
      <c r="I38" s="77" t="e">
        <f>'EKL - Rt-PT-7'!#REF!</f>
        <v>#REF!</v>
      </c>
      <c r="K38" s="87">
        <f>'EPIFORECASTS - Rt'!B36</f>
        <v>43927</v>
      </c>
      <c r="L38" s="73">
        <f>'EPIFORECASTS - Rt'!D36</f>
        <v>0.9</v>
      </c>
      <c r="M38" s="73">
        <f>'EPIFORECASTS - Rt'!E36</f>
        <v>0.8</v>
      </c>
      <c r="N38" s="73">
        <f>'EPIFORECASTS - Rt'!F36</f>
        <v>0.9</v>
      </c>
      <c r="O38" s="73">
        <f>'EPIFORECASTS - Rt'!G36</f>
        <v>0.8</v>
      </c>
      <c r="P38" s="73">
        <f>'EPIFORECASTS - Rt'!H36</f>
        <v>0.9</v>
      </c>
      <c r="Q38" s="77">
        <f>'EPIFORECASTS - Rt'!I36</f>
        <v>1</v>
      </c>
      <c r="R38" s="90"/>
      <c r="S38" s="87">
        <v>43918</v>
      </c>
      <c r="T38" s="73">
        <v>35</v>
      </c>
      <c r="U38" s="73"/>
      <c r="V38" s="73"/>
      <c r="W38" s="73"/>
      <c r="X38" s="77"/>
      <c r="Y38" s="90"/>
    </row>
    <row r="39" spans="2:25">
      <c r="B39" s="76">
        <f>'EKL - Rt-PT-7'!A37</f>
        <v>36</v>
      </c>
      <c r="C39" s="73">
        <f>'EKL - Rt-PT-7'!B37</f>
        <v>43925</v>
      </c>
      <c r="D39" s="73">
        <f>'EKL - Rt-PT-7'!C37</f>
        <v>638</v>
      </c>
      <c r="E39" s="73">
        <f>'EKL - Rt-PT-7'!D37</f>
        <v>36</v>
      </c>
      <c r="F39" s="75">
        <f>'EKL - Rt-PT-7'!E37</f>
        <v>1.1664436</v>
      </c>
      <c r="G39" s="73">
        <f>'EKL - Rt-PT-7'!F37</f>
        <v>1.1354089000000001</v>
      </c>
      <c r="H39" s="73">
        <f>'EKL - Rt-PT-7'!G37</f>
        <v>1.1978909</v>
      </c>
      <c r="I39" s="77" t="e">
        <f>'EKL - Rt-PT-7'!#REF!</f>
        <v>#REF!</v>
      </c>
      <c r="K39" s="87">
        <f>'EPIFORECASTS - Rt'!B37</f>
        <v>43928</v>
      </c>
      <c r="L39" s="73">
        <f>'EPIFORECASTS - Rt'!D37</f>
        <v>0.8</v>
      </c>
      <c r="M39" s="73">
        <f>'EPIFORECASTS - Rt'!E37</f>
        <v>0.8</v>
      </c>
      <c r="N39" s="73">
        <f>'EPIFORECASTS - Rt'!F37</f>
        <v>0.9</v>
      </c>
      <c r="O39" s="73">
        <f>'EPIFORECASTS - Rt'!G37</f>
        <v>0.8</v>
      </c>
      <c r="P39" s="73">
        <f>'EPIFORECASTS - Rt'!H37</f>
        <v>0.8</v>
      </c>
      <c r="Q39" s="77">
        <f>'EPIFORECASTS - Rt'!I37</f>
        <v>1</v>
      </c>
      <c r="R39" s="90"/>
      <c r="S39" s="87">
        <v>43919</v>
      </c>
      <c r="T39" s="73">
        <v>36</v>
      </c>
      <c r="U39" s="73"/>
      <c r="V39" s="73"/>
      <c r="W39" s="73"/>
      <c r="X39" s="77"/>
      <c r="Y39" s="90"/>
    </row>
    <row r="40" spans="2:25">
      <c r="B40" s="76">
        <f>'EKL - Rt-PT-7'!A38</f>
        <v>37</v>
      </c>
      <c r="C40" s="73">
        <f>'EKL - Rt-PT-7'!B38</f>
        <v>43926</v>
      </c>
      <c r="D40" s="73">
        <f>'EKL - Rt-PT-7'!C38</f>
        <v>754</v>
      </c>
      <c r="E40" s="73">
        <f>'EKL - Rt-PT-7'!D38</f>
        <v>37</v>
      </c>
      <c r="F40" s="75">
        <f>'EKL - Rt-PT-7'!E38</f>
        <v>1.0949259</v>
      </c>
      <c r="G40" s="73">
        <f>'EKL - Rt-PT-7'!F38</f>
        <v>1.0656908</v>
      </c>
      <c r="H40" s="73">
        <f>'EKL - Rt-PT-7'!G38</f>
        <v>1.1245510999999999</v>
      </c>
      <c r="I40" s="77" t="e">
        <f>'EKL - Rt-PT-7'!#REF!</f>
        <v>#REF!</v>
      </c>
      <c r="K40" s="87">
        <f>'EPIFORECASTS - Rt'!B38</f>
        <v>43929</v>
      </c>
      <c r="L40" s="73">
        <f>'EPIFORECASTS - Rt'!D38</f>
        <v>0.8</v>
      </c>
      <c r="M40" s="73">
        <f>'EPIFORECASTS - Rt'!E38</f>
        <v>0.8</v>
      </c>
      <c r="N40" s="73">
        <f>'EPIFORECASTS - Rt'!F38</f>
        <v>0.9</v>
      </c>
      <c r="O40" s="73">
        <f>'EPIFORECASTS - Rt'!G38</f>
        <v>0.8</v>
      </c>
      <c r="P40" s="73">
        <f>'EPIFORECASTS - Rt'!H38</f>
        <v>0.8</v>
      </c>
      <c r="Q40" s="77">
        <f>'EPIFORECASTS - Rt'!I38</f>
        <v>1</v>
      </c>
      <c r="R40" s="90"/>
      <c r="S40" s="87">
        <v>43920</v>
      </c>
      <c r="T40" s="73">
        <v>37</v>
      </c>
      <c r="U40" s="73"/>
      <c r="V40" s="73"/>
      <c r="W40" s="73"/>
      <c r="X40" s="77"/>
      <c r="Y40" s="90"/>
    </row>
    <row r="41" spans="2:25">
      <c r="B41" s="76">
        <f>'EKL - Rt-PT-7'!A39</f>
        <v>38</v>
      </c>
      <c r="C41" s="73">
        <f>'EKL - Rt-PT-7'!B39</f>
        <v>43927</v>
      </c>
      <c r="D41" s="73">
        <f>'EKL - Rt-PT-7'!C39</f>
        <v>452</v>
      </c>
      <c r="E41" s="73">
        <f>'EKL - Rt-PT-7'!D39</f>
        <v>38</v>
      </c>
      <c r="F41" s="75">
        <f>'EKL - Rt-PT-7'!E39</f>
        <v>1.0598361999999999</v>
      </c>
      <c r="G41" s="73">
        <f>'EKL - Rt-PT-7'!F39</f>
        <v>1.0315538</v>
      </c>
      <c r="H41" s="73">
        <f>'EKL - Rt-PT-7'!G39</f>
        <v>1.0884957</v>
      </c>
      <c r="I41" s="77" t="e">
        <f>'EKL - Rt-PT-7'!#REF!</f>
        <v>#REF!</v>
      </c>
      <c r="K41" s="87">
        <f>'EPIFORECASTS - Rt'!B39</f>
        <v>43930</v>
      </c>
      <c r="L41" s="73">
        <f>'EPIFORECASTS - Rt'!D39</f>
        <v>0.8</v>
      </c>
      <c r="M41" s="73">
        <f>'EPIFORECASTS - Rt'!E39</f>
        <v>0.8</v>
      </c>
      <c r="N41" s="73">
        <f>'EPIFORECASTS - Rt'!F39</f>
        <v>0.9</v>
      </c>
      <c r="O41" s="73">
        <f>'EPIFORECASTS - Rt'!G39</f>
        <v>0.8</v>
      </c>
      <c r="P41" s="73">
        <f>'EPIFORECASTS - Rt'!H39</f>
        <v>0.9</v>
      </c>
      <c r="Q41" s="77">
        <f>'EPIFORECASTS - Rt'!I39</f>
        <v>1</v>
      </c>
      <c r="R41" s="90"/>
      <c r="S41" s="87">
        <v>43921</v>
      </c>
      <c r="T41" s="73">
        <v>38</v>
      </c>
      <c r="U41" s="73"/>
      <c r="V41" s="73"/>
      <c r="W41" s="73"/>
      <c r="X41" s="77"/>
      <c r="Y41" s="90"/>
    </row>
    <row r="42" spans="2:25">
      <c r="B42" s="76">
        <f>'EKL - Rt-PT-7'!A40</f>
        <v>39</v>
      </c>
      <c r="C42" s="73">
        <f>'EKL - Rt-PT-7'!B40</f>
        <v>43928</v>
      </c>
      <c r="D42" s="73">
        <f>'EKL - Rt-PT-7'!C40</f>
        <v>712</v>
      </c>
      <c r="E42" s="73">
        <f>'EKL - Rt-PT-7'!D40</f>
        <v>39</v>
      </c>
      <c r="F42" s="75">
        <f>'EKL - Rt-PT-7'!E40</f>
        <v>0.97542439999999997</v>
      </c>
      <c r="G42" s="73">
        <f>'EKL - Rt-PT-7'!F40</f>
        <v>0.94857279999999999</v>
      </c>
      <c r="H42" s="73">
        <f>'EKL - Rt-PT-7'!G40</f>
        <v>1.0026455999999999</v>
      </c>
      <c r="I42" s="77" t="e">
        <f>'EKL - Rt-PT-7'!#REF!</f>
        <v>#REF!</v>
      </c>
      <c r="K42" s="87">
        <f>'EPIFORECASTS - Rt'!B40</f>
        <v>43931</v>
      </c>
      <c r="L42" s="73">
        <f>'EPIFORECASTS - Rt'!D40</f>
        <v>0.9</v>
      </c>
      <c r="M42" s="73">
        <f>'EPIFORECASTS - Rt'!E40</f>
        <v>0.8</v>
      </c>
      <c r="N42" s="73">
        <f>'EPIFORECASTS - Rt'!F40</f>
        <v>0.9</v>
      </c>
      <c r="O42" s="73">
        <f>'EPIFORECASTS - Rt'!G40</f>
        <v>0.8</v>
      </c>
      <c r="P42" s="73">
        <f>'EPIFORECASTS - Rt'!H40</f>
        <v>0.9</v>
      </c>
      <c r="Q42" s="77">
        <f>'EPIFORECASTS - Rt'!I40</f>
        <v>1</v>
      </c>
      <c r="R42" s="90"/>
      <c r="S42" s="87">
        <v>43922</v>
      </c>
      <c r="T42" s="73">
        <v>39</v>
      </c>
      <c r="U42" s="73"/>
      <c r="V42" s="73"/>
      <c r="W42" s="73"/>
      <c r="X42" s="77"/>
      <c r="Y42" s="90"/>
    </row>
    <row r="43" spans="2:25">
      <c r="B43" s="76">
        <f>'EKL - Rt-PT-7'!A41</f>
        <v>40</v>
      </c>
      <c r="C43" s="73">
        <f>'EKL - Rt-PT-7'!B41</f>
        <v>43929</v>
      </c>
      <c r="D43" s="73">
        <f>'EKL - Rt-PT-7'!C41</f>
        <v>699</v>
      </c>
      <c r="E43" s="73">
        <f>'EKL - Rt-PT-7'!D41</f>
        <v>40</v>
      </c>
      <c r="F43" s="75">
        <f>'EKL - Rt-PT-7'!E41</f>
        <v>0.94515740000000004</v>
      </c>
      <c r="G43" s="73">
        <f>'EKL - Rt-PT-7'!F41</f>
        <v>0.91885260000000002</v>
      </c>
      <c r="H43" s="73">
        <f>'EKL - Rt-PT-7'!G41</f>
        <v>0.97182820000000003</v>
      </c>
      <c r="I43" s="77" t="e">
        <f>'EKL - Rt-PT-7'!#REF!</f>
        <v>#REF!</v>
      </c>
      <c r="K43" s="87">
        <f>'EPIFORECASTS - Rt'!B41</f>
        <v>43932</v>
      </c>
      <c r="L43" s="73">
        <f>'EPIFORECASTS - Rt'!D41</f>
        <v>0.9</v>
      </c>
      <c r="M43" s="73">
        <f>'EPIFORECASTS - Rt'!E41</f>
        <v>0.8</v>
      </c>
      <c r="N43" s="73">
        <f>'EPIFORECASTS - Rt'!F41</f>
        <v>0.9</v>
      </c>
      <c r="O43" s="73">
        <f>'EPIFORECASTS - Rt'!G41</f>
        <v>0.9</v>
      </c>
      <c r="P43" s="73">
        <f>'EPIFORECASTS - Rt'!H41</f>
        <v>0.9</v>
      </c>
      <c r="Q43" s="77">
        <f>'EPIFORECASTS - Rt'!I41</f>
        <v>1</v>
      </c>
      <c r="R43" s="90"/>
      <c r="S43" s="87">
        <v>43923</v>
      </c>
      <c r="T43" s="73">
        <v>40</v>
      </c>
      <c r="U43" s="73"/>
      <c r="V43" s="73"/>
      <c r="W43" s="73"/>
      <c r="X43" s="77"/>
      <c r="Y43" s="90"/>
    </row>
    <row r="44" spans="2:25">
      <c r="B44" s="76">
        <f>'EKL - Rt-PT-7'!A42</f>
        <v>41</v>
      </c>
      <c r="C44" s="73">
        <f>'EKL - Rt-PT-7'!B42</f>
        <v>43930</v>
      </c>
      <c r="D44" s="73">
        <f>'EKL - Rt-PT-7'!C42</f>
        <v>815</v>
      </c>
      <c r="E44" s="73">
        <f>'EKL - Rt-PT-7'!D42</f>
        <v>41</v>
      </c>
      <c r="F44" s="75">
        <f>'EKL - Rt-PT-7'!E42</f>
        <v>0.95497639999999995</v>
      </c>
      <c r="G44" s="73">
        <f>'EKL - Rt-PT-7'!F42</f>
        <v>0.92848419999999998</v>
      </c>
      <c r="H44" s="73">
        <f>'EKL - Rt-PT-7'!G42</f>
        <v>0.98183589999999998</v>
      </c>
      <c r="I44" s="77" t="e">
        <f>'EKL - Rt-PT-7'!#REF!</f>
        <v>#REF!</v>
      </c>
      <c r="K44" s="87">
        <f>'EPIFORECASTS - Rt'!B42</f>
        <v>43933</v>
      </c>
      <c r="L44" s="73">
        <f>'EPIFORECASTS - Rt'!D42</f>
        <v>0.9</v>
      </c>
      <c r="M44" s="73">
        <f>'EPIFORECASTS - Rt'!E42</f>
        <v>0.8</v>
      </c>
      <c r="N44" s="73">
        <f>'EPIFORECASTS - Rt'!F42</f>
        <v>0.9</v>
      </c>
      <c r="O44" s="73">
        <f>'EPIFORECASTS - Rt'!G42</f>
        <v>0.9</v>
      </c>
      <c r="P44" s="73">
        <f>'EPIFORECASTS - Rt'!H42</f>
        <v>0.9</v>
      </c>
      <c r="Q44" s="77">
        <f>'EPIFORECASTS - Rt'!I42</f>
        <v>1</v>
      </c>
      <c r="R44" s="90"/>
      <c r="S44" s="87">
        <v>43924</v>
      </c>
      <c r="T44" s="73">
        <v>41</v>
      </c>
      <c r="U44" s="73"/>
      <c r="V44" s="73"/>
      <c r="W44" s="73"/>
      <c r="X44" s="77"/>
      <c r="Y44" s="90"/>
    </row>
    <row r="45" spans="2:25">
      <c r="B45" s="76">
        <f>'EKL - Rt-PT-7'!A43</f>
        <v>42</v>
      </c>
      <c r="C45" s="73">
        <f>'EKL - Rt-PT-7'!B43</f>
        <v>43931</v>
      </c>
      <c r="D45" s="73">
        <f>'EKL - Rt-PT-7'!C43</f>
        <v>1516</v>
      </c>
      <c r="E45" s="73">
        <f>'EKL - Rt-PT-7'!D43</f>
        <v>42</v>
      </c>
      <c r="F45" s="75">
        <f>'EKL - Rt-PT-7'!E43</f>
        <v>1.0940817</v>
      </c>
      <c r="G45" s="73">
        <f>'EKL - Rt-PT-7'!F43</f>
        <v>1.0655790000000001</v>
      </c>
      <c r="H45" s="73">
        <f>'EKL - Rt-PT-7'!G43</f>
        <v>1.1229552</v>
      </c>
      <c r="I45" s="77" t="e">
        <f>'EKL - Rt-PT-7'!#REF!</f>
        <v>#REF!</v>
      </c>
      <c r="K45" s="87">
        <f>'EPIFORECASTS - Rt'!B43</f>
        <v>43934</v>
      </c>
      <c r="L45" s="73">
        <f>'EPIFORECASTS - Rt'!D43</f>
        <v>0.9</v>
      </c>
      <c r="M45" s="73">
        <f>'EPIFORECASTS - Rt'!E43</f>
        <v>0.8</v>
      </c>
      <c r="N45" s="73">
        <f>'EPIFORECASTS - Rt'!F43</f>
        <v>0.9</v>
      </c>
      <c r="O45" s="73">
        <f>'EPIFORECASTS - Rt'!G43</f>
        <v>0.9</v>
      </c>
      <c r="P45" s="73">
        <f>'EPIFORECASTS - Rt'!H43</f>
        <v>0.9</v>
      </c>
      <c r="Q45" s="77">
        <f>'EPIFORECASTS - Rt'!I43</f>
        <v>1</v>
      </c>
      <c r="R45" s="90"/>
      <c r="S45" s="87">
        <v>43925</v>
      </c>
      <c r="T45" s="73">
        <v>42</v>
      </c>
      <c r="U45" s="73"/>
      <c r="V45" s="73"/>
      <c r="W45" s="73"/>
      <c r="X45" s="77"/>
      <c r="Y45" s="90"/>
    </row>
    <row r="46" spans="2:25">
      <c r="B46" s="76">
        <f>'EKL - Rt-PT-7'!A44</f>
        <v>43</v>
      </c>
      <c r="C46" s="73">
        <f>'EKL - Rt-PT-7'!B44</f>
        <v>43932</v>
      </c>
      <c r="D46" s="73">
        <f>'EKL - Rt-PT-7'!C44</f>
        <v>515</v>
      </c>
      <c r="E46" s="73">
        <f>'EKL - Rt-PT-7'!D44</f>
        <v>43</v>
      </c>
      <c r="F46" s="75">
        <f>'EKL - Rt-PT-7'!E44</f>
        <v>1.0717144000000001</v>
      </c>
      <c r="G46" s="73">
        <f>'EKL - Rt-PT-7'!F44</f>
        <v>1.0434840999999999</v>
      </c>
      <c r="H46" s="73">
        <f>'EKL - Rt-PT-7'!G44</f>
        <v>1.1003163</v>
      </c>
      <c r="I46" s="77" t="e">
        <f>'EKL - Rt-PT-7'!#REF!</f>
        <v>#REF!</v>
      </c>
      <c r="K46" s="87">
        <f>'EPIFORECASTS - Rt'!B44</f>
        <v>43935</v>
      </c>
      <c r="L46" s="73">
        <f>'EPIFORECASTS - Rt'!D44</f>
        <v>0.9</v>
      </c>
      <c r="M46" s="73">
        <f>'EPIFORECASTS - Rt'!E44</f>
        <v>0.8</v>
      </c>
      <c r="N46" s="73">
        <f>'EPIFORECASTS - Rt'!F44</f>
        <v>0.9</v>
      </c>
      <c r="O46" s="73">
        <f>'EPIFORECASTS - Rt'!G44</f>
        <v>0.9</v>
      </c>
      <c r="P46" s="73">
        <f>'EPIFORECASTS - Rt'!H44</f>
        <v>0.9</v>
      </c>
      <c r="Q46" s="77">
        <f>'EPIFORECASTS - Rt'!I44</f>
        <v>1</v>
      </c>
      <c r="R46" s="90"/>
      <c r="S46" s="87">
        <v>43926</v>
      </c>
      <c r="T46" s="73">
        <v>43</v>
      </c>
      <c r="U46" s="73"/>
      <c r="V46" s="73"/>
      <c r="W46" s="73"/>
      <c r="X46" s="77"/>
      <c r="Y46" s="90"/>
    </row>
    <row r="47" spans="2:25">
      <c r="B47" s="76">
        <f>'EKL - Rt-PT-7'!A45</f>
        <v>44</v>
      </c>
      <c r="C47" s="73">
        <f>'EKL - Rt-PT-7'!B45</f>
        <v>43933</v>
      </c>
      <c r="D47" s="73">
        <f>'EKL - Rt-PT-7'!C45</f>
        <v>598</v>
      </c>
      <c r="E47" s="73">
        <f>'EKL - Rt-PT-7'!D45</f>
        <v>44</v>
      </c>
      <c r="F47" s="75">
        <f>'EKL - Rt-PT-7'!E45</f>
        <v>1.0262484000000001</v>
      </c>
      <c r="G47" s="73">
        <f>'EKL - Rt-PT-7'!F45</f>
        <v>0.99882400000000005</v>
      </c>
      <c r="H47" s="73">
        <f>'EKL - Rt-PT-7'!G45</f>
        <v>1.0540391</v>
      </c>
      <c r="I47" s="77" t="e">
        <f>'EKL - Rt-PT-7'!#REF!</f>
        <v>#REF!</v>
      </c>
      <c r="K47" s="87">
        <f>'EPIFORECASTS - Rt'!B45</f>
        <v>43936</v>
      </c>
      <c r="L47" s="73">
        <f>'EPIFORECASTS - Rt'!D45</f>
        <v>0.9</v>
      </c>
      <c r="M47" s="73">
        <f>'EPIFORECASTS - Rt'!E45</f>
        <v>0.8</v>
      </c>
      <c r="N47" s="73">
        <f>'EPIFORECASTS - Rt'!F45</f>
        <v>0.9</v>
      </c>
      <c r="O47" s="73">
        <f>'EPIFORECASTS - Rt'!G45</f>
        <v>0.9</v>
      </c>
      <c r="P47" s="73">
        <f>'EPIFORECASTS - Rt'!H45</f>
        <v>0.9</v>
      </c>
      <c r="Q47" s="77">
        <f>'EPIFORECASTS - Rt'!I45</f>
        <v>1</v>
      </c>
      <c r="R47" s="90"/>
      <c r="S47" s="87">
        <v>43927</v>
      </c>
      <c r="T47" s="73">
        <v>44</v>
      </c>
      <c r="U47" s="73"/>
      <c r="V47" s="73"/>
      <c r="W47" s="73"/>
      <c r="X47" s="77"/>
      <c r="Y47" s="90"/>
    </row>
    <row r="48" spans="2:25">
      <c r="B48" s="76">
        <f>'EKL - Rt-PT-7'!A46</f>
        <v>45</v>
      </c>
      <c r="C48" s="73">
        <f>'EKL - Rt-PT-7'!B46</f>
        <v>43934</v>
      </c>
      <c r="D48" s="73">
        <f>'EKL - Rt-PT-7'!C46</f>
        <v>349</v>
      </c>
      <c r="E48" s="73">
        <f>'EKL - Rt-PT-7'!D46</f>
        <v>45</v>
      </c>
      <c r="F48" s="75">
        <f>'EKL - Rt-PT-7'!E46</f>
        <v>0.99411490000000002</v>
      </c>
      <c r="G48" s="73">
        <f>'EKL - Rt-PT-7'!F46</f>
        <v>0.96728930000000002</v>
      </c>
      <c r="H48" s="73">
        <f>'EKL - Rt-PT-7'!G46</f>
        <v>1.0213022</v>
      </c>
      <c r="I48" s="77" t="e">
        <f>'EKL - Rt-PT-7'!#REF!</f>
        <v>#REF!</v>
      </c>
      <c r="K48" s="87">
        <f>'EPIFORECASTS - Rt'!B46</f>
        <v>43937</v>
      </c>
      <c r="L48" s="73">
        <f>'EPIFORECASTS - Rt'!D46</f>
        <v>0.9</v>
      </c>
      <c r="M48" s="73">
        <f>'EPIFORECASTS - Rt'!E46</f>
        <v>0.8</v>
      </c>
      <c r="N48" s="73">
        <f>'EPIFORECASTS - Rt'!F46</f>
        <v>0.9</v>
      </c>
      <c r="O48" s="73">
        <f>'EPIFORECASTS - Rt'!G46</f>
        <v>0.8</v>
      </c>
      <c r="P48" s="73">
        <f>'EPIFORECASTS - Rt'!H46</f>
        <v>0.9</v>
      </c>
      <c r="Q48" s="77">
        <f>'EPIFORECASTS - Rt'!I46</f>
        <v>1</v>
      </c>
      <c r="R48" s="90"/>
      <c r="S48" s="87">
        <v>43928</v>
      </c>
      <c r="T48" s="73">
        <v>45</v>
      </c>
      <c r="U48" s="73"/>
      <c r="V48" s="73"/>
      <c r="W48" s="73"/>
      <c r="X48" s="77"/>
      <c r="Y48" s="90"/>
    </row>
    <row r="49" spans="2:25">
      <c r="B49" s="76">
        <f>'EKL - Rt-PT-7'!A47</f>
        <v>46</v>
      </c>
      <c r="C49" s="73">
        <f>'EKL - Rt-PT-7'!B47</f>
        <v>43935</v>
      </c>
      <c r="D49" s="73">
        <f>'EKL - Rt-PT-7'!C47</f>
        <v>514</v>
      </c>
      <c r="E49" s="73">
        <f>'EKL - Rt-PT-7'!D47</f>
        <v>46</v>
      </c>
      <c r="F49" s="75">
        <f>'EKL - Rt-PT-7'!E47</f>
        <v>0.95164090000000001</v>
      </c>
      <c r="G49" s="73">
        <f>'EKL - Rt-PT-7'!F47</f>
        <v>0.92546220000000001</v>
      </c>
      <c r="H49" s="73">
        <f>'EKL - Rt-PT-7'!G47</f>
        <v>0.97817969999999999</v>
      </c>
      <c r="I49" s="77" t="e">
        <f>'EKL - Rt-PT-7'!#REF!</f>
        <v>#REF!</v>
      </c>
      <c r="K49" s="87">
        <f>'EPIFORECASTS - Rt'!B47</f>
        <v>43938</v>
      </c>
      <c r="L49" s="73">
        <f>'EPIFORECASTS - Rt'!D47</f>
        <v>0.8</v>
      </c>
      <c r="M49" s="73">
        <f>'EPIFORECASTS - Rt'!E47</f>
        <v>0.8</v>
      </c>
      <c r="N49" s="73">
        <f>'EPIFORECASTS - Rt'!F47</f>
        <v>0.9</v>
      </c>
      <c r="O49" s="73">
        <f>'EPIFORECASTS - Rt'!G47</f>
        <v>0.8</v>
      </c>
      <c r="P49" s="73">
        <f>'EPIFORECASTS - Rt'!H47</f>
        <v>0.9</v>
      </c>
      <c r="Q49" s="77">
        <f>'EPIFORECASTS - Rt'!I47</f>
        <v>1</v>
      </c>
      <c r="R49" s="90"/>
      <c r="S49" s="87">
        <v>43929</v>
      </c>
      <c r="T49" s="73">
        <v>46</v>
      </c>
      <c r="U49" s="73"/>
      <c r="V49" s="73"/>
      <c r="W49" s="73"/>
      <c r="X49" s="77"/>
      <c r="Y49" s="90"/>
    </row>
    <row r="50" spans="2:25">
      <c r="B50" s="76">
        <f>'EKL - Rt-PT-7'!A48</f>
        <v>47</v>
      </c>
      <c r="C50" s="73">
        <f>'EKL - Rt-PT-7'!B48</f>
        <v>43936</v>
      </c>
      <c r="D50" s="73">
        <f>'EKL - Rt-PT-7'!C48</f>
        <v>643</v>
      </c>
      <c r="E50" s="73">
        <f>'EKL - Rt-PT-7'!D48</f>
        <v>47</v>
      </c>
      <c r="F50" s="75">
        <f>'EKL - Rt-PT-7'!E48</f>
        <v>0.94330939999999996</v>
      </c>
      <c r="G50" s="73">
        <f>'EKL - Rt-PT-7'!F48</f>
        <v>0.91721450000000004</v>
      </c>
      <c r="H50" s="73">
        <f>'EKL - Rt-PT-7'!G48</f>
        <v>0.96976510000000005</v>
      </c>
      <c r="I50" s="77" t="e">
        <f>'EKL - Rt-PT-7'!#REF!</f>
        <v>#REF!</v>
      </c>
      <c r="K50" s="87">
        <f>'EPIFORECASTS - Rt'!B48</f>
        <v>43939</v>
      </c>
      <c r="L50" s="73">
        <f>'EPIFORECASTS - Rt'!D48</f>
        <v>0.8</v>
      </c>
      <c r="M50" s="73">
        <f>'EPIFORECASTS - Rt'!E48</f>
        <v>0.8</v>
      </c>
      <c r="N50" s="73">
        <f>'EPIFORECASTS - Rt'!F48</f>
        <v>0.9</v>
      </c>
      <c r="O50" s="73">
        <f>'EPIFORECASTS - Rt'!G48</f>
        <v>0.8</v>
      </c>
      <c r="P50" s="73">
        <f>'EPIFORECASTS - Rt'!H48</f>
        <v>0.8</v>
      </c>
      <c r="Q50" s="77">
        <f>'EPIFORECASTS - Rt'!I48</f>
        <v>1</v>
      </c>
      <c r="R50" s="90"/>
      <c r="S50" s="87">
        <v>43930</v>
      </c>
      <c r="T50" s="73">
        <v>47</v>
      </c>
      <c r="U50" s="73"/>
      <c r="V50" s="73"/>
      <c r="W50" s="73"/>
      <c r="X50" s="77"/>
      <c r="Y50" s="90"/>
    </row>
    <row r="51" spans="2:25">
      <c r="B51" s="76">
        <f>'EKL - Rt-PT-7'!A49</f>
        <v>48</v>
      </c>
      <c r="C51" s="73">
        <f>'EKL - Rt-PT-7'!B49</f>
        <v>43937</v>
      </c>
      <c r="D51" s="73">
        <f>'EKL - Rt-PT-7'!C49</f>
        <v>750</v>
      </c>
      <c r="E51" s="73">
        <f>'EKL - Rt-PT-7'!D49</f>
        <v>48</v>
      </c>
      <c r="F51" s="75">
        <f>'EKL - Rt-PT-7'!E49</f>
        <v>0.93953319999999996</v>
      </c>
      <c r="G51" s="73">
        <f>'EKL - Rt-PT-7'!F49</f>
        <v>0.91337170000000001</v>
      </c>
      <c r="H51" s="73">
        <f>'EKL - Rt-PT-7'!G49</f>
        <v>0.96605890000000005</v>
      </c>
      <c r="I51" s="77" t="e">
        <f>'EKL - Rt-PT-7'!#REF!</f>
        <v>#REF!</v>
      </c>
      <c r="K51" s="87">
        <f>'EPIFORECASTS - Rt'!B49</f>
        <v>43940</v>
      </c>
      <c r="L51" s="73">
        <f>'EPIFORECASTS - Rt'!D49</f>
        <v>0.8</v>
      </c>
      <c r="M51" s="73">
        <f>'EPIFORECASTS - Rt'!E49</f>
        <v>0.7</v>
      </c>
      <c r="N51" s="73">
        <f>'EPIFORECASTS - Rt'!F49</f>
        <v>0.9</v>
      </c>
      <c r="O51" s="73">
        <f>'EPIFORECASTS - Rt'!G49</f>
        <v>0.8</v>
      </c>
      <c r="P51" s="73">
        <f>'EPIFORECASTS - Rt'!H49</f>
        <v>0.8</v>
      </c>
      <c r="Q51" s="77">
        <f>'EPIFORECASTS - Rt'!I49</f>
        <v>1</v>
      </c>
      <c r="R51" s="90"/>
      <c r="S51" s="87">
        <v>43931</v>
      </c>
      <c r="T51" s="73">
        <v>48</v>
      </c>
      <c r="U51" s="73"/>
      <c r="V51" s="73"/>
      <c r="W51" s="73"/>
      <c r="X51" s="77"/>
      <c r="Y51" s="90"/>
    </row>
    <row r="52" spans="2:25">
      <c r="B52" s="76">
        <f>'EKL - Rt-PT-7'!A50</f>
        <v>49</v>
      </c>
      <c r="C52" s="73">
        <f>'EKL - Rt-PT-7'!B50</f>
        <v>43938</v>
      </c>
      <c r="D52" s="73">
        <f>'EKL - Rt-PT-7'!C50</f>
        <v>181</v>
      </c>
      <c r="E52" s="73">
        <f>'EKL - Rt-PT-7'!D50</f>
        <v>49</v>
      </c>
      <c r="F52" s="75">
        <f>'EKL - Rt-PT-7'!E50</f>
        <v>0.69091380000000002</v>
      </c>
      <c r="G52" s="73">
        <f>'EKL - Rt-PT-7'!F50</f>
        <v>0.66837400000000002</v>
      </c>
      <c r="H52" s="73">
        <f>'EKL - Rt-PT-7'!G50</f>
        <v>0.71382210000000001</v>
      </c>
      <c r="I52" s="77" t="e">
        <f>'EKL - Rt-PT-7'!#REF!</f>
        <v>#REF!</v>
      </c>
      <c r="K52" s="87">
        <f>'EPIFORECASTS - Rt'!B50</f>
        <v>43941</v>
      </c>
      <c r="L52" s="73">
        <f>'EPIFORECASTS - Rt'!D50</f>
        <v>0.8</v>
      </c>
      <c r="M52" s="73">
        <f>'EPIFORECASTS - Rt'!E50</f>
        <v>0.7</v>
      </c>
      <c r="N52" s="73">
        <f>'EPIFORECASTS - Rt'!F50</f>
        <v>0.9</v>
      </c>
      <c r="O52" s="73">
        <f>'EPIFORECASTS - Rt'!G50</f>
        <v>0.8</v>
      </c>
      <c r="P52" s="73">
        <f>'EPIFORECASTS - Rt'!H50</f>
        <v>0.8</v>
      </c>
      <c r="Q52" s="77">
        <f>'EPIFORECASTS - Rt'!I50</f>
        <v>1</v>
      </c>
      <c r="R52" s="90"/>
      <c r="S52" s="87">
        <v>43932</v>
      </c>
      <c r="T52" s="73">
        <v>49</v>
      </c>
      <c r="U52" s="73"/>
      <c r="V52" s="73"/>
      <c r="W52" s="73"/>
      <c r="X52" s="77"/>
      <c r="Y52" s="90"/>
    </row>
    <row r="53" spans="2:25">
      <c r="B53" s="76">
        <f>'EKL - Rt-PT-7'!A51</f>
        <v>50</v>
      </c>
      <c r="C53" s="73">
        <f>'EKL - Rt-PT-7'!B51</f>
        <v>43939</v>
      </c>
      <c r="D53" s="73">
        <f>'EKL - Rt-PT-7'!C51</f>
        <v>663</v>
      </c>
      <c r="E53" s="73">
        <f>'EKL - Rt-PT-7'!D51</f>
        <v>50</v>
      </c>
      <c r="F53" s="75">
        <f>'EKL - Rt-PT-7'!E51</f>
        <v>0.73947589999999996</v>
      </c>
      <c r="G53" s="73">
        <f>'EKL - Rt-PT-7'!F51</f>
        <v>0.71583549999999996</v>
      </c>
      <c r="H53" s="73">
        <f>'EKL - Rt-PT-7'!G51</f>
        <v>0.76349500000000003</v>
      </c>
      <c r="I53" s="77" t="e">
        <f>'EKL - Rt-PT-7'!#REF!</f>
        <v>#REF!</v>
      </c>
      <c r="K53" s="87">
        <f>'EPIFORECASTS - Rt'!B51</f>
        <v>43942</v>
      </c>
      <c r="L53" s="73">
        <f>'EPIFORECASTS - Rt'!D51</f>
        <v>0.8</v>
      </c>
      <c r="M53" s="73">
        <f>'EPIFORECASTS - Rt'!E51</f>
        <v>0.7</v>
      </c>
      <c r="N53" s="73">
        <f>'EPIFORECASTS - Rt'!F51</f>
        <v>0.9</v>
      </c>
      <c r="O53" s="73">
        <f>'EPIFORECASTS - Rt'!G51</f>
        <v>0.8</v>
      </c>
      <c r="P53" s="73">
        <f>'EPIFORECASTS - Rt'!H51</f>
        <v>0.8</v>
      </c>
      <c r="Q53" s="77">
        <f>'EPIFORECASTS - Rt'!I51</f>
        <v>1</v>
      </c>
      <c r="R53" s="90"/>
      <c r="S53" s="87">
        <v>43933</v>
      </c>
      <c r="T53" s="73">
        <v>50</v>
      </c>
      <c r="U53" s="73"/>
      <c r="V53" s="73"/>
      <c r="W53" s="73"/>
      <c r="X53" s="77"/>
      <c r="Y53" s="90"/>
    </row>
    <row r="54" spans="2:25">
      <c r="B54" s="76">
        <f>'EKL - Rt-PT-7'!A52</f>
        <v>51</v>
      </c>
      <c r="C54" s="73">
        <f>'EKL - Rt-PT-7'!B52</f>
        <v>43940</v>
      </c>
      <c r="D54" s="73">
        <f>'EKL - Rt-PT-7'!C52</f>
        <v>521</v>
      </c>
      <c r="E54" s="73">
        <f>'EKL - Rt-PT-7'!D52</f>
        <v>51</v>
      </c>
      <c r="F54" s="75">
        <f>'EKL - Rt-PT-7'!E52</f>
        <v>0.76723050000000004</v>
      </c>
      <c r="G54" s="73">
        <f>'EKL - Rt-PT-7'!F52</f>
        <v>0.74244560000000004</v>
      </c>
      <c r="H54" s="73">
        <f>'EKL - Rt-PT-7'!G52</f>
        <v>0.79241669999999997</v>
      </c>
      <c r="I54" s="77" t="e">
        <f>'EKL - Rt-PT-7'!#REF!</f>
        <v>#REF!</v>
      </c>
      <c r="K54" s="87">
        <f>'EPIFORECASTS - Rt'!B52</f>
        <v>43943</v>
      </c>
      <c r="L54" s="73">
        <f>'EPIFORECASTS - Rt'!D52</f>
        <v>0.8</v>
      </c>
      <c r="M54" s="73">
        <f>'EPIFORECASTS - Rt'!E52</f>
        <v>0.7</v>
      </c>
      <c r="N54" s="73">
        <f>'EPIFORECASTS - Rt'!F52</f>
        <v>0.8</v>
      </c>
      <c r="O54" s="73">
        <f>'EPIFORECASTS - Rt'!G52</f>
        <v>0.7</v>
      </c>
      <c r="P54" s="73">
        <f>'EPIFORECASTS - Rt'!H52</f>
        <v>0.8</v>
      </c>
      <c r="Q54" s="77">
        <f>'EPIFORECASTS - Rt'!I52</f>
        <v>1</v>
      </c>
      <c r="R54" s="90"/>
      <c r="S54" s="87">
        <v>43934</v>
      </c>
      <c r="T54" s="73">
        <v>51</v>
      </c>
      <c r="U54" s="73"/>
      <c r="V54" s="73"/>
      <c r="W54" s="73"/>
      <c r="X54" s="77"/>
      <c r="Y54" s="90"/>
    </row>
    <row r="55" spans="2:25">
      <c r="B55" s="76">
        <f>'EKL - Rt-PT-7'!A53</f>
        <v>52</v>
      </c>
      <c r="C55" s="73">
        <f>'EKL - Rt-PT-7'!B53</f>
        <v>43941</v>
      </c>
      <c r="D55" s="73">
        <f>'EKL - Rt-PT-7'!C53</f>
        <v>657</v>
      </c>
      <c r="E55" s="73">
        <f>'EKL - Rt-PT-7'!D53</f>
        <v>52</v>
      </c>
      <c r="F55" s="75">
        <f>'EKL - Rt-PT-7'!E53</f>
        <v>0.88211309999999998</v>
      </c>
      <c r="G55" s="73">
        <f>'EKL - Rt-PT-7'!F53</f>
        <v>0.85474740000000005</v>
      </c>
      <c r="H55" s="73">
        <f>'EKL - Rt-PT-7'!G53</f>
        <v>0.90990389999999999</v>
      </c>
      <c r="I55" s="77" t="e">
        <f>'EKL - Rt-PT-7'!#REF!</f>
        <v>#REF!</v>
      </c>
      <c r="K55" s="87">
        <f>'EPIFORECASTS - Rt'!B53</f>
        <v>43944</v>
      </c>
      <c r="L55" s="73">
        <f>'EPIFORECASTS - Rt'!D53</f>
        <v>0.8</v>
      </c>
      <c r="M55" s="73">
        <f>'EPIFORECASTS - Rt'!E53</f>
        <v>0.7</v>
      </c>
      <c r="N55" s="73">
        <f>'EPIFORECASTS - Rt'!F53</f>
        <v>0.8</v>
      </c>
      <c r="O55" s="73">
        <f>'EPIFORECASTS - Rt'!G53</f>
        <v>0.7</v>
      </c>
      <c r="P55" s="73">
        <f>'EPIFORECASTS - Rt'!H53</f>
        <v>0.8</v>
      </c>
      <c r="Q55" s="77">
        <f>'EPIFORECASTS - Rt'!I53</f>
        <v>1</v>
      </c>
      <c r="R55" s="90"/>
      <c r="S55" s="87">
        <v>43935</v>
      </c>
      <c r="T55" s="73">
        <v>52</v>
      </c>
      <c r="U55" s="73"/>
      <c r="V55" s="73"/>
      <c r="W55" s="73"/>
      <c r="X55" s="77"/>
      <c r="Y55" s="90"/>
    </row>
    <row r="56" spans="2:25">
      <c r="B56" s="76">
        <f>'EKL - Rt-PT-7'!A54</f>
        <v>53</v>
      </c>
      <c r="C56" s="73">
        <f>'EKL - Rt-PT-7'!B54</f>
        <v>43942</v>
      </c>
      <c r="D56" s="73">
        <f>'EKL - Rt-PT-7'!C54</f>
        <v>516</v>
      </c>
      <c r="E56" s="73">
        <f>'EKL - Rt-PT-7'!D54</f>
        <v>53</v>
      </c>
      <c r="F56" s="75">
        <f>'EKL - Rt-PT-7'!E54</f>
        <v>0.92546050000000002</v>
      </c>
      <c r="G56" s="73">
        <f>'EKL - Rt-PT-7'!F54</f>
        <v>0.89675740000000004</v>
      </c>
      <c r="H56" s="73">
        <f>'EKL - Rt-PT-7'!G54</f>
        <v>0.9546095</v>
      </c>
      <c r="I56" s="77" t="e">
        <f>'EKL - Rt-PT-7'!#REF!</f>
        <v>#REF!</v>
      </c>
      <c r="K56" s="87">
        <f>'EPIFORECASTS - Rt'!B54</f>
        <v>43945</v>
      </c>
      <c r="L56" s="73">
        <f>'EPIFORECASTS - Rt'!D54</f>
        <v>0.8</v>
      </c>
      <c r="M56" s="73">
        <f>'EPIFORECASTS - Rt'!E54</f>
        <v>0.7</v>
      </c>
      <c r="N56" s="73">
        <f>'EPIFORECASTS - Rt'!F54</f>
        <v>0.9</v>
      </c>
      <c r="O56" s="73">
        <f>'EPIFORECASTS - Rt'!G54</f>
        <v>0.8</v>
      </c>
      <c r="P56" s="73">
        <f>'EPIFORECASTS - Rt'!H54</f>
        <v>0.8</v>
      </c>
      <c r="Q56" s="77">
        <f>'EPIFORECASTS - Rt'!I54</f>
        <v>1</v>
      </c>
      <c r="R56" s="90"/>
      <c r="S56" s="87">
        <v>43936</v>
      </c>
      <c r="T56" s="73">
        <v>53</v>
      </c>
      <c r="U56" s="73"/>
      <c r="V56" s="73"/>
      <c r="W56" s="73"/>
      <c r="X56" s="77"/>
      <c r="Y56" s="90"/>
    </row>
    <row r="57" spans="2:25">
      <c r="B57" s="76">
        <f>'EKL - Rt-PT-7'!A55</f>
        <v>54</v>
      </c>
      <c r="C57" s="73">
        <f>'EKL - Rt-PT-7'!B55</f>
        <v>43943</v>
      </c>
      <c r="D57" s="73">
        <f>'EKL - Rt-PT-7'!C55</f>
        <v>603</v>
      </c>
      <c r="E57" s="73">
        <f>'EKL - Rt-PT-7'!D55</f>
        <v>54</v>
      </c>
      <c r="F57" s="75">
        <f>'EKL - Rt-PT-7'!E55</f>
        <v>0.94243060000000001</v>
      </c>
      <c r="G57" s="73">
        <f>'EKL - Rt-PT-7'!F55</f>
        <v>0.91305250000000004</v>
      </c>
      <c r="H57" s="73">
        <f>'EKL - Rt-PT-7'!G55</f>
        <v>0.97226749999999995</v>
      </c>
      <c r="I57" s="77" t="e">
        <f>'EKL - Rt-PT-7'!#REF!</f>
        <v>#REF!</v>
      </c>
      <c r="K57" s="87">
        <f>'EPIFORECASTS - Rt'!B55</f>
        <v>43946</v>
      </c>
      <c r="L57" s="73">
        <f>'EPIFORECASTS - Rt'!D55</f>
        <v>0.8</v>
      </c>
      <c r="M57" s="73">
        <f>'EPIFORECASTS - Rt'!E55</f>
        <v>0.7</v>
      </c>
      <c r="N57" s="73">
        <f>'EPIFORECASTS - Rt'!F55</f>
        <v>0.9</v>
      </c>
      <c r="O57" s="73">
        <f>'EPIFORECASTS - Rt'!G55</f>
        <v>0.7</v>
      </c>
      <c r="P57" s="73">
        <f>'EPIFORECASTS - Rt'!H55</f>
        <v>0.8</v>
      </c>
      <c r="Q57" s="77">
        <f>'EPIFORECASTS - Rt'!I55</f>
        <v>0.99</v>
      </c>
      <c r="R57" s="90"/>
      <c r="S57" s="87">
        <v>43937</v>
      </c>
      <c r="T57" s="73">
        <v>54</v>
      </c>
      <c r="U57" s="73"/>
      <c r="V57" s="73"/>
      <c r="W57" s="73"/>
      <c r="X57" s="77"/>
      <c r="Y57" s="90"/>
    </row>
    <row r="58" spans="2:25">
      <c r="B58" s="76">
        <f>'EKL - Rt-PT-7'!A56</f>
        <v>55</v>
      </c>
      <c r="C58" s="73">
        <f>'EKL - Rt-PT-7'!B56</f>
        <v>43944</v>
      </c>
      <c r="D58" s="73">
        <f>'EKL - Rt-PT-7'!C56</f>
        <v>371</v>
      </c>
      <c r="E58" s="73">
        <f>'EKL - Rt-PT-7'!D56</f>
        <v>55</v>
      </c>
      <c r="F58" s="75">
        <f>'EKL - Rt-PT-7'!E56</f>
        <v>0.86616219999999999</v>
      </c>
      <c r="G58" s="73">
        <f>'EKL - Rt-PT-7'!F56</f>
        <v>0.83775409999999995</v>
      </c>
      <c r="H58" s="73">
        <f>'EKL - Rt-PT-7'!G56</f>
        <v>0.89503730000000004</v>
      </c>
      <c r="I58" s="77" t="e">
        <f>'EKL - Rt-PT-7'!#REF!</f>
        <v>#REF!</v>
      </c>
      <c r="K58" s="87">
        <f>'EPIFORECASTS - Rt'!B56</f>
        <v>43947</v>
      </c>
      <c r="L58" s="73">
        <f>'EPIFORECASTS - Rt'!D56</f>
        <v>0.8</v>
      </c>
      <c r="M58" s="73">
        <f>'EPIFORECASTS - Rt'!E56</f>
        <v>0.7</v>
      </c>
      <c r="N58" s="73">
        <f>'EPIFORECASTS - Rt'!F56</f>
        <v>1</v>
      </c>
      <c r="O58" s="73">
        <f>'EPIFORECASTS - Rt'!G56</f>
        <v>0.7</v>
      </c>
      <c r="P58" s="73">
        <f>'EPIFORECASTS - Rt'!H56</f>
        <v>0.9</v>
      </c>
      <c r="Q58" s="77">
        <f>'EPIFORECASTS - Rt'!I56</f>
        <v>0.97</v>
      </c>
      <c r="R58" s="90"/>
      <c r="S58" s="87">
        <v>43938</v>
      </c>
      <c r="T58" s="73">
        <v>55</v>
      </c>
      <c r="U58" s="73"/>
      <c r="V58" s="73"/>
      <c r="W58" s="73"/>
      <c r="X58" s="77"/>
      <c r="Y58" s="90"/>
    </row>
    <row r="59" spans="2:25">
      <c r="B59" s="76">
        <f>'EKL - Rt-PT-7'!A57</f>
        <v>56</v>
      </c>
      <c r="C59" s="73">
        <f>'EKL - Rt-PT-7'!B57</f>
        <v>43945</v>
      </c>
      <c r="D59" s="73">
        <f>'EKL - Rt-PT-7'!C57</f>
        <v>444</v>
      </c>
      <c r="E59" s="73">
        <f>'EKL - Rt-PT-7'!D57</f>
        <v>56</v>
      </c>
      <c r="F59" s="75">
        <f>'EKL - Rt-PT-7'!E57</f>
        <v>0.9482003</v>
      </c>
      <c r="G59" s="73">
        <f>'EKL - Rt-PT-7'!F57</f>
        <v>0.91819530000000005</v>
      </c>
      <c r="H59" s="73">
        <f>'EKL - Rt-PT-7'!G57</f>
        <v>0.97868089999999996</v>
      </c>
      <c r="I59" s="77" t="e">
        <f>'EKL - Rt-PT-7'!#REF!</f>
        <v>#REF!</v>
      </c>
      <c r="K59" s="87">
        <f>'EPIFORECASTS - Rt'!B57</f>
        <v>43948</v>
      </c>
      <c r="L59" s="73">
        <f>'EPIFORECASTS - Rt'!D57</f>
        <v>0.8</v>
      </c>
      <c r="M59" s="73">
        <f>'EPIFORECASTS - Rt'!E57</f>
        <v>0.6</v>
      </c>
      <c r="N59" s="73">
        <f>'EPIFORECASTS - Rt'!F57</f>
        <v>1</v>
      </c>
      <c r="O59" s="73">
        <f>'EPIFORECASTS - Rt'!G57</f>
        <v>0.7</v>
      </c>
      <c r="P59" s="73">
        <f>'EPIFORECASTS - Rt'!H57</f>
        <v>0.9</v>
      </c>
      <c r="Q59" s="77">
        <f>'EPIFORECASTS - Rt'!I57</f>
        <v>0.94</v>
      </c>
      <c r="R59" s="90"/>
      <c r="S59" s="87">
        <v>43939</v>
      </c>
      <c r="T59" s="73">
        <v>56</v>
      </c>
      <c r="U59" s="73"/>
      <c r="V59" s="73"/>
      <c r="W59" s="73"/>
      <c r="X59" s="77"/>
      <c r="Y59" s="90"/>
    </row>
    <row r="60" spans="2:25">
      <c r="B60" s="76">
        <f>'EKL - Rt-PT-7'!A58</f>
        <v>57</v>
      </c>
      <c r="C60" s="73">
        <f>'EKL - Rt-PT-7'!B58</f>
        <v>43946</v>
      </c>
      <c r="D60" s="73">
        <f>'EKL - Rt-PT-7'!C58</f>
        <v>474</v>
      </c>
      <c r="E60" s="73">
        <f>'EKL - Rt-PT-7'!D58</f>
        <v>57</v>
      </c>
      <c r="F60" s="75">
        <f>'EKL - Rt-PT-7'!E58</f>
        <v>0.9212842</v>
      </c>
      <c r="G60" s="73">
        <f>'EKL - Rt-PT-7'!F58</f>
        <v>0.89137889999999997</v>
      </c>
      <c r="H60" s="73">
        <f>'EKL - Rt-PT-7'!G58</f>
        <v>0.95167590000000002</v>
      </c>
      <c r="I60" s="77" t="e">
        <f>'EKL - Rt-PT-7'!#REF!</f>
        <v>#REF!</v>
      </c>
      <c r="K60" s="87">
        <f>'EPIFORECASTS - Rt'!B58</f>
        <v>43949</v>
      </c>
      <c r="L60" s="73">
        <f>'EPIFORECASTS - Rt'!D58</f>
        <v>0.8</v>
      </c>
      <c r="M60" s="73">
        <f>'EPIFORECASTS - Rt'!E58</f>
        <v>0.6</v>
      </c>
      <c r="N60" s="73">
        <f>'EPIFORECASTS - Rt'!F58</f>
        <v>1</v>
      </c>
      <c r="O60" s="73">
        <f>'EPIFORECASTS - Rt'!G58</f>
        <v>0.7</v>
      </c>
      <c r="P60" s="73">
        <f>'EPIFORECASTS - Rt'!H58</f>
        <v>0.9</v>
      </c>
      <c r="Q60" s="77">
        <f>'EPIFORECASTS - Rt'!I58</f>
        <v>0.92</v>
      </c>
      <c r="R60" s="90"/>
      <c r="S60" s="87">
        <v>43940</v>
      </c>
      <c r="T60" s="73">
        <v>57</v>
      </c>
      <c r="U60" s="73"/>
      <c r="V60" s="73"/>
      <c r="W60" s="73"/>
      <c r="X60" s="77"/>
      <c r="Y60" s="90"/>
    </row>
    <row r="61" spans="2:25">
      <c r="B61" s="76">
        <f>'EKL - Rt-PT-7'!A59</f>
        <v>58</v>
      </c>
      <c r="C61" s="73">
        <f>'EKL - Rt-PT-7'!B59</f>
        <v>43947</v>
      </c>
      <c r="D61" s="73">
        <f>'EKL - Rt-PT-7'!C59</f>
        <v>412</v>
      </c>
      <c r="E61" s="73">
        <f>'EKL - Rt-PT-7'!D59</f>
        <v>58</v>
      </c>
      <c r="F61" s="75">
        <f>'EKL - Rt-PT-7'!E59</f>
        <v>0.90700780000000003</v>
      </c>
      <c r="G61" s="73">
        <f>'EKL - Rt-PT-7'!F59</f>
        <v>0.877112</v>
      </c>
      <c r="H61" s="73">
        <f>'EKL - Rt-PT-7'!G59</f>
        <v>0.93739760000000005</v>
      </c>
      <c r="I61" s="77" t="e">
        <f>'EKL - Rt-PT-7'!#REF!</f>
        <v>#REF!</v>
      </c>
      <c r="K61" s="87">
        <f>'EPIFORECASTS - Rt'!B59</f>
        <v>43950</v>
      </c>
      <c r="L61" s="73">
        <f>'EPIFORECASTS - Rt'!D59</f>
        <v>0.8</v>
      </c>
      <c r="M61" s="73">
        <f>'EPIFORECASTS - Rt'!E59</f>
        <v>0.6</v>
      </c>
      <c r="N61" s="73">
        <f>'EPIFORECASTS - Rt'!F59</f>
        <v>1.1000000000000001</v>
      </c>
      <c r="O61" s="73">
        <f>'EPIFORECASTS - Rt'!G59</f>
        <v>0.7</v>
      </c>
      <c r="P61" s="73">
        <f>'EPIFORECASTS - Rt'!H59</f>
        <v>0.9</v>
      </c>
      <c r="Q61" s="77">
        <f>'EPIFORECASTS - Rt'!I59</f>
        <v>0.88</v>
      </c>
      <c r="R61" s="90"/>
      <c r="S61" s="87">
        <v>43941</v>
      </c>
      <c r="T61" s="73">
        <v>58</v>
      </c>
      <c r="U61" s="73"/>
      <c r="V61" s="73"/>
      <c r="W61" s="73"/>
      <c r="X61" s="77"/>
      <c r="Y61" s="90"/>
    </row>
    <row r="62" spans="2:25">
      <c r="B62" s="76">
        <f>'EKL - Rt-PT-7'!A60</f>
        <v>59</v>
      </c>
      <c r="C62" s="73">
        <f>'EKL - Rt-PT-7'!B60</f>
        <v>43948</v>
      </c>
      <c r="D62" s="73">
        <f>'EKL - Rt-PT-7'!C60</f>
        <v>163</v>
      </c>
      <c r="E62" s="73">
        <f>'EKL - Rt-PT-7'!D60</f>
        <v>59</v>
      </c>
      <c r="F62" s="75">
        <f>'EKL - Rt-PT-7'!E60</f>
        <v>0.79200369999999998</v>
      </c>
      <c r="G62" s="73">
        <f>'EKL - Rt-PT-7'!F60</f>
        <v>0.76383900000000005</v>
      </c>
      <c r="H62" s="73">
        <f>'EKL - Rt-PT-7'!G60</f>
        <v>0.82067100000000004</v>
      </c>
      <c r="I62" s="77" t="e">
        <f>'EKL - Rt-PT-7'!#REF!</f>
        <v>#REF!</v>
      </c>
      <c r="K62" s="87">
        <f>'EPIFORECASTS - Rt'!B60</f>
        <v>43951</v>
      </c>
      <c r="L62" s="73">
        <f>'EPIFORECASTS - Rt'!D60</f>
        <v>0.8</v>
      </c>
      <c r="M62" s="73">
        <f>'EPIFORECASTS - Rt'!E60</f>
        <v>0.6</v>
      </c>
      <c r="N62" s="73">
        <f>'EPIFORECASTS - Rt'!F60</f>
        <v>1.1000000000000001</v>
      </c>
      <c r="O62" s="73">
        <f>'EPIFORECASTS - Rt'!G60</f>
        <v>0.7</v>
      </c>
      <c r="P62" s="73">
        <f>'EPIFORECASTS - Rt'!H60</f>
        <v>0.9</v>
      </c>
      <c r="Q62" s="77">
        <f>'EPIFORECASTS - Rt'!I60</f>
        <v>0.87</v>
      </c>
      <c r="R62" s="90"/>
      <c r="S62" s="87">
        <v>43942</v>
      </c>
      <c r="T62" s="73">
        <v>59</v>
      </c>
      <c r="U62" s="73"/>
      <c r="V62" s="73"/>
      <c r="W62" s="73"/>
      <c r="X62" s="77"/>
      <c r="Y62" s="90"/>
    </row>
    <row r="63" spans="2:25">
      <c r="B63" s="76">
        <f>'EKL - Rt-PT-7'!A61</f>
        <v>60</v>
      </c>
      <c r="C63" s="73">
        <f>'EKL - Rt-PT-7'!B61</f>
        <v>43949</v>
      </c>
      <c r="D63" s="73">
        <f>'EKL - Rt-PT-7'!C61</f>
        <v>295</v>
      </c>
      <c r="E63" s="73">
        <f>'EKL - Rt-PT-7'!D61</f>
        <v>60</v>
      </c>
      <c r="F63" s="75">
        <f>'EKL - Rt-PT-7'!E61</f>
        <v>0.75305089999999997</v>
      </c>
      <c r="G63" s="73">
        <f>'EKL - Rt-PT-7'!F61</f>
        <v>0.72523090000000001</v>
      </c>
      <c r="H63" s="73">
        <f>'EKL - Rt-PT-7'!G61</f>
        <v>0.7813871</v>
      </c>
      <c r="I63" s="77" t="e">
        <f>'EKL - Rt-PT-7'!#REF!</f>
        <v>#REF!</v>
      </c>
      <c r="K63" s="87">
        <f>'EPIFORECASTS - Rt'!B61</f>
        <v>43952</v>
      </c>
      <c r="L63" s="73">
        <f>'EPIFORECASTS - Rt'!D61</f>
        <v>0.8</v>
      </c>
      <c r="M63" s="73">
        <f>'EPIFORECASTS - Rt'!E61</f>
        <v>0.5</v>
      </c>
      <c r="N63" s="73">
        <f>'EPIFORECASTS - Rt'!F61</f>
        <v>1.1000000000000001</v>
      </c>
      <c r="O63" s="73">
        <f>'EPIFORECASTS - Rt'!G61</f>
        <v>0.7</v>
      </c>
      <c r="P63" s="73">
        <f>'EPIFORECASTS - Rt'!H61</f>
        <v>0.9</v>
      </c>
      <c r="Q63" s="77">
        <f>'EPIFORECASTS - Rt'!I61</f>
        <v>0.84</v>
      </c>
      <c r="R63" s="90"/>
      <c r="S63" s="87">
        <v>43943</v>
      </c>
      <c r="T63" s="73">
        <v>60</v>
      </c>
      <c r="U63" s="73"/>
      <c r="V63" s="73"/>
      <c r="W63" s="73"/>
      <c r="X63" s="77"/>
      <c r="Y63" s="90"/>
    </row>
    <row r="64" spans="2:25">
      <c r="B64" s="76">
        <f>'EKL - Rt-PT-7'!A62</f>
        <v>61</v>
      </c>
      <c r="C64" s="73">
        <f>'EKL - Rt-PT-7'!B62</f>
        <v>43950</v>
      </c>
      <c r="D64" s="73">
        <f>'EKL - Rt-PT-7'!C62</f>
        <v>183</v>
      </c>
      <c r="E64" s="73">
        <f>'EKL - Rt-PT-7'!D62</f>
        <v>61</v>
      </c>
      <c r="F64" s="75">
        <f>'EKL - Rt-PT-7'!E62</f>
        <v>0.66770560000000001</v>
      </c>
      <c r="G64" s="73">
        <f>'EKL - Rt-PT-7'!F62</f>
        <v>0.64094019999999996</v>
      </c>
      <c r="H64" s="73">
        <f>'EKL - Rt-PT-7'!G62</f>
        <v>0.69501080000000004</v>
      </c>
      <c r="I64" s="77" t="e">
        <f>'EKL - Rt-PT-7'!#REF!</f>
        <v>#REF!</v>
      </c>
      <c r="K64" s="87">
        <f>'EPIFORECASTS - Rt'!B62</f>
        <v>43953</v>
      </c>
      <c r="L64" s="73">
        <f>'EPIFORECASTS - Rt'!D62</f>
        <v>0.8</v>
      </c>
      <c r="M64" s="73">
        <f>'EPIFORECASTS - Rt'!E62</f>
        <v>0.4</v>
      </c>
      <c r="N64" s="73">
        <f>'EPIFORECASTS - Rt'!F62</f>
        <v>1.1000000000000001</v>
      </c>
      <c r="O64" s="73">
        <f>'EPIFORECASTS - Rt'!G62</f>
        <v>0.7</v>
      </c>
      <c r="P64" s="73">
        <f>'EPIFORECASTS - Rt'!H62</f>
        <v>0.9</v>
      </c>
      <c r="Q64" s="77">
        <f>'EPIFORECASTS - Rt'!I62</f>
        <v>0.83</v>
      </c>
      <c r="R64" s="90"/>
      <c r="S64" s="87">
        <v>43944</v>
      </c>
      <c r="T64" s="73">
        <v>61</v>
      </c>
      <c r="U64" s="73"/>
      <c r="V64" s="73"/>
      <c r="W64" s="73"/>
      <c r="X64" s="77"/>
      <c r="Y64" s="90"/>
    </row>
    <row r="65" spans="2:25">
      <c r="B65" s="76">
        <f>'EKL - Rt-PT-7'!A63</f>
        <v>62</v>
      </c>
      <c r="C65" s="73">
        <f>'EKL - Rt-PT-7'!B63</f>
        <v>43951</v>
      </c>
      <c r="D65" s="73">
        <f>'EKL - Rt-PT-7'!C63</f>
        <v>368</v>
      </c>
      <c r="E65" s="73">
        <f>'EKL - Rt-PT-7'!D63</f>
        <v>62</v>
      </c>
      <c r="F65" s="75">
        <f>'EKL - Rt-PT-7'!E63</f>
        <v>0.70729640000000005</v>
      </c>
      <c r="G65" s="73">
        <f>'EKL - Rt-PT-7'!F63</f>
        <v>0.67892600000000003</v>
      </c>
      <c r="H65" s="73">
        <f>'EKL - Rt-PT-7'!G63</f>
        <v>0.73623930000000004</v>
      </c>
      <c r="I65" s="77" t="e">
        <f>'EKL - Rt-PT-7'!#REF!</f>
        <v>#REF!</v>
      </c>
      <c r="K65" s="87">
        <f>'EPIFORECASTS - Rt'!B63</f>
        <v>43954</v>
      </c>
      <c r="L65" s="73">
        <f>'EPIFORECASTS - Rt'!D63</f>
        <v>0.8</v>
      </c>
      <c r="M65" s="73">
        <f>'EPIFORECASTS - Rt'!E63</f>
        <v>0.4</v>
      </c>
      <c r="N65" s="73">
        <f>'EPIFORECASTS - Rt'!F63</f>
        <v>1.2</v>
      </c>
      <c r="O65" s="73">
        <f>'EPIFORECASTS - Rt'!G63</f>
        <v>0.6</v>
      </c>
      <c r="P65" s="73">
        <f>'EPIFORECASTS - Rt'!H63</f>
        <v>0.9</v>
      </c>
      <c r="Q65" s="77">
        <f>'EPIFORECASTS - Rt'!I63</f>
        <v>0.81</v>
      </c>
      <c r="R65" s="90"/>
      <c r="S65" s="87">
        <v>43945</v>
      </c>
      <c r="T65" s="73">
        <v>62</v>
      </c>
      <c r="U65" s="73"/>
      <c r="V65" s="73"/>
      <c r="W65" s="73"/>
      <c r="X65" s="77"/>
      <c r="Y65" s="90"/>
    </row>
    <row r="66" spans="2:25">
      <c r="B66" s="76">
        <f>'EKL - Rt-PT-7'!A64</f>
        <v>63</v>
      </c>
      <c r="C66" s="73">
        <f>'EKL - Rt-PT-7'!B64</f>
        <v>43952</v>
      </c>
      <c r="D66" s="73">
        <f>'EKL - Rt-PT-7'!C64</f>
        <v>295</v>
      </c>
      <c r="E66" s="73">
        <f>'EKL - Rt-PT-7'!D64</f>
        <v>63</v>
      </c>
      <c r="F66" s="75">
        <f>'EKL - Rt-PT-7'!E64</f>
        <v>0.71101570000000003</v>
      </c>
      <c r="G66" s="73">
        <f>'EKL - Rt-PT-7'!F64</f>
        <v>0.68155239999999995</v>
      </c>
      <c r="H66" s="73">
        <f>'EKL - Rt-PT-7'!G64</f>
        <v>0.74109369999999997</v>
      </c>
      <c r="I66" s="77" t="e">
        <f>'EKL - Rt-PT-7'!#REF!</f>
        <v>#REF!</v>
      </c>
      <c r="K66" s="87">
        <f>'EPIFORECASTS - Rt'!B64</f>
        <v>43955</v>
      </c>
      <c r="L66" s="73">
        <f>'EPIFORECASTS - Rt'!D64</f>
        <v>0.8</v>
      </c>
      <c r="M66" s="73">
        <f>'EPIFORECASTS - Rt'!E64</f>
        <v>0.4</v>
      </c>
      <c r="N66" s="73">
        <f>'EPIFORECASTS - Rt'!F64</f>
        <v>1.2</v>
      </c>
      <c r="O66" s="73">
        <f>'EPIFORECASTS - Rt'!G64</f>
        <v>0.6</v>
      </c>
      <c r="P66" s="73">
        <f>'EPIFORECASTS - Rt'!H64</f>
        <v>0.9</v>
      </c>
      <c r="Q66" s="77">
        <f>'EPIFORECASTS - Rt'!I64</f>
        <v>0.79</v>
      </c>
      <c r="R66" s="90"/>
      <c r="S66" s="87">
        <v>43946</v>
      </c>
      <c r="T66" s="73">
        <v>63</v>
      </c>
      <c r="U66" s="73"/>
      <c r="V66" s="73"/>
      <c r="W66" s="73"/>
      <c r="X66" s="77"/>
      <c r="Y66" s="90"/>
    </row>
    <row r="67" spans="2:25" ht="17" thickBot="1">
      <c r="B67" s="76">
        <f>'EKL - Rt-PT-7'!A65</f>
        <v>64</v>
      </c>
      <c r="C67" s="73">
        <f>'EKL - Rt-PT-7'!B65</f>
        <v>43953</v>
      </c>
      <c r="D67" s="73">
        <f>'EKL - Rt-PT-7'!C65</f>
        <v>203</v>
      </c>
      <c r="E67" s="73">
        <f>'EKL - Rt-PT-7'!D65</f>
        <v>64</v>
      </c>
      <c r="F67" s="75">
        <f>'EKL - Rt-PT-7'!E65</f>
        <v>0.66756660000000001</v>
      </c>
      <c r="G67" s="73">
        <f>'EKL - Rt-PT-7'!F65</f>
        <v>0.63803710000000002</v>
      </c>
      <c r="H67" s="73">
        <f>'EKL - Rt-PT-7'!G65</f>
        <v>0.6977546</v>
      </c>
      <c r="I67" s="77" t="e">
        <f>'EKL - Rt-PT-7'!#REF!</f>
        <v>#REF!</v>
      </c>
      <c r="K67" s="87">
        <f>'EPIFORECASTS - Rt'!B65</f>
        <v>43956</v>
      </c>
      <c r="L67" s="73">
        <f>'EPIFORECASTS - Rt'!D65</f>
        <v>0.8</v>
      </c>
      <c r="M67" s="73">
        <f>'EPIFORECASTS - Rt'!E65</f>
        <v>0.4</v>
      </c>
      <c r="N67" s="73">
        <f>'EPIFORECASTS - Rt'!F65</f>
        <v>1.3</v>
      </c>
      <c r="O67" s="73">
        <f>'EPIFORECASTS - Rt'!G65</f>
        <v>0.6</v>
      </c>
      <c r="P67" s="73">
        <f>'EPIFORECASTS - Rt'!H65</f>
        <v>0.9</v>
      </c>
      <c r="Q67" s="77">
        <f>'EPIFORECASTS - Rt'!I65</f>
        <v>0.77</v>
      </c>
      <c r="R67" s="90"/>
      <c r="S67" s="91">
        <v>43947</v>
      </c>
      <c r="T67" s="79">
        <v>64</v>
      </c>
      <c r="U67" s="79"/>
      <c r="V67" s="79"/>
      <c r="W67" s="79"/>
      <c r="X67" s="80"/>
      <c r="Y67" s="90"/>
    </row>
    <row r="68" spans="2:25" ht="17" thickBot="1">
      <c r="B68" s="76">
        <f>'EKL - Rt-PT-7'!A66</f>
        <v>65</v>
      </c>
      <c r="C68" s="73">
        <f>'EKL - Rt-PT-7'!B66</f>
        <v>43954</v>
      </c>
      <c r="D68" s="73">
        <f>'EKL - Rt-PT-7'!C66</f>
        <v>92</v>
      </c>
      <c r="E68" s="73">
        <f>'EKL - Rt-PT-7'!D66</f>
        <v>65</v>
      </c>
      <c r="F68" s="75">
        <f>'EKL - Rt-PT-7'!E66</f>
        <v>0.59702350000000004</v>
      </c>
      <c r="G68" s="73">
        <f>'EKL - Rt-PT-7'!F66</f>
        <v>0.56812490000000004</v>
      </c>
      <c r="H68" s="73">
        <f>'EKL - Rt-PT-7'!G66</f>
        <v>0.62662899999999999</v>
      </c>
      <c r="I68" s="77" t="e">
        <f>'EKL - Rt-PT-7'!#REF!</f>
        <v>#REF!</v>
      </c>
      <c r="K68" s="87">
        <f>'EPIFORECASTS - Rt'!B66</f>
        <v>43957</v>
      </c>
      <c r="L68" s="73">
        <f>'EPIFORECASTS - Rt'!D66</f>
        <v>0.8</v>
      </c>
      <c r="M68" s="73">
        <f>'EPIFORECASTS - Rt'!E66</f>
        <v>0.3</v>
      </c>
      <c r="N68" s="73">
        <f>'EPIFORECASTS - Rt'!F66</f>
        <v>1.3</v>
      </c>
      <c r="O68" s="73">
        <f>'EPIFORECASTS - Rt'!G66</f>
        <v>0.6</v>
      </c>
      <c r="P68" s="73">
        <f>'EPIFORECASTS - Rt'!H66</f>
        <v>0.9</v>
      </c>
      <c r="Q68" s="77">
        <f>'EPIFORECASTS - Rt'!I66</f>
        <v>0.76</v>
      </c>
      <c r="R68" s="90"/>
      <c r="S68" s="91"/>
      <c r="T68" s="90"/>
      <c r="U68" s="90"/>
      <c r="V68" s="90"/>
      <c r="W68" s="90"/>
      <c r="X68" s="90"/>
      <c r="Y68" s="90"/>
    </row>
    <row r="69" spans="2:25" ht="17" thickBot="1">
      <c r="B69" s="76">
        <f>'EKL - Rt-PT-7'!A67</f>
        <v>66</v>
      </c>
      <c r="C69" s="73">
        <f>'EKL - Rt-PT-7'!B67</f>
        <v>43955</v>
      </c>
      <c r="D69" s="73">
        <f>'EKL - Rt-PT-7'!C67</f>
        <v>242</v>
      </c>
      <c r="E69" s="73">
        <f>'EKL - Rt-PT-7'!D67</f>
        <v>66</v>
      </c>
      <c r="F69" s="75">
        <f>'EKL - Rt-PT-7'!E67</f>
        <v>0.67953739999999996</v>
      </c>
      <c r="G69" s="73">
        <f>'EKL - Rt-PT-7'!F67</f>
        <v>0.64741839999999995</v>
      </c>
      <c r="H69" s="73">
        <f>'EKL - Rt-PT-7'!G67</f>
        <v>0.71242289999999997</v>
      </c>
      <c r="I69" s="77" t="e">
        <f>'EKL - Rt-PT-7'!#REF!</f>
        <v>#REF!</v>
      </c>
      <c r="K69" s="87">
        <f>'EPIFORECASTS - Rt'!B67</f>
        <v>43958</v>
      </c>
      <c r="L69" s="73">
        <f>'EPIFORECASTS - Rt'!D67</f>
        <v>0.8</v>
      </c>
      <c r="M69" s="73">
        <f>'EPIFORECASTS - Rt'!E67</f>
        <v>0.3</v>
      </c>
      <c r="N69" s="73">
        <f>'EPIFORECASTS - Rt'!F67</f>
        <v>1.4</v>
      </c>
      <c r="O69" s="73">
        <f>'EPIFORECASTS - Rt'!G67</f>
        <v>0.6</v>
      </c>
      <c r="P69" s="73">
        <f>'EPIFORECASTS - Rt'!H67</f>
        <v>1</v>
      </c>
      <c r="Q69" s="77">
        <f>'EPIFORECASTS - Rt'!I67</f>
        <v>0.75</v>
      </c>
      <c r="R69" s="90"/>
      <c r="S69" s="91"/>
      <c r="T69" s="90"/>
      <c r="U69" s="90"/>
      <c r="V69" s="90"/>
      <c r="W69" s="90"/>
      <c r="X69" s="90"/>
      <c r="Y69" s="90"/>
    </row>
    <row r="70" spans="2:25" ht="17" thickBot="1">
      <c r="B70" s="76">
        <f>'EKL - Rt-PT-7'!A68</f>
        <v>67</v>
      </c>
      <c r="C70" s="73">
        <f>'EKL - Rt-PT-7'!B68</f>
        <v>43956</v>
      </c>
      <c r="D70" s="73">
        <f>'EKL - Rt-PT-7'!C68</f>
        <v>178</v>
      </c>
      <c r="E70" s="73">
        <f>'EKL - Rt-PT-7'!D68</f>
        <v>67</v>
      </c>
      <c r="F70" s="75">
        <f>'EKL - Rt-PT-7'!E68</f>
        <v>0.69076349999999997</v>
      </c>
      <c r="G70" s="73">
        <f>'EKL - Rt-PT-7'!F68</f>
        <v>0.65692830000000002</v>
      </c>
      <c r="H70" s="73">
        <f>'EKL - Rt-PT-7'!G68</f>
        <v>0.72543650000000004</v>
      </c>
      <c r="I70" s="77" t="e">
        <f>'EKL - Rt-PT-7'!#REF!</f>
        <v>#REF!</v>
      </c>
      <c r="K70" s="87">
        <f>'EPIFORECASTS - Rt'!B68</f>
        <v>43959</v>
      </c>
      <c r="L70" s="73">
        <f>'EPIFORECASTS - Rt'!D68</f>
        <v>0.8</v>
      </c>
      <c r="M70" s="73">
        <f>'EPIFORECASTS - Rt'!E68</f>
        <v>0.3</v>
      </c>
      <c r="N70" s="73">
        <f>'EPIFORECASTS - Rt'!F68</f>
        <v>1.4</v>
      </c>
      <c r="O70" s="73">
        <f>'EPIFORECASTS - Rt'!G68</f>
        <v>0.6</v>
      </c>
      <c r="P70" s="73">
        <f>'EPIFORECASTS - Rt'!H68</f>
        <v>1</v>
      </c>
      <c r="Q70" s="77">
        <f>'EPIFORECASTS - Rt'!I68</f>
        <v>0.75</v>
      </c>
      <c r="R70" s="90"/>
      <c r="S70" s="91"/>
      <c r="T70" s="90"/>
      <c r="U70" s="90"/>
      <c r="V70" s="90"/>
      <c r="W70" s="90"/>
      <c r="X70" s="90"/>
      <c r="Y70" s="90"/>
    </row>
    <row r="71" spans="2:25" ht="17" thickBot="1">
      <c r="B71" s="76">
        <f>'EKL - Rt-PT-7'!A69</f>
        <v>68</v>
      </c>
      <c r="C71" s="73">
        <f>'EKL - Rt-PT-7'!B69</f>
        <v>43957</v>
      </c>
      <c r="D71" s="73">
        <f>'EKL - Rt-PT-7'!C69</f>
        <v>480</v>
      </c>
      <c r="E71" s="73">
        <f>'EKL - Rt-PT-7'!D69</f>
        <v>68</v>
      </c>
      <c r="F71" s="75">
        <f>'EKL - Rt-PT-7'!E69</f>
        <v>0.88958570000000003</v>
      </c>
      <c r="G71" s="73">
        <f>'EKL - Rt-PT-7'!F69</f>
        <v>0.84960230000000003</v>
      </c>
      <c r="H71" s="73">
        <f>'EKL - Rt-PT-7'!G69</f>
        <v>0.93047570000000002</v>
      </c>
      <c r="I71" s="77" t="e">
        <f>'EKL - Rt-PT-7'!#REF!</f>
        <v>#REF!</v>
      </c>
      <c r="K71" s="87">
        <f>'EPIFORECASTS - Rt'!B69</f>
        <v>0</v>
      </c>
      <c r="L71" s="73">
        <f>'EPIFORECASTS - Rt'!D69</f>
        <v>0</v>
      </c>
      <c r="M71" s="73">
        <f>'EPIFORECASTS - Rt'!E69</f>
        <v>0</v>
      </c>
      <c r="N71" s="73">
        <f>'EPIFORECASTS - Rt'!F69</f>
        <v>0</v>
      </c>
      <c r="O71" s="73">
        <f>'EPIFORECASTS - Rt'!G69</f>
        <v>0</v>
      </c>
      <c r="P71" s="73">
        <f>'EPIFORECASTS - Rt'!H69</f>
        <v>0</v>
      </c>
      <c r="Q71" s="77">
        <f>'EPIFORECASTS - Rt'!I69</f>
        <v>0</v>
      </c>
      <c r="R71" s="90"/>
      <c r="S71" s="91"/>
      <c r="T71" s="90"/>
      <c r="U71" s="90"/>
      <c r="V71" s="90"/>
      <c r="W71" s="90"/>
      <c r="X71" s="90"/>
      <c r="Y71" s="90"/>
    </row>
    <row r="72" spans="2:25" ht="17" thickBot="1">
      <c r="B72" s="76" t="e">
        <f>'EKL - Rt-PT-7'!#REF!</f>
        <v>#REF!</v>
      </c>
      <c r="C72" s="73" t="e">
        <f>'EKL - Rt-PT-7'!#REF!</f>
        <v>#REF!</v>
      </c>
      <c r="D72" s="73" t="e">
        <f>'EKL - Rt-PT-7'!#REF!</f>
        <v>#REF!</v>
      </c>
      <c r="E72" s="73" t="e">
        <f>'EKL - Rt-PT-7'!#REF!</f>
        <v>#REF!</v>
      </c>
      <c r="F72" s="75" t="e">
        <f>'EKL - Rt-PT-7'!#REF!</f>
        <v>#REF!</v>
      </c>
      <c r="G72" s="73" t="e">
        <f>'EKL - Rt-PT-7'!#REF!</f>
        <v>#REF!</v>
      </c>
      <c r="H72" s="73" t="e">
        <f>'EKL - Rt-PT-7'!#REF!</f>
        <v>#REF!</v>
      </c>
      <c r="I72" s="77" t="e">
        <f>'EKL - Rt-PT-7'!#REF!</f>
        <v>#REF!</v>
      </c>
      <c r="K72" s="87">
        <f>'EPIFORECASTS - Rt'!B70</f>
        <v>0</v>
      </c>
      <c r="L72" s="73">
        <f>'EPIFORECASTS - Rt'!D70</f>
        <v>0</v>
      </c>
      <c r="M72" s="73">
        <f>'EPIFORECASTS - Rt'!E70</f>
        <v>0</v>
      </c>
      <c r="N72" s="73">
        <f>'EPIFORECASTS - Rt'!F70</f>
        <v>0</v>
      </c>
      <c r="O72" s="73">
        <f>'EPIFORECASTS - Rt'!G70</f>
        <v>0</v>
      </c>
      <c r="P72" s="73">
        <f>'EPIFORECASTS - Rt'!H70</f>
        <v>0</v>
      </c>
      <c r="Q72" s="77">
        <f>'EPIFORECASTS - Rt'!I70</f>
        <v>0</v>
      </c>
      <c r="R72" s="90"/>
      <c r="S72" s="91"/>
      <c r="T72" s="90"/>
      <c r="U72" s="90"/>
      <c r="V72" s="90"/>
      <c r="W72" s="90"/>
      <c r="X72" s="90"/>
      <c r="Y72" s="90"/>
    </row>
    <row r="73" spans="2:25" ht="17" thickBot="1">
      <c r="B73" s="76" t="e">
        <f>'EKL - Rt-PT-7'!#REF!</f>
        <v>#REF!</v>
      </c>
      <c r="C73" s="73" t="e">
        <f>'EKL - Rt-PT-7'!#REF!</f>
        <v>#REF!</v>
      </c>
      <c r="D73" s="73" t="e">
        <f>'EKL - Rt-PT-7'!#REF!</f>
        <v>#REF!</v>
      </c>
      <c r="E73" s="73" t="e">
        <f>'EKL - Rt-PT-7'!#REF!</f>
        <v>#REF!</v>
      </c>
      <c r="F73" s="75" t="e">
        <f>'EKL - Rt-PT-7'!#REF!</f>
        <v>#REF!</v>
      </c>
      <c r="G73" s="73" t="e">
        <f>'EKL - Rt-PT-7'!#REF!</f>
        <v>#REF!</v>
      </c>
      <c r="H73" s="73" t="e">
        <f>'EKL - Rt-PT-7'!#REF!</f>
        <v>#REF!</v>
      </c>
      <c r="I73" s="77" t="e">
        <f>'EKL - Rt-PT-7'!#REF!</f>
        <v>#REF!</v>
      </c>
      <c r="K73" s="87">
        <f>'EPIFORECASTS - Rt'!B71</f>
        <v>0</v>
      </c>
      <c r="L73" s="73">
        <f>'EPIFORECASTS - Rt'!D71</f>
        <v>0</v>
      </c>
      <c r="M73" s="73">
        <f>'EPIFORECASTS - Rt'!E71</f>
        <v>0</v>
      </c>
      <c r="N73" s="73">
        <f>'EPIFORECASTS - Rt'!F71</f>
        <v>0</v>
      </c>
      <c r="O73" s="73">
        <f>'EPIFORECASTS - Rt'!G71</f>
        <v>0</v>
      </c>
      <c r="P73" s="73">
        <f>'EPIFORECASTS - Rt'!H71</f>
        <v>0</v>
      </c>
      <c r="Q73" s="77">
        <f>'EPIFORECASTS - Rt'!I71</f>
        <v>0</v>
      </c>
      <c r="R73" s="90"/>
      <c r="S73" s="91"/>
      <c r="T73" s="90"/>
      <c r="U73" s="90"/>
      <c r="V73" s="90"/>
      <c r="W73" s="90"/>
      <c r="X73" s="90"/>
      <c r="Y73" s="90"/>
    </row>
    <row r="74" spans="2:25" ht="17" thickBot="1">
      <c r="B74" s="76" t="e">
        <f>'EKL - Rt-PT-7'!#REF!</f>
        <v>#REF!</v>
      </c>
      <c r="C74" s="73" t="e">
        <f>'EKL - Rt-PT-7'!#REF!</f>
        <v>#REF!</v>
      </c>
      <c r="D74" s="73" t="e">
        <f>'EKL - Rt-PT-7'!#REF!</f>
        <v>#REF!</v>
      </c>
      <c r="E74" s="73" t="e">
        <f>'EKL - Rt-PT-7'!#REF!</f>
        <v>#REF!</v>
      </c>
      <c r="F74" s="75" t="e">
        <f>'EKL - Rt-PT-7'!#REF!</f>
        <v>#REF!</v>
      </c>
      <c r="G74" s="73" t="e">
        <f>'EKL - Rt-PT-7'!#REF!</f>
        <v>#REF!</v>
      </c>
      <c r="H74" s="73" t="e">
        <f>'EKL - Rt-PT-7'!#REF!</f>
        <v>#REF!</v>
      </c>
      <c r="I74" s="77" t="e">
        <f>'EKL - Rt-PT-7'!#REF!</f>
        <v>#REF!</v>
      </c>
      <c r="K74" s="87">
        <f>'EPIFORECASTS - Rt'!B72</f>
        <v>0</v>
      </c>
      <c r="L74" s="73">
        <f>'EPIFORECASTS - Rt'!D72</f>
        <v>0</v>
      </c>
      <c r="M74" s="73">
        <f>'EPIFORECASTS - Rt'!E72</f>
        <v>0</v>
      </c>
      <c r="N74" s="73">
        <f>'EPIFORECASTS - Rt'!F72</f>
        <v>0</v>
      </c>
      <c r="O74" s="73">
        <f>'EPIFORECASTS - Rt'!G72</f>
        <v>0</v>
      </c>
      <c r="P74" s="73">
        <f>'EPIFORECASTS - Rt'!H72</f>
        <v>0</v>
      </c>
      <c r="Q74" s="77">
        <f>'EPIFORECASTS - Rt'!I72</f>
        <v>0</v>
      </c>
      <c r="R74" s="90"/>
      <c r="S74" s="91"/>
      <c r="T74" s="90"/>
      <c r="U74" s="90"/>
      <c r="V74" s="90"/>
      <c r="W74" s="90"/>
      <c r="X74" s="90"/>
      <c r="Y74" s="90"/>
    </row>
    <row r="75" spans="2:25" ht="17" thickBot="1">
      <c r="B75" s="76" t="e">
        <f>'EKL - Rt-PT-7'!#REF!</f>
        <v>#REF!</v>
      </c>
      <c r="C75" s="73" t="e">
        <f>'EKL - Rt-PT-7'!#REF!</f>
        <v>#REF!</v>
      </c>
      <c r="D75" s="73" t="e">
        <f>'EKL - Rt-PT-7'!#REF!</f>
        <v>#REF!</v>
      </c>
      <c r="E75" s="73" t="e">
        <f>'EKL - Rt-PT-7'!#REF!</f>
        <v>#REF!</v>
      </c>
      <c r="F75" s="75" t="e">
        <f>'EKL - Rt-PT-7'!#REF!</f>
        <v>#REF!</v>
      </c>
      <c r="G75" s="73" t="e">
        <f>'EKL - Rt-PT-7'!#REF!</f>
        <v>#REF!</v>
      </c>
      <c r="H75" s="73" t="e">
        <f>'EKL - Rt-PT-7'!#REF!</f>
        <v>#REF!</v>
      </c>
      <c r="I75" s="77" t="e">
        <f>'EKL - Rt-PT-7'!#REF!</f>
        <v>#REF!</v>
      </c>
      <c r="K75" s="87">
        <f>'EPIFORECASTS - Rt'!B73</f>
        <v>0</v>
      </c>
      <c r="L75" s="73">
        <f>'EPIFORECASTS - Rt'!D73</f>
        <v>0</v>
      </c>
      <c r="M75" s="73">
        <f>'EPIFORECASTS - Rt'!E73</f>
        <v>0</v>
      </c>
      <c r="N75" s="73">
        <f>'EPIFORECASTS - Rt'!F73</f>
        <v>0</v>
      </c>
      <c r="O75" s="73">
        <f>'EPIFORECASTS - Rt'!G73</f>
        <v>0</v>
      </c>
      <c r="P75" s="73">
        <f>'EPIFORECASTS - Rt'!H73</f>
        <v>0</v>
      </c>
      <c r="Q75" s="77">
        <f>'EPIFORECASTS - Rt'!I73</f>
        <v>0</v>
      </c>
      <c r="R75" s="90"/>
      <c r="S75" s="91"/>
      <c r="T75" s="90"/>
      <c r="U75" s="90"/>
      <c r="V75" s="90"/>
      <c r="W75" s="90"/>
      <c r="X75" s="90"/>
      <c r="Y75" s="90"/>
    </row>
    <row r="76" spans="2:25" ht="17" thickBot="1">
      <c r="B76" s="76" t="e">
        <f>'EKL - Rt-PT-7'!#REF!</f>
        <v>#REF!</v>
      </c>
      <c r="C76" s="73" t="e">
        <f>'EKL - Rt-PT-7'!#REF!</f>
        <v>#REF!</v>
      </c>
      <c r="D76" s="73" t="e">
        <f>'EKL - Rt-PT-7'!#REF!</f>
        <v>#REF!</v>
      </c>
      <c r="E76" s="73" t="e">
        <f>'EKL - Rt-PT-7'!#REF!</f>
        <v>#REF!</v>
      </c>
      <c r="F76" s="75" t="e">
        <f>'EKL - Rt-PT-7'!#REF!</f>
        <v>#REF!</v>
      </c>
      <c r="G76" s="73" t="e">
        <f>'EKL - Rt-PT-7'!#REF!</f>
        <v>#REF!</v>
      </c>
      <c r="H76" s="73" t="e">
        <f>'EKL - Rt-PT-7'!#REF!</f>
        <v>#REF!</v>
      </c>
      <c r="I76" s="77" t="e">
        <f>'EKL - Rt-PT-7'!#REF!</f>
        <v>#REF!</v>
      </c>
      <c r="K76" s="87">
        <f>'EPIFORECASTS - Rt'!B74</f>
        <v>0</v>
      </c>
      <c r="L76" s="73">
        <f>'EPIFORECASTS - Rt'!D74</f>
        <v>0</v>
      </c>
      <c r="M76" s="73">
        <f>'EPIFORECASTS - Rt'!E74</f>
        <v>0</v>
      </c>
      <c r="N76" s="73">
        <f>'EPIFORECASTS - Rt'!F74</f>
        <v>0</v>
      </c>
      <c r="O76" s="73">
        <f>'EPIFORECASTS - Rt'!G74</f>
        <v>0</v>
      </c>
      <c r="P76" s="73">
        <f>'EPIFORECASTS - Rt'!H74</f>
        <v>0</v>
      </c>
      <c r="Q76" s="77">
        <f>'EPIFORECASTS - Rt'!I74</f>
        <v>0</v>
      </c>
      <c r="R76" s="90"/>
      <c r="S76" s="91"/>
      <c r="T76" s="90"/>
      <c r="U76" s="90"/>
      <c r="V76" s="90"/>
      <c r="W76" s="90"/>
      <c r="X76" s="90"/>
      <c r="Y76" s="90"/>
    </row>
    <row r="77" spans="2:25">
      <c r="B77" s="76" t="e">
        <f>'EKL - Rt-PT-7'!#REF!</f>
        <v>#REF!</v>
      </c>
      <c r="C77" s="73" t="e">
        <f>'EKL - Rt-PT-7'!#REF!</f>
        <v>#REF!</v>
      </c>
      <c r="D77" s="73" t="e">
        <f>'EKL - Rt-PT-7'!#REF!</f>
        <v>#REF!</v>
      </c>
      <c r="E77" s="73" t="e">
        <f>'EKL - Rt-PT-7'!#REF!</f>
        <v>#REF!</v>
      </c>
      <c r="F77" s="75" t="e">
        <f>'EKL - Rt-PT-7'!#REF!</f>
        <v>#REF!</v>
      </c>
      <c r="G77" s="73" t="e">
        <f>'EKL - Rt-PT-7'!#REF!</f>
        <v>#REF!</v>
      </c>
      <c r="H77" s="73" t="e">
        <f>'EKL - Rt-PT-7'!#REF!</f>
        <v>#REF!</v>
      </c>
      <c r="I77" s="77" t="e">
        <f>'EKL - Rt-PT-7'!#REF!</f>
        <v>#REF!</v>
      </c>
      <c r="K77" s="87">
        <f>'EPIFORECASTS - Rt'!B75</f>
        <v>0</v>
      </c>
      <c r="L77" s="73">
        <f>'EPIFORECASTS - Rt'!D75</f>
        <v>0</v>
      </c>
      <c r="M77" s="73">
        <f>'EPIFORECASTS - Rt'!E75</f>
        <v>0</v>
      </c>
      <c r="N77" s="73">
        <f>'EPIFORECASTS - Rt'!F75</f>
        <v>0</v>
      </c>
      <c r="O77" s="73">
        <f>'EPIFORECASTS - Rt'!G75</f>
        <v>0</v>
      </c>
      <c r="P77" s="73">
        <f>'EPIFORECASTS - Rt'!H75</f>
        <v>0</v>
      </c>
      <c r="Q77" s="77">
        <f>'EPIFORECASTS - Rt'!I75</f>
        <v>0</v>
      </c>
      <c r="R77" s="90"/>
      <c r="S77" s="90"/>
      <c r="T77" s="90"/>
      <c r="U77" s="90"/>
      <c r="V77" s="90"/>
      <c r="W77" s="90"/>
      <c r="X77" s="90"/>
      <c r="Y77" s="90"/>
    </row>
    <row r="78" spans="2:25">
      <c r="B78" s="76" t="e">
        <f>'EKL - Rt-PT-7'!#REF!</f>
        <v>#REF!</v>
      </c>
      <c r="C78" s="73" t="e">
        <f>'EKL - Rt-PT-7'!#REF!</f>
        <v>#REF!</v>
      </c>
      <c r="D78" s="73" t="e">
        <f>'EKL - Rt-PT-7'!#REF!</f>
        <v>#REF!</v>
      </c>
      <c r="E78" s="73" t="e">
        <f>'EKL - Rt-PT-7'!#REF!</f>
        <v>#REF!</v>
      </c>
      <c r="F78" s="75" t="e">
        <f>'EKL - Rt-PT-7'!#REF!</f>
        <v>#REF!</v>
      </c>
      <c r="G78" s="73" t="e">
        <f>'EKL - Rt-PT-7'!#REF!</f>
        <v>#REF!</v>
      </c>
      <c r="H78" s="73" t="e">
        <f>'EKL - Rt-PT-7'!#REF!</f>
        <v>#REF!</v>
      </c>
      <c r="I78" s="77" t="e">
        <f>'EKL - Rt-PT-7'!#REF!</f>
        <v>#REF!</v>
      </c>
      <c r="K78" s="87">
        <f>'EPIFORECASTS - Rt'!B76</f>
        <v>0</v>
      </c>
      <c r="L78" s="73">
        <f>'EPIFORECASTS - Rt'!D76</f>
        <v>0</v>
      </c>
      <c r="M78" s="73">
        <f>'EPIFORECASTS - Rt'!E76</f>
        <v>0</v>
      </c>
      <c r="N78" s="73">
        <f>'EPIFORECASTS - Rt'!F76</f>
        <v>0</v>
      </c>
      <c r="O78" s="73">
        <f>'EPIFORECASTS - Rt'!G76</f>
        <v>0</v>
      </c>
      <c r="P78" s="73">
        <f>'EPIFORECASTS - Rt'!H76</f>
        <v>0</v>
      </c>
      <c r="Q78" s="77">
        <f>'EPIFORECASTS - Rt'!I76</f>
        <v>0</v>
      </c>
      <c r="R78" s="90"/>
      <c r="S78" s="90"/>
      <c r="T78" s="90"/>
      <c r="U78" s="90"/>
      <c r="V78" s="90"/>
      <c r="W78" s="90"/>
      <c r="X78" s="90"/>
      <c r="Y78" s="90"/>
    </row>
    <row r="79" spans="2:25">
      <c r="B79" s="76" t="e">
        <f>'EKL - Rt-PT-7'!#REF!</f>
        <v>#REF!</v>
      </c>
      <c r="C79" s="73" t="e">
        <f>'EKL - Rt-PT-7'!#REF!</f>
        <v>#REF!</v>
      </c>
      <c r="D79" s="73" t="e">
        <f>'EKL - Rt-PT-7'!#REF!</f>
        <v>#REF!</v>
      </c>
      <c r="E79" s="73" t="e">
        <f>'EKL - Rt-PT-7'!#REF!</f>
        <v>#REF!</v>
      </c>
      <c r="F79" s="75" t="e">
        <f>'EKL - Rt-PT-7'!#REF!</f>
        <v>#REF!</v>
      </c>
      <c r="G79" s="73" t="e">
        <f>'EKL - Rt-PT-7'!#REF!</f>
        <v>#REF!</v>
      </c>
      <c r="H79" s="73" t="e">
        <f>'EKL - Rt-PT-7'!#REF!</f>
        <v>#REF!</v>
      </c>
      <c r="I79" s="77" t="e">
        <f>'EKL - Rt-PT-7'!#REF!</f>
        <v>#REF!</v>
      </c>
      <c r="K79" s="87">
        <f>'EPIFORECASTS - Rt'!B77</f>
        <v>0</v>
      </c>
      <c r="L79" s="73">
        <f>'EPIFORECASTS - Rt'!D77</f>
        <v>0</v>
      </c>
      <c r="M79" s="73">
        <f>'EPIFORECASTS - Rt'!E77</f>
        <v>0</v>
      </c>
      <c r="N79" s="73">
        <f>'EPIFORECASTS - Rt'!F77</f>
        <v>0</v>
      </c>
      <c r="O79" s="73">
        <f>'EPIFORECASTS - Rt'!G77</f>
        <v>0</v>
      </c>
      <c r="P79" s="73">
        <f>'EPIFORECASTS - Rt'!H77</f>
        <v>0</v>
      </c>
      <c r="Q79" s="77">
        <f>'EPIFORECASTS - Rt'!I77</f>
        <v>0</v>
      </c>
      <c r="R79" s="90"/>
      <c r="S79" s="90"/>
      <c r="T79" s="90"/>
      <c r="U79" s="90"/>
      <c r="V79" s="90"/>
      <c r="W79" s="90"/>
      <c r="X79" s="90"/>
      <c r="Y79" s="90"/>
    </row>
    <row r="80" spans="2:25">
      <c r="B80" s="76" t="e">
        <f>'EKL - Rt-PT-7'!#REF!</f>
        <v>#REF!</v>
      </c>
      <c r="C80" s="73" t="e">
        <f>'EKL - Rt-PT-7'!#REF!</f>
        <v>#REF!</v>
      </c>
      <c r="D80" s="73" t="e">
        <f>'EKL - Rt-PT-7'!#REF!</f>
        <v>#REF!</v>
      </c>
      <c r="E80" s="73" t="e">
        <f>'EKL - Rt-PT-7'!#REF!</f>
        <v>#REF!</v>
      </c>
      <c r="F80" s="75" t="e">
        <f>'EKL - Rt-PT-7'!#REF!</f>
        <v>#REF!</v>
      </c>
      <c r="G80" s="73" t="e">
        <f>'EKL - Rt-PT-7'!#REF!</f>
        <v>#REF!</v>
      </c>
      <c r="H80" s="73" t="e">
        <f>'EKL - Rt-PT-7'!#REF!</f>
        <v>#REF!</v>
      </c>
      <c r="I80" s="77" t="e">
        <f>'EKL - Rt-PT-7'!#REF!</f>
        <v>#REF!</v>
      </c>
      <c r="K80" s="87">
        <f>'EPIFORECASTS - Rt'!B78</f>
        <v>0</v>
      </c>
      <c r="L80" s="73">
        <f>'EPIFORECASTS - Rt'!D78</f>
        <v>0</v>
      </c>
      <c r="M80" s="73">
        <f>'EPIFORECASTS - Rt'!E78</f>
        <v>0</v>
      </c>
      <c r="N80" s="73">
        <f>'EPIFORECASTS - Rt'!F78</f>
        <v>0</v>
      </c>
      <c r="O80" s="73">
        <f>'EPIFORECASTS - Rt'!G78</f>
        <v>0</v>
      </c>
      <c r="P80" s="73">
        <f>'EPIFORECASTS - Rt'!H78</f>
        <v>0</v>
      </c>
      <c r="Q80" s="77">
        <f>'EPIFORECASTS - Rt'!I78</f>
        <v>0</v>
      </c>
      <c r="R80" s="90"/>
      <c r="S80" s="90"/>
      <c r="T80" s="90"/>
      <c r="U80" s="90"/>
      <c r="V80" s="90"/>
      <c r="W80" s="90"/>
      <c r="X80" s="90"/>
      <c r="Y80" s="90"/>
    </row>
    <row r="81" spans="2:25">
      <c r="B81" s="76" t="e">
        <f>'EKL - Rt-PT-7'!#REF!</f>
        <v>#REF!</v>
      </c>
      <c r="C81" s="73" t="e">
        <f>'EKL - Rt-PT-7'!#REF!</f>
        <v>#REF!</v>
      </c>
      <c r="D81" s="73" t="e">
        <f>'EKL - Rt-PT-7'!#REF!</f>
        <v>#REF!</v>
      </c>
      <c r="E81" s="73" t="e">
        <f>'EKL - Rt-PT-7'!#REF!</f>
        <v>#REF!</v>
      </c>
      <c r="F81" s="75" t="e">
        <f>'EKL - Rt-PT-7'!#REF!</f>
        <v>#REF!</v>
      </c>
      <c r="G81" s="73" t="e">
        <f>'EKL - Rt-PT-7'!#REF!</f>
        <v>#REF!</v>
      </c>
      <c r="H81" s="73" t="e">
        <f>'EKL - Rt-PT-7'!#REF!</f>
        <v>#REF!</v>
      </c>
      <c r="I81" s="77" t="e">
        <f>'EKL - Rt-PT-7'!#REF!</f>
        <v>#REF!</v>
      </c>
      <c r="K81" s="87">
        <f>'EPIFORECASTS - Rt'!B79</f>
        <v>0</v>
      </c>
      <c r="L81" s="73">
        <f>'EPIFORECASTS - Rt'!D79</f>
        <v>0</v>
      </c>
      <c r="M81" s="73">
        <f>'EPIFORECASTS - Rt'!E79</f>
        <v>0</v>
      </c>
      <c r="N81" s="73">
        <f>'EPIFORECASTS - Rt'!F79</f>
        <v>0</v>
      </c>
      <c r="O81" s="73">
        <f>'EPIFORECASTS - Rt'!G79</f>
        <v>0</v>
      </c>
      <c r="P81" s="73">
        <f>'EPIFORECASTS - Rt'!H79</f>
        <v>0</v>
      </c>
      <c r="Q81" s="77">
        <f>'EPIFORECASTS - Rt'!I79</f>
        <v>0</v>
      </c>
      <c r="R81" s="90"/>
      <c r="S81" s="90"/>
      <c r="T81" s="90"/>
      <c r="U81" s="90"/>
      <c r="V81" s="90"/>
      <c r="W81" s="90"/>
      <c r="X81" s="90"/>
      <c r="Y81" s="90"/>
    </row>
    <row r="82" spans="2:25">
      <c r="B82" s="76"/>
      <c r="C82" s="73"/>
      <c r="D82" s="73"/>
      <c r="E82" s="73"/>
      <c r="F82" s="73"/>
      <c r="G82" s="73"/>
      <c r="H82" s="73"/>
      <c r="I82" s="77"/>
      <c r="K82" s="87">
        <f>'EPIFORECASTS - Rt'!B80</f>
        <v>0</v>
      </c>
      <c r="L82" s="73">
        <f>'EPIFORECASTS - Rt'!D80</f>
        <v>0</v>
      </c>
      <c r="M82" s="73">
        <f>'EPIFORECASTS - Rt'!E80</f>
        <v>0</v>
      </c>
      <c r="N82" s="73">
        <f>'EPIFORECASTS - Rt'!F80</f>
        <v>0</v>
      </c>
      <c r="O82" s="73">
        <f>'EPIFORECASTS - Rt'!G80</f>
        <v>0</v>
      </c>
      <c r="P82" s="73">
        <f>'EPIFORECASTS - Rt'!H80</f>
        <v>0</v>
      </c>
      <c r="Q82" s="77">
        <f>'EPIFORECASTS - Rt'!I80</f>
        <v>0</v>
      </c>
      <c r="R82" s="90"/>
      <c r="S82" s="90"/>
      <c r="T82" s="90"/>
      <c r="U82" s="90"/>
      <c r="V82" s="90"/>
      <c r="W82" s="90"/>
      <c r="X82" s="90"/>
      <c r="Y82" s="90"/>
    </row>
    <row r="83" spans="2:25">
      <c r="B83" s="76"/>
      <c r="C83" s="73"/>
      <c r="D83" s="73"/>
      <c r="E83" s="73"/>
      <c r="F83" s="73"/>
      <c r="G83" s="73"/>
      <c r="H83" s="73"/>
      <c r="I83" s="77"/>
      <c r="K83" s="87">
        <f>'EPIFORECASTS - Rt'!B81</f>
        <v>0</v>
      </c>
      <c r="L83" s="73">
        <f>'EPIFORECASTS - Rt'!D81</f>
        <v>0</v>
      </c>
      <c r="M83" s="73">
        <f>'EPIFORECASTS - Rt'!E81</f>
        <v>0</v>
      </c>
      <c r="N83" s="73">
        <f>'EPIFORECASTS - Rt'!F81</f>
        <v>0</v>
      </c>
      <c r="O83" s="73">
        <f>'EPIFORECASTS - Rt'!G81</f>
        <v>0</v>
      </c>
      <c r="P83" s="73">
        <f>'EPIFORECASTS - Rt'!H81</f>
        <v>0</v>
      </c>
      <c r="Q83" s="77">
        <f>'EPIFORECASTS - Rt'!I81</f>
        <v>0</v>
      </c>
      <c r="R83" s="90"/>
      <c r="S83" s="90"/>
      <c r="T83" s="90"/>
      <c r="U83" s="90"/>
      <c r="V83" s="90"/>
      <c r="W83" s="90"/>
      <c r="X83" s="90"/>
      <c r="Y83" s="90"/>
    </row>
    <row r="84" spans="2:25">
      <c r="B84" s="76"/>
      <c r="C84" s="73"/>
      <c r="D84" s="73"/>
      <c r="E84" s="73"/>
      <c r="F84" s="73"/>
      <c r="G84" s="73"/>
      <c r="H84" s="73"/>
      <c r="I84" s="77"/>
      <c r="K84" s="87">
        <f>'EPIFORECASTS - Rt'!B82</f>
        <v>0</v>
      </c>
      <c r="L84" s="73">
        <f>'EPIFORECASTS - Rt'!D82</f>
        <v>0</v>
      </c>
      <c r="M84" s="73">
        <f>'EPIFORECASTS - Rt'!E82</f>
        <v>0</v>
      </c>
      <c r="N84" s="73">
        <f>'EPIFORECASTS - Rt'!F82</f>
        <v>0</v>
      </c>
      <c r="O84" s="73">
        <f>'EPIFORECASTS - Rt'!G82</f>
        <v>0</v>
      </c>
      <c r="P84" s="73">
        <f>'EPIFORECASTS - Rt'!H82</f>
        <v>0</v>
      </c>
      <c r="Q84" s="77">
        <f>'EPIFORECASTS - Rt'!I82</f>
        <v>0</v>
      </c>
      <c r="R84" s="90"/>
      <c r="S84" s="90"/>
      <c r="T84" s="90"/>
      <c r="U84" s="90"/>
      <c r="V84" s="90"/>
      <c r="W84" s="90"/>
      <c r="X84" s="90"/>
      <c r="Y84" s="90"/>
    </row>
    <row r="85" spans="2:25">
      <c r="B85" s="76"/>
      <c r="C85" s="73"/>
      <c r="D85" s="73"/>
      <c r="E85" s="73"/>
      <c r="F85" s="73"/>
      <c r="G85" s="73"/>
      <c r="H85" s="73"/>
      <c r="I85" s="77"/>
      <c r="K85" s="87">
        <f>'EPIFORECASTS - Rt'!B83</f>
        <v>0</v>
      </c>
      <c r="L85" s="73">
        <f>'EPIFORECASTS - Rt'!D83</f>
        <v>0</v>
      </c>
      <c r="M85" s="73">
        <f>'EPIFORECASTS - Rt'!E83</f>
        <v>0</v>
      </c>
      <c r="N85" s="73">
        <f>'EPIFORECASTS - Rt'!F83</f>
        <v>0</v>
      </c>
      <c r="O85" s="73">
        <f>'EPIFORECASTS - Rt'!G83</f>
        <v>0</v>
      </c>
      <c r="P85" s="73">
        <f>'EPIFORECASTS - Rt'!H83</f>
        <v>0</v>
      </c>
      <c r="Q85" s="77">
        <f>'EPIFORECASTS - Rt'!I83</f>
        <v>0</v>
      </c>
      <c r="R85" s="90"/>
      <c r="S85" s="90"/>
      <c r="T85" s="90"/>
      <c r="U85" s="90"/>
      <c r="V85" s="90"/>
      <c r="W85" s="90"/>
      <c r="X85" s="90"/>
      <c r="Y85" s="90"/>
    </row>
    <row r="86" spans="2:25">
      <c r="B86" s="76"/>
      <c r="C86" s="73"/>
      <c r="D86" s="73"/>
      <c r="E86" s="73"/>
      <c r="F86" s="73"/>
      <c r="G86" s="73"/>
      <c r="H86" s="73"/>
      <c r="I86" s="77"/>
      <c r="K86" s="87">
        <f>'EPIFORECASTS - Rt'!B84</f>
        <v>0</v>
      </c>
      <c r="L86" s="73">
        <f>'EPIFORECASTS - Rt'!D84</f>
        <v>0</v>
      </c>
      <c r="M86" s="73">
        <f>'EPIFORECASTS - Rt'!E84</f>
        <v>0</v>
      </c>
      <c r="N86" s="73">
        <f>'EPIFORECASTS - Rt'!F84</f>
        <v>0</v>
      </c>
      <c r="O86" s="73">
        <f>'EPIFORECASTS - Rt'!G84</f>
        <v>0</v>
      </c>
      <c r="P86" s="73">
        <f>'EPIFORECASTS - Rt'!H84</f>
        <v>0</v>
      </c>
      <c r="Q86" s="77">
        <f>'EPIFORECASTS - Rt'!I84</f>
        <v>0</v>
      </c>
      <c r="R86" s="90"/>
      <c r="S86" s="90"/>
      <c r="T86" s="90"/>
      <c r="U86" s="90"/>
      <c r="V86" s="90"/>
      <c r="W86" s="90"/>
      <c r="X86" s="90"/>
      <c r="Y86" s="90"/>
    </row>
    <row r="87" spans="2:25">
      <c r="B87" s="76"/>
      <c r="C87" s="73"/>
      <c r="D87" s="73"/>
      <c r="E87" s="73"/>
      <c r="F87" s="73"/>
      <c r="G87" s="73"/>
      <c r="H87" s="73"/>
      <c r="I87" s="77"/>
      <c r="K87" s="87">
        <f>'EPIFORECASTS - Rt'!B85</f>
        <v>0</v>
      </c>
      <c r="L87" s="73">
        <f>'EPIFORECASTS - Rt'!D85</f>
        <v>0</v>
      </c>
      <c r="M87" s="73">
        <f>'EPIFORECASTS - Rt'!E85</f>
        <v>0</v>
      </c>
      <c r="N87" s="73">
        <f>'EPIFORECASTS - Rt'!F85</f>
        <v>0</v>
      </c>
      <c r="O87" s="73">
        <f>'EPIFORECASTS - Rt'!G85</f>
        <v>0</v>
      </c>
      <c r="P87" s="73">
        <f>'EPIFORECASTS - Rt'!H85</f>
        <v>0</v>
      </c>
      <c r="Q87" s="77">
        <f>'EPIFORECASTS - Rt'!I85</f>
        <v>0</v>
      </c>
      <c r="R87" s="90"/>
      <c r="S87" s="90"/>
      <c r="T87" s="90"/>
      <c r="U87" s="90"/>
      <c r="V87" s="90"/>
      <c r="W87" s="90"/>
      <c r="X87" s="90"/>
      <c r="Y87" s="90"/>
    </row>
    <row r="88" spans="2:25">
      <c r="B88" s="76"/>
      <c r="C88" s="73"/>
      <c r="D88" s="73"/>
      <c r="E88" s="73"/>
      <c r="F88" s="73"/>
      <c r="G88" s="73"/>
      <c r="H88" s="73"/>
      <c r="I88" s="77"/>
      <c r="K88" s="76"/>
      <c r="L88" s="73"/>
      <c r="M88" s="73"/>
      <c r="N88" s="73"/>
      <c r="O88" s="73"/>
      <c r="P88" s="73"/>
      <c r="Q88" s="77"/>
      <c r="R88" s="90"/>
      <c r="S88" s="90"/>
      <c r="T88" s="90"/>
      <c r="U88" s="90"/>
      <c r="V88" s="90"/>
      <c r="W88" s="90"/>
      <c r="X88" s="90"/>
      <c r="Y88" s="90"/>
    </row>
    <row r="89" spans="2:25">
      <c r="B89" s="76"/>
      <c r="C89" s="73"/>
      <c r="D89" s="73"/>
      <c r="E89" s="73"/>
      <c r="F89" s="73"/>
      <c r="G89" s="73"/>
      <c r="H89" s="73"/>
      <c r="I89" s="77"/>
      <c r="K89" s="76"/>
      <c r="L89" s="73"/>
      <c r="M89" s="73"/>
      <c r="N89" s="73"/>
      <c r="O89" s="73"/>
      <c r="P89" s="73"/>
      <c r="Q89" s="77"/>
      <c r="R89" s="90"/>
      <c r="S89" s="90"/>
      <c r="T89" s="90"/>
      <c r="U89" s="90"/>
      <c r="V89" s="90"/>
      <c r="W89" s="90"/>
      <c r="X89" s="90"/>
      <c r="Y89" s="90"/>
    </row>
    <row r="90" spans="2:25">
      <c r="B90" s="76"/>
      <c r="C90" s="73"/>
      <c r="D90" s="73"/>
      <c r="E90" s="73"/>
      <c r="F90" s="73"/>
      <c r="G90" s="73"/>
      <c r="H90" s="73"/>
      <c r="I90" s="77"/>
      <c r="K90" s="76"/>
      <c r="L90" s="73"/>
      <c r="M90" s="73"/>
      <c r="N90" s="73"/>
      <c r="O90" s="73"/>
      <c r="P90" s="73"/>
      <c r="Q90" s="77"/>
      <c r="R90" s="90"/>
      <c r="S90" s="90"/>
      <c r="T90" s="90"/>
      <c r="U90" s="90"/>
      <c r="V90" s="90"/>
      <c r="W90" s="90"/>
      <c r="X90" s="90"/>
      <c r="Y90" s="90"/>
    </row>
    <row r="91" spans="2:25">
      <c r="B91" s="76"/>
      <c r="C91" s="73"/>
      <c r="D91" s="73"/>
      <c r="E91" s="73"/>
      <c r="F91" s="73"/>
      <c r="G91" s="73"/>
      <c r="H91" s="73"/>
      <c r="I91" s="77"/>
      <c r="K91" s="76"/>
      <c r="L91" s="73"/>
      <c r="M91" s="73"/>
      <c r="N91" s="73"/>
      <c r="O91" s="73"/>
      <c r="P91" s="73"/>
      <c r="Q91" s="77"/>
      <c r="R91" s="90"/>
      <c r="S91" s="90"/>
      <c r="T91" s="90"/>
      <c r="U91" s="90"/>
      <c r="V91" s="90"/>
      <c r="W91" s="90"/>
      <c r="X91" s="90"/>
      <c r="Y91" s="90"/>
    </row>
    <row r="92" spans="2:25">
      <c r="B92" s="76"/>
      <c r="C92" s="73"/>
      <c r="D92" s="73"/>
      <c r="E92" s="73"/>
      <c r="F92" s="73"/>
      <c r="G92" s="73"/>
      <c r="H92" s="73"/>
      <c r="I92" s="77"/>
      <c r="K92" s="76"/>
      <c r="L92" s="73"/>
      <c r="M92" s="73"/>
      <c r="N92" s="73"/>
      <c r="O92" s="73"/>
      <c r="P92" s="73"/>
      <c r="Q92" s="77"/>
      <c r="R92" s="90"/>
      <c r="S92" s="90"/>
      <c r="T92" s="90"/>
      <c r="U92" s="90"/>
      <c r="V92" s="90"/>
      <c r="W92" s="90"/>
      <c r="X92" s="90"/>
      <c r="Y92" s="90"/>
    </row>
    <row r="93" spans="2:25">
      <c r="B93" s="76"/>
      <c r="C93" s="73"/>
      <c r="D93" s="73"/>
      <c r="E93" s="73"/>
      <c r="F93" s="73"/>
      <c r="G93" s="73"/>
      <c r="H93" s="73"/>
      <c r="I93" s="77"/>
      <c r="K93" s="76"/>
      <c r="L93" s="73"/>
      <c r="M93" s="73"/>
      <c r="N93" s="73"/>
      <c r="O93" s="73"/>
      <c r="P93" s="73"/>
      <c r="Q93" s="77"/>
      <c r="R93" s="90"/>
      <c r="S93" s="90"/>
      <c r="T93" s="90"/>
      <c r="U93" s="90"/>
      <c r="V93" s="90"/>
      <c r="W93" s="90"/>
      <c r="X93" s="90"/>
      <c r="Y93" s="90"/>
    </row>
    <row r="94" spans="2:25">
      <c r="B94" s="76"/>
      <c r="C94" s="73"/>
      <c r="D94" s="73"/>
      <c r="E94" s="73"/>
      <c r="F94" s="73"/>
      <c r="G94" s="73"/>
      <c r="H94" s="73"/>
      <c r="I94" s="77"/>
      <c r="K94" s="76"/>
      <c r="L94" s="73"/>
      <c r="M94" s="73"/>
      <c r="N94" s="73"/>
      <c r="O94" s="73"/>
      <c r="P94" s="73"/>
      <c r="Q94" s="77"/>
      <c r="R94" s="90"/>
      <c r="S94" s="90"/>
      <c r="T94" s="90"/>
      <c r="U94" s="90"/>
      <c r="V94" s="90"/>
      <c r="W94" s="90"/>
      <c r="X94" s="90"/>
      <c r="Y94" s="90"/>
    </row>
    <row r="95" spans="2:25">
      <c r="B95" s="76"/>
      <c r="C95" s="73"/>
      <c r="D95" s="73"/>
      <c r="E95" s="73"/>
      <c r="F95" s="73"/>
      <c r="G95" s="73"/>
      <c r="H95" s="73"/>
      <c r="I95" s="77"/>
      <c r="K95" s="76"/>
      <c r="L95" s="73"/>
      <c r="M95" s="73"/>
      <c r="N95" s="73"/>
      <c r="O95" s="73"/>
      <c r="P95" s="73"/>
      <c r="Q95" s="77"/>
      <c r="R95" s="90"/>
      <c r="S95" s="90"/>
      <c r="T95" s="90"/>
      <c r="U95" s="90"/>
      <c r="V95" s="90"/>
      <c r="W95" s="90"/>
      <c r="X95" s="90"/>
      <c r="Y95" s="90"/>
    </row>
    <row r="96" spans="2:25">
      <c r="B96" s="76"/>
      <c r="C96" s="73"/>
      <c r="D96" s="73"/>
      <c r="E96" s="73"/>
      <c r="F96" s="73"/>
      <c r="G96" s="73"/>
      <c r="H96" s="73"/>
      <c r="I96" s="77"/>
      <c r="K96" s="76"/>
      <c r="L96" s="73"/>
      <c r="M96" s="73"/>
      <c r="N96" s="73"/>
      <c r="O96" s="73"/>
      <c r="P96" s="73"/>
      <c r="Q96" s="77"/>
      <c r="R96" s="90"/>
      <c r="S96" s="90"/>
      <c r="T96" s="90"/>
      <c r="U96" s="90"/>
      <c r="V96" s="90"/>
      <c r="W96" s="90"/>
      <c r="X96" s="90"/>
      <c r="Y96" s="90"/>
    </row>
    <row r="97" spans="2:25">
      <c r="B97" s="76"/>
      <c r="C97" s="73"/>
      <c r="D97" s="73"/>
      <c r="E97" s="73"/>
      <c r="F97" s="73"/>
      <c r="G97" s="73"/>
      <c r="H97" s="73"/>
      <c r="I97" s="77"/>
      <c r="K97" s="76"/>
      <c r="L97" s="73"/>
      <c r="M97" s="73"/>
      <c r="N97" s="73"/>
      <c r="O97" s="73"/>
      <c r="P97" s="73"/>
      <c r="Q97" s="77"/>
      <c r="R97" s="90"/>
      <c r="S97" s="90"/>
      <c r="T97" s="90"/>
      <c r="U97" s="90"/>
      <c r="V97" s="90"/>
      <c r="W97" s="90"/>
      <c r="X97" s="90"/>
      <c r="Y97" s="90"/>
    </row>
    <row r="98" spans="2:25">
      <c r="B98" s="76"/>
      <c r="C98" s="73"/>
      <c r="D98" s="73"/>
      <c r="E98" s="73"/>
      <c r="F98" s="73"/>
      <c r="G98" s="73"/>
      <c r="H98" s="73"/>
      <c r="I98" s="77"/>
      <c r="K98" s="76"/>
      <c r="L98" s="73"/>
      <c r="M98" s="73"/>
      <c r="N98" s="73"/>
      <c r="O98" s="73"/>
      <c r="P98" s="73"/>
      <c r="Q98" s="77"/>
      <c r="R98" s="90"/>
      <c r="S98" s="90"/>
      <c r="T98" s="90"/>
      <c r="U98" s="90"/>
      <c r="V98" s="90"/>
      <c r="W98" s="90"/>
      <c r="X98" s="90"/>
      <c r="Y98" s="90"/>
    </row>
    <row r="99" spans="2:25">
      <c r="B99" s="76"/>
      <c r="C99" s="73"/>
      <c r="D99" s="73"/>
      <c r="E99" s="73"/>
      <c r="F99" s="73"/>
      <c r="G99" s="73"/>
      <c r="H99" s="73"/>
      <c r="I99" s="77"/>
      <c r="K99" s="76"/>
      <c r="L99" s="73"/>
      <c r="M99" s="73"/>
      <c r="N99" s="73"/>
      <c r="O99" s="73"/>
      <c r="P99" s="73"/>
      <c r="Q99" s="77"/>
      <c r="R99" s="90"/>
      <c r="S99" s="90"/>
      <c r="T99" s="90"/>
      <c r="U99" s="90"/>
      <c r="V99" s="90"/>
      <c r="W99" s="90"/>
      <c r="X99" s="90"/>
      <c r="Y99" s="90"/>
    </row>
    <row r="100" spans="2:25">
      <c r="B100" s="76"/>
      <c r="C100" s="73"/>
      <c r="D100" s="73"/>
      <c r="E100" s="73"/>
      <c r="F100" s="73"/>
      <c r="G100" s="73"/>
      <c r="H100" s="73"/>
      <c r="I100" s="77"/>
      <c r="K100" s="76"/>
      <c r="L100" s="73"/>
      <c r="M100" s="73"/>
      <c r="N100" s="73"/>
      <c r="O100" s="73"/>
      <c r="P100" s="73"/>
      <c r="Q100" s="77"/>
      <c r="R100" s="90"/>
      <c r="S100" s="90"/>
      <c r="T100" s="90"/>
      <c r="U100" s="90"/>
      <c r="V100" s="90"/>
      <c r="W100" s="90"/>
      <c r="X100" s="90"/>
      <c r="Y100" s="90"/>
    </row>
    <row r="101" spans="2:25">
      <c r="B101" s="76"/>
      <c r="C101" s="73"/>
      <c r="D101" s="73"/>
      <c r="E101" s="73"/>
      <c r="F101" s="73"/>
      <c r="G101" s="73"/>
      <c r="H101" s="73"/>
      <c r="I101" s="77"/>
      <c r="K101" s="76"/>
      <c r="L101" s="73"/>
      <c r="M101" s="73"/>
      <c r="N101" s="73"/>
      <c r="O101" s="73"/>
      <c r="P101" s="73"/>
      <c r="Q101" s="77"/>
      <c r="R101" s="90"/>
      <c r="S101" s="90"/>
      <c r="T101" s="90"/>
      <c r="U101" s="90"/>
      <c r="V101" s="90"/>
      <c r="W101" s="90"/>
      <c r="X101" s="90"/>
      <c r="Y101" s="90"/>
    </row>
    <row r="102" spans="2:25">
      <c r="B102" s="76"/>
      <c r="C102" s="73"/>
      <c r="D102" s="73"/>
      <c r="E102" s="73"/>
      <c r="F102" s="73"/>
      <c r="G102" s="73"/>
      <c r="H102" s="73"/>
      <c r="I102" s="77"/>
      <c r="K102" s="76"/>
      <c r="L102" s="73"/>
      <c r="M102" s="73"/>
      <c r="N102" s="73"/>
      <c r="O102" s="73"/>
      <c r="P102" s="73"/>
      <c r="Q102" s="77"/>
      <c r="R102" s="90"/>
      <c r="S102" s="90"/>
      <c r="T102" s="90"/>
      <c r="U102" s="90"/>
      <c r="V102" s="90"/>
      <c r="W102" s="90"/>
      <c r="X102" s="90"/>
      <c r="Y102" s="90"/>
    </row>
    <row r="103" spans="2:25">
      <c r="B103" s="76"/>
      <c r="C103" s="73"/>
      <c r="D103" s="73"/>
      <c r="E103" s="73"/>
      <c r="F103" s="73"/>
      <c r="G103" s="73"/>
      <c r="H103" s="73"/>
      <c r="I103" s="77"/>
      <c r="K103" s="76"/>
      <c r="L103" s="73"/>
      <c r="M103" s="73"/>
      <c r="N103" s="73"/>
      <c r="O103" s="73"/>
      <c r="P103" s="73"/>
      <c r="Q103" s="77"/>
      <c r="R103" s="90"/>
      <c r="S103" s="90"/>
      <c r="T103" s="90"/>
      <c r="U103" s="90"/>
      <c r="V103" s="90"/>
      <c r="W103" s="90"/>
      <c r="X103" s="90"/>
      <c r="Y103" s="90"/>
    </row>
    <row r="104" spans="2:25">
      <c r="B104" s="76"/>
      <c r="C104" s="73"/>
      <c r="D104" s="73"/>
      <c r="E104" s="73"/>
      <c r="F104" s="73"/>
      <c r="G104" s="73"/>
      <c r="H104" s="73"/>
      <c r="I104" s="77"/>
      <c r="K104" s="76"/>
      <c r="L104" s="73"/>
      <c r="M104" s="73"/>
      <c r="N104" s="73"/>
      <c r="O104" s="73"/>
      <c r="P104" s="73"/>
      <c r="Q104" s="77"/>
      <c r="R104" s="90"/>
      <c r="S104" s="90"/>
      <c r="T104" s="90"/>
      <c r="U104" s="90"/>
      <c r="V104" s="90"/>
      <c r="W104" s="90"/>
      <c r="X104" s="90"/>
      <c r="Y104" s="90"/>
    </row>
    <row r="105" spans="2:25">
      <c r="B105" s="76"/>
      <c r="C105" s="73"/>
      <c r="D105" s="73"/>
      <c r="E105" s="73"/>
      <c r="F105" s="73"/>
      <c r="G105" s="73"/>
      <c r="H105" s="73"/>
      <c r="I105" s="77"/>
      <c r="K105" s="76"/>
      <c r="L105" s="73"/>
      <c r="M105" s="73"/>
      <c r="N105" s="73"/>
      <c r="O105" s="73"/>
      <c r="P105" s="73"/>
      <c r="Q105" s="77"/>
      <c r="R105" s="90"/>
      <c r="S105" s="90"/>
      <c r="T105" s="90"/>
      <c r="U105" s="90"/>
      <c r="V105" s="90"/>
      <c r="W105" s="90"/>
      <c r="X105" s="90"/>
      <c r="Y105" s="90"/>
    </row>
    <row r="106" spans="2:25">
      <c r="B106" s="76"/>
      <c r="C106" s="73"/>
      <c r="D106" s="73"/>
      <c r="E106" s="73"/>
      <c r="F106" s="73"/>
      <c r="G106" s="73"/>
      <c r="H106" s="73"/>
      <c r="I106" s="77"/>
      <c r="K106" s="76"/>
      <c r="L106" s="73"/>
      <c r="M106" s="73"/>
      <c r="N106" s="73"/>
      <c r="O106" s="73"/>
      <c r="P106" s="73"/>
      <c r="Q106" s="77"/>
      <c r="R106" s="90"/>
      <c r="S106" s="90"/>
      <c r="T106" s="90"/>
      <c r="U106" s="90"/>
      <c r="V106" s="90"/>
      <c r="W106" s="90"/>
      <c r="X106" s="90"/>
      <c r="Y106" s="90"/>
    </row>
    <row r="107" spans="2:25">
      <c r="B107" s="76"/>
      <c r="C107" s="73"/>
      <c r="D107" s="73"/>
      <c r="E107" s="73"/>
      <c r="F107" s="73"/>
      <c r="G107" s="73"/>
      <c r="H107" s="73"/>
      <c r="I107" s="77"/>
      <c r="K107" s="76"/>
      <c r="L107" s="73"/>
      <c r="M107" s="73"/>
      <c r="N107" s="73"/>
      <c r="O107" s="73"/>
      <c r="P107" s="73"/>
      <c r="Q107" s="77"/>
      <c r="R107" s="90"/>
      <c r="S107" s="90"/>
      <c r="T107" s="90"/>
      <c r="U107" s="90"/>
      <c r="V107" s="90"/>
      <c r="W107" s="90"/>
      <c r="X107" s="90"/>
      <c r="Y107" s="90"/>
    </row>
    <row r="108" spans="2:25">
      <c r="B108" s="76"/>
      <c r="C108" s="73"/>
      <c r="D108" s="73"/>
      <c r="E108" s="73"/>
      <c r="F108" s="73"/>
      <c r="G108" s="73"/>
      <c r="H108" s="73"/>
      <c r="I108" s="77"/>
      <c r="K108" s="76"/>
      <c r="L108" s="73"/>
      <c r="M108" s="73"/>
      <c r="N108" s="73"/>
      <c r="O108" s="73"/>
      <c r="P108" s="73"/>
      <c r="Q108" s="77"/>
      <c r="R108" s="90"/>
      <c r="S108" s="90"/>
      <c r="T108" s="90"/>
      <c r="U108" s="90"/>
      <c r="V108" s="90"/>
      <c r="W108" s="90"/>
      <c r="X108" s="90"/>
      <c r="Y108" s="90"/>
    </row>
    <row r="109" spans="2:25">
      <c r="B109" s="76"/>
      <c r="C109" s="73"/>
      <c r="D109" s="73"/>
      <c r="E109" s="73"/>
      <c r="F109" s="73"/>
      <c r="G109" s="73"/>
      <c r="H109" s="73"/>
      <c r="I109" s="77"/>
      <c r="K109" s="76"/>
      <c r="L109" s="73"/>
      <c r="M109" s="73"/>
      <c r="N109" s="73"/>
      <c r="O109" s="73"/>
      <c r="P109" s="73"/>
      <c r="Q109" s="77"/>
      <c r="R109" s="90"/>
      <c r="S109" s="90"/>
      <c r="T109" s="90"/>
      <c r="U109" s="90"/>
      <c r="V109" s="90"/>
      <c r="W109" s="90"/>
      <c r="X109" s="90"/>
      <c r="Y109" s="90"/>
    </row>
    <row r="110" spans="2:25">
      <c r="B110" s="76"/>
      <c r="C110" s="73"/>
      <c r="D110" s="73"/>
      <c r="E110" s="73"/>
      <c r="F110" s="73"/>
      <c r="G110" s="73"/>
      <c r="H110" s="73"/>
      <c r="I110" s="77"/>
      <c r="K110" s="76"/>
      <c r="L110" s="73"/>
      <c r="M110" s="73"/>
      <c r="N110" s="73"/>
      <c r="O110" s="73"/>
      <c r="P110" s="73"/>
      <c r="Q110" s="77"/>
      <c r="R110" s="90"/>
      <c r="S110" s="90"/>
      <c r="T110" s="90"/>
      <c r="U110" s="90"/>
      <c r="V110" s="90"/>
      <c r="W110" s="90"/>
      <c r="X110" s="90"/>
      <c r="Y110" s="90"/>
    </row>
    <row r="111" spans="2:25">
      <c r="B111" s="76"/>
      <c r="C111" s="73"/>
      <c r="D111" s="73"/>
      <c r="E111" s="73"/>
      <c r="F111" s="73"/>
      <c r="G111" s="73"/>
      <c r="H111" s="73"/>
      <c r="I111" s="77"/>
      <c r="K111" s="76"/>
      <c r="L111" s="73"/>
      <c r="M111" s="73"/>
      <c r="N111" s="73"/>
      <c r="O111" s="73"/>
      <c r="P111" s="73"/>
      <c r="Q111" s="77"/>
      <c r="R111" s="90"/>
      <c r="S111" s="90"/>
      <c r="T111" s="90"/>
      <c r="U111" s="90"/>
      <c r="V111" s="90"/>
      <c r="W111" s="90"/>
      <c r="X111" s="90"/>
      <c r="Y111" s="90"/>
    </row>
    <row r="112" spans="2:25">
      <c r="B112" s="76"/>
      <c r="C112" s="73"/>
      <c r="D112" s="73"/>
      <c r="E112" s="73"/>
      <c r="F112" s="73"/>
      <c r="G112" s="73"/>
      <c r="H112" s="73"/>
      <c r="I112" s="77"/>
      <c r="K112" s="76"/>
      <c r="L112" s="73"/>
      <c r="M112" s="73"/>
      <c r="N112" s="73"/>
      <c r="O112" s="73"/>
      <c r="P112" s="73"/>
      <c r="Q112" s="77"/>
      <c r="R112" s="90"/>
      <c r="S112" s="90"/>
      <c r="T112" s="90"/>
      <c r="U112" s="90"/>
      <c r="V112" s="90"/>
      <c r="W112" s="90"/>
      <c r="X112" s="90"/>
      <c r="Y112" s="90"/>
    </row>
    <row r="113" spans="2:25">
      <c r="B113" s="76"/>
      <c r="C113" s="73"/>
      <c r="D113" s="73"/>
      <c r="E113" s="73"/>
      <c r="F113" s="73"/>
      <c r="G113" s="73"/>
      <c r="H113" s="73"/>
      <c r="I113" s="77"/>
      <c r="K113" s="76"/>
      <c r="L113" s="73"/>
      <c r="M113" s="73"/>
      <c r="N113" s="73"/>
      <c r="O113" s="73"/>
      <c r="P113" s="73"/>
      <c r="Q113" s="77"/>
      <c r="R113" s="90"/>
      <c r="S113" s="90"/>
      <c r="T113" s="90"/>
      <c r="U113" s="90"/>
      <c r="V113" s="90"/>
      <c r="W113" s="90"/>
      <c r="X113" s="90"/>
      <c r="Y113" s="90"/>
    </row>
    <row r="114" spans="2:25">
      <c r="B114" s="76"/>
      <c r="C114" s="73"/>
      <c r="D114" s="73"/>
      <c r="E114" s="73"/>
      <c r="F114" s="73"/>
      <c r="G114" s="73"/>
      <c r="H114" s="73"/>
      <c r="I114" s="77"/>
      <c r="K114" s="76"/>
      <c r="L114" s="73"/>
      <c r="M114" s="73"/>
      <c r="N114" s="73"/>
      <c r="O114" s="73"/>
      <c r="P114" s="73"/>
      <c r="Q114" s="77"/>
      <c r="R114" s="90"/>
      <c r="S114" s="90"/>
      <c r="T114" s="90"/>
      <c r="U114" s="90"/>
      <c r="V114" s="90"/>
      <c r="W114" s="90"/>
      <c r="X114" s="90"/>
      <c r="Y114" s="90"/>
    </row>
    <row r="115" spans="2:25">
      <c r="B115" s="76"/>
      <c r="C115" s="73"/>
      <c r="D115" s="73"/>
      <c r="E115" s="73"/>
      <c r="F115" s="73"/>
      <c r="G115" s="73"/>
      <c r="H115" s="73"/>
      <c r="I115" s="77"/>
      <c r="K115" s="76"/>
      <c r="L115" s="73"/>
      <c r="M115" s="73"/>
      <c r="N115" s="73"/>
      <c r="O115" s="73"/>
      <c r="P115" s="73"/>
      <c r="Q115" s="77"/>
      <c r="R115" s="90"/>
      <c r="S115" s="90"/>
      <c r="T115" s="90"/>
      <c r="U115" s="90"/>
      <c r="V115" s="90"/>
      <c r="W115" s="90"/>
      <c r="X115" s="90"/>
      <c r="Y115" s="90"/>
    </row>
    <row r="116" spans="2:25">
      <c r="B116" s="76"/>
      <c r="C116" s="73"/>
      <c r="D116" s="73"/>
      <c r="E116" s="73"/>
      <c r="F116" s="73"/>
      <c r="G116" s="73"/>
      <c r="H116" s="73"/>
      <c r="I116" s="77"/>
      <c r="K116" s="76"/>
      <c r="L116" s="73"/>
      <c r="M116" s="73"/>
      <c r="N116" s="73"/>
      <c r="O116" s="73"/>
      <c r="P116" s="73"/>
      <c r="Q116" s="77"/>
      <c r="R116" s="90"/>
      <c r="S116" s="90"/>
      <c r="T116" s="90"/>
      <c r="U116" s="90"/>
      <c r="V116" s="90"/>
      <c r="W116" s="90"/>
      <c r="X116" s="90"/>
      <c r="Y116" s="90"/>
    </row>
    <row r="117" spans="2:25">
      <c r="B117" s="76"/>
      <c r="C117" s="73"/>
      <c r="D117" s="73"/>
      <c r="E117" s="73"/>
      <c r="F117" s="73"/>
      <c r="G117" s="73"/>
      <c r="H117" s="73"/>
      <c r="I117" s="77"/>
      <c r="K117" s="76"/>
      <c r="L117" s="73"/>
      <c r="M117" s="73"/>
      <c r="N117" s="73"/>
      <c r="O117" s="73"/>
      <c r="P117" s="73"/>
      <c r="Q117" s="77"/>
      <c r="R117" s="90"/>
      <c r="S117" s="90"/>
      <c r="T117" s="90"/>
      <c r="U117" s="90"/>
      <c r="V117" s="90"/>
      <c r="W117" s="90"/>
      <c r="X117" s="90"/>
      <c r="Y117" s="90"/>
    </row>
    <row r="118" spans="2:25">
      <c r="B118" s="76"/>
      <c r="C118" s="73"/>
      <c r="D118" s="73"/>
      <c r="E118" s="73"/>
      <c r="F118" s="73"/>
      <c r="G118" s="73"/>
      <c r="H118" s="73"/>
      <c r="I118" s="77"/>
      <c r="K118" s="76"/>
      <c r="L118" s="73"/>
      <c r="M118" s="73"/>
      <c r="N118" s="73"/>
      <c r="O118" s="73"/>
      <c r="P118" s="73"/>
      <c r="Q118" s="77"/>
      <c r="R118" s="90"/>
      <c r="S118" s="90"/>
      <c r="T118" s="90"/>
      <c r="U118" s="90"/>
      <c r="V118" s="90"/>
      <c r="W118" s="90"/>
      <c r="X118" s="90"/>
      <c r="Y118" s="90"/>
    </row>
    <row r="119" spans="2:25">
      <c r="B119" s="76"/>
      <c r="C119" s="73"/>
      <c r="D119" s="73"/>
      <c r="E119" s="73"/>
      <c r="F119" s="73"/>
      <c r="G119" s="73"/>
      <c r="H119" s="73"/>
      <c r="I119" s="77"/>
      <c r="K119" s="76"/>
      <c r="L119" s="73"/>
      <c r="M119" s="73"/>
      <c r="N119" s="73"/>
      <c r="O119" s="73"/>
      <c r="P119" s="73"/>
      <c r="Q119" s="77"/>
      <c r="R119" s="90"/>
      <c r="S119" s="90"/>
      <c r="T119" s="90"/>
      <c r="U119" s="90"/>
      <c r="V119" s="90"/>
      <c r="W119" s="90"/>
      <c r="X119" s="90"/>
      <c r="Y119" s="90"/>
    </row>
    <row r="120" spans="2:25">
      <c r="B120" s="76"/>
      <c r="C120" s="73"/>
      <c r="D120" s="73"/>
      <c r="E120" s="73"/>
      <c r="F120" s="73"/>
      <c r="G120" s="73"/>
      <c r="H120" s="73"/>
      <c r="I120" s="77"/>
      <c r="K120" s="76"/>
      <c r="L120" s="73"/>
      <c r="M120" s="73"/>
      <c r="N120" s="73"/>
      <c r="O120" s="73"/>
      <c r="P120" s="73"/>
      <c r="Q120" s="77"/>
      <c r="R120" s="90"/>
      <c r="S120" s="90"/>
      <c r="T120" s="90"/>
      <c r="U120" s="90"/>
      <c r="V120" s="90"/>
      <c r="W120" s="90"/>
      <c r="X120" s="90"/>
      <c r="Y120" s="90"/>
    </row>
    <row r="121" spans="2:25">
      <c r="B121" s="76"/>
      <c r="C121" s="73"/>
      <c r="D121" s="73"/>
      <c r="E121" s="73"/>
      <c r="F121" s="73"/>
      <c r="G121" s="73"/>
      <c r="H121" s="73"/>
      <c r="I121" s="77"/>
      <c r="K121" s="76"/>
      <c r="L121" s="73"/>
      <c r="M121" s="73"/>
      <c r="N121" s="73"/>
      <c r="O121" s="73"/>
      <c r="P121" s="73"/>
      <c r="Q121" s="77"/>
      <c r="R121" s="90"/>
      <c r="S121" s="90"/>
      <c r="T121" s="90"/>
      <c r="U121" s="90"/>
      <c r="V121" s="90"/>
      <c r="W121" s="90"/>
      <c r="X121" s="90"/>
      <c r="Y121" s="90"/>
    </row>
    <row r="122" spans="2:25">
      <c r="B122" s="76"/>
      <c r="C122" s="73"/>
      <c r="D122" s="73"/>
      <c r="E122" s="73"/>
      <c r="F122" s="73"/>
      <c r="G122" s="73"/>
      <c r="H122" s="73"/>
      <c r="I122" s="77"/>
      <c r="K122" s="76"/>
      <c r="L122" s="73"/>
      <c r="M122" s="73"/>
      <c r="N122" s="73"/>
      <c r="O122" s="73"/>
      <c r="P122" s="73"/>
      <c r="Q122" s="77"/>
      <c r="R122" s="90"/>
      <c r="S122" s="90"/>
      <c r="T122" s="90"/>
      <c r="U122" s="90"/>
      <c r="V122" s="90"/>
      <c r="W122" s="90"/>
      <c r="X122" s="90"/>
      <c r="Y122" s="90"/>
    </row>
    <row r="123" spans="2:25">
      <c r="B123" s="76"/>
      <c r="C123" s="73"/>
      <c r="D123" s="73"/>
      <c r="E123" s="73"/>
      <c r="F123" s="73"/>
      <c r="G123" s="73"/>
      <c r="H123" s="73"/>
      <c r="I123" s="77"/>
      <c r="K123" s="76"/>
      <c r="L123" s="73"/>
      <c r="M123" s="73"/>
      <c r="N123" s="73"/>
      <c r="O123" s="73"/>
      <c r="P123" s="73"/>
      <c r="Q123" s="77"/>
      <c r="R123" s="90"/>
      <c r="S123" s="90"/>
      <c r="T123" s="90"/>
      <c r="U123" s="90"/>
      <c r="V123" s="90"/>
      <c r="W123" s="90"/>
      <c r="X123" s="90"/>
      <c r="Y123" s="90"/>
    </row>
    <row r="124" spans="2:25">
      <c r="B124" s="76"/>
      <c r="C124" s="73"/>
      <c r="D124" s="73"/>
      <c r="E124" s="73"/>
      <c r="F124" s="73"/>
      <c r="G124" s="73"/>
      <c r="H124" s="73"/>
      <c r="I124" s="77"/>
      <c r="K124" s="76"/>
      <c r="L124" s="73"/>
      <c r="M124" s="73"/>
      <c r="N124" s="73"/>
      <c r="O124" s="73"/>
      <c r="P124" s="73"/>
      <c r="Q124" s="77"/>
      <c r="R124" s="90"/>
      <c r="S124" s="90"/>
      <c r="T124" s="90"/>
      <c r="U124" s="90"/>
      <c r="V124" s="90"/>
      <c r="W124" s="90"/>
      <c r="X124" s="90"/>
      <c r="Y124" s="90"/>
    </row>
    <row r="125" spans="2:25">
      <c r="B125" s="76"/>
      <c r="C125" s="73"/>
      <c r="D125" s="73"/>
      <c r="E125" s="73"/>
      <c r="F125" s="73"/>
      <c r="G125" s="73"/>
      <c r="H125" s="73"/>
      <c r="I125" s="77"/>
      <c r="K125" s="76"/>
      <c r="L125" s="73"/>
      <c r="M125" s="73"/>
      <c r="N125" s="73"/>
      <c r="O125" s="73"/>
      <c r="P125" s="73"/>
      <c r="Q125" s="77"/>
      <c r="R125" s="90"/>
      <c r="S125" s="90"/>
      <c r="T125" s="90"/>
      <c r="U125" s="90"/>
      <c r="V125" s="90"/>
      <c r="W125" s="90"/>
      <c r="X125" s="90"/>
      <c r="Y125" s="90"/>
    </row>
    <row r="126" spans="2:25">
      <c r="B126" s="76"/>
      <c r="C126" s="73"/>
      <c r="D126" s="73"/>
      <c r="E126" s="73"/>
      <c r="F126" s="73"/>
      <c r="G126" s="73"/>
      <c r="H126" s="73"/>
      <c r="I126" s="77"/>
      <c r="K126" s="76"/>
      <c r="L126" s="73"/>
      <c r="M126" s="73"/>
      <c r="N126" s="73"/>
      <c r="O126" s="73"/>
      <c r="P126" s="73"/>
      <c r="Q126" s="77"/>
      <c r="R126" s="90"/>
      <c r="S126" s="90"/>
      <c r="T126" s="90"/>
      <c r="U126" s="90"/>
      <c r="V126" s="90"/>
      <c r="W126" s="90"/>
      <c r="X126" s="90"/>
      <c r="Y126" s="90"/>
    </row>
    <row r="127" spans="2:25">
      <c r="B127" s="76"/>
      <c r="C127" s="73"/>
      <c r="D127" s="73"/>
      <c r="E127" s="73"/>
      <c r="F127" s="73"/>
      <c r="G127" s="73"/>
      <c r="H127" s="73"/>
      <c r="I127" s="77"/>
      <c r="K127" s="76"/>
      <c r="L127" s="73"/>
      <c r="M127" s="73"/>
      <c r="N127" s="73"/>
      <c r="O127" s="73"/>
      <c r="P127" s="73"/>
      <c r="Q127" s="77"/>
      <c r="R127" s="90"/>
      <c r="S127" s="90"/>
      <c r="T127" s="90"/>
      <c r="U127" s="90"/>
      <c r="V127" s="90"/>
      <c r="W127" s="90"/>
      <c r="X127" s="90"/>
      <c r="Y127" s="90"/>
    </row>
    <row r="128" spans="2:25">
      <c r="B128" s="76"/>
      <c r="C128" s="73"/>
      <c r="D128" s="73"/>
      <c r="E128" s="73"/>
      <c r="F128" s="73"/>
      <c r="G128" s="73"/>
      <c r="H128" s="73"/>
      <c r="I128" s="77"/>
      <c r="K128" s="76"/>
      <c r="L128" s="73"/>
      <c r="M128" s="73"/>
      <c r="N128" s="73"/>
      <c r="O128" s="73"/>
      <c r="P128" s="73"/>
      <c r="Q128" s="77"/>
      <c r="R128" s="90"/>
      <c r="S128" s="90"/>
      <c r="T128" s="90"/>
      <c r="U128" s="90"/>
      <c r="V128" s="90"/>
      <c r="W128" s="90"/>
      <c r="X128" s="90"/>
      <c r="Y128" s="90"/>
    </row>
    <row r="129" spans="2:25">
      <c r="B129" s="76"/>
      <c r="C129" s="73"/>
      <c r="D129" s="73"/>
      <c r="E129" s="73"/>
      <c r="F129" s="73"/>
      <c r="G129" s="73"/>
      <c r="H129" s="73"/>
      <c r="I129" s="77"/>
      <c r="K129" s="76"/>
      <c r="L129" s="73"/>
      <c r="M129" s="73"/>
      <c r="N129" s="73"/>
      <c r="O129" s="73"/>
      <c r="P129" s="73"/>
      <c r="Q129" s="77"/>
      <c r="R129" s="90"/>
      <c r="S129" s="90"/>
      <c r="T129" s="90"/>
      <c r="U129" s="90"/>
      <c r="V129" s="90"/>
      <c r="W129" s="90"/>
      <c r="X129" s="90"/>
      <c r="Y129" s="90"/>
    </row>
    <row r="130" spans="2:25">
      <c r="B130" s="76"/>
      <c r="C130" s="73"/>
      <c r="D130" s="73"/>
      <c r="E130" s="73"/>
      <c r="F130" s="73"/>
      <c r="G130" s="73"/>
      <c r="H130" s="73"/>
      <c r="I130" s="77"/>
      <c r="K130" s="76"/>
      <c r="L130" s="73"/>
      <c r="M130" s="73"/>
      <c r="N130" s="73"/>
      <c r="O130" s="73"/>
      <c r="P130" s="73"/>
      <c r="Q130" s="77"/>
      <c r="R130" s="90"/>
      <c r="S130" s="90"/>
      <c r="T130" s="90"/>
      <c r="U130" s="90"/>
      <c r="V130" s="90"/>
      <c r="W130" s="90"/>
      <c r="X130" s="90"/>
      <c r="Y130" s="90"/>
    </row>
    <row r="131" spans="2:25">
      <c r="B131" s="76"/>
      <c r="C131" s="73"/>
      <c r="D131" s="73"/>
      <c r="E131" s="73"/>
      <c r="F131" s="73"/>
      <c r="G131" s="73"/>
      <c r="H131" s="73"/>
      <c r="I131" s="77"/>
      <c r="K131" s="76"/>
      <c r="L131" s="73"/>
      <c r="M131" s="73"/>
      <c r="N131" s="73"/>
      <c r="O131" s="73"/>
      <c r="P131" s="73"/>
      <c r="Q131" s="77"/>
      <c r="R131" s="90"/>
      <c r="S131" s="90"/>
      <c r="T131" s="90"/>
      <c r="U131" s="90"/>
      <c r="V131" s="90"/>
      <c r="W131" s="90"/>
      <c r="X131" s="90"/>
      <c r="Y131" s="90"/>
    </row>
    <row r="132" spans="2:25">
      <c r="B132" s="76"/>
      <c r="C132" s="73"/>
      <c r="D132" s="73"/>
      <c r="E132" s="73"/>
      <c r="F132" s="73"/>
      <c r="G132" s="73"/>
      <c r="H132" s="73"/>
      <c r="I132" s="77"/>
      <c r="K132" s="76"/>
      <c r="L132" s="73"/>
      <c r="M132" s="73"/>
      <c r="N132" s="73"/>
      <c r="O132" s="73"/>
      <c r="P132" s="73"/>
      <c r="Q132" s="77"/>
      <c r="R132" s="90"/>
      <c r="S132" s="90"/>
      <c r="T132" s="90"/>
      <c r="U132" s="90"/>
      <c r="V132" s="90"/>
      <c r="W132" s="90"/>
      <c r="X132" s="90"/>
      <c r="Y132" s="90"/>
    </row>
    <row r="133" spans="2:25">
      <c r="B133" s="76"/>
      <c r="C133" s="73"/>
      <c r="D133" s="73"/>
      <c r="E133" s="73"/>
      <c r="F133" s="73"/>
      <c r="G133" s="73"/>
      <c r="H133" s="73"/>
      <c r="I133" s="77"/>
      <c r="K133" s="76"/>
      <c r="L133" s="73"/>
      <c r="M133" s="73"/>
      <c r="N133" s="73"/>
      <c r="O133" s="73"/>
      <c r="P133" s="73"/>
      <c r="Q133" s="77"/>
      <c r="R133" s="90"/>
      <c r="S133" s="90"/>
      <c r="T133" s="90"/>
      <c r="U133" s="90"/>
      <c r="V133" s="90"/>
      <c r="W133" s="90"/>
      <c r="X133" s="90"/>
      <c r="Y133" s="90"/>
    </row>
    <row r="134" spans="2:25">
      <c r="B134" s="76"/>
      <c r="C134" s="73"/>
      <c r="D134" s="73"/>
      <c r="E134" s="73"/>
      <c r="F134" s="73"/>
      <c r="G134" s="73"/>
      <c r="H134" s="73"/>
      <c r="I134" s="77"/>
      <c r="K134" s="76"/>
      <c r="L134" s="73"/>
      <c r="M134" s="73"/>
      <c r="N134" s="73"/>
      <c r="O134" s="73"/>
      <c r="P134" s="73"/>
      <c r="Q134" s="77"/>
      <c r="R134" s="90"/>
      <c r="S134" s="90"/>
      <c r="T134" s="90"/>
      <c r="U134" s="90"/>
      <c r="V134" s="90"/>
      <c r="W134" s="90"/>
      <c r="X134" s="90"/>
      <c r="Y134" s="90"/>
    </row>
    <row r="135" spans="2:25">
      <c r="B135" s="76"/>
      <c r="C135" s="73"/>
      <c r="D135" s="73"/>
      <c r="E135" s="73"/>
      <c r="F135" s="73"/>
      <c r="G135" s="73"/>
      <c r="H135" s="73"/>
      <c r="I135" s="77"/>
      <c r="K135" s="76"/>
      <c r="L135" s="73"/>
      <c r="M135" s="73"/>
      <c r="N135" s="73"/>
      <c r="O135" s="73"/>
      <c r="P135" s="73"/>
      <c r="Q135" s="77"/>
      <c r="R135" s="90"/>
      <c r="S135" s="90"/>
      <c r="T135" s="90"/>
      <c r="U135" s="90"/>
      <c r="V135" s="90"/>
      <c r="W135" s="90"/>
      <c r="X135" s="90"/>
      <c r="Y135" s="90"/>
    </row>
    <row r="136" spans="2:25">
      <c r="B136" s="76"/>
      <c r="C136" s="73"/>
      <c r="D136" s="73"/>
      <c r="E136" s="73"/>
      <c r="F136" s="73"/>
      <c r="G136" s="73"/>
      <c r="H136" s="73"/>
      <c r="I136" s="77"/>
      <c r="K136" s="76"/>
      <c r="L136" s="73"/>
      <c r="M136" s="73"/>
      <c r="N136" s="73"/>
      <c r="O136" s="73"/>
      <c r="P136" s="73"/>
      <c r="Q136" s="77"/>
      <c r="R136" s="90"/>
      <c r="S136" s="90"/>
      <c r="T136" s="90"/>
      <c r="U136" s="90"/>
      <c r="V136" s="90"/>
      <c r="W136" s="90"/>
      <c r="X136" s="90"/>
      <c r="Y136" s="90"/>
    </row>
    <row r="137" spans="2:25">
      <c r="B137" s="76"/>
      <c r="C137" s="73"/>
      <c r="D137" s="73"/>
      <c r="E137" s="73"/>
      <c r="F137" s="73"/>
      <c r="G137" s="73"/>
      <c r="H137" s="73"/>
      <c r="I137" s="77"/>
      <c r="K137" s="76"/>
      <c r="L137" s="73"/>
      <c r="M137" s="73"/>
      <c r="N137" s="73"/>
      <c r="O137" s="73"/>
      <c r="P137" s="73"/>
      <c r="Q137" s="77"/>
      <c r="R137" s="90"/>
      <c r="S137" s="90"/>
      <c r="T137" s="90"/>
      <c r="U137" s="90"/>
      <c r="V137" s="90"/>
      <c r="W137" s="90"/>
      <c r="X137" s="90"/>
      <c r="Y137" s="90"/>
    </row>
    <row r="138" spans="2:25">
      <c r="B138" s="76"/>
      <c r="C138" s="73"/>
      <c r="D138" s="73"/>
      <c r="E138" s="73"/>
      <c r="F138" s="73"/>
      <c r="G138" s="73"/>
      <c r="H138" s="73"/>
      <c r="I138" s="77"/>
      <c r="K138" s="76"/>
      <c r="L138" s="73"/>
      <c r="M138" s="73"/>
      <c r="N138" s="73"/>
      <c r="O138" s="73"/>
      <c r="P138" s="73"/>
      <c r="Q138" s="77"/>
      <c r="R138" s="90"/>
      <c r="S138" s="90"/>
      <c r="T138" s="90"/>
      <c r="U138" s="90"/>
      <c r="V138" s="90"/>
      <c r="W138" s="90"/>
      <c r="X138" s="90"/>
      <c r="Y138" s="90"/>
    </row>
    <row r="139" spans="2:25">
      <c r="B139" s="76"/>
      <c r="C139" s="73"/>
      <c r="D139" s="73"/>
      <c r="E139" s="73"/>
      <c r="F139" s="73"/>
      <c r="G139" s="73"/>
      <c r="H139" s="73"/>
      <c r="I139" s="77"/>
      <c r="K139" s="76"/>
      <c r="L139" s="73"/>
      <c r="M139" s="73"/>
      <c r="N139" s="73"/>
      <c r="O139" s="73"/>
      <c r="P139" s="73"/>
      <c r="Q139" s="77"/>
      <c r="R139" s="90"/>
      <c r="S139" s="90"/>
      <c r="T139" s="90"/>
      <c r="U139" s="90"/>
      <c r="V139" s="90"/>
      <c r="W139" s="90"/>
      <c r="X139" s="90"/>
      <c r="Y139" s="90"/>
    </row>
    <row r="140" spans="2:25">
      <c r="B140" s="76"/>
      <c r="C140" s="73"/>
      <c r="D140" s="73"/>
      <c r="E140" s="73"/>
      <c r="F140" s="73"/>
      <c r="G140" s="73"/>
      <c r="H140" s="73"/>
      <c r="I140" s="77"/>
      <c r="K140" s="76"/>
      <c r="L140" s="73"/>
      <c r="M140" s="73"/>
      <c r="N140" s="73"/>
      <c r="O140" s="73"/>
      <c r="P140" s="73"/>
      <c r="Q140" s="77"/>
      <c r="R140" s="90"/>
      <c r="S140" s="90"/>
      <c r="T140" s="90"/>
      <c r="U140" s="90"/>
      <c r="V140" s="90"/>
      <c r="W140" s="90"/>
      <c r="X140" s="90"/>
      <c r="Y140" s="90"/>
    </row>
    <row r="141" spans="2:25">
      <c r="B141" s="76"/>
      <c r="C141" s="73"/>
      <c r="D141" s="73"/>
      <c r="E141" s="73"/>
      <c r="F141" s="73"/>
      <c r="G141" s="73"/>
      <c r="H141" s="73"/>
      <c r="I141" s="77"/>
      <c r="K141" s="76"/>
      <c r="L141" s="73"/>
      <c r="M141" s="73"/>
      <c r="N141" s="73"/>
      <c r="O141" s="73"/>
      <c r="P141" s="73"/>
      <c r="Q141" s="77"/>
      <c r="R141" s="90"/>
      <c r="S141" s="90"/>
      <c r="T141" s="90"/>
      <c r="U141" s="90"/>
      <c r="V141" s="90"/>
      <c r="W141" s="90"/>
      <c r="X141" s="90"/>
      <c r="Y141" s="90"/>
    </row>
    <row r="142" spans="2:25">
      <c r="B142" s="76"/>
      <c r="C142" s="73"/>
      <c r="D142" s="73"/>
      <c r="E142" s="73"/>
      <c r="F142" s="73"/>
      <c r="G142" s="73"/>
      <c r="H142" s="73"/>
      <c r="I142" s="77"/>
      <c r="K142" s="76"/>
      <c r="L142" s="73"/>
      <c r="M142" s="73"/>
      <c r="N142" s="73"/>
      <c r="O142" s="73"/>
      <c r="P142" s="73"/>
      <c r="Q142" s="77"/>
      <c r="R142" s="90"/>
      <c r="S142" s="90"/>
      <c r="T142" s="90"/>
      <c r="U142" s="90"/>
      <c r="V142" s="90"/>
      <c r="W142" s="90"/>
      <c r="X142" s="90"/>
      <c r="Y142" s="90"/>
    </row>
    <row r="143" spans="2:25">
      <c r="B143" s="76"/>
      <c r="C143" s="73"/>
      <c r="D143" s="73"/>
      <c r="E143" s="73"/>
      <c r="F143" s="73"/>
      <c r="G143" s="73"/>
      <c r="H143" s="73"/>
      <c r="I143" s="77"/>
      <c r="K143" s="76"/>
      <c r="L143" s="73"/>
      <c r="M143" s="73"/>
      <c r="N143" s="73"/>
      <c r="O143" s="73"/>
      <c r="P143" s="73"/>
      <c r="Q143" s="77"/>
      <c r="R143" s="90"/>
      <c r="S143" s="90"/>
      <c r="T143" s="90"/>
      <c r="U143" s="90"/>
      <c r="V143" s="90"/>
      <c r="W143" s="90"/>
      <c r="X143" s="90"/>
      <c r="Y143" s="90"/>
    </row>
    <row r="144" spans="2:25">
      <c r="B144" s="76"/>
      <c r="C144" s="73"/>
      <c r="D144" s="73"/>
      <c r="E144" s="73"/>
      <c r="F144" s="73"/>
      <c r="G144" s="73"/>
      <c r="H144" s="73"/>
      <c r="I144" s="77"/>
      <c r="K144" s="76"/>
      <c r="L144" s="73"/>
      <c r="M144" s="73"/>
      <c r="N144" s="73"/>
      <c r="O144" s="73"/>
      <c r="P144" s="73"/>
      <c r="Q144" s="77"/>
      <c r="R144" s="90"/>
      <c r="S144" s="90"/>
      <c r="T144" s="90"/>
      <c r="U144" s="90"/>
      <c r="V144" s="90"/>
      <c r="W144" s="90"/>
      <c r="X144" s="90"/>
      <c r="Y144" s="90"/>
    </row>
    <row r="145" spans="2:25">
      <c r="B145" s="76"/>
      <c r="C145" s="73"/>
      <c r="D145" s="73"/>
      <c r="E145" s="73"/>
      <c r="F145" s="73"/>
      <c r="G145" s="73"/>
      <c r="H145" s="73"/>
      <c r="I145" s="77"/>
      <c r="K145" s="76"/>
      <c r="L145" s="73"/>
      <c r="M145" s="73"/>
      <c r="N145" s="73"/>
      <c r="O145" s="73"/>
      <c r="P145" s="73"/>
      <c r="Q145" s="77"/>
      <c r="R145" s="90"/>
      <c r="S145" s="90"/>
      <c r="T145" s="90"/>
      <c r="U145" s="90"/>
      <c r="V145" s="90"/>
      <c r="W145" s="90"/>
      <c r="X145" s="90"/>
      <c r="Y145" s="90"/>
    </row>
    <row r="146" spans="2:25">
      <c r="B146" s="76"/>
      <c r="C146" s="73"/>
      <c r="D146" s="73"/>
      <c r="E146" s="73"/>
      <c r="F146" s="73"/>
      <c r="G146" s="73"/>
      <c r="H146" s="73"/>
      <c r="I146" s="77"/>
      <c r="K146" s="76"/>
      <c r="L146" s="73"/>
      <c r="M146" s="73"/>
      <c r="N146" s="73"/>
      <c r="O146" s="73"/>
      <c r="P146" s="73"/>
      <c r="Q146" s="77"/>
      <c r="R146" s="90"/>
      <c r="S146" s="90"/>
      <c r="T146" s="90"/>
      <c r="U146" s="90"/>
      <c r="V146" s="90"/>
      <c r="W146" s="90"/>
      <c r="X146" s="90"/>
      <c r="Y146" s="90"/>
    </row>
    <row r="147" spans="2:25">
      <c r="B147" s="76"/>
      <c r="C147" s="73"/>
      <c r="D147" s="73"/>
      <c r="E147" s="73"/>
      <c r="F147" s="73"/>
      <c r="G147" s="73"/>
      <c r="H147" s="73"/>
      <c r="I147" s="77"/>
      <c r="K147" s="76"/>
      <c r="L147" s="73"/>
      <c r="M147" s="73"/>
      <c r="N147" s="73"/>
      <c r="O147" s="73"/>
      <c r="P147" s="73"/>
      <c r="Q147" s="77"/>
      <c r="R147" s="90"/>
      <c r="S147" s="90"/>
      <c r="T147" s="90"/>
      <c r="U147" s="90"/>
      <c r="V147" s="90"/>
      <c r="W147" s="90"/>
      <c r="X147" s="90"/>
      <c r="Y147" s="90"/>
    </row>
    <row r="148" spans="2:25">
      <c r="B148" s="76"/>
      <c r="C148" s="73"/>
      <c r="D148" s="73"/>
      <c r="E148" s="73"/>
      <c r="F148" s="73"/>
      <c r="G148" s="73"/>
      <c r="H148" s="73"/>
      <c r="I148" s="77"/>
      <c r="K148" s="76"/>
      <c r="L148" s="73"/>
      <c r="M148" s="73"/>
      <c r="N148" s="73"/>
      <c r="O148" s="73"/>
      <c r="P148" s="73"/>
      <c r="Q148" s="77"/>
      <c r="R148" s="90"/>
      <c r="S148" s="90"/>
      <c r="T148" s="90"/>
      <c r="U148" s="90"/>
      <c r="V148" s="90"/>
      <c r="W148" s="90"/>
      <c r="X148" s="90"/>
      <c r="Y148" s="90"/>
    </row>
    <row r="149" spans="2:25">
      <c r="B149" s="76"/>
      <c r="C149" s="73"/>
      <c r="D149" s="73"/>
      <c r="E149" s="73"/>
      <c r="F149" s="73"/>
      <c r="G149" s="73"/>
      <c r="H149" s="73"/>
      <c r="I149" s="77"/>
      <c r="K149" s="76"/>
      <c r="L149" s="73"/>
      <c r="M149" s="73"/>
      <c r="N149" s="73"/>
      <c r="O149" s="73"/>
      <c r="P149" s="73"/>
      <c r="Q149" s="77"/>
      <c r="R149" s="90"/>
      <c r="S149" s="90"/>
      <c r="T149" s="90"/>
      <c r="U149" s="90"/>
      <c r="V149" s="90"/>
      <c r="W149" s="90"/>
      <c r="X149" s="90"/>
      <c r="Y149" s="90"/>
    </row>
    <row r="150" spans="2:25">
      <c r="B150" s="76"/>
      <c r="C150" s="73"/>
      <c r="D150" s="73"/>
      <c r="E150" s="73"/>
      <c r="F150" s="73"/>
      <c r="G150" s="73"/>
      <c r="H150" s="73"/>
      <c r="I150" s="77"/>
      <c r="K150" s="76"/>
      <c r="L150" s="73"/>
      <c r="M150" s="73"/>
      <c r="N150" s="73"/>
      <c r="O150" s="73"/>
      <c r="P150" s="73"/>
      <c r="Q150" s="77"/>
      <c r="R150" s="90"/>
      <c r="S150" s="90"/>
      <c r="T150" s="90"/>
      <c r="U150" s="90"/>
      <c r="V150" s="90"/>
      <c r="W150" s="90"/>
      <c r="X150" s="90"/>
      <c r="Y150" s="90"/>
    </row>
    <row r="151" spans="2:25">
      <c r="B151" s="76"/>
      <c r="C151" s="73"/>
      <c r="D151" s="73"/>
      <c r="E151" s="73"/>
      <c r="F151" s="73"/>
      <c r="G151" s="73"/>
      <c r="H151" s="73"/>
      <c r="I151" s="77"/>
      <c r="K151" s="76"/>
      <c r="L151" s="73"/>
      <c r="M151" s="73"/>
      <c r="N151" s="73"/>
      <c r="O151" s="73"/>
      <c r="P151" s="73"/>
      <c r="Q151" s="77"/>
      <c r="R151" s="90"/>
      <c r="S151" s="90"/>
      <c r="T151" s="90"/>
      <c r="U151" s="90"/>
      <c r="V151" s="90"/>
      <c r="W151" s="90"/>
      <c r="X151" s="90"/>
      <c r="Y151" s="90"/>
    </row>
    <row r="152" spans="2:25">
      <c r="B152" s="76"/>
      <c r="C152" s="73"/>
      <c r="D152" s="73"/>
      <c r="E152" s="73"/>
      <c r="F152" s="73"/>
      <c r="G152" s="73"/>
      <c r="H152" s="73"/>
      <c r="I152" s="77"/>
      <c r="K152" s="76"/>
      <c r="L152" s="73"/>
      <c r="M152" s="73"/>
      <c r="N152" s="73"/>
      <c r="O152" s="73"/>
      <c r="P152" s="73"/>
      <c r="Q152" s="77"/>
      <c r="R152" s="90"/>
      <c r="S152" s="90"/>
      <c r="T152" s="90"/>
      <c r="U152" s="90"/>
      <c r="V152" s="90"/>
      <c r="W152" s="90"/>
      <c r="X152" s="90"/>
      <c r="Y152" s="90"/>
    </row>
    <row r="153" spans="2:25">
      <c r="B153" s="76"/>
      <c r="C153" s="73"/>
      <c r="D153" s="73"/>
      <c r="E153" s="73"/>
      <c r="F153" s="73"/>
      <c r="G153" s="73"/>
      <c r="H153" s="73"/>
      <c r="I153" s="77"/>
      <c r="K153" s="76"/>
      <c r="L153" s="73"/>
      <c r="M153" s="73"/>
      <c r="N153" s="73"/>
      <c r="O153" s="73"/>
      <c r="P153" s="73"/>
      <c r="Q153" s="77"/>
      <c r="R153" s="90"/>
      <c r="S153" s="90"/>
      <c r="T153" s="90"/>
      <c r="U153" s="90"/>
      <c r="V153" s="90"/>
      <c r="W153" s="90"/>
      <c r="X153" s="90"/>
      <c r="Y153" s="90"/>
    </row>
    <row r="154" spans="2:25">
      <c r="B154" s="76"/>
      <c r="C154" s="73"/>
      <c r="D154" s="73"/>
      <c r="E154" s="73"/>
      <c r="F154" s="73"/>
      <c r="G154" s="73"/>
      <c r="H154" s="73"/>
      <c r="I154" s="77"/>
      <c r="K154" s="76"/>
      <c r="L154" s="73"/>
      <c r="M154" s="73"/>
      <c r="N154" s="73"/>
      <c r="O154" s="73"/>
      <c r="P154" s="73"/>
      <c r="Q154" s="77"/>
      <c r="R154" s="90"/>
      <c r="S154" s="90"/>
      <c r="T154" s="90"/>
      <c r="U154" s="90"/>
      <c r="V154" s="90"/>
      <c r="W154" s="90"/>
      <c r="X154" s="90"/>
      <c r="Y154" s="90"/>
    </row>
    <row r="155" spans="2:25">
      <c r="B155" s="76"/>
      <c r="C155" s="73"/>
      <c r="D155" s="73"/>
      <c r="E155" s="73"/>
      <c r="F155" s="73"/>
      <c r="G155" s="73"/>
      <c r="H155" s="73"/>
      <c r="I155" s="77"/>
      <c r="K155" s="76"/>
      <c r="L155" s="73"/>
      <c r="M155" s="73"/>
      <c r="N155" s="73"/>
      <c r="O155" s="73"/>
      <c r="P155" s="73"/>
      <c r="Q155" s="77"/>
      <c r="R155" s="90"/>
      <c r="S155" s="90"/>
      <c r="T155" s="90"/>
      <c r="U155" s="90"/>
      <c r="V155" s="90"/>
      <c r="W155" s="90"/>
      <c r="X155" s="90"/>
      <c r="Y155" s="90"/>
    </row>
    <row r="156" spans="2:25">
      <c r="B156" s="76"/>
      <c r="C156" s="73"/>
      <c r="D156" s="73"/>
      <c r="E156" s="73"/>
      <c r="F156" s="73"/>
      <c r="G156" s="73"/>
      <c r="H156" s="73"/>
      <c r="I156" s="77"/>
      <c r="K156" s="76"/>
      <c r="L156" s="73"/>
      <c r="M156" s="73"/>
      <c r="N156" s="73"/>
      <c r="O156" s="73"/>
      <c r="P156" s="73"/>
      <c r="Q156" s="77"/>
      <c r="R156" s="90"/>
      <c r="S156" s="90"/>
      <c r="T156" s="90"/>
      <c r="U156" s="90"/>
      <c r="V156" s="90"/>
      <c r="W156" s="90"/>
      <c r="X156" s="90"/>
      <c r="Y156" s="90"/>
    </row>
    <row r="157" spans="2:25">
      <c r="B157" s="76"/>
      <c r="C157" s="73"/>
      <c r="D157" s="73"/>
      <c r="E157" s="73"/>
      <c r="F157" s="73"/>
      <c r="G157" s="73"/>
      <c r="H157" s="73"/>
      <c r="I157" s="77"/>
      <c r="K157" s="76"/>
      <c r="L157" s="73"/>
      <c r="M157" s="73"/>
      <c r="N157" s="73"/>
      <c r="O157" s="73"/>
      <c r="P157" s="73"/>
      <c r="Q157" s="77"/>
      <c r="R157" s="90"/>
      <c r="S157" s="90"/>
      <c r="T157" s="90"/>
      <c r="U157" s="90"/>
      <c r="V157" s="90"/>
      <c r="W157" s="90"/>
      <c r="X157" s="90"/>
      <c r="Y157" s="90"/>
    </row>
    <row r="158" spans="2:25">
      <c r="B158" s="76"/>
      <c r="C158" s="73"/>
      <c r="D158" s="73"/>
      <c r="E158" s="73"/>
      <c r="F158" s="73"/>
      <c r="G158" s="73"/>
      <c r="H158" s="73"/>
      <c r="I158" s="77"/>
      <c r="K158" s="76"/>
      <c r="L158" s="73"/>
      <c r="M158" s="73"/>
      <c r="N158" s="73"/>
      <c r="O158" s="73"/>
      <c r="P158" s="73"/>
      <c r="Q158" s="77"/>
      <c r="R158" s="90"/>
      <c r="S158" s="90"/>
      <c r="T158" s="90"/>
      <c r="U158" s="90"/>
      <c r="V158" s="90"/>
      <c r="W158" s="90"/>
      <c r="X158" s="90"/>
      <c r="Y158" s="90"/>
    </row>
    <row r="159" spans="2:25">
      <c r="B159" s="76"/>
      <c r="C159" s="73"/>
      <c r="D159" s="73"/>
      <c r="E159" s="73"/>
      <c r="F159" s="73"/>
      <c r="G159" s="73"/>
      <c r="H159" s="73"/>
      <c r="I159" s="77"/>
      <c r="K159" s="76"/>
      <c r="L159" s="73"/>
      <c r="M159" s="73"/>
      <c r="N159" s="73"/>
      <c r="O159" s="73"/>
      <c r="P159" s="73"/>
      <c r="Q159" s="77"/>
      <c r="R159" s="90"/>
      <c r="S159" s="90"/>
      <c r="T159" s="90"/>
      <c r="U159" s="90"/>
      <c r="V159" s="90"/>
      <c r="W159" s="90"/>
      <c r="X159" s="90"/>
      <c r="Y159" s="90"/>
    </row>
    <row r="160" spans="2:25">
      <c r="B160" s="76"/>
      <c r="C160" s="73"/>
      <c r="D160" s="73"/>
      <c r="E160" s="73"/>
      <c r="F160" s="73"/>
      <c r="G160" s="73"/>
      <c r="H160" s="73"/>
      <c r="I160" s="77"/>
      <c r="K160" s="76"/>
      <c r="L160" s="73"/>
      <c r="M160" s="73"/>
      <c r="N160" s="73"/>
      <c r="O160" s="73"/>
      <c r="P160" s="73"/>
      <c r="Q160" s="77"/>
      <c r="R160" s="90"/>
      <c r="S160" s="90"/>
      <c r="T160" s="90"/>
      <c r="U160" s="90"/>
      <c r="V160" s="90"/>
      <c r="W160" s="90"/>
      <c r="X160" s="90"/>
      <c r="Y160" s="90"/>
    </row>
    <row r="161" spans="2:25">
      <c r="B161" s="76"/>
      <c r="C161" s="73"/>
      <c r="D161" s="73"/>
      <c r="E161" s="73"/>
      <c r="F161" s="73"/>
      <c r="G161" s="73"/>
      <c r="H161" s="73"/>
      <c r="I161" s="77"/>
      <c r="K161" s="76"/>
      <c r="L161" s="73"/>
      <c r="M161" s="73"/>
      <c r="N161" s="73"/>
      <c r="O161" s="73"/>
      <c r="P161" s="73"/>
      <c r="Q161" s="77"/>
      <c r="R161" s="90"/>
      <c r="S161" s="90"/>
      <c r="T161" s="90"/>
      <c r="U161" s="90"/>
      <c r="V161" s="90"/>
      <c r="W161" s="90"/>
      <c r="X161" s="90"/>
      <c r="Y161" s="90"/>
    </row>
    <row r="162" spans="2:25">
      <c r="B162" s="76"/>
      <c r="C162" s="73"/>
      <c r="D162" s="73"/>
      <c r="E162" s="73"/>
      <c r="F162" s="73"/>
      <c r="G162" s="73"/>
      <c r="H162" s="73"/>
      <c r="I162" s="77"/>
      <c r="K162" s="76"/>
      <c r="L162" s="73"/>
      <c r="M162" s="73"/>
      <c r="N162" s="73"/>
      <c r="O162" s="73"/>
      <c r="P162" s="73"/>
      <c r="Q162" s="77"/>
      <c r="R162" s="90"/>
      <c r="S162" s="90"/>
      <c r="T162" s="90"/>
      <c r="U162" s="90"/>
      <c r="V162" s="90"/>
      <c r="W162" s="90"/>
      <c r="X162" s="90"/>
      <c r="Y162" s="90"/>
    </row>
    <row r="163" spans="2:25">
      <c r="B163" s="76"/>
      <c r="C163" s="73"/>
      <c r="D163" s="73"/>
      <c r="E163" s="73"/>
      <c r="F163" s="73"/>
      <c r="G163" s="73"/>
      <c r="H163" s="73"/>
      <c r="I163" s="77"/>
      <c r="K163" s="76"/>
      <c r="L163" s="73"/>
      <c r="M163" s="73"/>
      <c r="N163" s="73"/>
      <c r="O163" s="73"/>
      <c r="P163" s="73"/>
      <c r="Q163" s="77"/>
      <c r="R163" s="90"/>
      <c r="S163" s="90"/>
      <c r="T163" s="90"/>
      <c r="U163" s="90"/>
      <c r="V163" s="90"/>
      <c r="W163" s="90"/>
      <c r="X163" s="90"/>
      <c r="Y163" s="90"/>
    </row>
    <row r="164" spans="2:25">
      <c r="B164" s="76"/>
      <c r="C164" s="73"/>
      <c r="D164" s="73"/>
      <c r="E164" s="73"/>
      <c r="F164" s="73"/>
      <c r="G164" s="73"/>
      <c r="H164" s="73"/>
      <c r="I164" s="77"/>
      <c r="K164" s="76"/>
      <c r="L164" s="73"/>
      <c r="M164" s="73"/>
      <c r="N164" s="73"/>
      <c r="O164" s="73"/>
      <c r="P164" s="73"/>
      <c r="Q164" s="77"/>
      <c r="R164" s="90"/>
      <c r="S164" s="90"/>
      <c r="T164" s="90"/>
      <c r="U164" s="90"/>
      <c r="V164" s="90"/>
      <c r="W164" s="90"/>
      <c r="X164" s="90"/>
      <c r="Y164" s="90"/>
    </row>
    <row r="165" spans="2:25">
      <c r="B165" s="76"/>
      <c r="C165" s="73"/>
      <c r="D165" s="73"/>
      <c r="E165" s="73"/>
      <c r="F165" s="73"/>
      <c r="G165" s="73"/>
      <c r="H165" s="73"/>
      <c r="I165" s="77"/>
      <c r="K165" s="76"/>
      <c r="L165" s="73"/>
      <c r="M165" s="73"/>
      <c r="N165" s="73"/>
      <c r="O165" s="73"/>
      <c r="P165" s="73"/>
      <c r="Q165" s="77"/>
      <c r="R165" s="90"/>
      <c r="S165" s="90"/>
      <c r="T165" s="90"/>
      <c r="U165" s="90"/>
      <c r="V165" s="90"/>
      <c r="W165" s="90"/>
      <c r="X165" s="90"/>
      <c r="Y165" s="90"/>
    </row>
    <row r="166" spans="2:25">
      <c r="B166" s="76"/>
      <c r="C166" s="73"/>
      <c r="D166" s="73"/>
      <c r="E166" s="73"/>
      <c r="F166" s="73"/>
      <c r="G166" s="73"/>
      <c r="H166" s="73"/>
      <c r="I166" s="77"/>
      <c r="K166" s="76"/>
      <c r="L166" s="73"/>
      <c r="M166" s="73"/>
      <c r="N166" s="73"/>
      <c r="O166" s="73"/>
      <c r="P166" s="73"/>
      <c r="Q166" s="77"/>
      <c r="R166" s="90"/>
      <c r="S166" s="90"/>
      <c r="T166" s="90"/>
      <c r="U166" s="90"/>
      <c r="V166" s="90"/>
      <c r="W166" s="90"/>
      <c r="X166" s="90"/>
      <c r="Y166" s="90"/>
    </row>
    <row r="167" spans="2:25">
      <c r="B167" s="76"/>
      <c r="C167" s="73"/>
      <c r="D167" s="73"/>
      <c r="E167" s="73"/>
      <c r="F167" s="73"/>
      <c r="G167" s="73"/>
      <c r="H167" s="73"/>
      <c r="I167" s="77"/>
      <c r="K167" s="76"/>
      <c r="L167" s="73"/>
      <c r="M167" s="73"/>
      <c r="N167" s="73"/>
      <c r="O167" s="73"/>
      <c r="P167" s="73"/>
      <c r="Q167" s="77"/>
      <c r="R167" s="90"/>
      <c r="S167" s="90"/>
      <c r="T167" s="90"/>
      <c r="U167" s="90"/>
      <c r="V167" s="90"/>
      <c r="W167" s="90"/>
      <c r="X167" s="90"/>
      <c r="Y167" s="90"/>
    </row>
    <row r="168" spans="2:25">
      <c r="B168" s="76"/>
      <c r="C168" s="73"/>
      <c r="D168" s="73"/>
      <c r="E168" s="73"/>
      <c r="F168" s="73"/>
      <c r="G168" s="73"/>
      <c r="H168" s="73"/>
      <c r="I168" s="77"/>
      <c r="K168" s="76"/>
      <c r="L168" s="73"/>
      <c r="M168" s="73"/>
      <c r="N168" s="73"/>
      <c r="O168" s="73"/>
      <c r="P168" s="73"/>
      <c r="Q168" s="77"/>
      <c r="R168" s="90"/>
      <c r="S168" s="90"/>
      <c r="T168" s="90"/>
      <c r="U168" s="90"/>
      <c r="V168" s="90"/>
      <c r="W168" s="90"/>
      <c r="X168" s="90"/>
      <c r="Y168" s="90"/>
    </row>
    <row r="169" spans="2:25">
      <c r="B169" s="76"/>
      <c r="C169" s="73"/>
      <c r="D169" s="73"/>
      <c r="E169" s="73"/>
      <c r="F169" s="73"/>
      <c r="G169" s="73"/>
      <c r="H169" s="73"/>
      <c r="I169" s="77"/>
      <c r="K169" s="76"/>
      <c r="L169" s="73"/>
      <c r="M169" s="73"/>
      <c r="N169" s="73"/>
      <c r="O169" s="73"/>
      <c r="P169" s="73"/>
      <c r="Q169" s="77"/>
      <c r="R169" s="90"/>
      <c r="S169" s="90"/>
      <c r="T169" s="90"/>
      <c r="U169" s="90"/>
      <c r="V169" s="90"/>
      <c r="W169" s="90"/>
      <c r="X169" s="90"/>
      <c r="Y169" s="90"/>
    </row>
    <row r="170" spans="2:25">
      <c r="B170" s="76"/>
      <c r="C170" s="73"/>
      <c r="D170" s="73"/>
      <c r="E170" s="73"/>
      <c r="F170" s="73"/>
      <c r="G170" s="73"/>
      <c r="H170" s="73"/>
      <c r="I170" s="77"/>
      <c r="K170" s="76"/>
      <c r="L170" s="73"/>
      <c r="M170" s="73"/>
      <c r="N170" s="73"/>
      <c r="O170" s="73"/>
      <c r="P170" s="73"/>
      <c r="Q170" s="77"/>
      <c r="R170" s="90"/>
      <c r="S170" s="90"/>
      <c r="T170" s="90"/>
      <c r="U170" s="90"/>
      <c r="V170" s="90"/>
      <c r="W170" s="90"/>
      <c r="X170" s="90"/>
      <c r="Y170" s="90"/>
    </row>
    <row r="171" spans="2:25">
      <c r="B171" s="76"/>
      <c r="C171" s="73"/>
      <c r="D171" s="73"/>
      <c r="E171" s="73"/>
      <c r="F171" s="73"/>
      <c r="G171" s="73"/>
      <c r="H171" s="73"/>
      <c r="I171" s="77"/>
      <c r="K171" s="76"/>
      <c r="L171" s="73"/>
      <c r="M171" s="73"/>
      <c r="N171" s="73"/>
      <c r="O171" s="73"/>
      <c r="P171" s="73"/>
      <c r="Q171" s="77"/>
      <c r="R171" s="90"/>
      <c r="S171" s="90"/>
      <c r="T171" s="90"/>
      <c r="U171" s="90"/>
      <c r="V171" s="90"/>
      <c r="W171" s="90"/>
      <c r="X171" s="90"/>
      <c r="Y171" s="90"/>
    </row>
    <row r="172" spans="2:25">
      <c r="B172" s="76"/>
      <c r="C172" s="73"/>
      <c r="D172" s="73"/>
      <c r="E172" s="73"/>
      <c r="F172" s="73"/>
      <c r="G172" s="73"/>
      <c r="H172" s="73"/>
      <c r="I172" s="77"/>
      <c r="K172" s="76"/>
      <c r="L172" s="73"/>
      <c r="M172" s="73"/>
      <c r="N172" s="73"/>
      <c r="O172" s="73"/>
      <c r="P172" s="73"/>
      <c r="Q172" s="77"/>
      <c r="R172" s="90"/>
      <c r="S172" s="90"/>
      <c r="T172" s="90"/>
      <c r="U172" s="90"/>
      <c r="V172" s="90"/>
      <c r="W172" s="90"/>
      <c r="X172" s="90"/>
      <c r="Y172" s="90"/>
    </row>
    <row r="173" spans="2:25">
      <c r="B173" s="76"/>
      <c r="C173" s="73"/>
      <c r="D173" s="73"/>
      <c r="E173" s="73"/>
      <c r="F173" s="73"/>
      <c r="G173" s="73"/>
      <c r="H173" s="73"/>
      <c r="I173" s="77"/>
      <c r="K173" s="76"/>
      <c r="L173" s="73"/>
      <c r="M173" s="73"/>
      <c r="N173" s="73"/>
      <c r="O173" s="73"/>
      <c r="P173" s="73"/>
      <c r="Q173" s="77"/>
      <c r="R173" s="90"/>
      <c r="S173" s="90"/>
      <c r="T173" s="90"/>
      <c r="U173" s="90"/>
      <c r="V173" s="90"/>
      <c r="W173" s="90"/>
      <c r="X173" s="90"/>
      <c r="Y173" s="90"/>
    </row>
    <row r="174" spans="2:25">
      <c r="B174" s="76"/>
      <c r="C174" s="73"/>
      <c r="D174" s="73"/>
      <c r="E174" s="73"/>
      <c r="F174" s="73"/>
      <c r="G174" s="73"/>
      <c r="H174" s="73"/>
      <c r="I174" s="77"/>
      <c r="K174" s="76"/>
      <c r="L174" s="73"/>
      <c r="M174" s="73"/>
      <c r="N174" s="73"/>
      <c r="O174" s="73"/>
      <c r="P174" s="73"/>
      <c r="Q174" s="77"/>
      <c r="R174" s="90"/>
      <c r="S174" s="90"/>
      <c r="T174" s="90"/>
      <c r="U174" s="90"/>
      <c r="V174" s="90"/>
      <c r="W174" s="90"/>
      <c r="X174" s="90"/>
      <c r="Y174" s="90"/>
    </row>
    <row r="175" spans="2:25">
      <c r="B175" s="76"/>
      <c r="C175" s="73"/>
      <c r="D175" s="73"/>
      <c r="E175" s="73"/>
      <c r="F175" s="73"/>
      <c r="G175" s="73"/>
      <c r="H175" s="73"/>
      <c r="I175" s="77"/>
      <c r="K175" s="76"/>
      <c r="L175" s="73"/>
      <c r="M175" s="73"/>
      <c r="N175" s="73"/>
      <c r="O175" s="73"/>
      <c r="P175" s="73"/>
      <c r="Q175" s="77"/>
      <c r="R175" s="90"/>
      <c r="S175" s="90"/>
      <c r="T175" s="90"/>
      <c r="U175" s="90"/>
      <c r="V175" s="90"/>
      <c r="W175" s="90"/>
      <c r="X175" s="90"/>
      <c r="Y175" s="90"/>
    </row>
    <row r="176" spans="2:25">
      <c r="B176" s="76"/>
      <c r="C176" s="73"/>
      <c r="D176" s="73"/>
      <c r="E176" s="73"/>
      <c r="F176" s="73"/>
      <c r="G176" s="73"/>
      <c r="H176" s="73"/>
      <c r="I176" s="77"/>
      <c r="K176" s="76"/>
      <c r="L176" s="73"/>
      <c r="M176" s="73"/>
      <c r="N176" s="73"/>
      <c r="O176" s="73"/>
      <c r="P176" s="73"/>
      <c r="Q176" s="77"/>
      <c r="R176" s="90"/>
      <c r="S176" s="90"/>
      <c r="T176" s="90"/>
      <c r="U176" s="90"/>
      <c r="V176" s="90"/>
      <c r="W176" s="90"/>
      <c r="X176" s="90"/>
      <c r="Y176" s="90"/>
    </row>
    <row r="177" spans="2:25">
      <c r="B177" s="76"/>
      <c r="C177" s="73"/>
      <c r="D177" s="73"/>
      <c r="E177" s="73"/>
      <c r="F177" s="73"/>
      <c r="G177" s="73"/>
      <c r="H177" s="73"/>
      <c r="I177" s="77"/>
      <c r="K177" s="76"/>
      <c r="L177" s="73"/>
      <c r="M177" s="73"/>
      <c r="N177" s="73"/>
      <c r="O177" s="73"/>
      <c r="P177" s="73"/>
      <c r="Q177" s="77"/>
      <c r="R177" s="90"/>
      <c r="S177" s="90"/>
      <c r="T177" s="90"/>
      <c r="U177" s="90"/>
      <c r="V177" s="90"/>
      <c r="W177" s="90"/>
      <c r="X177" s="90"/>
      <c r="Y177" s="90"/>
    </row>
    <row r="178" spans="2:25">
      <c r="B178" s="76"/>
      <c r="C178" s="73"/>
      <c r="D178" s="73"/>
      <c r="E178" s="73"/>
      <c r="F178" s="73"/>
      <c r="G178" s="73"/>
      <c r="H178" s="73"/>
      <c r="I178" s="77"/>
      <c r="K178" s="76"/>
      <c r="L178" s="73"/>
      <c r="M178" s="73"/>
      <c r="N178" s="73"/>
      <c r="O178" s="73"/>
      <c r="P178" s="73"/>
      <c r="Q178" s="77"/>
      <c r="R178" s="90"/>
      <c r="S178" s="90"/>
      <c r="T178" s="90"/>
      <c r="U178" s="90"/>
      <c r="V178" s="90"/>
      <c r="W178" s="90"/>
      <c r="X178" s="90"/>
      <c r="Y178" s="90"/>
    </row>
    <row r="179" spans="2:25">
      <c r="B179" s="76"/>
      <c r="C179" s="73"/>
      <c r="D179" s="73"/>
      <c r="E179" s="73"/>
      <c r="F179" s="73"/>
      <c r="G179" s="73"/>
      <c r="H179" s="73"/>
      <c r="I179" s="77"/>
      <c r="K179" s="76"/>
      <c r="L179" s="73"/>
      <c r="M179" s="73"/>
      <c r="N179" s="73"/>
      <c r="O179" s="73"/>
      <c r="P179" s="73"/>
      <c r="Q179" s="77"/>
      <c r="R179" s="90"/>
      <c r="S179" s="90"/>
      <c r="T179" s="90"/>
      <c r="U179" s="90"/>
      <c r="V179" s="90"/>
      <c r="W179" s="90"/>
      <c r="X179" s="90"/>
      <c r="Y179" s="90"/>
    </row>
    <row r="180" spans="2:25">
      <c r="B180" s="76"/>
      <c r="C180" s="73"/>
      <c r="D180" s="73"/>
      <c r="E180" s="73"/>
      <c r="F180" s="73"/>
      <c r="G180" s="73"/>
      <c r="H180" s="73"/>
      <c r="I180" s="77"/>
      <c r="K180" s="76"/>
      <c r="L180" s="73"/>
      <c r="M180" s="73"/>
      <c r="N180" s="73"/>
      <c r="O180" s="73"/>
      <c r="P180" s="73"/>
      <c r="Q180" s="77"/>
      <c r="R180" s="90"/>
      <c r="S180" s="90"/>
      <c r="T180" s="90"/>
      <c r="U180" s="90"/>
      <c r="V180" s="90"/>
      <c r="W180" s="90"/>
      <c r="X180" s="90"/>
      <c r="Y180" s="90"/>
    </row>
    <row r="181" spans="2:25">
      <c r="B181" s="76"/>
      <c r="C181" s="73"/>
      <c r="D181" s="73"/>
      <c r="E181" s="73"/>
      <c r="F181" s="73"/>
      <c r="G181" s="73"/>
      <c r="H181" s="73"/>
      <c r="I181" s="77"/>
      <c r="K181" s="76"/>
      <c r="L181" s="73"/>
      <c r="M181" s="73"/>
      <c r="N181" s="73"/>
      <c r="O181" s="73"/>
      <c r="P181" s="73"/>
      <c r="Q181" s="77"/>
      <c r="R181" s="90"/>
      <c r="S181" s="90"/>
      <c r="T181" s="90"/>
      <c r="U181" s="90"/>
      <c r="V181" s="90"/>
      <c r="W181" s="90"/>
      <c r="X181" s="90"/>
      <c r="Y181" s="90"/>
    </row>
    <row r="182" spans="2:25">
      <c r="B182" s="76"/>
      <c r="C182" s="73"/>
      <c r="D182" s="73"/>
      <c r="E182" s="73"/>
      <c r="F182" s="73"/>
      <c r="G182" s="73"/>
      <c r="H182" s="73"/>
      <c r="I182" s="77"/>
      <c r="K182" s="76"/>
      <c r="L182" s="73"/>
      <c r="M182" s="73"/>
      <c r="N182" s="73"/>
      <c r="O182" s="73"/>
      <c r="P182" s="73"/>
      <c r="Q182" s="77"/>
      <c r="R182" s="90"/>
      <c r="S182" s="90"/>
      <c r="T182" s="90"/>
      <c r="U182" s="90"/>
      <c r="V182" s="90"/>
      <c r="W182" s="90"/>
      <c r="X182" s="90"/>
      <c r="Y182" s="90"/>
    </row>
    <row r="183" spans="2:25">
      <c r="B183" s="76"/>
      <c r="C183" s="73"/>
      <c r="D183" s="73"/>
      <c r="E183" s="73"/>
      <c r="F183" s="73"/>
      <c r="G183" s="73"/>
      <c r="H183" s="73"/>
      <c r="I183" s="77"/>
      <c r="K183" s="76"/>
      <c r="L183" s="73"/>
      <c r="M183" s="73"/>
      <c r="N183" s="73"/>
      <c r="O183" s="73"/>
      <c r="P183" s="73"/>
      <c r="Q183" s="77"/>
      <c r="R183" s="90"/>
      <c r="S183" s="90"/>
      <c r="T183" s="90"/>
      <c r="U183" s="90"/>
      <c r="V183" s="90"/>
      <c r="W183" s="90"/>
      <c r="X183" s="90"/>
      <c r="Y183" s="90"/>
    </row>
    <row r="184" spans="2:25">
      <c r="B184" s="76"/>
      <c r="C184" s="73"/>
      <c r="D184" s="73"/>
      <c r="E184" s="73"/>
      <c r="F184" s="73"/>
      <c r="G184" s="73"/>
      <c r="H184" s="73"/>
      <c r="I184" s="77"/>
      <c r="K184" s="76"/>
      <c r="L184" s="73"/>
      <c r="M184" s="73"/>
      <c r="N184" s="73"/>
      <c r="O184" s="73"/>
      <c r="P184" s="73"/>
      <c r="Q184" s="77"/>
      <c r="R184" s="90"/>
      <c r="S184" s="90"/>
      <c r="T184" s="90"/>
      <c r="U184" s="90"/>
      <c r="V184" s="90"/>
      <c r="W184" s="90"/>
      <c r="X184" s="90"/>
      <c r="Y184" s="90"/>
    </row>
    <row r="185" spans="2:25">
      <c r="B185" s="76"/>
      <c r="C185" s="73"/>
      <c r="D185" s="73"/>
      <c r="E185" s="73"/>
      <c r="F185" s="73"/>
      <c r="G185" s="73"/>
      <c r="H185" s="73"/>
      <c r="I185" s="77"/>
      <c r="K185" s="76"/>
      <c r="L185" s="73"/>
      <c r="M185" s="73"/>
      <c r="N185" s="73"/>
      <c r="O185" s="73"/>
      <c r="P185" s="73"/>
      <c r="Q185" s="77"/>
      <c r="R185" s="90"/>
      <c r="S185" s="90"/>
      <c r="T185" s="90"/>
      <c r="U185" s="90"/>
      <c r="V185" s="90"/>
      <c r="W185" s="90"/>
      <c r="X185" s="90"/>
      <c r="Y185" s="90"/>
    </row>
    <row r="186" spans="2:25">
      <c r="B186" s="76"/>
      <c r="C186" s="73"/>
      <c r="D186" s="73"/>
      <c r="E186" s="73"/>
      <c r="F186" s="73"/>
      <c r="G186" s="73"/>
      <c r="H186" s="73"/>
      <c r="I186" s="77"/>
      <c r="K186" s="76"/>
      <c r="L186" s="73"/>
      <c r="M186" s="73"/>
      <c r="N186" s="73"/>
      <c r="O186" s="73"/>
      <c r="P186" s="73"/>
      <c r="Q186" s="77"/>
      <c r="R186" s="90"/>
      <c r="S186" s="90"/>
      <c r="T186" s="90"/>
      <c r="U186" s="90"/>
      <c r="V186" s="90"/>
      <c r="W186" s="90"/>
      <c r="X186" s="90"/>
      <c r="Y186" s="90"/>
    </row>
    <row r="187" spans="2:25">
      <c r="B187" s="76"/>
      <c r="C187" s="73"/>
      <c r="D187" s="73"/>
      <c r="E187" s="73"/>
      <c r="F187" s="73"/>
      <c r="G187" s="73"/>
      <c r="H187" s="73"/>
      <c r="I187" s="77"/>
      <c r="K187" s="76"/>
      <c r="L187" s="73"/>
      <c r="M187" s="73"/>
      <c r="N187" s="73"/>
      <c r="O187" s="73"/>
      <c r="P187" s="73"/>
      <c r="Q187" s="77"/>
      <c r="R187" s="90"/>
      <c r="S187" s="90"/>
      <c r="T187" s="90"/>
      <c r="U187" s="90"/>
      <c r="V187" s="90"/>
      <c r="W187" s="90"/>
      <c r="X187" s="90"/>
      <c r="Y187" s="90"/>
    </row>
    <row r="188" spans="2:25">
      <c r="B188" s="76"/>
      <c r="C188" s="73"/>
      <c r="D188" s="73"/>
      <c r="E188" s="73"/>
      <c r="F188" s="73"/>
      <c r="G188" s="73"/>
      <c r="H188" s="73"/>
      <c r="I188" s="77"/>
      <c r="K188" s="76"/>
      <c r="L188" s="73"/>
      <c r="M188" s="73"/>
      <c r="N188" s="73"/>
      <c r="O188" s="73"/>
      <c r="P188" s="73"/>
      <c r="Q188" s="77"/>
      <c r="R188" s="90"/>
      <c r="S188" s="90"/>
      <c r="T188" s="90"/>
      <c r="U188" s="90"/>
      <c r="V188" s="90"/>
      <c r="W188" s="90"/>
      <c r="X188" s="90"/>
      <c r="Y188" s="90"/>
    </row>
    <row r="189" spans="2:25">
      <c r="B189" s="76"/>
      <c r="C189" s="73"/>
      <c r="D189" s="73"/>
      <c r="E189" s="73"/>
      <c r="F189" s="73"/>
      <c r="G189" s="73"/>
      <c r="H189" s="73"/>
      <c r="I189" s="77"/>
      <c r="K189" s="76"/>
      <c r="L189" s="73"/>
      <c r="M189" s="73"/>
      <c r="N189" s="73"/>
      <c r="O189" s="73"/>
      <c r="P189" s="73"/>
      <c r="Q189" s="77"/>
      <c r="R189" s="90"/>
      <c r="S189" s="90"/>
      <c r="T189" s="90"/>
      <c r="U189" s="90"/>
      <c r="V189" s="90"/>
      <c r="W189" s="90"/>
      <c r="X189" s="90"/>
      <c r="Y189" s="90"/>
    </row>
    <row r="190" spans="2:25">
      <c r="B190" s="76"/>
      <c r="C190" s="73"/>
      <c r="D190" s="73"/>
      <c r="E190" s="73"/>
      <c r="F190" s="73"/>
      <c r="G190" s="73"/>
      <c r="H190" s="73"/>
      <c r="I190" s="77"/>
      <c r="K190" s="76"/>
      <c r="L190" s="73"/>
      <c r="M190" s="73"/>
      <c r="N190" s="73"/>
      <c r="O190" s="73"/>
      <c r="P190" s="73"/>
      <c r="Q190" s="77"/>
      <c r="R190" s="90"/>
      <c r="S190" s="90"/>
      <c r="T190" s="90"/>
      <c r="U190" s="90"/>
      <c r="V190" s="90"/>
      <c r="W190" s="90"/>
      <c r="X190" s="90"/>
      <c r="Y190" s="90"/>
    </row>
    <row r="191" spans="2:25">
      <c r="B191" s="76"/>
      <c r="C191" s="73"/>
      <c r="D191" s="73"/>
      <c r="E191" s="73"/>
      <c r="F191" s="73"/>
      <c r="G191" s="73"/>
      <c r="H191" s="73"/>
      <c r="I191" s="77"/>
      <c r="K191" s="76"/>
      <c r="L191" s="73"/>
      <c r="M191" s="73"/>
      <c r="N191" s="73"/>
      <c r="O191" s="73"/>
      <c r="P191" s="73"/>
      <c r="Q191" s="77"/>
      <c r="R191" s="90"/>
      <c r="S191" s="90"/>
      <c r="T191" s="90"/>
      <c r="U191" s="90"/>
      <c r="V191" s="90"/>
      <c r="W191" s="90"/>
      <c r="X191" s="90"/>
      <c r="Y191" s="90"/>
    </row>
    <row r="192" spans="2:25">
      <c r="B192" s="76"/>
      <c r="C192" s="73"/>
      <c r="D192" s="73"/>
      <c r="E192" s="73"/>
      <c r="F192" s="73"/>
      <c r="G192" s="73"/>
      <c r="H192" s="73"/>
      <c r="I192" s="77"/>
      <c r="K192" s="76"/>
      <c r="L192" s="73"/>
      <c r="M192" s="73"/>
      <c r="N192" s="73"/>
      <c r="O192" s="73"/>
      <c r="P192" s="73"/>
      <c r="Q192" s="77"/>
      <c r="R192" s="90"/>
      <c r="S192" s="90"/>
      <c r="T192" s="90"/>
      <c r="U192" s="90"/>
      <c r="V192" s="90"/>
      <c r="W192" s="90"/>
      <c r="X192" s="90"/>
      <c r="Y192" s="90"/>
    </row>
    <row r="193" spans="2:25">
      <c r="B193" s="76"/>
      <c r="C193" s="73"/>
      <c r="D193" s="73"/>
      <c r="E193" s="73"/>
      <c r="F193" s="73"/>
      <c r="G193" s="73"/>
      <c r="H193" s="73"/>
      <c r="I193" s="77"/>
      <c r="K193" s="76"/>
      <c r="L193" s="73"/>
      <c r="M193" s="73"/>
      <c r="N193" s="73"/>
      <c r="O193" s="73"/>
      <c r="P193" s="73"/>
      <c r="Q193" s="77"/>
      <c r="R193" s="90"/>
      <c r="S193" s="90"/>
      <c r="T193" s="90"/>
      <c r="U193" s="90"/>
      <c r="V193" s="90"/>
      <c r="W193" s="90"/>
      <c r="X193" s="90"/>
      <c r="Y193" s="90"/>
    </row>
    <row r="194" spans="2:25">
      <c r="B194" s="76"/>
      <c r="C194" s="73"/>
      <c r="D194" s="73"/>
      <c r="E194" s="73"/>
      <c r="F194" s="73"/>
      <c r="G194" s="73"/>
      <c r="H194" s="73"/>
      <c r="I194" s="77"/>
      <c r="K194" s="76"/>
      <c r="L194" s="73"/>
      <c r="M194" s="73"/>
      <c r="N194" s="73"/>
      <c r="O194" s="73"/>
      <c r="P194" s="73"/>
      <c r="Q194" s="77"/>
      <c r="R194" s="90"/>
      <c r="S194" s="90"/>
      <c r="T194" s="90"/>
      <c r="U194" s="90"/>
      <c r="V194" s="90"/>
      <c r="W194" s="90"/>
      <c r="X194" s="90"/>
      <c r="Y194" s="90"/>
    </row>
    <row r="195" spans="2:25">
      <c r="B195" s="76"/>
      <c r="C195" s="73"/>
      <c r="D195" s="73"/>
      <c r="E195" s="73"/>
      <c r="F195" s="73"/>
      <c r="G195" s="73"/>
      <c r="H195" s="73"/>
      <c r="I195" s="77"/>
      <c r="K195" s="76"/>
      <c r="L195" s="73"/>
      <c r="M195" s="73"/>
      <c r="N195" s="73"/>
      <c r="O195" s="73"/>
      <c r="P195" s="73"/>
      <c r="Q195" s="77"/>
      <c r="R195" s="90"/>
      <c r="S195" s="90"/>
      <c r="T195" s="90"/>
      <c r="U195" s="90"/>
      <c r="V195" s="90"/>
      <c r="W195" s="90"/>
      <c r="X195" s="90"/>
      <c r="Y195" s="90"/>
    </row>
    <row r="196" spans="2:25">
      <c r="B196" s="76"/>
      <c r="C196" s="73"/>
      <c r="D196" s="73"/>
      <c r="E196" s="73"/>
      <c r="F196" s="73"/>
      <c r="G196" s="73"/>
      <c r="H196" s="73"/>
      <c r="I196" s="77"/>
      <c r="K196" s="76"/>
      <c r="L196" s="73"/>
      <c r="M196" s="73"/>
      <c r="N196" s="73"/>
      <c r="O196" s="73"/>
      <c r="P196" s="73"/>
      <c r="Q196" s="77"/>
      <c r="R196" s="90"/>
      <c r="S196" s="90"/>
      <c r="T196" s="90"/>
      <c r="U196" s="90"/>
      <c r="V196" s="90"/>
      <c r="W196" s="90"/>
      <c r="X196" s="90"/>
      <c r="Y196" s="90"/>
    </row>
    <row r="197" spans="2:25">
      <c r="B197" s="76"/>
      <c r="C197" s="73"/>
      <c r="D197" s="73"/>
      <c r="E197" s="73"/>
      <c r="F197" s="73"/>
      <c r="G197" s="73"/>
      <c r="H197" s="73"/>
      <c r="I197" s="77"/>
      <c r="K197" s="76"/>
      <c r="L197" s="73"/>
      <c r="M197" s="73"/>
      <c r="N197" s="73"/>
      <c r="O197" s="73"/>
      <c r="P197" s="73"/>
      <c r="Q197" s="77"/>
      <c r="R197" s="90"/>
      <c r="S197" s="90"/>
      <c r="T197" s="90"/>
      <c r="U197" s="90"/>
      <c r="V197" s="90"/>
      <c r="W197" s="90"/>
      <c r="X197" s="90"/>
      <c r="Y197" s="90"/>
    </row>
    <row r="198" spans="2:25">
      <c r="B198" s="76"/>
      <c r="C198" s="73"/>
      <c r="D198" s="73"/>
      <c r="E198" s="73"/>
      <c r="F198" s="73"/>
      <c r="G198" s="73"/>
      <c r="H198" s="73"/>
      <c r="I198" s="77"/>
      <c r="K198" s="76"/>
      <c r="L198" s="73"/>
      <c r="M198" s="73"/>
      <c r="N198" s="73"/>
      <c r="O198" s="73"/>
      <c r="P198" s="73"/>
      <c r="Q198" s="77"/>
      <c r="R198" s="90"/>
      <c r="S198" s="90"/>
      <c r="T198" s="90"/>
      <c r="U198" s="90"/>
      <c r="V198" s="90"/>
      <c r="W198" s="90"/>
      <c r="X198" s="90"/>
      <c r="Y198" s="90"/>
    </row>
    <row r="199" spans="2:25">
      <c r="B199" s="76"/>
      <c r="C199" s="73"/>
      <c r="D199" s="73"/>
      <c r="E199" s="73"/>
      <c r="F199" s="73"/>
      <c r="G199" s="73"/>
      <c r="H199" s="73"/>
      <c r="I199" s="77"/>
      <c r="K199" s="76"/>
      <c r="L199" s="73"/>
      <c r="M199" s="73"/>
      <c r="N199" s="73"/>
      <c r="O199" s="73"/>
      <c r="P199" s="73"/>
      <c r="Q199" s="77"/>
      <c r="R199" s="90"/>
      <c r="S199" s="90"/>
      <c r="T199" s="90"/>
      <c r="U199" s="90"/>
      <c r="V199" s="90"/>
      <c r="W199" s="90"/>
      <c r="X199" s="90"/>
      <c r="Y199" s="90"/>
    </row>
    <row r="200" spans="2:25">
      <c r="B200" s="76"/>
      <c r="C200" s="73"/>
      <c r="D200" s="73"/>
      <c r="E200" s="73"/>
      <c r="F200" s="73"/>
      <c r="G200" s="73"/>
      <c r="H200" s="73"/>
      <c r="I200" s="77"/>
      <c r="K200" s="76"/>
      <c r="L200" s="73"/>
      <c r="M200" s="73"/>
      <c r="N200" s="73"/>
      <c r="O200" s="73"/>
      <c r="P200" s="73"/>
      <c r="Q200" s="77"/>
      <c r="R200" s="90"/>
      <c r="S200" s="90"/>
      <c r="T200" s="90"/>
      <c r="U200" s="90"/>
      <c r="V200" s="90"/>
      <c r="W200" s="90"/>
      <c r="X200" s="90"/>
      <c r="Y200" s="90"/>
    </row>
    <row r="201" spans="2:25">
      <c r="B201" s="76"/>
      <c r="C201" s="73"/>
      <c r="D201" s="73"/>
      <c r="E201" s="73"/>
      <c r="F201" s="73"/>
      <c r="G201" s="73"/>
      <c r="H201" s="73"/>
      <c r="I201" s="77"/>
      <c r="K201" s="76"/>
      <c r="L201" s="73"/>
      <c r="M201" s="73"/>
      <c r="N201" s="73"/>
      <c r="O201" s="73"/>
      <c r="P201" s="73"/>
      <c r="Q201" s="77"/>
      <c r="R201" s="90"/>
      <c r="S201" s="90"/>
      <c r="T201" s="90"/>
      <c r="U201" s="90"/>
      <c r="V201" s="90"/>
      <c r="W201" s="90"/>
      <c r="X201" s="90"/>
      <c r="Y201" s="90"/>
    </row>
    <row r="202" spans="2:25">
      <c r="B202" s="76"/>
      <c r="C202" s="73"/>
      <c r="D202" s="73"/>
      <c r="E202" s="73"/>
      <c r="F202" s="73"/>
      <c r="G202" s="73"/>
      <c r="H202" s="73"/>
      <c r="I202" s="77"/>
      <c r="K202" s="76"/>
      <c r="L202" s="73"/>
      <c r="M202" s="73"/>
      <c r="N202" s="73"/>
      <c r="O202" s="73"/>
      <c r="P202" s="73"/>
      <c r="Q202" s="77"/>
      <c r="R202" s="90"/>
      <c r="S202" s="90"/>
      <c r="T202" s="90"/>
      <c r="U202" s="90"/>
      <c r="V202" s="90"/>
      <c r="W202" s="90"/>
      <c r="X202" s="90"/>
      <c r="Y202" s="90"/>
    </row>
    <row r="203" spans="2:25">
      <c r="B203" s="76"/>
      <c r="C203" s="73"/>
      <c r="D203" s="73"/>
      <c r="E203" s="73"/>
      <c r="F203" s="73"/>
      <c r="G203" s="73"/>
      <c r="H203" s="73"/>
      <c r="I203" s="77"/>
      <c r="K203" s="76"/>
      <c r="L203" s="73"/>
      <c r="M203" s="73"/>
      <c r="N203" s="73"/>
      <c r="O203" s="73"/>
      <c r="P203" s="73"/>
      <c r="Q203" s="77"/>
      <c r="R203" s="90"/>
      <c r="S203" s="90"/>
      <c r="T203" s="90"/>
      <c r="U203" s="90"/>
      <c r="V203" s="90"/>
      <c r="W203" s="90"/>
      <c r="X203" s="90"/>
      <c r="Y203" s="90"/>
    </row>
    <row r="204" spans="2:25">
      <c r="B204" s="76"/>
      <c r="C204" s="73"/>
      <c r="D204" s="73"/>
      <c r="E204" s="73"/>
      <c r="F204" s="73"/>
      <c r="G204" s="73"/>
      <c r="H204" s="73"/>
      <c r="I204" s="77"/>
      <c r="K204" s="76"/>
      <c r="L204" s="73"/>
      <c r="M204" s="73"/>
      <c r="N204" s="73"/>
      <c r="O204" s="73"/>
      <c r="P204" s="73"/>
      <c r="Q204" s="77"/>
      <c r="R204" s="90"/>
      <c r="S204" s="90"/>
      <c r="T204" s="90"/>
      <c r="U204" s="90"/>
      <c r="V204" s="90"/>
      <c r="W204" s="90"/>
      <c r="X204" s="90"/>
      <c r="Y204" s="90"/>
    </row>
    <row r="205" spans="2:25">
      <c r="B205" s="76"/>
      <c r="C205" s="73"/>
      <c r="D205" s="73"/>
      <c r="E205" s="73"/>
      <c r="F205" s="73"/>
      <c r="G205" s="73"/>
      <c r="H205" s="73"/>
      <c r="I205" s="77"/>
      <c r="K205" s="76"/>
      <c r="L205" s="73"/>
      <c r="M205" s="73"/>
      <c r="N205" s="73"/>
      <c r="O205" s="73"/>
      <c r="P205" s="73"/>
      <c r="Q205" s="77"/>
      <c r="R205" s="90"/>
      <c r="S205" s="90"/>
      <c r="T205" s="90"/>
      <c r="U205" s="90"/>
      <c r="V205" s="90"/>
      <c r="W205" s="90"/>
      <c r="X205" s="90"/>
      <c r="Y205" s="90"/>
    </row>
    <row r="206" spans="2:25">
      <c r="B206" s="76"/>
      <c r="C206" s="73"/>
      <c r="D206" s="73"/>
      <c r="E206" s="73"/>
      <c r="F206" s="73"/>
      <c r="G206" s="73"/>
      <c r="H206" s="73"/>
      <c r="I206" s="77"/>
      <c r="K206" s="76"/>
      <c r="L206" s="73"/>
      <c r="M206" s="73"/>
      <c r="N206" s="73"/>
      <c r="O206" s="73"/>
      <c r="P206" s="73"/>
      <c r="Q206" s="77"/>
      <c r="R206" s="90"/>
      <c r="S206" s="90"/>
      <c r="T206" s="90"/>
      <c r="U206" s="90"/>
      <c r="V206" s="90"/>
      <c r="W206" s="90"/>
      <c r="X206" s="90"/>
      <c r="Y206" s="90"/>
    </row>
    <row r="207" spans="2:25">
      <c r="B207" s="76"/>
      <c r="C207" s="73"/>
      <c r="D207" s="73"/>
      <c r="E207" s="73"/>
      <c r="F207" s="73"/>
      <c r="G207" s="73"/>
      <c r="H207" s="73"/>
      <c r="I207" s="77"/>
      <c r="K207" s="76"/>
      <c r="L207" s="73"/>
      <c r="M207" s="73"/>
      <c r="N207" s="73"/>
      <c r="O207" s="73"/>
      <c r="P207" s="73"/>
      <c r="Q207" s="77"/>
      <c r="R207" s="90"/>
      <c r="S207" s="90"/>
      <c r="T207" s="90"/>
      <c r="U207" s="90"/>
      <c r="V207" s="90"/>
      <c r="W207" s="90"/>
      <c r="X207" s="90"/>
      <c r="Y207" s="90"/>
    </row>
    <row r="208" spans="2:25">
      <c r="B208" s="76"/>
      <c r="C208" s="73"/>
      <c r="D208" s="73"/>
      <c r="E208" s="73"/>
      <c r="F208" s="73"/>
      <c r="G208" s="73"/>
      <c r="H208" s="73"/>
      <c r="I208" s="77"/>
      <c r="K208" s="76"/>
      <c r="L208" s="73"/>
      <c r="M208" s="73"/>
      <c r="N208" s="73"/>
      <c r="O208" s="73"/>
      <c r="P208" s="73"/>
      <c r="Q208" s="77"/>
      <c r="R208" s="90"/>
      <c r="S208" s="90"/>
      <c r="T208" s="90"/>
      <c r="U208" s="90"/>
      <c r="V208" s="90"/>
      <c r="W208" s="90"/>
      <c r="X208" s="90"/>
      <c r="Y208" s="90"/>
    </row>
    <row r="209" spans="2:25">
      <c r="B209" s="76"/>
      <c r="C209" s="73"/>
      <c r="D209" s="73"/>
      <c r="E209" s="73"/>
      <c r="F209" s="73"/>
      <c r="G209" s="73"/>
      <c r="H209" s="73"/>
      <c r="I209" s="77"/>
      <c r="K209" s="76"/>
      <c r="L209" s="73"/>
      <c r="M209" s="73"/>
      <c r="N209" s="73"/>
      <c r="O209" s="73"/>
      <c r="P209" s="73"/>
      <c r="Q209" s="77"/>
      <c r="R209" s="90"/>
      <c r="S209" s="90"/>
      <c r="T209" s="90"/>
      <c r="U209" s="90"/>
      <c r="V209" s="90"/>
      <c r="W209" s="90"/>
      <c r="X209" s="90"/>
      <c r="Y209" s="90"/>
    </row>
    <row r="210" spans="2:25">
      <c r="B210" s="76"/>
      <c r="C210" s="73"/>
      <c r="D210" s="73"/>
      <c r="E210" s="73"/>
      <c r="F210" s="73"/>
      <c r="G210" s="73"/>
      <c r="H210" s="73"/>
      <c r="I210" s="77"/>
      <c r="K210" s="76"/>
      <c r="L210" s="73"/>
      <c r="M210" s="73"/>
      <c r="N210" s="73"/>
      <c r="O210" s="73"/>
      <c r="P210" s="73"/>
      <c r="Q210" s="77"/>
      <c r="R210" s="90"/>
      <c r="S210" s="90"/>
      <c r="T210" s="90"/>
      <c r="U210" s="90"/>
      <c r="V210" s="90"/>
      <c r="W210" s="90"/>
      <c r="X210" s="90"/>
      <c r="Y210" s="90"/>
    </row>
    <row r="211" spans="2:25">
      <c r="B211" s="76"/>
      <c r="C211" s="73"/>
      <c r="D211" s="73"/>
      <c r="E211" s="73"/>
      <c r="F211" s="73"/>
      <c r="G211" s="73"/>
      <c r="H211" s="73"/>
      <c r="I211" s="77"/>
      <c r="K211" s="76"/>
      <c r="L211" s="73"/>
      <c r="M211" s="73"/>
      <c r="N211" s="73"/>
      <c r="O211" s="73"/>
      <c r="P211" s="73"/>
      <c r="Q211" s="77"/>
      <c r="R211" s="90"/>
      <c r="S211" s="90"/>
      <c r="T211" s="90"/>
      <c r="U211" s="90"/>
      <c r="V211" s="90"/>
      <c r="W211" s="90"/>
      <c r="X211" s="90"/>
      <c r="Y211" s="90"/>
    </row>
    <row r="212" spans="2:25">
      <c r="B212" s="76"/>
      <c r="C212" s="73"/>
      <c r="D212" s="73"/>
      <c r="E212" s="73"/>
      <c r="F212" s="73"/>
      <c r="G212" s="73"/>
      <c r="H212" s="73"/>
      <c r="I212" s="77"/>
      <c r="K212" s="76"/>
      <c r="L212" s="73"/>
      <c r="M212" s="73"/>
      <c r="N212" s="73"/>
      <c r="O212" s="73"/>
      <c r="P212" s="73"/>
      <c r="Q212" s="77"/>
      <c r="R212" s="90"/>
      <c r="S212" s="90"/>
      <c r="T212" s="90"/>
      <c r="U212" s="90"/>
      <c r="V212" s="90"/>
      <c r="W212" s="90"/>
      <c r="X212" s="90"/>
      <c r="Y212" s="90"/>
    </row>
    <row r="213" spans="2:25" ht="17" thickBot="1">
      <c r="B213" s="78"/>
      <c r="C213" s="79"/>
      <c r="D213" s="79"/>
      <c r="E213" s="79"/>
      <c r="F213" s="79"/>
      <c r="G213" s="79"/>
      <c r="H213" s="79"/>
      <c r="I213" s="80"/>
      <c r="K213" s="78"/>
      <c r="L213" s="79"/>
      <c r="M213" s="79"/>
      <c r="N213" s="79"/>
      <c r="O213" s="79"/>
      <c r="P213" s="79"/>
      <c r="Q213" s="80"/>
      <c r="R213" s="90"/>
      <c r="S213" s="90"/>
      <c r="T213" s="90"/>
      <c r="U213" s="90"/>
      <c r="V213" s="90"/>
      <c r="W213" s="90"/>
      <c r="X213" s="90"/>
      <c r="Y213" s="90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>ROUND($I$6/D18,0)</f>
        <v>1345</v>
      </c>
      <c r="J9" s="28">
        <f>J6+14</f>
        <v>43868</v>
      </c>
      <c r="K9" s="25">
        <f>ROUND($K$6/E18,0)</f>
        <v>642</v>
      </c>
      <c r="L9" s="28">
        <f>L6+14</f>
        <v>43868</v>
      </c>
      <c r="M9" s="25">
        <f>I9+K9</f>
        <v>1987</v>
      </c>
      <c r="O9" s="25">
        <f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>ROUND($I$6/D19,0)</f>
        <v>2018</v>
      </c>
      <c r="J10" s="28">
        <f>J6+21</f>
        <v>43875</v>
      </c>
      <c r="K10" s="25">
        <f>ROUND($K$6/E19,0)</f>
        <v>948</v>
      </c>
      <c r="L10" s="28">
        <f>L6+21</f>
        <v>43875</v>
      </c>
      <c r="M10" s="25">
        <f>I10+K10</f>
        <v>2966</v>
      </c>
      <c r="O10" s="25">
        <f>ROUND($M$6/M10,2)</f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topLeftCell="A12" workbookViewId="0">
      <selection activeCell="A6" sqref="A6:XFD6"/>
    </sheetView>
  </sheetViews>
  <sheetFormatPr baseColWidth="10" defaultRowHeight="16"/>
  <sheetData>
    <row r="1" spans="1:9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>
      <c r="A2" t="s">
        <v>53</v>
      </c>
      <c r="B2" s="63">
        <v>43893</v>
      </c>
      <c r="C2" t="s">
        <v>166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166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166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166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166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166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166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166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166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166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166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166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166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166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166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166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166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166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166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166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166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166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166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166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166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166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166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166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166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166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166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166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166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166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166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166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166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166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166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166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166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166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166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166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166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166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166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166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166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166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166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166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166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167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167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167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167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167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167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167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167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167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167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167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167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167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167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68"/>
  <sheetViews>
    <sheetView topLeftCell="D11" workbookViewId="0">
      <selection activeCell="H29" sqref="H29"/>
    </sheetView>
  </sheetViews>
  <sheetFormatPr baseColWidth="10" defaultColWidth="9.1640625" defaultRowHeight="15"/>
  <cols>
    <col min="1" max="3" width="20.6640625" style="93" customWidth="1"/>
    <col min="4" max="4" width="23.5" style="93" customWidth="1"/>
    <col min="5" max="8" width="20.6640625" style="93" customWidth="1"/>
    <col min="9" max="9" width="21.5" style="93" customWidth="1"/>
    <col min="10" max="10" width="22.5" style="93" customWidth="1"/>
    <col min="11" max="16384" width="9.1640625" style="93"/>
  </cols>
  <sheetData>
    <row r="1" spans="1:18" ht="64">
      <c r="A1" s="92" t="s">
        <v>97</v>
      </c>
      <c r="B1" s="92" t="s">
        <v>98</v>
      </c>
      <c r="C1" s="92" t="s">
        <v>173</v>
      </c>
      <c r="D1" s="92" t="s">
        <v>174</v>
      </c>
      <c r="E1" s="92" t="s">
        <v>99</v>
      </c>
      <c r="F1" s="92" t="s">
        <v>100</v>
      </c>
      <c r="G1" s="92" t="s">
        <v>101</v>
      </c>
      <c r="H1" s="92" t="s">
        <v>102</v>
      </c>
      <c r="I1" s="92" t="s">
        <v>103</v>
      </c>
      <c r="J1" s="92" t="s">
        <v>104</v>
      </c>
      <c r="K1" s="92"/>
      <c r="L1" s="92"/>
      <c r="M1" s="92"/>
      <c r="N1" s="92"/>
      <c r="O1" s="92"/>
      <c r="P1" s="92"/>
      <c r="Q1" s="92"/>
      <c r="R1" s="92"/>
    </row>
    <row r="2" spans="1:18" ht="64">
      <c r="A2" s="92" t="s">
        <v>131</v>
      </c>
      <c r="B2" s="92" t="s">
        <v>105</v>
      </c>
      <c r="C2" s="92" t="s">
        <v>106</v>
      </c>
      <c r="D2" s="92" t="s">
        <v>107</v>
      </c>
      <c r="E2" s="92" t="s">
        <v>108</v>
      </c>
      <c r="F2" s="92" t="s">
        <v>109</v>
      </c>
      <c r="G2" s="92" t="s">
        <v>110</v>
      </c>
      <c r="H2" s="92" t="s">
        <v>111</v>
      </c>
      <c r="I2" s="92" t="s">
        <v>112</v>
      </c>
      <c r="J2" s="92" t="s">
        <v>113</v>
      </c>
      <c r="K2" s="92"/>
      <c r="L2" s="92"/>
      <c r="M2" s="92"/>
      <c r="N2" s="92"/>
      <c r="O2" s="92"/>
      <c r="P2" s="92"/>
      <c r="Q2" s="92"/>
      <c r="R2" s="92"/>
    </row>
    <row r="3" spans="1:18">
      <c r="A3" s="94">
        <v>43892</v>
      </c>
      <c r="B3" s="93">
        <v>308</v>
      </c>
      <c r="C3" s="93">
        <v>293</v>
      </c>
      <c r="D3" s="93">
        <v>325</v>
      </c>
      <c r="E3" s="93">
        <v>226</v>
      </c>
      <c r="F3" s="93">
        <v>213</v>
      </c>
      <c r="G3" s="93">
        <v>240</v>
      </c>
      <c r="Q3" s="93" t="s">
        <v>80</v>
      </c>
    </row>
    <row r="4" spans="1:18">
      <c r="A4" s="94">
        <v>43893</v>
      </c>
      <c r="B4" s="93">
        <v>327</v>
      </c>
      <c r="C4" s="93">
        <v>311</v>
      </c>
      <c r="D4" s="93">
        <v>346</v>
      </c>
      <c r="E4" s="93">
        <v>263</v>
      </c>
      <c r="F4" s="93">
        <v>248</v>
      </c>
      <c r="G4" s="93">
        <v>279</v>
      </c>
    </row>
    <row r="5" spans="1:18">
      <c r="A5" s="94">
        <v>43894</v>
      </c>
      <c r="B5" s="93">
        <v>452</v>
      </c>
      <c r="C5" s="93">
        <v>435</v>
      </c>
      <c r="D5" s="93">
        <v>470</v>
      </c>
      <c r="E5" s="93">
        <v>329</v>
      </c>
      <c r="F5" s="93">
        <v>313</v>
      </c>
      <c r="G5" s="93">
        <v>346</v>
      </c>
      <c r="Q5" s="93" t="s">
        <v>81</v>
      </c>
    </row>
    <row r="6" spans="1:18">
      <c r="A6" s="94">
        <v>43895</v>
      </c>
      <c r="B6" s="93">
        <v>498</v>
      </c>
      <c r="C6" s="93">
        <v>473</v>
      </c>
      <c r="D6" s="93">
        <v>520</v>
      </c>
      <c r="E6" s="93">
        <v>396</v>
      </c>
      <c r="F6" s="93">
        <v>378</v>
      </c>
      <c r="G6" s="93">
        <v>415</v>
      </c>
    </row>
    <row r="7" spans="1:18">
      <c r="A7" s="94">
        <v>43896</v>
      </c>
      <c r="B7" s="93">
        <v>763</v>
      </c>
      <c r="C7" s="93">
        <v>735</v>
      </c>
      <c r="D7" s="93">
        <v>791</v>
      </c>
      <c r="E7" s="93">
        <v>510</v>
      </c>
      <c r="F7" s="93">
        <v>488</v>
      </c>
      <c r="G7" s="93">
        <v>532</v>
      </c>
      <c r="H7" s="93">
        <v>2.2599999999999998</v>
      </c>
      <c r="I7" s="93">
        <v>2.17</v>
      </c>
      <c r="J7" s="93">
        <v>2.33</v>
      </c>
      <c r="Q7" s="93" t="s">
        <v>82</v>
      </c>
    </row>
    <row r="8" spans="1:18">
      <c r="A8" s="94">
        <v>43897</v>
      </c>
      <c r="B8" s="93">
        <v>992</v>
      </c>
      <c r="C8" s="93">
        <v>961</v>
      </c>
      <c r="D8" s="93">
        <v>1025</v>
      </c>
      <c r="E8" s="93">
        <v>676</v>
      </c>
      <c r="F8" s="93">
        <v>651</v>
      </c>
      <c r="G8" s="93">
        <v>702</v>
      </c>
      <c r="H8" s="93">
        <v>2.57</v>
      </c>
      <c r="I8" s="93">
        <v>2.48</v>
      </c>
      <c r="J8" s="93">
        <v>2.67</v>
      </c>
      <c r="Q8" s="93" t="s">
        <v>83</v>
      </c>
    </row>
    <row r="9" spans="1:18">
      <c r="A9" s="94">
        <v>43898</v>
      </c>
      <c r="B9" s="93">
        <v>1337</v>
      </c>
      <c r="C9" s="93">
        <v>1303</v>
      </c>
      <c r="D9" s="93">
        <v>1376</v>
      </c>
      <c r="E9" s="93">
        <v>897</v>
      </c>
      <c r="F9" s="93">
        <v>868</v>
      </c>
      <c r="G9" s="93">
        <v>928</v>
      </c>
      <c r="H9" s="93">
        <v>2.73</v>
      </c>
      <c r="I9" s="93">
        <v>2.65</v>
      </c>
      <c r="J9" s="93">
        <v>2.84</v>
      </c>
    </row>
    <row r="10" spans="1:18">
      <c r="A10" s="94">
        <v>43899</v>
      </c>
      <c r="B10" s="93">
        <v>1987</v>
      </c>
      <c r="C10" s="93">
        <v>1941</v>
      </c>
      <c r="D10" s="93">
        <v>2027</v>
      </c>
      <c r="E10" s="93">
        <v>1270</v>
      </c>
      <c r="F10" s="93">
        <v>1235</v>
      </c>
      <c r="G10" s="93">
        <v>1305</v>
      </c>
      <c r="H10" s="93">
        <v>3.21</v>
      </c>
      <c r="I10" s="93">
        <v>3.13</v>
      </c>
      <c r="J10" s="93">
        <v>3.3</v>
      </c>
      <c r="Q10" s="93" t="s">
        <v>84</v>
      </c>
    </row>
    <row r="11" spans="1:18">
      <c r="A11" s="94">
        <v>43900</v>
      </c>
      <c r="B11" s="93">
        <v>2552</v>
      </c>
      <c r="C11" s="93">
        <v>2511</v>
      </c>
      <c r="D11" s="93">
        <v>2603</v>
      </c>
      <c r="E11" s="93">
        <v>1717</v>
      </c>
      <c r="F11" s="93">
        <v>1679</v>
      </c>
      <c r="G11" s="93">
        <v>1758</v>
      </c>
      <c r="H11" s="93">
        <v>3.37</v>
      </c>
      <c r="I11" s="93">
        <v>3.3</v>
      </c>
      <c r="J11" s="93">
        <v>3.44</v>
      </c>
      <c r="Q11" s="93" t="s">
        <v>85</v>
      </c>
    </row>
    <row r="12" spans="1:18">
      <c r="A12" s="94">
        <v>43901</v>
      </c>
      <c r="B12" s="93">
        <v>3231</v>
      </c>
      <c r="C12" s="93">
        <v>3184</v>
      </c>
      <c r="D12" s="93">
        <v>3278</v>
      </c>
      <c r="E12" s="93">
        <v>2277</v>
      </c>
      <c r="F12" s="93">
        <v>2234</v>
      </c>
      <c r="G12" s="93">
        <v>2321</v>
      </c>
      <c r="H12" s="93">
        <v>3.37</v>
      </c>
      <c r="I12" s="93">
        <v>3.3</v>
      </c>
      <c r="J12" s="93">
        <v>3.43</v>
      </c>
    </row>
    <row r="13" spans="1:18">
      <c r="A13" s="94">
        <v>43902</v>
      </c>
      <c r="B13" s="93">
        <v>3597</v>
      </c>
      <c r="C13" s="93">
        <v>3529</v>
      </c>
      <c r="D13" s="93">
        <v>3660</v>
      </c>
      <c r="E13" s="93">
        <v>2842</v>
      </c>
      <c r="F13" s="93">
        <v>2791</v>
      </c>
      <c r="G13" s="93">
        <v>2892</v>
      </c>
      <c r="H13" s="93">
        <v>3.17</v>
      </c>
      <c r="I13" s="93">
        <v>3.11</v>
      </c>
      <c r="J13" s="93">
        <v>3.23</v>
      </c>
      <c r="Q13" s="93" t="s">
        <v>175</v>
      </c>
    </row>
    <row r="14" spans="1:18">
      <c r="A14" s="94">
        <v>43903</v>
      </c>
      <c r="B14" s="93">
        <v>4368</v>
      </c>
      <c r="C14" s="93">
        <v>4306</v>
      </c>
      <c r="D14" s="93">
        <v>4423</v>
      </c>
      <c r="E14" s="93">
        <v>3437</v>
      </c>
      <c r="F14" s="93">
        <v>3382</v>
      </c>
      <c r="G14" s="93">
        <v>3491</v>
      </c>
      <c r="H14" s="93">
        <v>2.71</v>
      </c>
      <c r="I14" s="93">
        <v>2.67</v>
      </c>
      <c r="J14" s="93">
        <v>2.75</v>
      </c>
      <c r="Q14" s="93" t="s">
        <v>86</v>
      </c>
    </row>
    <row r="15" spans="1:18">
      <c r="A15" s="94">
        <v>43904</v>
      </c>
      <c r="B15" s="93">
        <v>4448</v>
      </c>
      <c r="C15" s="93">
        <v>4383</v>
      </c>
      <c r="D15" s="93">
        <v>4517</v>
      </c>
      <c r="E15" s="93">
        <v>3911</v>
      </c>
      <c r="F15" s="93">
        <v>3850</v>
      </c>
      <c r="G15" s="93">
        <v>3969</v>
      </c>
      <c r="H15" s="93">
        <v>2.2799999999999998</v>
      </c>
      <c r="I15" s="93">
        <v>2.25</v>
      </c>
      <c r="J15" s="93">
        <v>2.31</v>
      </c>
    </row>
    <row r="16" spans="1:18">
      <c r="A16" s="94">
        <v>43905</v>
      </c>
      <c r="B16" s="93">
        <v>4694</v>
      </c>
      <c r="C16" s="93">
        <v>4616</v>
      </c>
      <c r="D16" s="93">
        <v>4765</v>
      </c>
      <c r="E16" s="93">
        <v>4277</v>
      </c>
      <c r="F16" s="93">
        <v>4208</v>
      </c>
      <c r="G16" s="93">
        <v>4341</v>
      </c>
      <c r="H16" s="93">
        <v>1.88</v>
      </c>
      <c r="I16" s="93">
        <v>1.85</v>
      </c>
      <c r="J16" s="93">
        <v>1.9</v>
      </c>
      <c r="Q16" s="93" t="s">
        <v>87</v>
      </c>
    </row>
    <row r="17" spans="1:17">
      <c r="A17" s="94">
        <v>43906</v>
      </c>
      <c r="B17" s="93">
        <v>5991</v>
      </c>
      <c r="C17" s="93">
        <v>5926</v>
      </c>
      <c r="D17" s="93">
        <v>6069</v>
      </c>
      <c r="E17" s="93">
        <v>4875</v>
      </c>
      <c r="F17" s="93">
        <v>4808</v>
      </c>
      <c r="G17" s="93">
        <v>4943</v>
      </c>
      <c r="H17" s="93">
        <v>1.72</v>
      </c>
      <c r="I17" s="93">
        <v>1.7</v>
      </c>
      <c r="J17" s="93">
        <v>1.73</v>
      </c>
    </row>
    <row r="18" spans="1:17">
      <c r="A18" s="94">
        <v>43907</v>
      </c>
      <c r="B18" s="93">
        <v>5262</v>
      </c>
      <c r="C18" s="93">
        <v>5187</v>
      </c>
      <c r="D18" s="93">
        <v>5343</v>
      </c>
      <c r="E18" s="93">
        <v>5099</v>
      </c>
      <c r="F18" s="93">
        <v>5028</v>
      </c>
      <c r="G18" s="93">
        <v>5173</v>
      </c>
      <c r="H18" s="93">
        <v>1.48</v>
      </c>
      <c r="I18" s="93">
        <v>1.47</v>
      </c>
      <c r="J18" s="93">
        <v>1.5</v>
      </c>
    </row>
    <row r="19" spans="1:17">
      <c r="A19" s="94">
        <v>43908</v>
      </c>
      <c r="B19" s="93">
        <v>5328</v>
      </c>
      <c r="C19" s="93">
        <v>5255</v>
      </c>
      <c r="D19" s="93">
        <v>5398</v>
      </c>
      <c r="E19" s="93">
        <v>5319</v>
      </c>
      <c r="F19" s="93">
        <v>5246</v>
      </c>
      <c r="G19" s="93">
        <v>5393</v>
      </c>
      <c r="H19" s="93">
        <v>1.36</v>
      </c>
      <c r="I19" s="93">
        <v>1.34</v>
      </c>
      <c r="J19" s="93">
        <v>1.37</v>
      </c>
    </row>
    <row r="20" spans="1:17">
      <c r="A20" s="94">
        <v>43909</v>
      </c>
      <c r="B20" s="93">
        <v>4749</v>
      </c>
      <c r="C20" s="93">
        <v>4674</v>
      </c>
      <c r="D20" s="93">
        <v>4829</v>
      </c>
      <c r="E20" s="93">
        <v>5333</v>
      </c>
      <c r="F20" s="93">
        <v>5260</v>
      </c>
      <c r="G20" s="93">
        <v>5409</v>
      </c>
      <c r="H20" s="93">
        <v>1.25</v>
      </c>
      <c r="I20" s="93">
        <v>1.23</v>
      </c>
      <c r="J20" s="93">
        <v>1.26</v>
      </c>
    </row>
    <row r="21" spans="1:17">
      <c r="A21" s="94">
        <v>43910</v>
      </c>
      <c r="B21" s="93">
        <v>5315</v>
      </c>
      <c r="C21" s="93">
        <v>5242</v>
      </c>
      <c r="D21" s="93">
        <v>5382</v>
      </c>
      <c r="E21" s="93">
        <v>5164</v>
      </c>
      <c r="F21" s="93">
        <v>5089</v>
      </c>
      <c r="G21" s="93">
        <v>5238</v>
      </c>
      <c r="H21" s="93">
        <v>1.06</v>
      </c>
      <c r="I21" s="93">
        <v>1.05</v>
      </c>
      <c r="J21" s="93">
        <v>1.07</v>
      </c>
    </row>
    <row r="22" spans="1:17">
      <c r="A22" s="94">
        <v>43911</v>
      </c>
      <c r="B22" s="93">
        <v>4491</v>
      </c>
      <c r="C22" s="93">
        <v>4424</v>
      </c>
      <c r="D22" s="93">
        <v>4552</v>
      </c>
      <c r="E22" s="93">
        <v>4971</v>
      </c>
      <c r="F22" s="93">
        <v>4898</v>
      </c>
      <c r="G22" s="93">
        <v>5040</v>
      </c>
      <c r="H22" s="93">
        <v>0.97</v>
      </c>
      <c r="I22" s="93">
        <v>0.96</v>
      </c>
      <c r="J22" s="93">
        <v>0.98</v>
      </c>
      <c r="Q22" s="93" t="s">
        <v>88</v>
      </c>
    </row>
    <row r="23" spans="1:17">
      <c r="A23" s="94">
        <v>43912</v>
      </c>
      <c r="B23" s="93">
        <v>3897</v>
      </c>
      <c r="C23" s="93">
        <v>3834</v>
      </c>
      <c r="D23" s="93">
        <v>3962</v>
      </c>
      <c r="E23" s="93">
        <v>4613</v>
      </c>
      <c r="F23" s="93">
        <v>4543</v>
      </c>
      <c r="G23" s="93">
        <v>4681</v>
      </c>
      <c r="H23" s="93">
        <v>0.87</v>
      </c>
      <c r="I23" s="93">
        <v>0.86</v>
      </c>
      <c r="J23" s="93">
        <v>0.88</v>
      </c>
    </row>
    <row r="24" spans="1:17">
      <c r="A24" s="94">
        <v>43913</v>
      </c>
      <c r="B24" s="93">
        <v>5183</v>
      </c>
      <c r="C24" s="93">
        <v>5113</v>
      </c>
      <c r="D24" s="93">
        <v>5251</v>
      </c>
      <c r="E24" s="93">
        <v>4722</v>
      </c>
      <c r="F24" s="93">
        <v>4653</v>
      </c>
      <c r="G24" s="93">
        <v>4787</v>
      </c>
      <c r="H24" s="93">
        <v>0.89</v>
      </c>
      <c r="I24" s="93">
        <v>0.88</v>
      </c>
      <c r="J24" s="93">
        <v>0.89</v>
      </c>
      <c r="Q24" s="93" t="s">
        <v>89</v>
      </c>
    </row>
    <row r="25" spans="1:17">
      <c r="A25" s="94">
        <v>43914</v>
      </c>
      <c r="B25" s="93">
        <v>4165</v>
      </c>
      <c r="C25" s="93">
        <v>4104</v>
      </c>
      <c r="D25" s="93">
        <v>4233</v>
      </c>
      <c r="E25" s="93">
        <v>4434</v>
      </c>
      <c r="F25" s="93">
        <v>4368</v>
      </c>
      <c r="G25" s="93">
        <v>4499</v>
      </c>
      <c r="H25" s="93">
        <v>0.86</v>
      </c>
      <c r="I25" s="93">
        <v>0.85</v>
      </c>
      <c r="J25" s="93">
        <v>0.87</v>
      </c>
    </row>
    <row r="26" spans="1:17">
      <c r="A26" s="94">
        <v>43915</v>
      </c>
      <c r="B26" s="93">
        <v>4407</v>
      </c>
      <c r="C26" s="93">
        <v>4340</v>
      </c>
      <c r="D26" s="93">
        <v>4481</v>
      </c>
      <c r="E26" s="93">
        <v>4413</v>
      </c>
      <c r="F26" s="93">
        <v>4347</v>
      </c>
      <c r="G26" s="93">
        <v>4482</v>
      </c>
      <c r="H26" s="93">
        <v>0.89</v>
      </c>
      <c r="I26" s="93">
        <v>0.88</v>
      </c>
      <c r="J26" s="93">
        <v>0.9</v>
      </c>
      <c r="Q26" s="93" t="s">
        <v>90</v>
      </c>
    </row>
    <row r="27" spans="1:17">
      <c r="A27" s="94">
        <v>43916</v>
      </c>
      <c r="B27" s="93">
        <v>4042</v>
      </c>
      <c r="C27" s="93">
        <v>3978</v>
      </c>
      <c r="D27" s="93">
        <v>4111</v>
      </c>
      <c r="E27" s="93">
        <v>4449</v>
      </c>
      <c r="F27" s="93">
        <v>4383</v>
      </c>
      <c r="G27" s="93">
        <v>4519</v>
      </c>
      <c r="H27" s="93">
        <v>0.96</v>
      </c>
      <c r="I27" s="93">
        <v>0.95</v>
      </c>
      <c r="J27" s="93">
        <v>0.98</v>
      </c>
      <c r="Q27" s="93" t="s">
        <v>91</v>
      </c>
    </row>
    <row r="28" spans="1:17">
      <c r="A28" s="94">
        <v>43917</v>
      </c>
      <c r="B28" s="93">
        <v>4137</v>
      </c>
      <c r="C28" s="93">
        <v>4067</v>
      </c>
      <c r="D28" s="93">
        <v>4205</v>
      </c>
      <c r="E28" s="93">
        <v>4188</v>
      </c>
      <c r="F28" s="93">
        <v>4122</v>
      </c>
      <c r="G28" s="93">
        <v>4257</v>
      </c>
      <c r="H28" s="93">
        <v>0.89</v>
      </c>
      <c r="I28" s="93">
        <v>0.88</v>
      </c>
      <c r="J28" s="93">
        <v>0.9</v>
      </c>
    </row>
    <row r="29" spans="1:17">
      <c r="A29" s="94">
        <v>43918</v>
      </c>
      <c r="B29" s="93">
        <v>3911</v>
      </c>
      <c r="C29" s="93">
        <v>3845</v>
      </c>
      <c r="D29" s="93">
        <v>3979</v>
      </c>
      <c r="E29" s="93">
        <v>4124</v>
      </c>
      <c r="F29" s="93">
        <v>4057</v>
      </c>
      <c r="G29" s="93">
        <v>4194</v>
      </c>
      <c r="H29" s="93">
        <v>0.93</v>
      </c>
      <c r="I29" s="93">
        <v>0.92</v>
      </c>
      <c r="J29" s="93">
        <v>0.94</v>
      </c>
      <c r="Q29" s="93" t="s">
        <v>92</v>
      </c>
    </row>
    <row r="30" spans="1:17">
      <c r="A30" s="94">
        <v>43919</v>
      </c>
      <c r="B30" s="93">
        <v>3351</v>
      </c>
      <c r="C30" s="93">
        <v>3283</v>
      </c>
      <c r="D30" s="93">
        <v>3414</v>
      </c>
      <c r="E30" s="93">
        <v>3860</v>
      </c>
      <c r="F30" s="93">
        <v>3793</v>
      </c>
      <c r="G30" s="93">
        <v>3927</v>
      </c>
      <c r="H30" s="93">
        <v>0.87</v>
      </c>
      <c r="I30" s="93">
        <v>0.87</v>
      </c>
      <c r="J30" s="93">
        <v>0.89</v>
      </c>
      <c r="Q30" s="93" t="s">
        <v>93</v>
      </c>
    </row>
    <row r="31" spans="1:17">
      <c r="A31" s="94">
        <v>43920</v>
      </c>
      <c r="B31" s="93">
        <v>4351</v>
      </c>
      <c r="C31" s="93">
        <v>4289</v>
      </c>
      <c r="D31" s="93">
        <v>4405</v>
      </c>
      <c r="E31" s="93">
        <v>3937</v>
      </c>
      <c r="F31" s="93">
        <v>3871</v>
      </c>
      <c r="G31" s="93">
        <v>4001</v>
      </c>
      <c r="H31" s="93">
        <v>0.88</v>
      </c>
      <c r="I31" s="93">
        <v>0.87</v>
      </c>
      <c r="J31" s="93">
        <v>0.89</v>
      </c>
    </row>
    <row r="32" spans="1:17">
      <c r="A32" s="94">
        <v>43921</v>
      </c>
      <c r="B32" s="93">
        <v>3609</v>
      </c>
      <c r="C32" s="93">
        <v>3548</v>
      </c>
      <c r="D32" s="93">
        <v>3691</v>
      </c>
      <c r="E32" s="93">
        <v>3805</v>
      </c>
      <c r="F32" s="93">
        <v>3741</v>
      </c>
      <c r="G32" s="93">
        <v>3872</v>
      </c>
      <c r="H32" s="93">
        <v>0.91</v>
      </c>
      <c r="I32" s="93">
        <v>0.9</v>
      </c>
      <c r="J32" s="93">
        <v>0.92</v>
      </c>
      <c r="Q32" s="93" t="s">
        <v>94</v>
      </c>
    </row>
    <row r="33" spans="1:17">
      <c r="A33" s="94">
        <v>43922</v>
      </c>
      <c r="B33" s="93">
        <v>4030</v>
      </c>
      <c r="C33" s="93">
        <v>3971</v>
      </c>
      <c r="D33" s="93">
        <v>4095</v>
      </c>
      <c r="E33" s="93">
        <v>3835</v>
      </c>
      <c r="F33" s="93">
        <v>3773</v>
      </c>
      <c r="G33" s="93">
        <v>3901</v>
      </c>
      <c r="H33" s="93">
        <v>0.93</v>
      </c>
      <c r="I33" s="93">
        <v>0.92</v>
      </c>
      <c r="J33" s="93">
        <v>0.94</v>
      </c>
      <c r="Q33" s="93" t="s">
        <v>95</v>
      </c>
    </row>
    <row r="34" spans="1:17">
      <c r="A34" s="94">
        <v>43923</v>
      </c>
      <c r="B34" s="93">
        <v>3771</v>
      </c>
      <c r="C34" s="93">
        <v>3705</v>
      </c>
      <c r="D34" s="93">
        <v>3832</v>
      </c>
      <c r="E34" s="93">
        <v>3940</v>
      </c>
      <c r="F34" s="93">
        <v>3878</v>
      </c>
      <c r="G34" s="93">
        <v>4005</v>
      </c>
      <c r="H34" s="93">
        <v>1.02</v>
      </c>
      <c r="I34" s="93">
        <v>1.01</v>
      </c>
      <c r="J34" s="93">
        <v>1.03</v>
      </c>
    </row>
    <row r="35" spans="1:17">
      <c r="A35" s="94">
        <v>43924</v>
      </c>
      <c r="B35" s="93">
        <v>3760</v>
      </c>
      <c r="C35" s="93">
        <v>3693</v>
      </c>
      <c r="D35" s="93">
        <v>3824</v>
      </c>
      <c r="E35" s="93">
        <v>3792</v>
      </c>
      <c r="F35" s="93">
        <v>3729</v>
      </c>
      <c r="G35" s="93">
        <v>3860</v>
      </c>
      <c r="H35" s="93">
        <v>0.96</v>
      </c>
      <c r="I35" s="93">
        <v>0.95</v>
      </c>
      <c r="J35" s="93">
        <v>0.97</v>
      </c>
      <c r="Q35" s="93" t="s">
        <v>96</v>
      </c>
    </row>
    <row r="36" spans="1:17">
      <c r="A36" s="94">
        <v>43925</v>
      </c>
      <c r="B36" s="93">
        <v>3053</v>
      </c>
      <c r="C36" s="93">
        <v>2997</v>
      </c>
      <c r="D36" s="93">
        <v>3111</v>
      </c>
      <c r="E36" s="93">
        <v>3653</v>
      </c>
      <c r="F36" s="93">
        <v>3591</v>
      </c>
      <c r="G36" s="93">
        <v>3715</v>
      </c>
      <c r="H36" s="93">
        <v>0.96</v>
      </c>
      <c r="I36" s="93">
        <v>0.95</v>
      </c>
      <c r="J36" s="93">
        <v>0.97</v>
      </c>
    </row>
    <row r="37" spans="1:17">
      <c r="A37" s="94">
        <v>43926</v>
      </c>
      <c r="B37" s="93">
        <v>2742</v>
      </c>
      <c r="C37" s="93">
        <v>2676</v>
      </c>
      <c r="D37" s="93">
        <v>2796</v>
      </c>
      <c r="E37" s="93">
        <v>3331</v>
      </c>
      <c r="F37" s="93">
        <v>3268</v>
      </c>
      <c r="G37" s="93">
        <v>3390</v>
      </c>
      <c r="H37" s="93">
        <v>0.87</v>
      </c>
      <c r="I37" s="93">
        <v>0.86</v>
      </c>
      <c r="J37" s="93">
        <v>0.88</v>
      </c>
    </row>
    <row r="38" spans="1:17">
      <c r="A38" s="94">
        <v>43927</v>
      </c>
      <c r="B38" s="93">
        <v>3344</v>
      </c>
      <c r="C38" s="93">
        <v>3288</v>
      </c>
      <c r="D38" s="93">
        <v>3399</v>
      </c>
      <c r="E38" s="93">
        <v>3225</v>
      </c>
      <c r="F38" s="93">
        <v>3163</v>
      </c>
      <c r="G38" s="93">
        <v>3282</v>
      </c>
      <c r="H38" s="93">
        <v>0.82</v>
      </c>
      <c r="I38" s="93">
        <v>0.81</v>
      </c>
      <c r="J38" s="93">
        <v>0.83</v>
      </c>
    </row>
    <row r="39" spans="1:17">
      <c r="A39" s="94">
        <v>43928</v>
      </c>
      <c r="B39" s="93">
        <v>3104</v>
      </c>
      <c r="C39" s="93">
        <v>3044</v>
      </c>
      <c r="D39" s="93">
        <v>3172</v>
      </c>
      <c r="E39" s="93">
        <v>3061</v>
      </c>
      <c r="F39" s="93">
        <v>3001</v>
      </c>
      <c r="G39" s="93">
        <v>3119</v>
      </c>
      <c r="H39" s="93">
        <v>0.81</v>
      </c>
      <c r="I39" s="93">
        <v>0.8</v>
      </c>
      <c r="J39" s="93">
        <v>0.82</v>
      </c>
    </row>
    <row r="40" spans="1:17">
      <c r="A40" s="94">
        <v>43929</v>
      </c>
      <c r="B40" s="93">
        <v>2904</v>
      </c>
      <c r="C40" s="93">
        <v>2840</v>
      </c>
      <c r="D40" s="93">
        <v>2969</v>
      </c>
      <c r="E40" s="93">
        <v>3023</v>
      </c>
      <c r="F40" s="93">
        <v>2962</v>
      </c>
      <c r="G40" s="93">
        <v>3084</v>
      </c>
      <c r="H40" s="93">
        <v>0.83</v>
      </c>
      <c r="I40" s="93">
        <v>0.82</v>
      </c>
      <c r="J40" s="93">
        <v>0.84</v>
      </c>
    </row>
    <row r="41" spans="1:17">
      <c r="A41" s="94">
        <v>43930</v>
      </c>
      <c r="B41" s="93">
        <v>2725</v>
      </c>
      <c r="C41" s="93">
        <v>2658</v>
      </c>
      <c r="D41" s="93">
        <v>2782</v>
      </c>
      <c r="E41" s="93">
        <v>3019</v>
      </c>
      <c r="F41" s="93">
        <v>2957</v>
      </c>
      <c r="G41" s="93">
        <v>3080</v>
      </c>
      <c r="H41" s="93">
        <v>0.91</v>
      </c>
      <c r="I41" s="93">
        <v>0.89</v>
      </c>
      <c r="J41" s="93">
        <v>0.92</v>
      </c>
    </row>
    <row r="42" spans="1:17">
      <c r="A42" s="94">
        <v>43931</v>
      </c>
      <c r="B42" s="93">
        <v>2334</v>
      </c>
      <c r="C42" s="93">
        <v>2278</v>
      </c>
      <c r="D42" s="93">
        <v>2405</v>
      </c>
      <c r="E42" s="93">
        <v>2767</v>
      </c>
      <c r="F42" s="93">
        <v>2705</v>
      </c>
      <c r="G42" s="93">
        <v>2832</v>
      </c>
      <c r="H42" s="93">
        <v>0.86</v>
      </c>
      <c r="I42" s="93">
        <v>0.84</v>
      </c>
      <c r="J42" s="93">
        <v>0.87</v>
      </c>
    </row>
    <row r="43" spans="1:17">
      <c r="A43" s="94">
        <v>43932</v>
      </c>
      <c r="B43" s="93">
        <v>2026</v>
      </c>
      <c r="C43" s="93">
        <v>1958</v>
      </c>
      <c r="D43" s="93">
        <v>2092</v>
      </c>
      <c r="E43" s="93">
        <v>2497</v>
      </c>
      <c r="F43" s="93">
        <v>2433</v>
      </c>
      <c r="G43" s="93">
        <v>2562</v>
      </c>
      <c r="H43" s="93">
        <v>0.82</v>
      </c>
      <c r="I43" s="93">
        <v>0.8</v>
      </c>
      <c r="J43" s="93">
        <v>0.83</v>
      </c>
    </row>
    <row r="44" spans="1:17">
      <c r="A44" s="94">
        <v>43933</v>
      </c>
      <c r="B44" s="93">
        <v>1993</v>
      </c>
      <c r="C44" s="93">
        <v>1917</v>
      </c>
      <c r="D44" s="93">
        <v>2057</v>
      </c>
      <c r="E44" s="93">
        <v>2269</v>
      </c>
      <c r="F44" s="93">
        <v>2203</v>
      </c>
      <c r="G44" s="93">
        <v>2334</v>
      </c>
      <c r="H44" s="93">
        <v>0.75</v>
      </c>
      <c r="I44" s="93">
        <v>0.74</v>
      </c>
      <c r="J44" s="93">
        <v>0.77</v>
      </c>
    </row>
    <row r="45" spans="1:17">
      <c r="A45" s="94">
        <v>43934</v>
      </c>
      <c r="B45" s="93">
        <v>1939</v>
      </c>
      <c r="C45" s="93">
        <v>1875</v>
      </c>
      <c r="D45" s="93">
        <v>1999</v>
      </c>
      <c r="E45" s="93">
        <v>2073</v>
      </c>
      <c r="F45" s="93">
        <v>2007</v>
      </c>
      <c r="G45" s="93">
        <v>2138</v>
      </c>
      <c r="H45" s="93">
        <v>0.69</v>
      </c>
      <c r="I45" s="93">
        <v>0.67</v>
      </c>
      <c r="J45" s="93">
        <v>0.7</v>
      </c>
    </row>
    <row r="46" spans="1:17">
      <c r="A46" s="94">
        <v>43935</v>
      </c>
      <c r="B46" s="93">
        <v>2007</v>
      </c>
      <c r="C46" s="93">
        <v>1943</v>
      </c>
      <c r="D46" s="93">
        <v>2073</v>
      </c>
      <c r="E46" s="93">
        <v>1991</v>
      </c>
      <c r="F46" s="93">
        <v>1923</v>
      </c>
      <c r="G46" s="93">
        <v>2055</v>
      </c>
      <c r="H46" s="93">
        <v>0.72</v>
      </c>
      <c r="I46" s="93">
        <v>0.71</v>
      </c>
      <c r="J46" s="93">
        <v>0.73</v>
      </c>
    </row>
    <row r="47" spans="1:17">
      <c r="A47" s="94">
        <v>43936</v>
      </c>
      <c r="B47" s="93">
        <v>1950</v>
      </c>
      <c r="C47" s="93">
        <v>1882</v>
      </c>
      <c r="D47" s="93">
        <v>2029</v>
      </c>
      <c r="E47" s="93">
        <v>1972</v>
      </c>
      <c r="F47" s="93">
        <v>1904</v>
      </c>
      <c r="G47" s="93">
        <v>2040</v>
      </c>
      <c r="H47" s="93">
        <v>0.79</v>
      </c>
      <c r="I47" s="93">
        <v>0.77</v>
      </c>
      <c r="J47" s="93">
        <v>0.81</v>
      </c>
    </row>
    <row r="48" spans="1:17">
      <c r="A48" s="94">
        <v>43937</v>
      </c>
      <c r="B48" s="93">
        <v>1789</v>
      </c>
      <c r="C48" s="93">
        <v>1724</v>
      </c>
      <c r="D48" s="93">
        <v>1852</v>
      </c>
      <c r="E48" s="93">
        <v>1921</v>
      </c>
      <c r="F48" s="93">
        <v>1856</v>
      </c>
      <c r="G48" s="93">
        <v>1989</v>
      </c>
      <c r="H48" s="93">
        <v>0.85</v>
      </c>
      <c r="I48" s="93">
        <v>0.83</v>
      </c>
      <c r="J48" s="93">
        <v>0.87</v>
      </c>
    </row>
    <row r="49" spans="1:10">
      <c r="A49" s="94">
        <v>43938</v>
      </c>
      <c r="B49" s="93">
        <v>1693</v>
      </c>
      <c r="C49" s="93">
        <v>1624</v>
      </c>
      <c r="D49" s="93">
        <v>1759</v>
      </c>
      <c r="E49" s="93">
        <v>1860</v>
      </c>
      <c r="F49" s="93">
        <v>1793</v>
      </c>
      <c r="G49" s="93">
        <v>1929</v>
      </c>
      <c r="H49" s="93">
        <v>0.9</v>
      </c>
      <c r="I49" s="93">
        <v>0.87</v>
      </c>
      <c r="J49" s="93">
        <v>0.92</v>
      </c>
    </row>
    <row r="50" spans="1:10">
      <c r="A50" s="94">
        <v>43939</v>
      </c>
      <c r="B50" s="93">
        <v>1473</v>
      </c>
      <c r="C50" s="93">
        <v>1410</v>
      </c>
      <c r="D50" s="93">
        <v>1536</v>
      </c>
      <c r="E50" s="93">
        <v>1726</v>
      </c>
      <c r="F50" s="93">
        <v>1660</v>
      </c>
      <c r="G50" s="93">
        <v>1794</v>
      </c>
      <c r="H50" s="93">
        <v>0.87</v>
      </c>
      <c r="I50" s="93">
        <v>0.84</v>
      </c>
      <c r="J50" s="93">
        <v>0.89</v>
      </c>
    </row>
    <row r="51" spans="1:10">
      <c r="A51" s="94">
        <v>43940</v>
      </c>
      <c r="B51" s="93">
        <v>1333</v>
      </c>
      <c r="C51" s="93">
        <v>1271</v>
      </c>
      <c r="D51" s="93">
        <v>1409</v>
      </c>
      <c r="E51" s="93">
        <v>1572</v>
      </c>
      <c r="F51" s="93">
        <v>1507</v>
      </c>
      <c r="G51" s="93">
        <v>1639</v>
      </c>
      <c r="H51" s="93">
        <v>0.8</v>
      </c>
      <c r="I51" s="93">
        <v>0.77</v>
      </c>
      <c r="J51" s="93">
        <v>0.82</v>
      </c>
    </row>
    <row r="52" spans="1:10">
      <c r="A52" s="94">
        <v>43941</v>
      </c>
      <c r="B52" s="93">
        <v>1573</v>
      </c>
      <c r="C52" s="93">
        <v>1504</v>
      </c>
      <c r="D52" s="93">
        <v>1637</v>
      </c>
      <c r="E52" s="93">
        <v>1518</v>
      </c>
      <c r="F52" s="93">
        <v>1452</v>
      </c>
      <c r="G52" s="93">
        <v>1585</v>
      </c>
      <c r="H52" s="93">
        <v>0.79</v>
      </c>
      <c r="I52" s="93">
        <v>0.77</v>
      </c>
      <c r="J52" s="93">
        <v>0.81</v>
      </c>
    </row>
    <row r="53" spans="1:10">
      <c r="A53" s="94">
        <v>43942</v>
      </c>
      <c r="B53" s="93">
        <v>1385</v>
      </c>
      <c r="C53" s="93">
        <v>1319</v>
      </c>
      <c r="D53" s="93">
        <v>1451</v>
      </c>
      <c r="E53" s="93">
        <v>1441</v>
      </c>
      <c r="F53" s="93">
        <v>1376</v>
      </c>
      <c r="G53" s="93">
        <v>1508</v>
      </c>
      <c r="H53" s="93">
        <v>0.78</v>
      </c>
      <c r="I53" s="93">
        <v>0.75</v>
      </c>
      <c r="J53" s="93">
        <v>0.8</v>
      </c>
    </row>
    <row r="54" spans="1:10">
      <c r="A54" s="94">
        <v>43943</v>
      </c>
      <c r="B54" s="93">
        <v>1331</v>
      </c>
      <c r="C54" s="93">
        <v>1269</v>
      </c>
      <c r="D54" s="93">
        <v>1415</v>
      </c>
      <c r="E54" s="93">
        <v>1406</v>
      </c>
      <c r="F54" s="93">
        <v>1341</v>
      </c>
      <c r="G54" s="93">
        <v>1478</v>
      </c>
      <c r="H54" s="93">
        <v>0.81</v>
      </c>
      <c r="I54" s="93">
        <v>0.79</v>
      </c>
      <c r="J54" s="93">
        <v>0.84</v>
      </c>
    </row>
    <row r="55" spans="1:10">
      <c r="A55" s="94">
        <v>43944</v>
      </c>
      <c r="B55" s="93">
        <v>1310</v>
      </c>
      <c r="C55" s="93">
        <v>1245</v>
      </c>
      <c r="D55" s="93">
        <v>1385</v>
      </c>
      <c r="E55" s="93">
        <v>1400</v>
      </c>
      <c r="F55" s="93">
        <v>1334</v>
      </c>
      <c r="G55" s="93">
        <v>1472</v>
      </c>
      <c r="H55" s="93">
        <v>0.89</v>
      </c>
      <c r="I55" s="93">
        <v>0.86</v>
      </c>
      <c r="J55" s="93">
        <v>0.92</v>
      </c>
    </row>
    <row r="56" spans="1:10">
      <c r="A56" s="94">
        <v>43945</v>
      </c>
      <c r="B56" s="93">
        <v>1190</v>
      </c>
      <c r="C56" s="93">
        <v>1123</v>
      </c>
      <c r="D56" s="93">
        <v>1255</v>
      </c>
      <c r="E56" s="93">
        <v>1304</v>
      </c>
      <c r="F56" s="93">
        <v>1239</v>
      </c>
      <c r="G56" s="93">
        <v>1377</v>
      </c>
      <c r="H56" s="93">
        <v>0.86</v>
      </c>
      <c r="I56" s="93">
        <v>0.83</v>
      </c>
      <c r="J56" s="93">
        <v>0.89</v>
      </c>
    </row>
    <row r="57" spans="1:10">
      <c r="A57" s="94">
        <v>43946</v>
      </c>
      <c r="B57" s="93">
        <v>1030</v>
      </c>
      <c r="C57" s="93">
        <v>962</v>
      </c>
      <c r="D57" s="93">
        <v>1098</v>
      </c>
      <c r="E57" s="93">
        <v>1215</v>
      </c>
      <c r="F57" s="93">
        <v>1150</v>
      </c>
      <c r="G57" s="93">
        <v>1288</v>
      </c>
      <c r="H57" s="93">
        <v>0.84</v>
      </c>
      <c r="I57" s="93">
        <v>0.81</v>
      </c>
      <c r="J57" s="93">
        <v>0.88</v>
      </c>
    </row>
    <row r="58" spans="1:10">
      <c r="A58" s="94">
        <v>43947</v>
      </c>
      <c r="B58" s="93">
        <v>941</v>
      </c>
      <c r="C58" s="93">
        <v>874</v>
      </c>
      <c r="D58" s="93">
        <v>1016</v>
      </c>
      <c r="E58" s="93">
        <v>1118</v>
      </c>
      <c r="F58" s="93">
        <v>1051</v>
      </c>
      <c r="G58" s="93">
        <v>1189</v>
      </c>
      <c r="H58" s="93">
        <v>0.8</v>
      </c>
      <c r="I58" s="93">
        <v>0.76</v>
      </c>
      <c r="J58" s="93">
        <v>0.83</v>
      </c>
    </row>
    <row r="59" spans="1:10">
      <c r="A59" s="94">
        <v>43948</v>
      </c>
      <c r="B59" s="93">
        <v>1130</v>
      </c>
      <c r="C59" s="93">
        <v>1051</v>
      </c>
      <c r="D59" s="93">
        <v>1222</v>
      </c>
      <c r="E59" s="93">
        <v>1073</v>
      </c>
      <c r="F59" s="93">
        <v>1003</v>
      </c>
      <c r="G59" s="93">
        <v>1148</v>
      </c>
      <c r="H59" s="93">
        <v>0.77</v>
      </c>
      <c r="I59" s="93">
        <v>0.73</v>
      </c>
      <c r="J59" s="93">
        <v>0.8</v>
      </c>
    </row>
    <row r="60" spans="1:10">
      <c r="A60" s="94">
        <v>43949</v>
      </c>
      <c r="B60" s="93">
        <v>944</v>
      </c>
      <c r="C60" s="93">
        <v>852</v>
      </c>
      <c r="D60" s="93">
        <v>1030</v>
      </c>
      <c r="E60" s="93">
        <v>1011</v>
      </c>
      <c r="F60" s="93">
        <v>935</v>
      </c>
      <c r="G60" s="93">
        <v>1092</v>
      </c>
      <c r="H60" s="93">
        <v>0.78</v>
      </c>
      <c r="I60" s="93">
        <v>0.74</v>
      </c>
      <c r="J60" s="93">
        <v>0.81</v>
      </c>
    </row>
    <row r="61" spans="1:10">
      <c r="A61" s="94">
        <v>43950</v>
      </c>
      <c r="B61" s="93">
        <v>911</v>
      </c>
      <c r="C61" s="93">
        <v>817</v>
      </c>
      <c r="D61" s="93">
        <v>999</v>
      </c>
      <c r="E61" s="93">
        <v>982</v>
      </c>
      <c r="F61" s="93">
        <v>899</v>
      </c>
      <c r="G61" s="93">
        <v>1067</v>
      </c>
      <c r="H61" s="93">
        <v>0.81</v>
      </c>
      <c r="I61" s="93">
        <v>0.77</v>
      </c>
      <c r="J61" s="93">
        <v>0.85</v>
      </c>
    </row>
    <row r="62" spans="1:10">
      <c r="A62" s="94">
        <v>43951</v>
      </c>
      <c r="B62" s="93">
        <v>913</v>
      </c>
      <c r="C62" s="93">
        <v>813</v>
      </c>
      <c r="D62" s="93">
        <v>1042</v>
      </c>
      <c r="E62" s="93">
        <v>975</v>
      </c>
      <c r="F62" s="93">
        <v>883</v>
      </c>
      <c r="G62" s="93">
        <v>1073</v>
      </c>
      <c r="H62" s="93">
        <v>0.87</v>
      </c>
      <c r="I62" s="93">
        <v>0.82</v>
      </c>
      <c r="J62" s="93">
        <v>0.92</v>
      </c>
    </row>
    <row r="63" spans="1:10">
      <c r="A63" s="94">
        <v>43952</v>
      </c>
      <c r="B63" s="93">
        <v>755</v>
      </c>
      <c r="C63" s="93">
        <v>637</v>
      </c>
      <c r="D63" s="93">
        <v>883</v>
      </c>
      <c r="E63" s="93">
        <v>881</v>
      </c>
      <c r="F63" s="93">
        <v>780</v>
      </c>
      <c r="G63" s="93">
        <v>989</v>
      </c>
      <c r="H63" s="93">
        <v>0.82</v>
      </c>
      <c r="I63" s="93">
        <v>0.76</v>
      </c>
      <c r="J63" s="93">
        <v>0.88</v>
      </c>
    </row>
    <row r="64" spans="1:10">
      <c r="A64" s="94">
        <v>43953</v>
      </c>
      <c r="B64" s="93">
        <v>747</v>
      </c>
      <c r="C64" s="93">
        <v>614</v>
      </c>
      <c r="D64" s="93">
        <v>887</v>
      </c>
      <c r="E64" s="93">
        <v>832</v>
      </c>
      <c r="F64" s="93">
        <v>720</v>
      </c>
      <c r="G64" s="93">
        <v>953</v>
      </c>
      <c r="H64" s="93">
        <v>0.82</v>
      </c>
      <c r="I64" s="93">
        <v>0.76</v>
      </c>
      <c r="J64" s="93">
        <v>0.9</v>
      </c>
    </row>
    <row r="65" spans="1:10">
      <c r="A65" s="94">
        <v>43954</v>
      </c>
      <c r="B65" s="93">
        <v>832</v>
      </c>
      <c r="C65" s="93">
        <v>628</v>
      </c>
      <c r="D65" s="93">
        <v>1021</v>
      </c>
      <c r="E65" s="93">
        <v>812</v>
      </c>
      <c r="F65" s="93">
        <v>673</v>
      </c>
      <c r="G65" s="93">
        <v>958</v>
      </c>
      <c r="H65" s="93">
        <v>0.83</v>
      </c>
      <c r="I65" s="93">
        <v>0.74</v>
      </c>
      <c r="J65" s="93">
        <v>0.91</v>
      </c>
    </row>
    <row r="66" spans="1:10">
      <c r="A66" s="94">
        <v>43955</v>
      </c>
      <c r="B66" s="93">
        <v>982</v>
      </c>
      <c r="C66" s="93">
        <v>753</v>
      </c>
      <c r="D66" s="93">
        <v>1196</v>
      </c>
      <c r="E66" s="93">
        <v>829</v>
      </c>
      <c r="F66" s="93">
        <v>658</v>
      </c>
      <c r="G66" s="93">
        <v>997</v>
      </c>
      <c r="H66" s="93">
        <v>0.85</v>
      </c>
      <c r="I66" s="93">
        <v>0.75</v>
      </c>
      <c r="J66" s="93">
        <v>0.96</v>
      </c>
    </row>
    <row r="67" spans="1:10">
      <c r="A67" s="94">
        <v>43956</v>
      </c>
      <c r="B67" s="93">
        <v>1003</v>
      </c>
      <c r="C67" s="93">
        <v>705</v>
      </c>
      <c r="D67" s="93">
        <v>1351</v>
      </c>
      <c r="E67" s="93">
        <v>891</v>
      </c>
      <c r="F67" s="93">
        <v>675</v>
      </c>
      <c r="G67" s="93">
        <v>1114</v>
      </c>
      <c r="H67" s="93">
        <v>1.01</v>
      </c>
      <c r="I67" s="93">
        <v>0.87</v>
      </c>
      <c r="J67" s="93">
        <v>1.17</v>
      </c>
    </row>
    <row r="68" spans="1:10">
      <c r="A68" s="94">
        <v>43957</v>
      </c>
      <c r="B68" s="93">
        <v>936</v>
      </c>
      <c r="C68" s="93">
        <v>525</v>
      </c>
      <c r="D68" s="93">
        <v>1416</v>
      </c>
      <c r="E68" s="93">
        <v>938</v>
      </c>
      <c r="F68" s="93">
        <v>653</v>
      </c>
      <c r="G68" s="93">
        <v>1246</v>
      </c>
      <c r="H68" s="93">
        <v>1.1299999999999999</v>
      </c>
      <c r="I68" s="93">
        <v>0.94</v>
      </c>
      <c r="J68" s="93">
        <v>1.35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DGS - EKL &amp; VOST</vt:lpstr>
      <vt:lpstr>DGS-VAR(%)-VOST</vt:lpstr>
      <vt:lpstr>DGS - Regiões</vt:lpstr>
      <vt:lpstr>EKL - Rt-PT-7</vt:lpstr>
      <vt:lpstr>DGS - Rt-PT-7</vt:lpstr>
      <vt:lpstr>COMP</vt:lpstr>
      <vt:lpstr>BEAR PT - EKL</vt:lpstr>
      <vt:lpstr>EPIFORECASTS - Rt</vt:lpstr>
      <vt:lpstr>EKL - DE - Nowcast_R</vt:lpstr>
      <vt:lpstr>EKL - BEAR SIM</vt:lpstr>
      <vt:lpstr>Nowcast_R</vt:lpstr>
      <vt:lpstr>Rt - DGS</vt:lpstr>
      <vt:lpstr>Precision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2020-05-16T14:39:45Z</dcterms:modified>
</cp:coreProperties>
</file>